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drawings/drawing2.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1f26457384c04c48/Documents/311 World Bank Water and Energy Accounts/"/>
    </mc:Choice>
  </mc:AlternateContent>
  <xr:revisionPtr revIDLastSave="107" documentId="8_{E8B905CD-6C9B-41B8-AC1E-F5A72E7A0864}" xr6:coauthVersionLast="47" xr6:coauthVersionMax="47" xr10:uidLastSave="{954E14E0-6D76-4D41-A418-B8DD8FAE16E9}"/>
  <bookViews>
    <workbookView xWindow="-96" yWindow="-96" windowWidth="23232" windowHeight="12432" firstSheet="5" activeTab="5" xr2:uid="{7EBE98B2-BD1E-4D1B-91FA-DC4C07EBD5E7}"/>
  </bookViews>
  <sheets>
    <sheet name="RiftValley_Subbasin_Monthly" sheetId="34" state="hidden" r:id="rId1"/>
    <sheet name="TanaRiver_Subbasin_Monthly" sheetId="33" state="hidden" r:id="rId2"/>
    <sheet name="LakeVictoriaSouth_Subbasin_Mont" sheetId="32" state="hidden" r:id="rId3"/>
    <sheet name="AthiBasin_Subbasin_Monthly" sheetId="31" state="hidden" r:id="rId4"/>
    <sheet name="EwasoNgiro_Subbasin_Monthly" sheetId="30" state="hidden" r:id="rId5"/>
    <sheet name="Cover Page" sheetId="37" r:id="rId6"/>
    <sheet name="Colour Coding" sheetId="27" r:id="rId7"/>
    <sheet name="Notes to Water Accounts" sheetId="35" r:id="rId8"/>
    <sheet name="Basin-Stock flow 2021-2023" sheetId="2" state="hidden" r:id="rId9"/>
    <sheet name="Metadata description " sheetId="38" r:id="rId10"/>
    <sheet name="WASREB 2020-2021" sheetId="23" r:id="rId11"/>
    <sheet name="Water assets account 2021-2023" sheetId="19" state="hidden" r:id="rId12"/>
    <sheet name="WASREB 2021-2022" sheetId="24" state="hidden" r:id="rId13"/>
    <sheet name="WASREB 2022-2023" sheetId="25" state="hidden" r:id="rId14"/>
    <sheet name="WASREB 2021-2023" sheetId="26" r:id="rId15"/>
    <sheet name="WRA Report Data" sheetId="28" r:id="rId16"/>
    <sheet name="WRA 2021-2024" sheetId="18" state="hidden" r:id="rId17"/>
    <sheet name="Lakes Area" sheetId="29" r:id="rId18"/>
    <sheet name="Basin Data WS1" sheetId="1" r:id="rId19"/>
    <sheet name="Basin Data WS2" sheetId="21" r:id="rId20"/>
    <sheet name="Water Asset Accounts" sheetId="22" r:id="rId21"/>
    <sheet name="Summary" sheetId="39" r:id="rId22"/>
    <sheet name="rainfall" sheetId="16" state="hidden" r:id="rId23"/>
    <sheet name="revised rainfall" sheetId="20" state="hidden" r:id="rId24"/>
  </sheets>
  <definedNames>
    <definedName name="_xlnm._FilterDatabase" localSheetId="3" hidden="1">AthiBasin_Subbasin_Monthly!$A$1:$G$2857</definedName>
    <definedName name="_xlnm._FilterDatabase" localSheetId="4" hidden="1">EwasoNgiro_Subbasin_Monthly!$A$1:$G$1</definedName>
    <definedName name="_xlnm._FilterDatabase" localSheetId="2" hidden="1">LakeVictoriaSouth_Subbasin_Mont!$A$1:$G$2521</definedName>
    <definedName name="_xlnm._FilterDatabase" localSheetId="22" hidden="1">rainfall!$A$1:$C$25</definedName>
    <definedName name="_xlnm._FilterDatabase" localSheetId="23" hidden="1">'revised rainfall'!$A$1:$K$1801</definedName>
    <definedName name="_xlnm._FilterDatabase" localSheetId="0" hidden="1">RiftValley_Subbasin_Monthly!$A$1:$H$3529</definedName>
    <definedName name="_xlnm._FilterDatabase" localSheetId="1" hidden="1">TanaRiver_Subbasin_Monthly!$A$1:$G$3445</definedName>
    <definedName name="DBDef1">#REF!</definedName>
    <definedName name="DBDef2">#REF!</definedName>
    <definedName name="DBDef2a">#REF!</definedName>
    <definedName name="DBDef3">#REF!</definedName>
    <definedName name="DBLinks">#REF!</definedName>
    <definedName name="dbsourcefiles">#REF!</definedName>
    <definedName name="FinalUse">#REF!</definedName>
    <definedName name="Input_A">#REF!</definedName>
    <definedName name="Output">#REF!</definedName>
    <definedName name="Prod_acc">#REF!</definedName>
    <definedName name="Supply">#REF!</definedName>
    <definedName name="TabDef1">#REF!</definedName>
    <definedName name="TabDef2">#REF!</definedName>
    <definedName name="TabDef3">#REF!</definedName>
    <definedName name="TabDef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39" l="1"/>
  <c r="Q12" i="39"/>
  <c r="R12" i="39"/>
  <c r="S12" i="39"/>
  <c r="T12" i="39"/>
  <c r="O12" i="39"/>
  <c r="P38" i="22"/>
  <c r="K38" i="22"/>
  <c r="M38" i="22"/>
  <c r="N38" i="22"/>
  <c r="N39" i="22"/>
  <c r="P39" i="22" s="1"/>
  <c r="M31" i="22"/>
  <c r="AC38" i="22"/>
  <c r="AS38" i="22"/>
  <c r="AT38" i="22"/>
  <c r="K15" i="22"/>
  <c r="M15" i="22"/>
  <c r="N15" i="22"/>
  <c r="AD15" i="22"/>
  <c r="AC15" i="22"/>
  <c r="AA15" i="22"/>
  <c r="AC16" i="22"/>
  <c r="AC8" i="22"/>
  <c r="AK15" i="22"/>
  <c r="AL15" i="22"/>
  <c r="AL16" i="22"/>
  <c r="AK16" i="22"/>
  <c r="AY16" i="22"/>
  <c r="AY15" i="22"/>
  <c r="BA15" i="22"/>
  <c r="BB15" i="22"/>
  <c r="BA8" i="22"/>
  <c r="P47" i="28"/>
  <c r="F30" i="39"/>
  <c r="G30" i="39"/>
  <c r="H30" i="39"/>
  <c r="I30" i="39"/>
  <c r="J30" i="39"/>
  <c r="E30" i="39"/>
  <c r="F11" i="39"/>
  <c r="D11" i="39" s="1"/>
  <c r="G11" i="39"/>
  <c r="H11" i="39"/>
  <c r="I11" i="39"/>
  <c r="J11" i="39"/>
  <c r="E11" i="39"/>
  <c r="D30" i="39" l="1"/>
  <c r="J29" i="39"/>
  <c r="I29" i="39"/>
  <c r="H29" i="39"/>
  <c r="G29" i="39"/>
  <c r="F29" i="39"/>
  <c r="E29" i="39"/>
  <c r="D29" i="39"/>
  <c r="J27" i="39"/>
  <c r="I27" i="39"/>
  <c r="H27" i="39"/>
  <c r="G27" i="39"/>
  <c r="F27" i="39"/>
  <c r="E27" i="39"/>
  <c r="D27" i="39"/>
  <c r="J31" i="39"/>
  <c r="H31" i="39"/>
  <c r="G31" i="39"/>
  <c r="F31" i="39"/>
  <c r="J28" i="39"/>
  <c r="I28" i="39"/>
  <c r="I35" i="39" s="1"/>
  <c r="H28" i="39"/>
  <c r="G28" i="39"/>
  <c r="G35" i="39" s="1"/>
  <c r="F28" i="39"/>
  <c r="E28" i="39"/>
  <c r="J26" i="39"/>
  <c r="I26" i="39"/>
  <c r="H26" i="39"/>
  <c r="G26" i="39"/>
  <c r="F26" i="39"/>
  <c r="E26" i="39"/>
  <c r="J25" i="39"/>
  <c r="I25" i="39"/>
  <c r="H25" i="39"/>
  <c r="G25" i="39"/>
  <c r="F25" i="39"/>
  <c r="E25" i="39"/>
  <c r="J24" i="39"/>
  <c r="I24" i="39"/>
  <c r="H24" i="39"/>
  <c r="H36" i="39" s="1"/>
  <c r="G24" i="39"/>
  <c r="F24" i="39"/>
  <c r="E24" i="39"/>
  <c r="D24" i="39"/>
  <c r="P53" i="28"/>
  <c r="Q48" i="28"/>
  <c r="Q49" i="28"/>
  <c r="Q50" i="28"/>
  <c r="Q51" i="28"/>
  <c r="Q52" i="28"/>
  <c r="Q47" i="28"/>
  <c r="J10" i="39"/>
  <c r="I10" i="39"/>
  <c r="F10" i="39"/>
  <c r="E10" i="39"/>
  <c r="H10" i="39"/>
  <c r="G10" i="39"/>
  <c r="H32" i="39" l="1"/>
  <c r="H38" i="39"/>
  <c r="R5" i="39" s="1"/>
  <c r="G36" i="39"/>
  <c r="D36" i="39"/>
  <c r="G32" i="39"/>
  <c r="J38" i="39"/>
  <c r="T5" i="39" s="1"/>
  <c r="J37" i="39"/>
  <c r="E36" i="39"/>
  <c r="E34" i="39"/>
  <c r="J32" i="39"/>
  <c r="F37" i="39"/>
  <c r="G37" i="39"/>
  <c r="H37" i="39"/>
  <c r="H35" i="39"/>
  <c r="J35" i="39"/>
  <c r="F38" i="39"/>
  <c r="P5" i="39" s="1"/>
  <c r="I36" i="39"/>
  <c r="G34" i="39"/>
  <c r="E35" i="39"/>
  <c r="J36" i="39"/>
  <c r="F32" i="39"/>
  <c r="I34" i="39"/>
  <c r="H34" i="39"/>
  <c r="G38" i="39"/>
  <c r="Q5" i="39" s="1"/>
  <c r="J34" i="39"/>
  <c r="J8" i="39" l="1"/>
  <c r="I8" i="39"/>
  <c r="H8" i="39"/>
  <c r="G8" i="39"/>
  <c r="F8" i="39"/>
  <c r="E8" i="39"/>
  <c r="D8" i="39"/>
  <c r="D10" i="39" l="1"/>
  <c r="I12" i="39" l="1"/>
  <c r="S10" i="39" s="1"/>
  <c r="F12" i="39"/>
  <c r="P10" i="39" s="1"/>
  <c r="J9" i="39"/>
  <c r="I9" i="39"/>
  <c r="I13" i="39" s="1"/>
  <c r="H9" i="39"/>
  <c r="F9" i="39"/>
  <c r="F7" i="39"/>
  <c r="J7" i="39"/>
  <c r="I7" i="39"/>
  <c r="H7" i="39"/>
  <c r="G7" i="39"/>
  <c r="J6" i="39"/>
  <c r="I6" i="39"/>
  <c r="H6" i="39"/>
  <c r="G6" i="39"/>
  <c r="F5" i="39"/>
  <c r="F6" i="39"/>
  <c r="E6" i="39"/>
  <c r="J5" i="39"/>
  <c r="J17" i="39" s="1"/>
  <c r="I5" i="39"/>
  <c r="I17" i="39" s="1"/>
  <c r="H5" i="39"/>
  <c r="H17" i="39" s="1"/>
  <c r="G5" i="39"/>
  <c r="G17" i="39" s="1"/>
  <c r="E5" i="39"/>
  <c r="E17" i="39" s="1"/>
  <c r="F4" i="39"/>
  <c r="F23" i="39" s="1"/>
  <c r="G4" i="39"/>
  <c r="G23" i="39" s="1"/>
  <c r="H4" i="39"/>
  <c r="H23" i="39" s="1"/>
  <c r="I4" i="39"/>
  <c r="I23" i="39" s="1"/>
  <c r="J4" i="39"/>
  <c r="J23" i="39" s="1"/>
  <c r="E4" i="39"/>
  <c r="E23" i="39" s="1"/>
  <c r="D5" i="39"/>
  <c r="D17" i="39" s="1"/>
  <c r="J20" i="31"/>
  <c r="K20" i="31"/>
  <c r="L20" i="31"/>
  <c r="M20" i="31"/>
  <c r="N20" i="31"/>
  <c r="O20" i="31"/>
  <c r="I20" i="31"/>
  <c r="J19" i="31"/>
  <c r="K19" i="31"/>
  <c r="L19" i="31"/>
  <c r="M19" i="31"/>
  <c r="N19" i="31"/>
  <c r="O19" i="31"/>
  <c r="I19" i="31"/>
  <c r="K20" i="32"/>
  <c r="L20" i="32"/>
  <c r="M20" i="32"/>
  <c r="N20" i="32"/>
  <c r="O20" i="32"/>
  <c r="P20" i="32"/>
  <c r="J20" i="32"/>
  <c r="M19" i="33"/>
  <c r="N19" i="33"/>
  <c r="O19" i="33"/>
  <c r="P19" i="33"/>
  <c r="K19" i="33"/>
  <c r="L19" i="33"/>
  <c r="J19" i="33"/>
  <c r="K19" i="34"/>
  <c r="L19" i="34"/>
  <c r="M19" i="34"/>
  <c r="N19" i="34"/>
  <c r="O19" i="34"/>
  <c r="P19" i="34"/>
  <c r="J19" i="34"/>
  <c r="E42" i="22"/>
  <c r="H42" i="22" s="1"/>
  <c r="H35" i="22"/>
  <c r="N11" i="22"/>
  <c r="E19" i="22"/>
  <c r="H19" i="22" s="1"/>
  <c r="H12" i="22"/>
  <c r="K39" i="22"/>
  <c r="U8" i="22"/>
  <c r="AK8" i="22"/>
  <c r="AT16" i="22"/>
  <c r="AQ16" i="22"/>
  <c r="AS8" i="22"/>
  <c r="AR5" i="22"/>
  <c r="F13" i="39" l="1"/>
  <c r="F19" i="39"/>
  <c r="P4" i="39" s="1"/>
  <c r="I19" i="39"/>
  <c r="S4" i="39" s="1"/>
  <c r="I16" i="39"/>
  <c r="F18" i="39"/>
  <c r="P11" i="39" s="1"/>
  <c r="I18" i="39"/>
  <c r="S11" i="39" s="1"/>
  <c r="H16" i="39"/>
  <c r="J16" i="39"/>
  <c r="H15" i="39"/>
  <c r="J15" i="39"/>
  <c r="G15" i="39"/>
  <c r="I15" i="39"/>
  <c r="N16" i="22"/>
  <c r="K16" i="22"/>
  <c r="C16" i="22" s="1"/>
  <c r="M8" i="22"/>
  <c r="E8" i="22" s="1"/>
  <c r="H8" i="22" s="1"/>
  <c r="T9" i="22"/>
  <c r="D9" i="22" s="1"/>
  <c r="AB5" i="22"/>
  <c r="K28" i="22"/>
  <c r="AV35" i="22"/>
  <c r="AV37" i="22"/>
  <c r="AV42" i="22"/>
  <c r="AS41" i="22"/>
  <c r="AV41" i="22" s="1"/>
  <c r="AQ34" i="22"/>
  <c r="AR33" i="22"/>
  <c r="AT15" i="22"/>
  <c r="AR15" i="22"/>
  <c r="D15" i="22" s="1"/>
  <c r="AR38" i="22"/>
  <c r="D38" i="22" s="1"/>
  <c r="AT39" i="22"/>
  <c r="AQ39" i="22"/>
  <c r="M27" i="34"/>
  <c r="AR17" i="22" s="1"/>
  <c r="P15" i="34"/>
  <c r="O15" i="34"/>
  <c r="N15" i="34"/>
  <c r="M15" i="34"/>
  <c r="L15" i="34"/>
  <c r="K15" i="34"/>
  <c r="J15" i="34"/>
  <c r="P14" i="34"/>
  <c r="O14" i="34"/>
  <c r="N14" i="34"/>
  <c r="M14" i="34"/>
  <c r="L14" i="34"/>
  <c r="K14" i="34"/>
  <c r="J14" i="34"/>
  <c r="P13" i="34"/>
  <c r="O13" i="34"/>
  <c r="N13" i="34"/>
  <c r="M13" i="34"/>
  <c r="L13" i="34"/>
  <c r="K13" i="34"/>
  <c r="J13" i="34"/>
  <c r="P12" i="34"/>
  <c r="O12" i="34"/>
  <c r="N12" i="34"/>
  <c r="M12" i="34"/>
  <c r="L12" i="34"/>
  <c r="K12" i="34"/>
  <c r="J12" i="34"/>
  <c r="P11" i="34"/>
  <c r="O11" i="34"/>
  <c r="N11" i="34"/>
  <c r="M11" i="34"/>
  <c r="L11" i="34"/>
  <c r="K11" i="34"/>
  <c r="J11" i="34"/>
  <c r="P10" i="34"/>
  <c r="O10" i="34"/>
  <c r="N10" i="34"/>
  <c r="M10" i="34"/>
  <c r="L10" i="34"/>
  <c r="K10" i="34"/>
  <c r="J10" i="34"/>
  <c r="P9" i="34"/>
  <c r="O9" i="34"/>
  <c r="N9" i="34"/>
  <c r="M9" i="34"/>
  <c r="L9" i="34"/>
  <c r="K9" i="34"/>
  <c r="J9" i="34"/>
  <c r="P8" i="34"/>
  <c r="O8" i="34"/>
  <c r="N8" i="34"/>
  <c r="M8" i="34"/>
  <c r="L8" i="34"/>
  <c r="K8" i="34"/>
  <c r="J8" i="34"/>
  <c r="P7" i="34"/>
  <c r="O7" i="34"/>
  <c r="N7" i="34"/>
  <c r="M7" i="34"/>
  <c r="L7" i="34"/>
  <c r="K7" i="34"/>
  <c r="J7" i="34"/>
  <c r="P6" i="34"/>
  <c r="O6" i="34"/>
  <c r="N6" i="34"/>
  <c r="M6" i="34"/>
  <c r="L6" i="34"/>
  <c r="K6" i="34"/>
  <c r="J6" i="34"/>
  <c r="P5" i="34"/>
  <c r="O5" i="34"/>
  <c r="N5" i="34"/>
  <c r="M5" i="34"/>
  <c r="L5" i="34"/>
  <c r="K5" i="34"/>
  <c r="J5" i="34"/>
  <c r="P4" i="34"/>
  <c r="P17" i="34" s="1"/>
  <c r="P22" i="34" s="1"/>
  <c r="P23" i="34" s="1"/>
  <c r="O4" i="34"/>
  <c r="O17" i="34" s="1"/>
  <c r="O22" i="34" s="1"/>
  <c r="O23" i="34" s="1"/>
  <c r="N4" i="34"/>
  <c r="N17" i="34" s="1"/>
  <c r="N22" i="34" s="1"/>
  <c r="N23" i="34" s="1"/>
  <c r="M4" i="34"/>
  <c r="M17" i="34" s="1"/>
  <c r="M22" i="34" s="1"/>
  <c r="M23" i="34" s="1"/>
  <c r="L4" i="34"/>
  <c r="L17" i="34" s="1"/>
  <c r="L22" i="34" s="1"/>
  <c r="L23" i="34" s="1"/>
  <c r="K4" i="34"/>
  <c r="K17" i="34" s="1"/>
  <c r="K22" i="34" s="1"/>
  <c r="K23" i="34" s="1"/>
  <c r="J4" i="34"/>
  <c r="J17" i="34" s="1"/>
  <c r="J22" i="34" s="1"/>
  <c r="J23" i="34" s="1"/>
  <c r="AS31" i="22"/>
  <c r="AV31" i="22" s="1"/>
  <c r="AS30" i="22"/>
  <c r="AV30" i="22" s="1"/>
  <c r="AR28" i="22"/>
  <c r="AR43" i="22" s="1"/>
  <c r="AQ28" i="22"/>
  <c r="BD42" i="22"/>
  <c r="BD33" i="22"/>
  <c r="P15" i="33"/>
  <c r="O15" i="33"/>
  <c r="N15" i="33"/>
  <c r="M15" i="33"/>
  <c r="L15" i="33"/>
  <c r="K15" i="33"/>
  <c r="J15" i="33"/>
  <c r="P14" i="33"/>
  <c r="O14" i="33"/>
  <c r="N14" i="33"/>
  <c r="M14" i="33"/>
  <c r="L14" i="33"/>
  <c r="K14" i="33"/>
  <c r="J14" i="33"/>
  <c r="P13" i="33"/>
  <c r="O13" i="33"/>
  <c r="N13" i="33"/>
  <c r="M13" i="33"/>
  <c r="L13" i="33"/>
  <c r="K13" i="33"/>
  <c r="J13" i="33"/>
  <c r="P12" i="33"/>
  <c r="O12" i="33"/>
  <c r="N12" i="33"/>
  <c r="M12" i="33"/>
  <c r="L12" i="33"/>
  <c r="K12" i="33"/>
  <c r="J12" i="33"/>
  <c r="P11" i="33"/>
  <c r="O11" i="33"/>
  <c r="N11" i="33"/>
  <c r="M11" i="33"/>
  <c r="L11" i="33"/>
  <c r="K11" i="33"/>
  <c r="J11" i="33"/>
  <c r="P10" i="33"/>
  <c r="O10" i="33"/>
  <c r="N10" i="33"/>
  <c r="M10" i="33"/>
  <c r="L10" i="33"/>
  <c r="K10" i="33"/>
  <c r="J10" i="33"/>
  <c r="P9" i="33"/>
  <c r="O9" i="33"/>
  <c r="N9" i="33"/>
  <c r="M9" i="33"/>
  <c r="L9" i="33"/>
  <c r="K9" i="33"/>
  <c r="J9" i="33"/>
  <c r="P8" i="33"/>
  <c r="O8" i="33"/>
  <c r="N8" i="33"/>
  <c r="M8" i="33"/>
  <c r="L8" i="33"/>
  <c r="K8" i="33"/>
  <c r="J8" i="33"/>
  <c r="P7" i="33"/>
  <c r="O7" i="33"/>
  <c r="N7" i="33"/>
  <c r="M7" i="33"/>
  <c r="L7" i="33"/>
  <c r="K7" i="33"/>
  <c r="J7" i="33"/>
  <c r="P6" i="33"/>
  <c r="O6" i="33"/>
  <c r="N6" i="33"/>
  <c r="M6" i="33"/>
  <c r="L6" i="33"/>
  <c r="K6" i="33"/>
  <c r="J6" i="33"/>
  <c r="P5" i="33"/>
  <c r="O5" i="33"/>
  <c r="N5" i="33"/>
  <c r="M5" i="33"/>
  <c r="L5" i="33"/>
  <c r="K5" i="33"/>
  <c r="J5" i="33"/>
  <c r="P4" i="33"/>
  <c r="P17" i="33" s="1"/>
  <c r="P22" i="33" s="1"/>
  <c r="O4" i="33"/>
  <c r="O17" i="33" s="1"/>
  <c r="O22" i="33" s="1"/>
  <c r="N4" i="33"/>
  <c r="N17" i="33" s="1"/>
  <c r="N22" i="33" s="1"/>
  <c r="M4" i="33"/>
  <c r="M17" i="33" s="1"/>
  <c r="M22" i="33" s="1"/>
  <c r="L4" i="33"/>
  <c r="L17" i="33" s="1"/>
  <c r="L22" i="33" s="1"/>
  <c r="K4" i="33"/>
  <c r="K17" i="33" s="1"/>
  <c r="K22" i="33" s="1"/>
  <c r="J4" i="33"/>
  <c r="J17" i="33" s="1"/>
  <c r="J22" i="33" s="1"/>
  <c r="AY41" i="22"/>
  <c r="BD41" i="22" s="1"/>
  <c r="AY38" i="22"/>
  <c r="BA38" i="22"/>
  <c r="BB38" i="22"/>
  <c r="BB44" i="22" s="1"/>
  <c r="AY39" i="22"/>
  <c r="BD39" i="22" s="1"/>
  <c r="BA31" i="22"/>
  <c r="BD31" i="22" s="1"/>
  <c r="BA30" i="22"/>
  <c r="BD30" i="22" s="1"/>
  <c r="AY28" i="22"/>
  <c r="P15" i="32"/>
  <c r="O15" i="32"/>
  <c r="N15" i="32"/>
  <c r="M15" i="32"/>
  <c r="L15" i="32"/>
  <c r="K15" i="32"/>
  <c r="J15" i="32"/>
  <c r="P14" i="32"/>
  <c r="O14" i="32"/>
  <c r="N14" i="32"/>
  <c r="M14" i="32"/>
  <c r="L14" i="32"/>
  <c r="K14" i="32"/>
  <c r="J14" i="32"/>
  <c r="P13" i="32"/>
  <c r="O13" i="32"/>
  <c r="N13" i="32"/>
  <c r="M13" i="32"/>
  <c r="L13" i="32"/>
  <c r="K13" i="32"/>
  <c r="J13" i="32"/>
  <c r="P12" i="32"/>
  <c r="O12" i="32"/>
  <c r="N12" i="32"/>
  <c r="M12" i="32"/>
  <c r="L12" i="32"/>
  <c r="K12" i="32"/>
  <c r="J12" i="32"/>
  <c r="P11" i="32"/>
  <c r="O11" i="32"/>
  <c r="N11" i="32"/>
  <c r="M11" i="32"/>
  <c r="L11" i="32"/>
  <c r="K11" i="32"/>
  <c r="J11" i="32"/>
  <c r="P10" i="32"/>
  <c r="O10" i="32"/>
  <c r="N10" i="32"/>
  <c r="M10" i="32"/>
  <c r="L10" i="32"/>
  <c r="K10" i="32"/>
  <c r="J10" i="32"/>
  <c r="P9" i="32"/>
  <c r="O9" i="32"/>
  <c r="N9" i="32"/>
  <c r="M9" i="32"/>
  <c r="L9" i="32"/>
  <c r="K9" i="32"/>
  <c r="J9" i="32"/>
  <c r="P8" i="32"/>
  <c r="O8" i="32"/>
  <c r="N8" i="32"/>
  <c r="M8" i="32"/>
  <c r="L8" i="32"/>
  <c r="K8" i="32"/>
  <c r="J8" i="32"/>
  <c r="P7" i="32"/>
  <c r="O7" i="32"/>
  <c r="N7" i="32"/>
  <c r="M7" i="32"/>
  <c r="L7" i="32"/>
  <c r="K7" i="32"/>
  <c r="J7" i="32"/>
  <c r="P6" i="32"/>
  <c r="O6" i="32"/>
  <c r="N6" i="32"/>
  <c r="M6" i="32"/>
  <c r="L6" i="32"/>
  <c r="K6" i="32"/>
  <c r="J6" i="32"/>
  <c r="P5" i="32"/>
  <c r="O5" i="32"/>
  <c r="N5" i="32"/>
  <c r="M5" i="32"/>
  <c r="L5" i="32"/>
  <c r="K5" i="32"/>
  <c r="J5" i="32"/>
  <c r="P4" i="32"/>
  <c r="P17" i="32" s="1"/>
  <c r="P23" i="32" s="1"/>
  <c r="P24" i="32" s="1"/>
  <c r="O4" i="32"/>
  <c r="O17" i="32" s="1"/>
  <c r="O23" i="32" s="1"/>
  <c r="O24" i="32" s="1"/>
  <c r="N4" i="32"/>
  <c r="N17" i="32" s="1"/>
  <c r="N23" i="32" s="1"/>
  <c r="N24" i="32" s="1"/>
  <c r="M4" i="32"/>
  <c r="M17" i="32" s="1"/>
  <c r="M23" i="32" s="1"/>
  <c r="M24" i="32" s="1"/>
  <c r="L4" i="32"/>
  <c r="L17" i="32" s="1"/>
  <c r="L23" i="32" s="1"/>
  <c r="L24" i="32" s="1"/>
  <c r="K4" i="32"/>
  <c r="K17" i="32" s="1"/>
  <c r="K23" i="32" s="1"/>
  <c r="K24" i="32" s="1"/>
  <c r="J4" i="32"/>
  <c r="J17" i="32" s="1"/>
  <c r="J23" i="32" s="1"/>
  <c r="J24" i="32" s="1"/>
  <c r="AL38" i="22"/>
  <c r="AK38" i="22"/>
  <c r="AK30" i="22"/>
  <c r="AK39" i="22"/>
  <c r="AK31" i="22"/>
  <c r="AB34" i="22"/>
  <c r="AC39" i="22"/>
  <c r="AA38" i="22"/>
  <c r="AD38" i="22"/>
  <c r="AC31" i="22"/>
  <c r="AC30" i="22"/>
  <c r="AB28" i="22"/>
  <c r="AA28" i="22"/>
  <c r="AA34" i="22" s="1"/>
  <c r="I21" i="31"/>
  <c r="J21" i="31"/>
  <c r="J27" i="31"/>
  <c r="O14" i="31"/>
  <c r="N14" i="31"/>
  <c r="M14" i="31"/>
  <c r="L14" i="31"/>
  <c r="K14" i="31"/>
  <c r="J14" i="31"/>
  <c r="I14" i="31"/>
  <c r="O13" i="31"/>
  <c r="N13" i="31"/>
  <c r="M13" i="31"/>
  <c r="L13" i="31"/>
  <c r="K13" i="31"/>
  <c r="J13" i="31"/>
  <c r="I13" i="31"/>
  <c r="O12" i="31"/>
  <c r="N12" i="31"/>
  <c r="M12" i="31"/>
  <c r="L12" i="31"/>
  <c r="K12" i="31"/>
  <c r="J12" i="31"/>
  <c r="I12" i="31"/>
  <c r="O11" i="31"/>
  <c r="N11" i="31"/>
  <c r="M11" i="31"/>
  <c r="L11" i="31"/>
  <c r="K11" i="31"/>
  <c r="J11" i="31"/>
  <c r="I11" i="31"/>
  <c r="O10" i="31"/>
  <c r="N10" i="31"/>
  <c r="M10" i="31"/>
  <c r="L10" i="31"/>
  <c r="K10" i="31"/>
  <c r="J10" i="31"/>
  <c r="I10" i="31"/>
  <c r="O9" i="31"/>
  <c r="N9" i="31"/>
  <c r="M9" i="31"/>
  <c r="L9" i="31"/>
  <c r="K9" i="31"/>
  <c r="J9" i="31"/>
  <c r="I9" i="31"/>
  <c r="O8" i="31"/>
  <c r="N8" i="31"/>
  <c r="M8" i="31"/>
  <c r="L8" i="31"/>
  <c r="K8" i="31"/>
  <c r="J8" i="31"/>
  <c r="I8" i="31"/>
  <c r="O7" i="31"/>
  <c r="N7" i="31"/>
  <c r="M7" i="31"/>
  <c r="L7" i="31"/>
  <c r="K7" i="31"/>
  <c r="J7" i="31"/>
  <c r="I7" i="31"/>
  <c r="O6" i="31"/>
  <c r="N6" i="31"/>
  <c r="M6" i="31"/>
  <c r="L6" i="31"/>
  <c r="K6" i="31"/>
  <c r="J6" i="31"/>
  <c r="I6" i="31"/>
  <c r="O5" i="31"/>
  <c r="N5" i="31"/>
  <c r="M5" i="31"/>
  <c r="L5" i="31"/>
  <c r="K5" i="31"/>
  <c r="J5" i="31"/>
  <c r="I5" i="31"/>
  <c r="O4" i="31"/>
  <c r="N4" i="31"/>
  <c r="M4" i="31"/>
  <c r="L4" i="31"/>
  <c r="K4" i="31"/>
  <c r="J4" i="31"/>
  <c r="I4" i="31"/>
  <c r="O3" i="31"/>
  <c r="O16" i="31" s="1"/>
  <c r="O22" i="31" s="1"/>
  <c r="N3" i="31"/>
  <c r="N16" i="31" s="1"/>
  <c r="N22" i="31" s="1"/>
  <c r="M3" i="31"/>
  <c r="M16" i="31" s="1"/>
  <c r="M22" i="31" s="1"/>
  <c r="L3" i="31"/>
  <c r="L16" i="31" s="1"/>
  <c r="L22" i="31" s="1"/>
  <c r="K3" i="31"/>
  <c r="K16" i="31" s="1"/>
  <c r="K22" i="31" s="1"/>
  <c r="J3" i="31"/>
  <c r="J16" i="31" s="1"/>
  <c r="J22" i="31" s="1"/>
  <c r="I3" i="31"/>
  <c r="I16" i="31" s="1"/>
  <c r="I22" i="31" s="1"/>
  <c r="X42" i="22"/>
  <c r="U43" i="22"/>
  <c r="T32" i="22"/>
  <c r="P15" i="30"/>
  <c r="O15" i="30"/>
  <c r="N15" i="30"/>
  <c r="M15" i="30"/>
  <c r="L15" i="30"/>
  <c r="K15" i="30"/>
  <c r="J15" i="30"/>
  <c r="P14" i="30"/>
  <c r="O14" i="30"/>
  <c r="N14" i="30"/>
  <c r="M14" i="30"/>
  <c r="L14" i="30"/>
  <c r="K14" i="30"/>
  <c r="J14" i="30"/>
  <c r="P13" i="30"/>
  <c r="O13" i="30"/>
  <c r="N13" i="30"/>
  <c r="M13" i="30"/>
  <c r="L13" i="30"/>
  <c r="K13" i="30"/>
  <c r="J13" i="30"/>
  <c r="P12" i="30"/>
  <c r="O12" i="30"/>
  <c r="N12" i="30"/>
  <c r="M12" i="30"/>
  <c r="L12" i="30"/>
  <c r="K12" i="30"/>
  <c r="J12" i="30"/>
  <c r="P11" i="30"/>
  <c r="O11" i="30"/>
  <c r="N11" i="30"/>
  <c r="M11" i="30"/>
  <c r="L11" i="30"/>
  <c r="K11" i="30"/>
  <c r="J11" i="30"/>
  <c r="P10" i="30"/>
  <c r="O10" i="30"/>
  <c r="N10" i="30"/>
  <c r="M10" i="30"/>
  <c r="L10" i="30"/>
  <c r="K10" i="30"/>
  <c r="J10" i="30"/>
  <c r="P9" i="30"/>
  <c r="O9" i="30"/>
  <c r="N9" i="30"/>
  <c r="M9" i="30"/>
  <c r="L9" i="30"/>
  <c r="K9" i="30"/>
  <c r="J9" i="30"/>
  <c r="P8" i="30"/>
  <c r="O8" i="30"/>
  <c r="N8" i="30"/>
  <c r="M8" i="30"/>
  <c r="L8" i="30"/>
  <c r="K8" i="30"/>
  <c r="J8" i="30"/>
  <c r="P7" i="30"/>
  <c r="O7" i="30"/>
  <c r="N7" i="30"/>
  <c r="M7" i="30"/>
  <c r="L7" i="30"/>
  <c r="K7" i="30"/>
  <c r="J7" i="30"/>
  <c r="P6" i="30"/>
  <c r="O6" i="30"/>
  <c r="N6" i="30"/>
  <c r="M6" i="30"/>
  <c r="L6" i="30"/>
  <c r="K6" i="30"/>
  <c r="J6" i="30"/>
  <c r="P5" i="30"/>
  <c r="O5" i="30"/>
  <c r="N5" i="30"/>
  <c r="M5" i="30"/>
  <c r="L5" i="30"/>
  <c r="K5" i="30"/>
  <c r="J5" i="30"/>
  <c r="P4" i="30"/>
  <c r="P17" i="30" s="1"/>
  <c r="P22" i="30" s="1"/>
  <c r="P23" i="30" s="1"/>
  <c r="O4" i="30"/>
  <c r="O17" i="30" s="1"/>
  <c r="O22" i="30" s="1"/>
  <c r="O23" i="30" s="1"/>
  <c r="N4" i="30"/>
  <c r="N17" i="30" s="1"/>
  <c r="N22" i="30" s="1"/>
  <c r="N23" i="30" s="1"/>
  <c r="M4" i="30"/>
  <c r="M17" i="30" s="1"/>
  <c r="M22" i="30" s="1"/>
  <c r="M23" i="30" s="1"/>
  <c r="L4" i="30"/>
  <c r="L17" i="30" s="1"/>
  <c r="L22" i="30" s="1"/>
  <c r="L23" i="30" s="1"/>
  <c r="K4" i="30"/>
  <c r="K17" i="30" s="1"/>
  <c r="K22" i="30" s="1"/>
  <c r="K23" i="30" s="1"/>
  <c r="J4" i="30"/>
  <c r="J17" i="30" s="1"/>
  <c r="J22" i="30" s="1"/>
  <c r="J23" i="30" s="1"/>
  <c r="T28" i="22"/>
  <c r="T5" i="22"/>
  <c r="D5" i="22" s="1"/>
  <c r="D21" i="29"/>
  <c r="D10" i="29"/>
  <c r="D11" i="29" s="1"/>
  <c r="B10" i="29"/>
  <c r="B11" i="29" s="1"/>
  <c r="G7" i="29"/>
  <c r="C7" i="29"/>
  <c r="D7" i="29" s="1"/>
  <c r="G6" i="29"/>
  <c r="D6" i="29"/>
  <c r="D20" i="29" s="1"/>
  <c r="C6" i="29"/>
  <c r="G5" i="29"/>
  <c r="D5" i="29"/>
  <c r="F5" i="29" s="1"/>
  <c r="G4" i="29"/>
  <c r="F4" i="29"/>
  <c r="D4" i="29"/>
  <c r="D18" i="29" s="1"/>
  <c r="B4" i="29"/>
  <c r="G3" i="29"/>
  <c r="C3" i="29"/>
  <c r="D3" i="29" s="1"/>
  <c r="H2" i="29"/>
  <c r="G2" i="29"/>
  <c r="D2" i="29"/>
  <c r="D15" i="29" s="1"/>
  <c r="V16" i="22"/>
  <c r="U16" i="22"/>
  <c r="V15" i="22"/>
  <c r="U15" i="22"/>
  <c r="E15" i="22" s="1"/>
  <c r="V38" i="22"/>
  <c r="V39" i="22"/>
  <c r="U39" i="22"/>
  <c r="U38" i="22"/>
  <c r="U31" i="22"/>
  <c r="X31" i="22" s="1"/>
  <c r="U30" i="22"/>
  <c r="X30" i="22" s="1"/>
  <c r="V8" i="21"/>
  <c r="U8" i="21"/>
  <c r="V7" i="21"/>
  <c r="U7" i="21"/>
  <c r="V6" i="21"/>
  <c r="U6" i="21"/>
  <c r="V5" i="21"/>
  <c r="U5" i="21"/>
  <c r="V4" i="21"/>
  <c r="U4" i="21"/>
  <c r="V3" i="21"/>
  <c r="U3" i="21"/>
  <c r="T8" i="21"/>
  <c r="S8" i="21"/>
  <c r="T7" i="21"/>
  <c r="S7" i="21"/>
  <c r="T6" i="21"/>
  <c r="S6" i="21"/>
  <c r="T5" i="21"/>
  <c r="S5" i="21"/>
  <c r="T4" i="21"/>
  <c r="S4" i="21"/>
  <c r="R8" i="21"/>
  <c r="Q8" i="21"/>
  <c r="R7" i="21"/>
  <c r="Q7" i="21"/>
  <c r="R6" i="21"/>
  <c r="Q6" i="21"/>
  <c r="R5" i="21"/>
  <c r="Q5" i="21"/>
  <c r="R4" i="21"/>
  <c r="Q4" i="21"/>
  <c r="P8" i="21"/>
  <c r="O8" i="21"/>
  <c r="P7" i="21"/>
  <c r="O7" i="21"/>
  <c r="P6" i="21"/>
  <c r="O6" i="21"/>
  <c r="P5" i="21"/>
  <c r="O5" i="21"/>
  <c r="P4" i="21"/>
  <c r="O4" i="21"/>
  <c r="V26" i="21"/>
  <c r="U26" i="21"/>
  <c r="V25" i="21"/>
  <c r="U25" i="21"/>
  <c r="V24" i="21"/>
  <c r="U24" i="21"/>
  <c r="V23" i="21"/>
  <c r="U23" i="21"/>
  <c r="V22" i="21"/>
  <c r="U22" i="21"/>
  <c r="V21" i="21"/>
  <c r="U21" i="21"/>
  <c r="T26" i="21"/>
  <c r="S26" i="21"/>
  <c r="T25" i="21"/>
  <c r="S25" i="21"/>
  <c r="T24" i="21"/>
  <c r="T23" i="21"/>
  <c r="S24" i="21"/>
  <c r="S23" i="21"/>
  <c r="T22" i="21"/>
  <c r="S22" i="21"/>
  <c r="R26" i="21"/>
  <c r="Q26" i="21"/>
  <c r="R25" i="21"/>
  <c r="Q25" i="21"/>
  <c r="R24" i="21"/>
  <c r="Q24" i="21"/>
  <c r="R23" i="21"/>
  <c r="Q23" i="21"/>
  <c r="R22" i="21"/>
  <c r="Q22" i="21"/>
  <c r="P26" i="21"/>
  <c r="O26" i="21"/>
  <c r="P25" i="21"/>
  <c r="O25" i="21"/>
  <c r="P24" i="21"/>
  <c r="O24" i="21"/>
  <c r="P23" i="21"/>
  <c r="O23" i="21"/>
  <c r="P22" i="21"/>
  <c r="O22" i="21"/>
  <c r="T21" i="21"/>
  <c r="S21" i="21"/>
  <c r="R21" i="21"/>
  <c r="Q21" i="21"/>
  <c r="P21" i="21"/>
  <c r="O21" i="21"/>
  <c r="T3" i="21"/>
  <c r="S3" i="21"/>
  <c r="R3" i="21"/>
  <c r="Q3" i="21"/>
  <c r="P3" i="21"/>
  <c r="O3" i="21"/>
  <c r="O52" i="28"/>
  <c r="N52" i="28"/>
  <c r="M52" i="28"/>
  <c r="L52" i="28"/>
  <c r="K52" i="28"/>
  <c r="J52" i="28"/>
  <c r="I52" i="28"/>
  <c r="H52" i="28"/>
  <c r="G52" i="28"/>
  <c r="F52" i="28"/>
  <c r="E52" i="28"/>
  <c r="D52" i="28"/>
  <c r="C52" i="28"/>
  <c r="B52" i="28"/>
  <c r="P52" i="28" s="1"/>
  <c r="O51" i="28"/>
  <c r="N51" i="28"/>
  <c r="M51" i="28"/>
  <c r="L51" i="28"/>
  <c r="K51" i="28"/>
  <c r="J51" i="28"/>
  <c r="I51" i="28"/>
  <c r="H51" i="28"/>
  <c r="G51" i="28"/>
  <c r="F51" i="28"/>
  <c r="E51" i="28"/>
  <c r="D51" i="28"/>
  <c r="C51" i="28"/>
  <c r="P51" i="28" s="1"/>
  <c r="B51" i="28"/>
  <c r="O50" i="28"/>
  <c r="N50" i="28"/>
  <c r="M50" i="28"/>
  <c r="L50" i="28"/>
  <c r="K50" i="28"/>
  <c r="J50" i="28"/>
  <c r="I50" i="28"/>
  <c r="H50" i="28"/>
  <c r="G50" i="28"/>
  <c r="F50" i="28"/>
  <c r="E50" i="28"/>
  <c r="D50" i="28"/>
  <c r="C50" i="28"/>
  <c r="B50" i="28"/>
  <c r="P50" i="28" s="1"/>
  <c r="O49" i="28"/>
  <c r="N49" i="28"/>
  <c r="M49" i="28"/>
  <c r="L49" i="28"/>
  <c r="K49" i="28"/>
  <c r="K53" i="28" s="1"/>
  <c r="B61" i="28" s="1"/>
  <c r="J49" i="28"/>
  <c r="J53" i="28" s="1"/>
  <c r="E61" i="28" s="1"/>
  <c r="I49" i="28"/>
  <c r="I53" i="28" s="1"/>
  <c r="H49" i="28"/>
  <c r="G49" i="28"/>
  <c r="F49" i="28"/>
  <c r="E49" i="28"/>
  <c r="D49" i="28"/>
  <c r="C49" i="28"/>
  <c r="B49" i="28"/>
  <c r="P49" i="28" s="1"/>
  <c r="O48" i="28"/>
  <c r="N48" i="28"/>
  <c r="M48" i="28"/>
  <c r="M53" i="28" s="1"/>
  <c r="L48" i="28"/>
  <c r="L53" i="28" s="1"/>
  <c r="K48" i="28"/>
  <c r="J48" i="28"/>
  <c r="I48" i="28"/>
  <c r="H48" i="28"/>
  <c r="G48" i="28"/>
  <c r="F48" i="28"/>
  <c r="E48" i="28"/>
  <c r="D48" i="28"/>
  <c r="C48" i="28"/>
  <c r="B48" i="28"/>
  <c r="P48" i="28" s="1"/>
  <c r="O47" i="28"/>
  <c r="O53" i="28" s="1"/>
  <c r="B64" i="28" s="1"/>
  <c r="N47" i="28"/>
  <c r="N53" i="28" s="1"/>
  <c r="E64" i="28" s="1"/>
  <c r="M47" i="28"/>
  <c r="L47" i="28"/>
  <c r="K47" i="28"/>
  <c r="J47" i="28"/>
  <c r="I47" i="28"/>
  <c r="H47" i="28"/>
  <c r="H53" i="28" s="1"/>
  <c r="G47" i="28"/>
  <c r="G53" i="28" s="1"/>
  <c r="F47" i="28"/>
  <c r="F53" i="28" s="1"/>
  <c r="E47" i="28"/>
  <c r="E53" i="28" s="1"/>
  <c r="B63" i="28" s="1"/>
  <c r="D47" i="28"/>
  <c r="D53" i="28" s="1"/>
  <c r="E63" i="28" s="1"/>
  <c r="C47" i="28"/>
  <c r="C53" i="28" s="1"/>
  <c r="B62" i="28" s="1"/>
  <c r="B47" i="28"/>
  <c r="B53" i="28" s="1"/>
  <c r="E62" i="28" s="1"/>
  <c r="O43" i="28"/>
  <c r="N43" i="28"/>
  <c r="M43" i="28"/>
  <c r="L43" i="28"/>
  <c r="K43" i="28"/>
  <c r="J43" i="28"/>
  <c r="I43" i="28"/>
  <c r="H43" i="28"/>
  <c r="G43" i="28"/>
  <c r="F43" i="28"/>
  <c r="E43" i="28"/>
  <c r="D43" i="28"/>
  <c r="C43" i="28"/>
  <c r="B43" i="28"/>
  <c r="P42" i="28"/>
  <c r="P41" i="28"/>
  <c r="P40" i="28"/>
  <c r="P39" i="28"/>
  <c r="P38" i="28"/>
  <c r="P37" i="28"/>
  <c r="P43" i="28" s="1"/>
  <c r="O18" i="28"/>
  <c r="N18" i="28"/>
  <c r="M18" i="28"/>
  <c r="L18" i="28"/>
  <c r="K18" i="28"/>
  <c r="J18" i="28"/>
  <c r="I18" i="28"/>
  <c r="H18" i="28"/>
  <c r="G18" i="28"/>
  <c r="F18" i="28"/>
  <c r="E18" i="28"/>
  <c r="D18" i="28"/>
  <c r="C18" i="28"/>
  <c r="B18" i="28"/>
  <c r="P18" i="28" s="1"/>
  <c r="O17" i="28"/>
  <c r="N17" i="28"/>
  <c r="M17" i="28"/>
  <c r="L17" i="28"/>
  <c r="K17" i="28"/>
  <c r="J17" i="28"/>
  <c r="I17" i="28"/>
  <c r="H17" i="28"/>
  <c r="G17" i="28"/>
  <c r="F17" i="28"/>
  <c r="E17" i="28"/>
  <c r="D17" i="28"/>
  <c r="C17" i="28"/>
  <c r="B17" i="28"/>
  <c r="P17" i="28" s="1"/>
  <c r="O16" i="28"/>
  <c r="N16" i="28"/>
  <c r="M16" i="28"/>
  <c r="L16" i="28"/>
  <c r="K16" i="28"/>
  <c r="J16" i="28"/>
  <c r="I16" i="28"/>
  <c r="H16" i="28"/>
  <c r="G16" i="28"/>
  <c r="F16" i="28"/>
  <c r="E16" i="28"/>
  <c r="D16" i="28"/>
  <c r="C16" i="28"/>
  <c r="P16" i="28" s="1"/>
  <c r="B16" i="28"/>
  <c r="O15" i="28"/>
  <c r="N15" i="28"/>
  <c r="M15" i="28"/>
  <c r="L15" i="28"/>
  <c r="K15" i="28"/>
  <c r="J15" i="28"/>
  <c r="I15" i="28"/>
  <c r="H15" i="28"/>
  <c r="H19" i="28" s="1"/>
  <c r="G15" i="28"/>
  <c r="G19" i="28" s="1"/>
  <c r="F15" i="28"/>
  <c r="F19" i="28" s="1"/>
  <c r="E15" i="28"/>
  <c r="D15" i="28"/>
  <c r="C15" i="28"/>
  <c r="B15" i="28"/>
  <c r="P15" i="28" s="1"/>
  <c r="O14" i="28"/>
  <c r="N14" i="28"/>
  <c r="M14" i="28"/>
  <c r="L14" i="28"/>
  <c r="K14" i="28"/>
  <c r="J14" i="28"/>
  <c r="J19" i="28" s="1"/>
  <c r="B25" i="28" s="1"/>
  <c r="I14" i="28"/>
  <c r="I19" i="28" s="1"/>
  <c r="H14" i="28"/>
  <c r="G14" i="28"/>
  <c r="F14" i="28"/>
  <c r="E14" i="28"/>
  <c r="D14" i="28"/>
  <c r="C14" i="28"/>
  <c r="B14" i="28"/>
  <c r="P14" i="28" s="1"/>
  <c r="O13" i="28"/>
  <c r="O19" i="28" s="1"/>
  <c r="N13" i="28"/>
  <c r="N19" i="28" s="1"/>
  <c r="B28" i="28" s="1"/>
  <c r="M13" i="28"/>
  <c r="M19" i="28" s="1"/>
  <c r="L13" i="28"/>
  <c r="L19" i="28" s="1"/>
  <c r="K13" i="28"/>
  <c r="K19" i="28" s="1"/>
  <c r="J13" i="28"/>
  <c r="I13" i="28"/>
  <c r="H13" i="28"/>
  <c r="G13" i="28"/>
  <c r="F13" i="28"/>
  <c r="E13" i="28"/>
  <c r="E19" i="28" s="1"/>
  <c r="D13" i="28"/>
  <c r="D19" i="28" s="1"/>
  <c r="B27" i="28" s="1"/>
  <c r="C13" i="28"/>
  <c r="C19" i="28" s="1"/>
  <c r="B13" i="28"/>
  <c r="P13" i="28" s="1"/>
  <c r="P9" i="28"/>
  <c r="O9" i="28"/>
  <c r="N9" i="28"/>
  <c r="M9" i="28"/>
  <c r="L9" i="28"/>
  <c r="K9" i="28"/>
  <c r="J9" i="28"/>
  <c r="I9" i="28"/>
  <c r="H9" i="28"/>
  <c r="G9" i="28"/>
  <c r="F9" i="28"/>
  <c r="E9" i="28"/>
  <c r="D9" i="28"/>
  <c r="C9" i="28"/>
  <c r="B9" i="28"/>
  <c r="P8" i="28"/>
  <c r="P7" i="28"/>
  <c r="P6" i="28"/>
  <c r="P5" i="28"/>
  <c r="P4" i="28"/>
  <c r="P3" i="28"/>
  <c r="AR40" i="22" l="1"/>
  <c r="F39" i="22"/>
  <c r="F38" i="22"/>
  <c r="C39" i="22"/>
  <c r="C38" i="22"/>
  <c r="E38" i="22"/>
  <c r="F16" i="22"/>
  <c r="F44" i="22"/>
  <c r="D31" i="39" s="1"/>
  <c r="AV33" i="22"/>
  <c r="D33" i="22"/>
  <c r="H33" i="22" s="1"/>
  <c r="E39" i="22"/>
  <c r="E31" i="22"/>
  <c r="H31" i="22" s="1"/>
  <c r="D28" i="22"/>
  <c r="F15" i="22"/>
  <c r="V44" i="22"/>
  <c r="V34" i="22" s="1"/>
  <c r="V36" i="22" s="1"/>
  <c r="AT44" i="22"/>
  <c r="AV39" i="22"/>
  <c r="X38" i="22"/>
  <c r="AR44" i="22"/>
  <c r="BD38" i="22"/>
  <c r="AY34" i="22"/>
  <c r="AV38" i="22"/>
  <c r="BB34" i="22"/>
  <c r="BB36" i="22" s="1"/>
  <c r="J23" i="33"/>
  <c r="J24" i="33"/>
  <c r="K23" i="33"/>
  <c r="K24" i="33"/>
  <c r="L24" i="33"/>
  <c r="L23" i="33"/>
  <c r="M24" i="33"/>
  <c r="M23" i="33"/>
  <c r="N24" i="33"/>
  <c r="N23" i="33"/>
  <c r="O24" i="33"/>
  <c r="O23" i="33"/>
  <c r="P24" i="33"/>
  <c r="P23" i="33"/>
  <c r="X39" i="22"/>
  <c r="I23" i="31"/>
  <c r="I24" i="31"/>
  <c r="K23" i="31"/>
  <c r="K24" i="31"/>
  <c r="L21" i="31"/>
  <c r="M23" i="31"/>
  <c r="L23" i="31"/>
  <c r="L24" i="31"/>
  <c r="M24" i="31"/>
  <c r="K21" i="31"/>
  <c r="O24" i="31"/>
  <c r="J23" i="31"/>
  <c r="J24" i="31"/>
  <c r="N24" i="31"/>
  <c r="F7" i="29"/>
  <c r="D19" i="29"/>
  <c r="F3" i="29"/>
  <c r="D17" i="29"/>
  <c r="F2" i="29"/>
  <c r="D14" i="29"/>
  <c r="F6" i="29"/>
  <c r="C64" i="28"/>
  <c r="P19" i="28"/>
  <c r="E65" i="28"/>
  <c r="B65" i="28"/>
  <c r="B19" i="28"/>
  <c r="D28" i="39" l="1"/>
  <c r="D35" i="39" s="1"/>
  <c r="D26" i="39"/>
  <c r="D34" i="39" s="1"/>
  <c r="H38" i="22"/>
  <c r="D37" i="39"/>
  <c r="AT34" i="22"/>
  <c r="AT36" i="22" s="1"/>
  <c r="I31" i="39"/>
  <c r="L28" i="31"/>
  <c r="H39" i="22"/>
  <c r="AY36" i="22"/>
  <c r="BA43" i="22"/>
  <c r="M21" i="31"/>
  <c r="B32" i="28"/>
  <c r="B26" i="28"/>
  <c r="D64" i="28"/>
  <c r="D62" i="28"/>
  <c r="C63" i="28"/>
  <c r="D63" i="28" s="1"/>
  <c r="F64" i="28"/>
  <c r="G64" i="28" s="1"/>
  <c r="C61" i="28"/>
  <c r="D61" i="28" s="1"/>
  <c r="F63" i="28"/>
  <c r="G63" i="28" s="1"/>
  <c r="F62" i="28"/>
  <c r="G62" i="28" s="1"/>
  <c r="F61" i="28"/>
  <c r="G61" i="28" s="1"/>
  <c r="C62" i="28"/>
  <c r="D32" i="39" l="1"/>
  <c r="D38" i="39"/>
  <c r="I37" i="39"/>
  <c r="I32" i="39"/>
  <c r="I38" i="39"/>
  <c r="S5" i="39" s="1"/>
  <c r="N21" i="31"/>
  <c r="N23" i="31"/>
  <c r="B29" i="28"/>
  <c r="O21" i="31" l="1"/>
  <c r="O23" i="31"/>
  <c r="C28" i="28"/>
  <c r="D28" i="28" s="1"/>
  <c r="C25" i="28"/>
  <c r="D25" i="28" s="1"/>
  <c r="C27" i="28"/>
  <c r="D27" i="28" s="1"/>
  <c r="C26" i="28"/>
  <c r="D26" i="28" s="1"/>
  <c r="AB20" i="22" l="1"/>
  <c r="Z25" i="21" l="1"/>
  <c r="Z24" i="21"/>
  <c r="Z21" i="21"/>
  <c r="M30" i="22" s="1"/>
  <c r="E30" i="22" s="1"/>
  <c r="Y26" i="21"/>
  <c r="Y25" i="21"/>
  <c r="Y24" i="21"/>
  <c r="Y23" i="21"/>
  <c r="Y22" i="21"/>
  <c r="Y21" i="21"/>
  <c r="H30" i="22" l="1"/>
  <c r="Z23" i="21"/>
  <c r="Z26" i="21"/>
  <c r="Z22" i="21"/>
  <c r="AQ11" i="22"/>
  <c r="AR20" i="22"/>
  <c r="AY5" i="22" l="1"/>
  <c r="AY11" i="22" s="1"/>
  <c r="BA20" i="22" s="1"/>
  <c r="AY18" i="22"/>
  <c r="BB11" i="22"/>
  <c r="Z8" i="21"/>
  <c r="Z4" i="21"/>
  <c r="U7" i="22" s="1"/>
  <c r="Z6" i="21"/>
  <c r="AK7" i="22" s="1"/>
  <c r="Z7" i="21"/>
  <c r="AS7" i="22" s="1"/>
  <c r="Z3" i="21"/>
  <c r="Y7" i="21"/>
  <c r="Y8" i="21"/>
  <c r="E7" i="39" l="1"/>
  <c r="E15" i="39" s="1"/>
  <c r="E9" i="39"/>
  <c r="E16" i="39" s="1"/>
  <c r="P15" i="22"/>
  <c r="C15" i="22"/>
  <c r="AN31" i="22"/>
  <c r="AN35" i="22"/>
  <c r="AE6" i="21"/>
  <c r="AB36" i="22"/>
  <c r="AF33" i="22"/>
  <c r="AF35" i="22"/>
  <c r="D7" i="39" l="1"/>
  <c r="D15" i="39" s="1"/>
  <c r="H15" i="22"/>
  <c r="C20" i="22"/>
  <c r="B29" i="1"/>
  <c r="AB21" i="22"/>
  <c r="AG21" i="21" l="1"/>
  <c r="AG12" i="21"/>
  <c r="AG3" i="21"/>
  <c r="P42" i="22"/>
  <c r="AE21" i="21"/>
  <c r="M41" i="22" s="1"/>
  <c r="AE12" i="21"/>
  <c r="AE3" i="21"/>
  <c r="P41" i="22" l="1"/>
  <c r="K4" i="25"/>
  <c r="W26" i="21"/>
  <c r="W25" i="21"/>
  <c r="W24" i="21"/>
  <c r="W23" i="21"/>
  <c r="W22" i="21"/>
  <c r="W21" i="21"/>
  <c r="W6" i="21"/>
  <c r="W7" i="21"/>
  <c r="W8" i="21"/>
  <c r="W3" i="21"/>
  <c r="Y3" i="21"/>
  <c r="DN56" i="26"/>
  <c r="DD54" i="26"/>
  <c r="DC54" i="26"/>
  <c r="DB54" i="26"/>
  <c r="DA54" i="26"/>
  <c r="CZ54" i="26"/>
  <c r="CY54" i="26"/>
  <c r="CX54" i="26"/>
  <c r="CW54" i="26"/>
  <c r="CV54" i="26"/>
  <c r="CR54" i="26"/>
  <c r="CQ54" i="26"/>
  <c r="CP54" i="26"/>
  <c r="CO54" i="26"/>
  <c r="CN54" i="26"/>
  <c r="CM54" i="26"/>
  <c r="CL54" i="26"/>
  <c r="CH54" i="26"/>
  <c r="CG54" i="26"/>
  <c r="CF54" i="26"/>
  <c r="CE54" i="26"/>
  <c r="CD54" i="26"/>
  <c r="CC54" i="26"/>
  <c r="CB54" i="26"/>
  <c r="CA54" i="26"/>
  <c r="BZ54" i="26"/>
  <c r="BV54" i="26"/>
  <c r="BU54" i="26"/>
  <c r="BT54" i="26"/>
  <c r="BS54" i="26"/>
  <c r="BR54" i="26"/>
  <c r="BQ54" i="26"/>
  <c r="BP54" i="26"/>
  <c r="BO54" i="26"/>
  <c r="BN54" i="26"/>
  <c r="BM54" i="26"/>
  <c r="BL54" i="26"/>
  <c r="BK54" i="26"/>
  <c r="BJ54" i="26"/>
  <c r="BI54" i="26"/>
  <c r="BH54" i="26"/>
  <c r="BG54" i="26"/>
  <c r="BF54" i="26"/>
  <c r="BE54" i="26"/>
  <c r="BD54" i="26"/>
  <c r="BC54" i="26"/>
  <c r="BB54" i="26"/>
  <c r="BA54" i="26"/>
  <c r="AZ54" i="26"/>
  <c r="AY54" i="26"/>
  <c r="AX54" i="26"/>
  <c r="AW54" i="26"/>
  <c r="AV54" i="26"/>
  <c r="AU54" i="26"/>
  <c r="AT54" i="26"/>
  <c r="AS54" i="26"/>
  <c r="AR54" i="26"/>
  <c r="AN54" i="26"/>
  <c r="AM54" i="26"/>
  <c r="AL54" i="26"/>
  <c r="AK54" i="26"/>
  <c r="AJ54" i="26"/>
  <c r="AI54" i="26"/>
  <c r="AH54" i="26"/>
  <c r="AG54" i="26"/>
  <c r="AF54" i="26"/>
  <c r="AE54" i="26"/>
  <c r="AD54" i="26"/>
  <c r="AC54" i="26"/>
  <c r="AB54" i="26"/>
  <c r="AA54" i="26"/>
  <c r="Z54" i="26"/>
  <c r="Y54" i="26"/>
  <c r="X54" i="26"/>
  <c r="W54" i="26"/>
  <c r="V54" i="26"/>
  <c r="U54" i="26"/>
  <c r="T54" i="26"/>
  <c r="S54" i="26"/>
  <c r="R54" i="26"/>
  <c r="Q54" i="26"/>
  <c r="P54" i="26"/>
  <c r="O54" i="26"/>
  <c r="N54" i="26"/>
  <c r="J54" i="26"/>
  <c r="I54" i="26"/>
  <c r="H54" i="26"/>
  <c r="G54" i="26"/>
  <c r="F54" i="26"/>
  <c r="E54" i="26"/>
  <c r="D54" i="26"/>
  <c r="C54" i="26"/>
  <c r="B54" i="26"/>
  <c r="I53" i="26"/>
  <c r="BO52" i="26"/>
  <c r="CG46" i="26"/>
  <c r="CD46" i="26"/>
  <c r="CC46" i="26"/>
  <c r="BK45" i="26"/>
  <c r="AZ44" i="26"/>
  <c r="Y44" i="26"/>
  <c r="DN43" i="26"/>
  <c r="DN42" i="26"/>
  <c r="DN41" i="26"/>
  <c r="DL40" i="26"/>
  <c r="DD40" i="26"/>
  <c r="DC40" i="26"/>
  <c r="DB40" i="26"/>
  <c r="DA40" i="26"/>
  <c r="CZ40" i="26"/>
  <c r="CY40" i="26"/>
  <c r="CX40" i="26"/>
  <c r="CW40" i="26"/>
  <c r="CV40" i="26"/>
  <c r="CR40" i="26"/>
  <c r="CQ40" i="26"/>
  <c r="CP40" i="26"/>
  <c r="CO40" i="26"/>
  <c r="CN40" i="26"/>
  <c r="CM40" i="26"/>
  <c r="CL40" i="26"/>
  <c r="CH40" i="26"/>
  <c r="CG40" i="26"/>
  <c r="CF40" i="26"/>
  <c r="CE40" i="26"/>
  <c r="CD40" i="26"/>
  <c r="CC40" i="26"/>
  <c r="CB40" i="26"/>
  <c r="CA40" i="26"/>
  <c r="BZ40" i="26"/>
  <c r="BV40" i="26"/>
  <c r="BU40" i="26"/>
  <c r="BT40" i="26"/>
  <c r="BS40" i="26"/>
  <c r="BR40" i="26"/>
  <c r="BQ40" i="26"/>
  <c r="BP40" i="26"/>
  <c r="BO40" i="26"/>
  <c r="BN40" i="26"/>
  <c r="BM40" i="26"/>
  <c r="BL40" i="26"/>
  <c r="BK40" i="26"/>
  <c r="BJ40" i="26"/>
  <c r="BI40" i="26"/>
  <c r="BH40" i="26"/>
  <c r="BG40" i="26"/>
  <c r="BF40" i="26"/>
  <c r="BE40" i="26"/>
  <c r="BD40" i="26"/>
  <c r="BC40" i="26"/>
  <c r="BB40" i="26"/>
  <c r="BA40" i="26"/>
  <c r="AZ40" i="26"/>
  <c r="AY40" i="26"/>
  <c r="AX40" i="26"/>
  <c r="AW40" i="26"/>
  <c r="AV40" i="26"/>
  <c r="AU40" i="26"/>
  <c r="AT40" i="26"/>
  <c r="AS40" i="26"/>
  <c r="AR40" i="26"/>
  <c r="AN40" i="26"/>
  <c r="AM40" i="26"/>
  <c r="AL40" i="26"/>
  <c r="AK40" i="26"/>
  <c r="AJ40" i="26"/>
  <c r="AI40" i="26"/>
  <c r="AH40" i="26"/>
  <c r="AG40" i="26"/>
  <c r="AF40" i="26"/>
  <c r="AE40" i="26"/>
  <c r="AD40" i="26"/>
  <c r="AC40" i="26"/>
  <c r="AB40" i="26"/>
  <c r="AA40" i="26"/>
  <c r="Z40" i="26"/>
  <c r="Y40" i="26"/>
  <c r="X40" i="26"/>
  <c r="W40" i="26"/>
  <c r="V40" i="26"/>
  <c r="U40" i="26"/>
  <c r="T40" i="26"/>
  <c r="S40" i="26"/>
  <c r="R40" i="26"/>
  <c r="Q40" i="26"/>
  <c r="P40" i="26"/>
  <c r="O40" i="26"/>
  <c r="N40" i="26"/>
  <c r="J40" i="26"/>
  <c r="I40" i="26"/>
  <c r="H40" i="26"/>
  <c r="G40" i="26"/>
  <c r="F40" i="26"/>
  <c r="E40" i="26"/>
  <c r="D40" i="26"/>
  <c r="C40" i="26"/>
  <c r="B40" i="26"/>
  <c r="DN22" i="26"/>
  <c r="DD20" i="26"/>
  <c r="DD46" i="26" s="1"/>
  <c r="DC20" i="26"/>
  <c r="DC44" i="26" s="1"/>
  <c r="DC53" i="26" s="1"/>
  <c r="DC55" i="26" s="1"/>
  <c r="DB20" i="26"/>
  <c r="DB50" i="26" s="1"/>
  <c r="DA20" i="26"/>
  <c r="DA49" i="26" s="1"/>
  <c r="CZ20" i="26"/>
  <c r="CZ45" i="26" s="1"/>
  <c r="CY20" i="26"/>
  <c r="CY45" i="26" s="1"/>
  <c r="CX20" i="26"/>
  <c r="CX45" i="26" s="1"/>
  <c r="CW20" i="26"/>
  <c r="CW45" i="26" s="1"/>
  <c r="CV20" i="26"/>
  <c r="CV45" i="26" s="1"/>
  <c r="CR20" i="26"/>
  <c r="CR44" i="26" s="1"/>
  <c r="CQ20" i="26"/>
  <c r="CQ44" i="26" s="1"/>
  <c r="CP20" i="26"/>
  <c r="CP51" i="26" s="1"/>
  <c r="CO20" i="26"/>
  <c r="CO51" i="26" s="1"/>
  <c r="CN20" i="26"/>
  <c r="CM20" i="26"/>
  <c r="CM49" i="26" s="1"/>
  <c r="CL20" i="26"/>
  <c r="CL45" i="26" s="1"/>
  <c r="CH20" i="26"/>
  <c r="CH45" i="26" s="1"/>
  <c r="CG20" i="26"/>
  <c r="CG45" i="26" s="1"/>
  <c r="CF20" i="26"/>
  <c r="CF45" i="26" s="1"/>
  <c r="CE20" i="26"/>
  <c r="CE45" i="26" s="1"/>
  <c r="CD20" i="26"/>
  <c r="CD45" i="26" s="1"/>
  <c r="CC20" i="26"/>
  <c r="CC52" i="26" s="1"/>
  <c r="CB20" i="26"/>
  <c r="CB52" i="26" s="1"/>
  <c r="CA20" i="26"/>
  <c r="CA46" i="26" s="1"/>
  <c r="BZ20" i="26"/>
  <c r="BV20" i="26"/>
  <c r="BU20" i="26"/>
  <c r="BU46" i="26" s="1"/>
  <c r="BT20" i="26"/>
  <c r="BT45" i="26" s="1"/>
  <c r="BS20" i="26"/>
  <c r="BS45" i="26" s="1"/>
  <c r="BR20" i="26"/>
  <c r="BR45" i="26" s="1"/>
  <c r="BQ20" i="26"/>
  <c r="BQ45" i="26" s="1"/>
  <c r="BP20" i="26"/>
  <c r="BP47" i="26" s="1"/>
  <c r="BO20" i="26"/>
  <c r="BO47" i="26" s="1"/>
  <c r="BN20" i="26"/>
  <c r="BN52" i="26" s="1"/>
  <c r="BM20" i="26"/>
  <c r="BM44" i="26" s="1"/>
  <c r="BL20" i="26"/>
  <c r="BL44" i="26" s="1"/>
  <c r="BK20" i="26"/>
  <c r="BK44" i="26" s="1"/>
  <c r="BJ20" i="26"/>
  <c r="BI20" i="26"/>
  <c r="BI46" i="26" s="1"/>
  <c r="BH20" i="26"/>
  <c r="BH45" i="26" s="1"/>
  <c r="BG20" i="26"/>
  <c r="BG45" i="26" s="1"/>
  <c r="BF20" i="26"/>
  <c r="BF45" i="26" s="1"/>
  <c r="BE20" i="26"/>
  <c r="BE48" i="26" s="1"/>
  <c r="BD20" i="26"/>
  <c r="BD45" i="26" s="1"/>
  <c r="BC20" i="26"/>
  <c r="BC47" i="26" s="1"/>
  <c r="BB20" i="26"/>
  <c r="BB52" i="26" s="1"/>
  <c r="BA20" i="26"/>
  <c r="BA46" i="26" s="1"/>
  <c r="AZ20" i="26"/>
  <c r="AZ46" i="26" s="1"/>
  <c r="AY20" i="26"/>
  <c r="AY45" i="26" s="1"/>
  <c r="AX20" i="26"/>
  <c r="AW20" i="26"/>
  <c r="AW46" i="26" s="1"/>
  <c r="AV20" i="26"/>
  <c r="AV45" i="26" s="1"/>
  <c r="AU20" i="26"/>
  <c r="AU45" i="26" s="1"/>
  <c r="AT20" i="26"/>
  <c r="AT45" i="26" s="1"/>
  <c r="AS20" i="26"/>
  <c r="AS48" i="26" s="1"/>
  <c r="AR20" i="26"/>
  <c r="AR47" i="26" s="1"/>
  <c r="AN20" i="26"/>
  <c r="AN47" i="26" s="1"/>
  <c r="AM20" i="26"/>
  <c r="AM50" i="26" s="1"/>
  <c r="AL20" i="26"/>
  <c r="AL50" i="26" s="1"/>
  <c r="AK20" i="26"/>
  <c r="AK49" i="26" s="1"/>
  <c r="AJ20" i="26"/>
  <c r="AJ47" i="26" s="1"/>
  <c r="AI20" i="26"/>
  <c r="AI47" i="26" s="1"/>
  <c r="AH20" i="26"/>
  <c r="AH45" i="26" s="1"/>
  <c r="AG20" i="26"/>
  <c r="AG45" i="26" s="1"/>
  <c r="AF20" i="26"/>
  <c r="AF45" i="26" s="1"/>
  <c r="AE20" i="26"/>
  <c r="AE46" i="26" s="1"/>
  <c r="AD20" i="26"/>
  <c r="AD45" i="26" s="1"/>
  <c r="AC20" i="26"/>
  <c r="AC45" i="26" s="1"/>
  <c r="AB20" i="26"/>
  <c r="AB51" i="26" s="1"/>
  <c r="AA20" i="26"/>
  <c r="AA51" i="26" s="1"/>
  <c r="Z20" i="26"/>
  <c r="Z49" i="26" s="1"/>
  <c r="Y20" i="26"/>
  <c r="Y46" i="26" s="1"/>
  <c r="X20" i="26"/>
  <c r="W20" i="26"/>
  <c r="V20" i="26"/>
  <c r="V45" i="26" s="1"/>
  <c r="U20" i="26"/>
  <c r="U45" i="26" s="1"/>
  <c r="T20" i="26"/>
  <c r="T45" i="26" s="1"/>
  <c r="S20" i="26"/>
  <c r="S48" i="26" s="1"/>
  <c r="R20" i="26"/>
  <c r="R44" i="26" s="1"/>
  <c r="Q20" i="26"/>
  <c r="Q52" i="26" s="1"/>
  <c r="P20" i="26"/>
  <c r="P52" i="26" s="1"/>
  <c r="O20" i="26"/>
  <c r="O51" i="26" s="1"/>
  <c r="N20" i="26"/>
  <c r="N46" i="26" s="1"/>
  <c r="J20" i="26"/>
  <c r="J46" i="26" s="1"/>
  <c r="I20" i="26"/>
  <c r="H20" i="26"/>
  <c r="H44" i="26" s="1"/>
  <c r="H53" i="26" s="1"/>
  <c r="H55" i="26" s="1"/>
  <c r="G20" i="26"/>
  <c r="G46" i="26" s="1"/>
  <c r="F20" i="26"/>
  <c r="F44" i="26" s="1"/>
  <c r="F53" i="26" s="1"/>
  <c r="F55" i="26" s="1"/>
  <c r="E20" i="26"/>
  <c r="E45" i="26" s="1"/>
  <c r="D20" i="26"/>
  <c r="D45" i="26" s="1"/>
  <c r="C20" i="26"/>
  <c r="C45" i="26" s="1"/>
  <c r="B20" i="26"/>
  <c r="B48" i="26" s="1"/>
  <c r="DD19" i="26"/>
  <c r="DC19" i="26"/>
  <c r="DB19" i="26"/>
  <c r="DA19" i="26"/>
  <c r="CZ19" i="26"/>
  <c r="CY19" i="26"/>
  <c r="CX19" i="26"/>
  <c r="CW19" i="26"/>
  <c r="CV19" i="26"/>
  <c r="CR19" i="26"/>
  <c r="CQ19" i="26"/>
  <c r="CP19" i="26"/>
  <c r="CO19" i="26"/>
  <c r="CN19" i="26"/>
  <c r="CM19" i="26"/>
  <c r="CL19" i="26"/>
  <c r="CH19" i="26"/>
  <c r="CG19" i="26"/>
  <c r="CF19" i="26"/>
  <c r="CE19" i="26"/>
  <c r="CD19" i="26"/>
  <c r="CC19" i="26"/>
  <c r="CB19" i="26"/>
  <c r="CA19" i="26"/>
  <c r="BZ19" i="26"/>
  <c r="BV19" i="26"/>
  <c r="BU19" i="26"/>
  <c r="BT19" i="26"/>
  <c r="BS19" i="26"/>
  <c r="BR19" i="26"/>
  <c r="BQ19" i="26"/>
  <c r="BP19" i="26"/>
  <c r="BO19" i="26"/>
  <c r="BN19" i="26"/>
  <c r="BM19" i="26"/>
  <c r="BL19" i="26"/>
  <c r="BK19" i="26"/>
  <c r="BJ19" i="26"/>
  <c r="BI19" i="26"/>
  <c r="BH19" i="26"/>
  <c r="BG19" i="26"/>
  <c r="BF19" i="26"/>
  <c r="BE19" i="26"/>
  <c r="BD19" i="26"/>
  <c r="BC19" i="26"/>
  <c r="BB19" i="26"/>
  <c r="BA19" i="26"/>
  <c r="AZ19" i="26"/>
  <c r="AY19" i="26"/>
  <c r="AX19" i="26"/>
  <c r="AW19" i="26"/>
  <c r="AV19" i="26"/>
  <c r="AU19" i="26"/>
  <c r="AT19" i="26"/>
  <c r="AS19" i="26"/>
  <c r="AR19" i="26"/>
  <c r="AN19" i="26"/>
  <c r="AM19" i="26"/>
  <c r="AL19" i="26"/>
  <c r="AK19" i="26"/>
  <c r="AJ19" i="26"/>
  <c r="AI19" i="26"/>
  <c r="AH19" i="26"/>
  <c r="AG19" i="26"/>
  <c r="AF19" i="26"/>
  <c r="AE19" i="26"/>
  <c r="AD19" i="26"/>
  <c r="AC19" i="26"/>
  <c r="AB19" i="26"/>
  <c r="AA19" i="26"/>
  <c r="Z19" i="26"/>
  <c r="Y19" i="26"/>
  <c r="X19" i="26"/>
  <c r="W19" i="26"/>
  <c r="V19" i="26"/>
  <c r="U19" i="26"/>
  <c r="T19" i="26"/>
  <c r="S19" i="26"/>
  <c r="R19" i="26"/>
  <c r="Q19" i="26"/>
  <c r="P19" i="26"/>
  <c r="O19" i="26"/>
  <c r="N19" i="26"/>
  <c r="J19" i="26"/>
  <c r="I19" i="26"/>
  <c r="H19" i="26"/>
  <c r="G19" i="26"/>
  <c r="F19" i="26"/>
  <c r="E19" i="26"/>
  <c r="D19" i="26"/>
  <c r="C19" i="26"/>
  <c r="B19" i="26"/>
  <c r="DE14" i="26"/>
  <c r="CS14" i="26"/>
  <c r="CI14" i="26"/>
  <c r="BW14" i="26"/>
  <c r="AO14" i="26"/>
  <c r="K14" i="26"/>
  <c r="DN13" i="26"/>
  <c r="DN12" i="26"/>
  <c r="DE11" i="26"/>
  <c r="CS11" i="26"/>
  <c r="DN11" i="26" s="1"/>
  <c r="CI11" i="26"/>
  <c r="BW11" i="26"/>
  <c r="AO11" i="26"/>
  <c r="K11" i="26"/>
  <c r="DN10" i="26"/>
  <c r="DN9" i="26"/>
  <c r="K9" i="26"/>
  <c r="DN8" i="26"/>
  <c r="DN7" i="26"/>
  <c r="DN6" i="26"/>
  <c r="DN5" i="26"/>
  <c r="DE4" i="26"/>
  <c r="CS4" i="26"/>
  <c r="CI4" i="26"/>
  <c r="BW4" i="26"/>
  <c r="AO4" i="26"/>
  <c r="K4" i="26"/>
  <c r="AL45" i="26" l="1"/>
  <c r="AY44" i="26"/>
  <c r="BL45" i="26"/>
  <c r="BN47" i="26"/>
  <c r="CB47" i="26"/>
  <c r="DN14" i="26"/>
  <c r="BA44" i="26"/>
  <c r="CR45" i="26"/>
  <c r="CC47" i="26"/>
  <c r="BP44" i="26"/>
  <c r="Z46" i="26"/>
  <c r="AL49" i="26"/>
  <c r="AM45" i="26"/>
  <c r="CQ45" i="26"/>
  <c r="CA44" i="26"/>
  <c r="AA46" i="26"/>
  <c r="BK49" i="26"/>
  <c r="J45" i="26"/>
  <c r="AB46" i="26"/>
  <c r="BL49" i="26"/>
  <c r="CS40" i="26"/>
  <c r="N45" i="26"/>
  <c r="BB46" i="26"/>
  <c r="P51" i="26"/>
  <c r="Z44" i="26"/>
  <c r="CI40" i="26"/>
  <c r="O45" i="26"/>
  <c r="BC46" i="26"/>
  <c r="BA51" i="26"/>
  <c r="AA44" i="26"/>
  <c r="AK45" i="26"/>
  <c r="BD46" i="26"/>
  <c r="BB51" i="26"/>
  <c r="BW40" i="26"/>
  <c r="DN40" i="26" s="1"/>
  <c r="K40" i="26"/>
  <c r="DE40" i="26"/>
  <c r="AB44" i="26"/>
  <c r="BB44" i="26"/>
  <c r="CB44" i="26"/>
  <c r="P45" i="26"/>
  <c r="AN45" i="26"/>
  <c r="BM45" i="26"/>
  <c r="DA45" i="26"/>
  <c r="AD46" i="26"/>
  <c r="BE46" i="26"/>
  <c r="CH46" i="26"/>
  <c r="CD47" i="26"/>
  <c r="DB49" i="26"/>
  <c r="BM51" i="26"/>
  <c r="BI45" i="26"/>
  <c r="B44" i="26"/>
  <c r="AC44" i="26"/>
  <c r="BC44" i="26"/>
  <c r="CC44" i="26"/>
  <c r="Q45" i="26"/>
  <c r="AR45" i="26"/>
  <c r="BN45" i="26"/>
  <c r="DB45" i="26"/>
  <c r="AK46" i="26"/>
  <c r="AK53" i="26" s="1"/>
  <c r="AK55" i="26" s="1"/>
  <c r="BL46" i="26"/>
  <c r="CQ46" i="26"/>
  <c r="CR47" i="26"/>
  <c r="N50" i="26"/>
  <c r="BN51" i="26"/>
  <c r="CM45" i="26"/>
  <c r="BU44" i="26"/>
  <c r="C44" i="26"/>
  <c r="AD44" i="26"/>
  <c r="BD44" i="26"/>
  <c r="CD44" i="26"/>
  <c r="R45" i="26"/>
  <c r="AW45" i="26"/>
  <c r="BO45" i="26"/>
  <c r="B46" i="26"/>
  <c r="AL46" i="26"/>
  <c r="BM46" i="26"/>
  <c r="CR46" i="26"/>
  <c r="Y48" i="26"/>
  <c r="O50" i="26"/>
  <c r="CA51" i="26"/>
  <c r="J44" i="26"/>
  <c r="AK44" i="26"/>
  <c r="BI44" i="26"/>
  <c r="CM44" i="26"/>
  <c r="Y45" i="26"/>
  <c r="BP45" i="26"/>
  <c r="AM46" i="26"/>
  <c r="BN46" i="26"/>
  <c r="AE48" i="26"/>
  <c r="Z50" i="26"/>
  <c r="N44" i="26"/>
  <c r="AL44" i="26"/>
  <c r="Z45" i="26"/>
  <c r="AZ45" i="26"/>
  <c r="BU45" i="26"/>
  <c r="AN46" i="26"/>
  <c r="BO46" i="26"/>
  <c r="AB47" i="26"/>
  <c r="CL48" i="26"/>
  <c r="O44" i="26"/>
  <c r="AM44" i="26"/>
  <c r="AA45" i="26"/>
  <c r="BA45" i="26"/>
  <c r="CA45" i="26"/>
  <c r="O46" i="26"/>
  <c r="AR46" i="26"/>
  <c r="BP46" i="26"/>
  <c r="AD47" i="26"/>
  <c r="CM48" i="26"/>
  <c r="AB52" i="26"/>
  <c r="P44" i="26"/>
  <c r="AN44" i="26"/>
  <c r="DA44" i="26"/>
  <c r="AB45" i="26"/>
  <c r="BB45" i="26"/>
  <c r="CB45" i="26"/>
  <c r="P46" i="26"/>
  <c r="AS46" i="26"/>
  <c r="BQ46" i="26"/>
  <c r="AW47" i="26"/>
  <c r="Y49" i="26"/>
  <c r="CA50" i="26"/>
  <c r="AN52" i="26"/>
  <c r="I55" i="26"/>
  <c r="DN54" i="26"/>
  <c r="DN4" i="26"/>
  <c r="Q44" i="26"/>
  <c r="AR44" i="26"/>
  <c r="BN44" i="26"/>
  <c r="DB44" i="26"/>
  <c r="BC45" i="26"/>
  <c r="CC45" i="26"/>
  <c r="R46" i="26"/>
  <c r="BB47" i="26"/>
  <c r="AO40" i="26"/>
  <c r="AW44" i="26"/>
  <c r="BO44" i="26"/>
  <c r="G45" i="26"/>
  <c r="CB46" i="26"/>
  <c r="CN51" i="26"/>
  <c r="CN52" i="26"/>
  <c r="CN47" i="26"/>
  <c r="CN48" i="26"/>
  <c r="DD52" i="26"/>
  <c r="DD47" i="26"/>
  <c r="DD48" i="26"/>
  <c r="DD49" i="26"/>
  <c r="J49" i="26"/>
  <c r="J50" i="26"/>
  <c r="J51" i="26"/>
  <c r="J52" i="26"/>
  <c r="Y50" i="26"/>
  <c r="Y51" i="26"/>
  <c r="Y52" i="26"/>
  <c r="Y47" i="26"/>
  <c r="AK50" i="26"/>
  <c r="AK51" i="26"/>
  <c r="AK52" i="26"/>
  <c r="AK47" i="26"/>
  <c r="AZ51" i="26"/>
  <c r="AZ52" i="26"/>
  <c r="AZ47" i="26"/>
  <c r="AZ48" i="26"/>
  <c r="BL51" i="26"/>
  <c r="BL52" i="26"/>
  <c r="BL47" i="26"/>
  <c r="BL48" i="26"/>
  <c r="CA52" i="26"/>
  <c r="CA47" i="26"/>
  <c r="CA48" i="26"/>
  <c r="CA49" i="26"/>
  <c r="CP48" i="26"/>
  <c r="CP49" i="26"/>
  <c r="CP50" i="26"/>
  <c r="DN20" i="26"/>
  <c r="D44" i="26"/>
  <c r="S44" i="26"/>
  <c r="AE44" i="26"/>
  <c r="AS44" i="26"/>
  <c r="BE44" i="26"/>
  <c r="BQ44" i="26"/>
  <c r="CE44" i="26"/>
  <c r="B45" i="26"/>
  <c r="S45" i="26"/>
  <c r="AE45" i="26"/>
  <c r="AS45" i="26"/>
  <c r="BE45" i="26"/>
  <c r="C46" i="26"/>
  <c r="T46" i="26"/>
  <c r="AF46" i="26"/>
  <c r="AT46" i="26"/>
  <c r="BF46" i="26"/>
  <c r="BR46" i="26"/>
  <c r="CZ47" i="26"/>
  <c r="AK48" i="26"/>
  <c r="CZ48" i="26"/>
  <c r="AZ50" i="26"/>
  <c r="DD51" i="26"/>
  <c r="W48" i="26"/>
  <c r="W49" i="26"/>
  <c r="W50" i="26"/>
  <c r="W51" i="26"/>
  <c r="W52" i="26"/>
  <c r="AJ49" i="26"/>
  <c r="AJ50" i="26"/>
  <c r="AJ51" i="26"/>
  <c r="AJ52" i="26"/>
  <c r="BZ51" i="26"/>
  <c r="BZ52" i="26"/>
  <c r="BZ47" i="26"/>
  <c r="BZ48" i="26"/>
  <c r="N51" i="26"/>
  <c r="N52" i="26"/>
  <c r="N47" i="26"/>
  <c r="N48" i="26"/>
  <c r="Z51" i="26"/>
  <c r="Z52" i="26"/>
  <c r="Z47" i="26"/>
  <c r="Z48" i="26"/>
  <c r="AL51" i="26"/>
  <c r="AL52" i="26"/>
  <c r="AL47" i="26"/>
  <c r="AL48" i="26"/>
  <c r="BA52" i="26"/>
  <c r="BA47" i="26"/>
  <c r="BA48" i="26"/>
  <c r="BA49" i="26"/>
  <c r="BM52" i="26"/>
  <c r="BM47" i="26"/>
  <c r="BM48" i="26"/>
  <c r="BM49" i="26"/>
  <c r="CB48" i="26"/>
  <c r="CB49" i="26"/>
  <c r="CB50" i="26"/>
  <c r="CQ47" i="26"/>
  <c r="CQ48" i="26"/>
  <c r="CQ49" i="26"/>
  <c r="CQ50" i="26"/>
  <c r="CQ51" i="26"/>
  <c r="E44" i="26"/>
  <c r="T44" i="26"/>
  <c r="AF44" i="26"/>
  <c r="AT44" i="26"/>
  <c r="BF44" i="26"/>
  <c r="BR44" i="26"/>
  <c r="CF44" i="26"/>
  <c r="CV44" i="26"/>
  <c r="D46" i="26"/>
  <c r="U46" i="26"/>
  <c r="AG46" i="26"/>
  <c r="AU46" i="26"/>
  <c r="BG46" i="26"/>
  <c r="BS46" i="26"/>
  <c r="CN46" i="26"/>
  <c r="G47" i="26"/>
  <c r="DA48" i="26"/>
  <c r="BZ49" i="26"/>
  <c r="BA50" i="26"/>
  <c r="AX49" i="26"/>
  <c r="AX50" i="26"/>
  <c r="AX51" i="26"/>
  <c r="AX52" i="26"/>
  <c r="BJ49" i="26"/>
  <c r="BJ50" i="26"/>
  <c r="BJ51" i="26"/>
  <c r="BJ52" i="26"/>
  <c r="BV49" i="26"/>
  <c r="BV50" i="26"/>
  <c r="BV51" i="26"/>
  <c r="BV52" i="26"/>
  <c r="BV46" i="26"/>
  <c r="X49" i="26"/>
  <c r="X50" i="26"/>
  <c r="X51" i="26"/>
  <c r="X52" i="26"/>
  <c r="CO52" i="26"/>
  <c r="CO47" i="26"/>
  <c r="CO48" i="26"/>
  <c r="CO49" i="26"/>
  <c r="O52" i="26"/>
  <c r="O47" i="26"/>
  <c r="O48" i="26"/>
  <c r="O49" i="26"/>
  <c r="AA52" i="26"/>
  <c r="AA47" i="26"/>
  <c r="AA48" i="26"/>
  <c r="AA49" i="26"/>
  <c r="AM52" i="26"/>
  <c r="AM47" i="26"/>
  <c r="AM48" i="26"/>
  <c r="AM49" i="26"/>
  <c r="BB48" i="26"/>
  <c r="BB49" i="26"/>
  <c r="BB50" i="26"/>
  <c r="BN48" i="26"/>
  <c r="BN49" i="26"/>
  <c r="BN50" i="26"/>
  <c r="CC48" i="26"/>
  <c r="CC49" i="26"/>
  <c r="CC50" i="26"/>
  <c r="CC51" i="26"/>
  <c r="CR48" i="26"/>
  <c r="CR53" i="26" s="1"/>
  <c r="CR55" i="26" s="1"/>
  <c r="CR49" i="26"/>
  <c r="CR50" i="26"/>
  <c r="CR51" i="26"/>
  <c r="CR52" i="26"/>
  <c r="U44" i="26"/>
  <c r="AG44" i="26"/>
  <c r="AU44" i="26"/>
  <c r="BG44" i="26"/>
  <c r="BS44" i="26"/>
  <c r="CG44" i="26"/>
  <c r="CW44" i="26"/>
  <c r="E46" i="26"/>
  <c r="V46" i="26"/>
  <c r="AH46" i="26"/>
  <c r="AV46" i="26"/>
  <c r="BH46" i="26"/>
  <c r="BT46" i="26"/>
  <c r="CO46" i="26"/>
  <c r="J47" i="26"/>
  <c r="BU47" i="26"/>
  <c r="AX48" i="26"/>
  <c r="BL50" i="26"/>
  <c r="AM51" i="26"/>
  <c r="CP52" i="26"/>
  <c r="AI48" i="26"/>
  <c r="AI49" i="26"/>
  <c r="AI50" i="26"/>
  <c r="AI51" i="26"/>
  <c r="AI52" i="26"/>
  <c r="BJ47" i="26"/>
  <c r="AY50" i="26"/>
  <c r="AY51" i="26"/>
  <c r="AY52" i="26"/>
  <c r="AY47" i="26"/>
  <c r="S46" i="26"/>
  <c r="AJ48" i="26"/>
  <c r="P48" i="26"/>
  <c r="P49" i="26"/>
  <c r="P50" i="26"/>
  <c r="AB48" i="26"/>
  <c r="AB49" i="26"/>
  <c r="AB50" i="26"/>
  <c r="AN48" i="26"/>
  <c r="AN49" i="26"/>
  <c r="AN50" i="26"/>
  <c r="BC48" i="26"/>
  <c r="BC49" i="26"/>
  <c r="BC50" i="26"/>
  <c r="BC51" i="26"/>
  <c r="BO48" i="26"/>
  <c r="BO49" i="26"/>
  <c r="BO50" i="26"/>
  <c r="BO51" i="26"/>
  <c r="CD48" i="26"/>
  <c r="CD49" i="26"/>
  <c r="CD50" i="26"/>
  <c r="CD51" i="26"/>
  <c r="CD52" i="26"/>
  <c r="CV46" i="26"/>
  <c r="CV47" i="26"/>
  <c r="CV48" i="26"/>
  <c r="CV49" i="26"/>
  <c r="CV50" i="26"/>
  <c r="CV51" i="26"/>
  <c r="CV52" i="26"/>
  <c r="G44" i="26"/>
  <c r="V44" i="26"/>
  <c r="AH44" i="26"/>
  <c r="AV44" i="26"/>
  <c r="BH44" i="26"/>
  <c r="BT44" i="26"/>
  <c r="CH44" i="26"/>
  <c r="CX44" i="26"/>
  <c r="W46" i="26"/>
  <c r="AI46" i="26"/>
  <c r="CP46" i="26"/>
  <c r="P47" i="26"/>
  <c r="BV47" i="26"/>
  <c r="J48" i="26"/>
  <c r="AY48" i="26"/>
  <c r="N49" i="26"/>
  <c r="CN49" i="26"/>
  <c r="BM50" i="26"/>
  <c r="AN51" i="26"/>
  <c r="CQ52" i="26"/>
  <c r="CY47" i="26"/>
  <c r="B47" i="26"/>
  <c r="B49" i="26"/>
  <c r="B50" i="26"/>
  <c r="B51" i="26"/>
  <c r="B52" i="26"/>
  <c r="Q49" i="26"/>
  <c r="Q50" i="26"/>
  <c r="Q51" i="26"/>
  <c r="AC49" i="26"/>
  <c r="AC50" i="26"/>
  <c r="AC51" i="26"/>
  <c r="AR48" i="26"/>
  <c r="AR49" i="26"/>
  <c r="AR50" i="26"/>
  <c r="AR51" i="26"/>
  <c r="AR52" i="26"/>
  <c r="BD48" i="26"/>
  <c r="BD49" i="26"/>
  <c r="BD50" i="26"/>
  <c r="BD51" i="26"/>
  <c r="BD52" i="26"/>
  <c r="BP48" i="26"/>
  <c r="BP49" i="26"/>
  <c r="BP50" i="26"/>
  <c r="BP51" i="26"/>
  <c r="BP52" i="26"/>
  <c r="CE47" i="26"/>
  <c r="CE48" i="26"/>
  <c r="CE49" i="26"/>
  <c r="CE50" i="26"/>
  <c r="CE51" i="26"/>
  <c r="CE52" i="26"/>
  <c r="CW47" i="26"/>
  <c r="CW48" i="26"/>
  <c r="CW49" i="26"/>
  <c r="CW50" i="26"/>
  <c r="CW51" i="26"/>
  <c r="CW52" i="26"/>
  <c r="W44" i="26"/>
  <c r="AI44" i="26"/>
  <c r="CY44" i="26"/>
  <c r="W45" i="26"/>
  <c r="AI45" i="26"/>
  <c r="X46" i="26"/>
  <c r="AJ46" i="26"/>
  <c r="AX46" i="26"/>
  <c r="BJ46" i="26"/>
  <c r="BZ46" i="26"/>
  <c r="Q47" i="26"/>
  <c r="BZ50" i="26"/>
  <c r="BK50" i="26"/>
  <c r="BK51" i="26"/>
  <c r="BK52" i="26"/>
  <c r="BK47" i="26"/>
  <c r="C47" i="26"/>
  <c r="C48" i="26"/>
  <c r="C49" i="26"/>
  <c r="C50" i="26"/>
  <c r="C51" i="26"/>
  <c r="C52" i="26"/>
  <c r="R48" i="26"/>
  <c r="R49" i="26"/>
  <c r="R50" i="26"/>
  <c r="R51" i="26"/>
  <c r="R52" i="26"/>
  <c r="AD48" i="26"/>
  <c r="AD49" i="26"/>
  <c r="AD50" i="26"/>
  <c r="AD51" i="26"/>
  <c r="AD52" i="26"/>
  <c r="AS47" i="26"/>
  <c r="AS49" i="26"/>
  <c r="AS50" i="26"/>
  <c r="AS51" i="26"/>
  <c r="AS52" i="26"/>
  <c r="BE47" i="26"/>
  <c r="BE49" i="26"/>
  <c r="BE50" i="26"/>
  <c r="BE51" i="26"/>
  <c r="BE52" i="26"/>
  <c r="BQ47" i="26"/>
  <c r="BQ49" i="26"/>
  <c r="BQ50" i="26"/>
  <c r="BQ51" i="26"/>
  <c r="BQ52" i="26"/>
  <c r="CF46" i="26"/>
  <c r="CF47" i="26"/>
  <c r="CF48" i="26"/>
  <c r="CF49" i="26"/>
  <c r="CF50" i="26"/>
  <c r="CF51" i="26"/>
  <c r="CF52" i="26"/>
  <c r="CX47" i="26"/>
  <c r="CX48" i="26"/>
  <c r="CX49" i="26"/>
  <c r="CX50" i="26"/>
  <c r="CX51" i="26"/>
  <c r="CX52" i="26"/>
  <c r="X44" i="26"/>
  <c r="AJ44" i="26"/>
  <c r="AX44" i="26"/>
  <c r="BJ44" i="26"/>
  <c r="BV44" i="26"/>
  <c r="CL44" i="26"/>
  <c r="CZ44" i="26"/>
  <c r="X45" i="26"/>
  <c r="AJ45" i="26"/>
  <c r="AX45" i="26"/>
  <c r="BJ45" i="26"/>
  <c r="BV45" i="26"/>
  <c r="AY46" i="26"/>
  <c r="BK46" i="26"/>
  <c r="R47" i="26"/>
  <c r="AX47" i="26"/>
  <c r="Q48" i="26"/>
  <c r="BJ48" i="26"/>
  <c r="AC52" i="26"/>
  <c r="AE47" i="26"/>
  <c r="AE49" i="26"/>
  <c r="AE50" i="26"/>
  <c r="AE51" i="26"/>
  <c r="AE52" i="26"/>
  <c r="BR47" i="26"/>
  <c r="BR48" i="26"/>
  <c r="BR49" i="26"/>
  <c r="BR50" i="26"/>
  <c r="BR51" i="26"/>
  <c r="BR52" i="26"/>
  <c r="E47" i="26"/>
  <c r="E48" i="26"/>
  <c r="E49" i="26"/>
  <c r="E50" i="26"/>
  <c r="E51" i="26"/>
  <c r="E52" i="26"/>
  <c r="T47" i="26"/>
  <c r="T48" i="26"/>
  <c r="T49" i="26"/>
  <c r="T50" i="26"/>
  <c r="T51" i="26"/>
  <c r="T52" i="26"/>
  <c r="AF47" i="26"/>
  <c r="AF48" i="26"/>
  <c r="AF49" i="26"/>
  <c r="AF50" i="26"/>
  <c r="AF51" i="26"/>
  <c r="AF52" i="26"/>
  <c r="AU47" i="26"/>
  <c r="AU48" i="26"/>
  <c r="AU49" i="26"/>
  <c r="AU50" i="26"/>
  <c r="AU51" i="26"/>
  <c r="AU52" i="26"/>
  <c r="BG47" i="26"/>
  <c r="BG48" i="26"/>
  <c r="BG49" i="26"/>
  <c r="BG50" i="26"/>
  <c r="BG51" i="26"/>
  <c r="BG52" i="26"/>
  <c r="BS47" i="26"/>
  <c r="BS48" i="26"/>
  <c r="BS49" i="26"/>
  <c r="BS50" i="26"/>
  <c r="BS51" i="26"/>
  <c r="BS52" i="26"/>
  <c r="CH47" i="26"/>
  <c r="CH48" i="26"/>
  <c r="CH49" i="26"/>
  <c r="CH50" i="26"/>
  <c r="CH51" i="26"/>
  <c r="CH52" i="26"/>
  <c r="CZ49" i="26"/>
  <c r="CZ50" i="26"/>
  <c r="CZ51" i="26"/>
  <c r="CZ52" i="26"/>
  <c r="CZ46" i="26"/>
  <c r="BZ44" i="26"/>
  <c r="CN44" i="26"/>
  <c r="BZ45" i="26"/>
  <c r="CN45" i="26"/>
  <c r="CW46" i="26"/>
  <c r="X47" i="26"/>
  <c r="X48" i="26"/>
  <c r="BQ48" i="26"/>
  <c r="CO50" i="26"/>
  <c r="D47" i="26"/>
  <c r="D48" i="26"/>
  <c r="D49" i="26"/>
  <c r="D50" i="26"/>
  <c r="D51" i="26"/>
  <c r="D52" i="26"/>
  <c r="AT47" i="26"/>
  <c r="AT48" i="26"/>
  <c r="AT49" i="26"/>
  <c r="AT50" i="26"/>
  <c r="AT51" i="26"/>
  <c r="AT52" i="26"/>
  <c r="CG47" i="26"/>
  <c r="CG48" i="26"/>
  <c r="CG49" i="26"/>
  <c r="CG50" i="26"/>
  <c r="CG51" i="26"/>
  <c r="CG52" i="26"/>
  <c r="BK48" i="26"/>
  <c r="CN50" i="26"/>
  <c r="U47" i="26"/>
  <c r="U48" i="26"/>
  <c r="U49" i="26"/>
  <c r="U50" i="26"/>
  <c r="U51" i="26"/>
  <c r="U52" i="26"/>
  <c r="AG47" i="26"/>
  <c r="AG48" i="26"/>
  <c r="AG49" i="26"/>
  <c r="AG50" i="26"/>
  <c r="AG51" i="26"/>
  <c r="AG52" i="26"/>
  <c r="AV47" i="26"/>
  <c r="AV48" i="26"/>
  <c r="AV49" i="26"/>
  <c r="AV50" i="26"/>
  <c r="AV51" i="26"/>
  <c r="AV52" i="26"/>
  <c r="BH47" i="26"/>
  <c r="BH48" i="26"/>
  <c r="BH49" i="26"/>
  <c r="BH50" i="26"/>
  <c r="BH51" i="26"/>
  <c r="BH52" i="26"/>
  <c r="BT47" i="26"/>
  <c r="BT48" i="26"/>
  <c r="BT49" i="26"/>
  <c r="BT50" i="26"/>
  <c r="BT51" i="26"/>
  <c r="BT52" i="26"/>
  <c r="CL49" i="26"/>
  <c r="CL50" i="26"/>
  <c r="CL51" i="26"/>
  <c r="CL52" i="26"/>
  <c r="CL46" i="26"/>
  <c r="DA50" i="26"/>
  <c r="DA51" i="26"/>
  <c r="DA52" i="26"/>
  <c r="DA46" i="26"/>
  <c r="DA47" i="26"/>
  <c r="CO44" i="26"/>
  <c r="CO45" i="26"/>
  <c r="DD45" i="26"/>
  <c r="CX46" i="26"/>
  <c r="BD47" i="26"/>
  <c r="CL47" i="26"/>
  <c r="BV48" i="26"/>
  <c r="AY49" i="26"/>
  <c r="B53" i="26"/>
  <c r="B55" i="26" s="1"/>
  <c r="S47" i="26"/>
  <c r="S49" i="26"/>
  <c r="S50" i="26"/>
  <c r="S51" i="26"/>
  <c r="S52" i="26"/>
  <c r="BF47" i="26"/>
  <c r="BF48" i="26"/>
  <c r="BF49" i="26"/>
  <c r="BF50" i="26"/>
  <c r="BF51" i="26"/>
  <c r="BF52" i="26"/>
  <c r="CY48" i="26"/>
  <c r="CY49" i="26"/>
  <c r="CY50" i="26"/>
  <c r="CY51" i="26"/>
  <c r="CY52" i="26"/>
  <c r="W47" i="26"/>
  <c r="G48" i="26"/>
  <c r="G49" i="26"/>
  <c r="G50" i="26"/>
  <c r="G51" i="26"/>
  <c r="G52" i="26"/>
  <c r="V47" i="26"/>
  <c r="V48" i="26"/>
  <c r="V49" i="26"/>
  <c r="V50" i="26"/>
  <c r="V51" i="26"/>
  <c r="V52" i="26"/>
  <c r="AH47" i="26"/>
  <c r="AH48" i="26"/>
  <c r="AH49" i="26"/>
  <c r="AH50" i="26"/>
  <c r="AH51" i="26"/>
  <c r="AH52" i="26"/>
  <c r="AW48" i="26"/>
  <c r="AW49" i="26"/>
  <c r="AW50" i="26"/>
  <c r="AW51" i="26"/>
  <c r="AW52" i="26"/>
  <c r="BI48" i="26"/>
  <c r="BI49" i="26"/>
  <c r="BI50" i="26"/>
  <c r="BI51" i="26"/>
  <c r="BI52" i="26"/>
  <c r="BU48" i="26"/>
  <c r="BU49" i="26"/>
  <c r="BU50" i="26"/>
  <c r="BU51" i="26"/>
  <c r="BU52" i="26"/>
  <c r="CM50" i="26"/>
  <c r="CM51" i="26"/>
  <c r="CM52" i="26"/>
  <c r="CM46" i="26"/>
  <c r="CM47" i="26"/>
  <c r="DB51" i="26"/>
  <c r="DB52" i="26"/>
  <c r="DB46" i="26"/>
  <c r="DB47" i="26"/>
  <c r="DB48" i="26"/>
  <c r="CP44" i="26"/>
  <c r="DD44" i="26"/>
  <c r="CP45" i="26"/>
  <c r="Q46" i="26"/>
  <c r="AC46" i="26"/>
  <c r="AC53" i="26" s="1"/>
  <c r="AC55" i="26" s="1"/>
  <c r="CE46" i="26"/>
  <c r="CY46" i="26"/>
  <c r="AC47" i="26"/>
  <c r="BI47" i="26"/>
  <c r="CP47" i="26"/>
  <c r="AC48" i="26"/>
  <c r="AZ49" i="26"/>
  <c r="AA50" i="26"/>
  <c r="DD50" i="26"/>
  <c r="CB51" i="26"/>
  <c r="BC52" i="26"/>
  <c r="BL53" i="26" l="1"/>
  <c r="BL55" i="26" s="1"/>
  <c r="AN53" i="26"/>
  <c r="AN55" i="26" s="1"/>
  <c r="CS45" i="26"/>
  <c r="P53" i="26"/>
  <c r="P55" i="26" s="1"/>
  <c r="J53" i="26"/>
  <c r="J55" i="26" s="1"/>
  <c r="AL53" i="26"/>
  <c r="AL55" i="26" s="1"/>
  <c r="N53" i="26"/>
  <c r="C53" i="26"/>
  <c r="C55" i="26" s="1"/>
  <c r="DE45" i="26"/>
  <c r="CS48" i="26"/>
  <c r="CM53" i="26"/>
  <c r="CM55" i="26" s="1"/>
  <c r="BB53" i="26"/>
  <c r="BB55" i="26" s="1"/>
  <c r="CB53" i="26"/>
  <c r="CB55" i="26" s="1"/>
  <c r="DE52" i="26"/>
  <c r="BO53" i="26"/>
  <c r="BO55" i="26" s="1"/>
  <c r="AB53" i="26"/>
  <c r="AB55" i="26" s="1"/>
  <c r="DA53" i="26"/>
  <c r="DA55" i="26" s="1"/>
  <c r="BA53" i="26"/>
  <c r="BA55" i="26" s="1"/>
  <c r="CQ53" i="26"/>
  <c r="CQ55" i="26" s="1"/>
  <c r="BT53" i="26"/>
  <c r="BT55" i="26" s="1"/>
  <c r="BW46" i="26"/>
  <c r="AM53" i="26"/>
  <c r="AM55" i="26" s="1"/>
  <c r="AZ53" i="26"/>
  <c r="AZ55" i="26" s="1"/>
  <c r="DB53" i="26"/>
  <c r="DB55" i="26" s="1"/>
  <c r="BP53" i="26"/>
  <c r="BP55" i="26" s="1"/>
  <c r="O53" i="26"/>
  <c r="O55" i="26" s="1"/>
  <c r="AW53" i="26"/>
  <c r="AW55" i="26" s="1"/>
  <c r="AD53" i="26"/>
  <c r="AD55" i="26" s="1"/>
  <c r="BD53" i="26"/>
  <c r="BD55" i="26" s="1"/>
  <c r="CC53" i="26"/>
  <c r="CC55" i="26" s="1"/>
  <c r="CI52" i="26"/>
  <c r="DN52" i="26" s="1"/>
  <c r="CX53" i="26"/>
  <c r="CX55" i="26" s="1"/>
  <c r="AO44" i="26"/>
  <c r="CI45" i="26"/>
  <c r="DN45" i="26" s="1"/>
  <c r="R53" i="26"/>
  <c r="R55" i="26" s="1"/>
  <c r="AX53" i="26"/>
  <c r="AX55" i="26" s="1"/>
  <c r="CD53" i="26"/>
  <c r="CD55" i="26" s="1"/>
  <c r="BK53" i="26"/>
  <c r="BK55" i="26" s="1"/>
  <c r="K44" i="26"/>
  <c r="AA53" i="26"/>
  <c r="AA55" i="26" s="1"/>
  <c r="AO45" i="26"/>
  <c r="BI53" i="26"/>
  <c r="BI55" i="26" s="1"/>
  <c r="K48" i="26"/>
  <c r="AY53" i="26"/>
  <c r="AY55" i="26" s="1"/>
  <c r="BC53" i="26"/>
  <c r="BC55" i="26" s="1"/>
  <c r="Z53" i="26"/>
  <c r="Z55" i="26" s="1"/>
  <c r="K45" i="26"/>
  <c r="AO46" i="26"/>
  <c r="AO50" i="26"/>
  <c r="BU53" i="26"/>
  <c r="BU55" i="26" s="1"/>
  <c r="BG53" i="26"/>
  <c r="BG55" i="26" s="1"/>
  <c r="BN53" i="26"/>
  <c r="BN55" i="26" s="1"/>
  <c r="K46" i="26"/>
  <c r="BM53" i="26"/>
  <c r="BM55" i="26" s="1"/>
  <c r="Y53" i="26"/>
  <c r="Y55" i="26" s="1"/>
  <c r="CS50" i="26"/>
  <c r="CS49" i="26"/>
  <c r="K52" i="26"/>
  <c r="DE46" i="26"/>
  <c r="CI50" i="26"/>
  <c r="BW51" i="26"/>
  <c r="K50" i="26"/>
  <c r="T53" i="26"/>
  <c r="T55" i="26" s="1"/>
  <c r="AE53" i="26"/>
  <c r="AE55" i="26" s="1"/>
  <c r="CY53" i="26"/>
  <c r="CY55" i="26" s="1"/>
  <c r="V53" i="26"/>
  <c r="V55" i="26" s="1"/>
  <c r="DD53" i="26"/>
  <c r="DD55" i="26" s="1"/>
  <c r="Q53" i="26"/>
  <c r="Q55" i="26" s="1"/>
  <c r="DE47" i="26"/>
  <c r="AT53" i="26"/>
  <c r="AT55" i="26" s="1"/>
  <c r="AO51" i="26"/>
  <c r="BE53" i="26"/>
  <c r="BE55" i="26" s="1"/>
  <c r="BW52" i="26"/>
  <c r="CZ53" i="26"/>
  <c r="CZ55" i="26" s="1"/>
  <c r="AI53" i="26"/>
  <c r="AI55" i="26" s="1"/>
  <c r="BW50" i="26"/>
  <c r="K49" i="26"/>
  <c r="E53" i="26"/>
  <c r="E55" i="26" s="1"/>
  <c r="S53" i="26"/>
  <c r="S55" i="26" s="1"/>
  <c r="CS47" i="26"/>
  <c r="BQ53" i="26"/>
  <c r="BQ55" i="26" s="1"/>
  <c r="G53" i="26"/>
  <c r="G55" i="26" s="1"/>
  <c r="CP53" i="26"/>
  <c r="CP55" i="26" s="1"/>
  <c r="K51" i="26"/>
  <c r="AF53" i="26"/>
  <c r="AF55" i="26" s="1"/>
  <c r="AS53" i="26"/>
  <c r="AS55" i="26" s="1"/>
  <c r="BW44" i="26"/>
  <c r="CO53" i="26"/>
  <c r="CO55" i="26" s="1"/>
  <c r="CN53" i="26"/>
  <c r="CN55" i="26" s="1"/>
  <c r="CL53" i="26"/>
  <c r="CS44" i="26"/>
  <c r="CI46" i="26"/>
  <c r="W53" i="26"/>
  <c r="W55" i="26" s="1"/>
  <c r="BW49" i="26"/>
  <c r="K47" i="26"/>
  <c r="CW53" i="26"/>
  <c r="CW55" i="26" s="1"/>
  <c r="D53" i="26"/>
  <c r="D55" i="26" s="1"/>
  <c r="BZ53" i="26"/>
  <c r="CI44" i="26"/>
  <c r="BV53" i="26"/>
  <c r="BV55" i="26" s="1"/>
  <c r="BW48" i="26"/>
  <c r="CG53" i="26"/>
  <c r="CG55" i="26" s="1"/>
  <c r="CI48" i="26"/>
  <c r="BJ53" i="26"/>
  <c r="BJ55" i="26" s="1"/>
  <c r="CH53" i="26"/>
  <c r="CH55" i="26" s="1"/>
  <c r="BS53" i="26"/>
  <c r="BS55" i="26" s="1"/>
  <c r="CI47" i="26"/>
  <c r="BW45" i="26"/>
  <c r="AR53" i="26"/>
  <c r="N55" i="26"/>
  <c r="CS46" i="26"/>
  <c r="AJ53" i="26"/>
  <c r="AJ55" i="26" s="1"/>
  <c r="BH53" i="26"/>
  <c r="BH55" i="26" s="1"/>
  <c r="DE51" i="26"/>
  <c r="AU53" i="26"/>
  <c r="AU55" i="26" s="1"/>
  <c r="CV53" i="26"/>
  <c r="DE44" i="26"/>
  <c r="CI51" i="26"/>
  <c r="CA53" i="26"/>
  <c r="CA55" i="26" s="1"/>
  <c r="CS52" i="26"/>
  <c r="X53" i="26"/>
  <c r="X55" i="26" s="1"/>
  <c r="AO49" i="26"/>
  <c r="AV53" i="26"/>
  <c r="AV55" i="26" s="1"/>
  <c r="DE50" i="26"/>
  <c r="AG53" i="26"/>
  <c r="AG55" i="26" s="1"/>
  <c r="CF53" i="26"/>
  <c r="CF55" i="26" s="1"/>
  <c r="AO48" i="26"/>
  <c r="BW47" i="26"/>
  <c r="CS51" i="26"/>
  <c r="AH53" i="26"/>
  <c r="AH55" i="26" s="1"/>
  <c r="DE49" i="26"/>
  <c r="U53" i="26"/>
  <c r="U55" i="26" s="1"/>
  <c r="CI49" i="26"/>
  <c r="BR53" i="26"/>
  <c r="BR55" i="26" s="1"/>
  <c r="AO47" i="26"/>
  <c r="CE53" i="26"/>
  <c r="CE55" i="26" s="1"/>
  <c r="DE48" i="26"/>
  <c r="BF53" i="26"/>
  <c r="BF55" i="26" s="1"/>
  <c r="AO52" i="26"/>
  <c r="DN46" i="26" l="1"/>
  <c r="DN44" i="26"/>
  <c r="DN49" i="26"/>
  <c r="DN47" i="26"/>
  <c r="DN48" i="26"/>
  <c r="K53" i="26"/>
  <c r="DN50" i="26"/>
  <c r="DN51" i="26"/>
  <c r="CI53" i="26"/>
  <c r="DN53" i="26" s="1"/>
  <c r="BZ55" i="26"/>
  <c r="CL55" i="26"/>
  <c r="CS53" i="26"/>
  <c r="DE53" i="26"/>
  <c r="CV55" i="26"/>
  <c r="BW53" i="26"/>
  <c r="AR55" i="26"/>
  <c r="AO53" i="26"/>
  <c r="DN55" i="26" l="1"/>
  <c r="P10" i="22"/>
  <c r="P12" i="22"/>
  <c r="AQ5" i="22" l="1"/>
  <c r="AI5" i="22"/>
  <c r="AA5" i="22"/>
  <c r="AA32" i="22" s="1"/>
  <c r="S5" i="22"/>
  <c r="AI28" i="22" l="1"/>
  <c r="C28" i="22" s="1"/>
  <c r="AA36" i="22"/>
  <c r="AA9" i="22"/>
  <c r="C9" i="22" s="1"/>
  <c r="AA11" i="22"/>
  <c r="K5" i="22"/>
  <c r="B4" i="1"/>
  <c r="I6" i="1" s="1"/>
  <c r="BD18" i="22"/>
  <c r="BD10" i="22"/>
  <c r="BD12" i="22"/>
  <c r="AV19" i="22"/>
  <c r="AQ13" i="22"/>
  <c r="AV12" i="22"/>
  <c r="AN19" i="22"/>
  <c r="AN10" i="22"/>
  <c r="AN12" i="22"/>
  <c r="AI22" i="22"/>
  <c r="U20" i="22"/>
  <c r="AF12" i="22"/>
  <c r="AB13" i="22"/>
  <c r="AB22" i="22" s="1"/>
  <c r="D28" i="1"/>
  <c r="AF10" i="22"/>
  <c r="X19" i="22"/>
  <c r="X10" i="22"/>
  <c r="X12" i="22"/>
  <c r="X8" i="21"/>
  <c r="X7" i="21"/>
  <c r="Y6" i="21"/>
  <c r="X6" i="21"/>
  <c r="Y5" i="21"/>
  <c r="X5" i="21"/>
  <c r="W5" i="21"/>
  <c r="Y4" i="21"/>
  <c r="X4" i="21"/>
  <c r="W4" i="21"/>
  <c r="DM65" i="25"/>
  <c r="DL65" i="25"/>
  <c r="DD65" i="25"/>
  <c r="DC65" i="25"/>
  <c r="DB65" i="25"/>
  <c r="DA65" i="25"/>
  <c r="CZ65" i="25"/>
  <c r="CY65" i="25"/>
  <c r="CR65" i="25"/>
  <c r="CP65" i="25"/>
  <c r="CL65" i="25"/>
  <c r="CH65" i="25"/>
  <c r="CG65" i="25"/>
  <c r="CF65" i="25"/>
  <c r="CE65" i="25"/>
  <c r="CD65" i="25"/>
  <c r="CC65" i="25"/>
  <c r="BZ65" i="25"/>
  <c r="BV65" i="25"/>
  <c r="BU65" i="25"/>
  <c r="BT65" i="25"/>
  <c r="BS65" i="25"/>
  <c r="BR65" i="25"/>
  <c r="BQ65" i="25"/>
  <c r="BP65" i="25"/>
  <c r="BO65" i="25"/>
  <c r="BN65" i="25"/>
  <c r="BM65" i="25"/>
  <c r="BL65" i="25"/>
  <c r="BK65" i="25"/>
  <c r="BJ65" i="25"/>
  <c r="BF65" i="25"/>
  <c r="BE65" i="25"/>
  <c r="BD65" i="25"/>
  <c r="BC65" i="25"/>
  <c r="BB65" i="25"/>
  <c r="BA65" i="25"/>
  <c r="AZ65" i="25"/>
  <c r="AX65" i="25"/>
  <c r="AW65" i="25"/>
  <c r="AV65" i="25"/>
  <c r="AU65" i="25"/>
  <c r="AT65" i="25"/>
  <c r="AN65" i="25"/>
  <c r="AM65" i="25"/>
  <c r="AL65" i="25"/>
  <c r="AK65" i="25"/>
  <c r="AJ65" i="25"/>
  <c r="AI65" i="25"/>
  <c r="AG65" i="25"/>
  <c r="AE65" i="25"/>
  <c r="AB65" i="25"/>
  <c r="AA65" i="25"/>
  <c r="Y65" i="25"/>
  <c r="X65" i="25"/>
  <c r="W65" i="25"/>
  <c r="V65" i="25"/>
  <c r="U65" i="25"/>
  <c r="S65" i="25"/>
  <c r="R65" i="25"/>
  <c r="Q65" i="25"/>
  <c r="P65" i="25"/>
  <c r="N65" i="25"/>
  <c r="J65" i="25"/>
  <c r="I65" i="25"/>
  <c r="H65" i="25"/>
  <c r="G65" i="25"/>
  <c r="F65" i="25"/>
  <c r="E65" i="25"/>
  <c r="C65" i="25"/>
  <c r="CA64" i="25"/>
  <c r="AS64" i="25"/>
  <c r="AH63" i="25"/>
  <c r="O59" i="25"/>
  <c r="D59" i="25"/>
  <c r="DN58" i="25"/>
  <c r="DN57" i="25"/>
  <c r="I56" i="25"/>
  <c r="DD55" i="25"/>
  <c r="DC55" i="25"/>
  <c r="DB55" i="25"/>
  <c r="DA55" i="25"/>
  <c r="CZ55" i="25"/>
  <c r="CY55" i="25"/>
  <c r="CX55" i="25"/>
  <c r="CW55" i="25"/>
  <c r="CV55" i="25"/>
  <c r="CR55" i="25"/>
  <c r="CQ55" i="25"/>
  <c r="CP55" i="25"/>
  <c r="CO55" i="25"/>
  <c r="CN55" i="25"/>
  <c r="CM55" i="25"/>
  <c r="CL55" i="25"/>
  <c r="CH55" i="25"/>
  <c r="CG55" i="25"/>
  <c r="CF55" i="25"/>
  <c r="CE55" i="25"/>
  <c r="CD55" i="25"/>
  <c r="CC55" i="25"/>
  <c r="CB55" i="25"/>
  <c r="CA55" i="25"/>
  <c r="BZ55" i="25"/>
  <c r="BV55" i="25"/>
  <c r="BU55" i="25"/>
  <c r="BT55" i="25"/>
  <c r="BS55" i="25"/>
  <c r="BR55" i="25"/>
  <c r="BQ55" i="25"/>
  <c r="BP55" i="25"/>
  <c r="BO55" i="25"/>
  <c r="BN55" i="25"/>
  <c r="BM55" i="25"/>
  <c r="BL55" i="25"/>
  <c r="BK55" i="25"/>
  <c r="BJ55" i="25"/>
  <c r="BI55" i="25"/>
  <c r="BH55" i="25"/>
  <c r="BG55" i="25"/>
  <c r="BF55" i="25"/>
  <c r="BE55" i="25"/>
  <c r="BD55" i="25"/>
  <c r="BC55" i="25"/>
  <c r="BB55" i="25"/>
  <c r="BA55" i="25"/>
  <c r="AZ55" i="25"/>
  <c r="AY55" i="25"/>
  <c r="AX55" i="25"/>
  <c r="AW55" i="25"/>
  <c r="AV55" i="25"/>
  <c r="AU55" i="25"/>
  <c r="AT55" i="25"/>
  <c r="AS55" i="25"/>
  <c r="AR55" i="25"/>
  <c r="AN55" i="25"/>
  <c r="AM55" i="25"/>
  <c r="AL55" i="25"/>
  <c r="AK55" i="25"/>
  <c r="AJ55" i="25"/>
  <c r="AI55" i="25"/>
  <c r="AH55" i="25"/>
  <c r="AG55" i="25"/>
  <c r="AF55" i="25"/>
  <c r="AE55" i="25"/>
  <c r="AD55" i="25"/>
  <c r="AC55" i="25"/>
  <c r="AB55" i="25"/>
  <c r="AA55" i="25"/>
  <c r="Z55" i="25"/>
  <c r="Y55" i="25"/>
  <c r="X55" i="25"/>
  <c r="W55" i="25"/>
  <c r="V55" i="25"/>
  <c r="U55" i="25"/>
  <c r="T55" i="25"/>
  <c r="S55" i="25"/>
  <c r="R55" i="25"/>
  <c r="Q55" i="25"/>
  <c r="P55" i="25"/>
  <c r="O55" i="25"/>
  <c r="N55" i="25"/>
  <c r="J55" i="25"/>
  <c r="I55" i="25"/>
  <c r="H55" i="25"/>
  <c r="G55" i="25"/>
  <c r="F55" i="25"/>
  <c r="E55" i="25"/>
  <c r="D55" i="25"/>
  <c r="C55" i="25"/>
  <c r="B55" i="25"/>
  <c r="AE54" i="25"/>
  <c r="AE56" i="25" s="1"/>
  <c r="I54" i="25"/>
  <c r="DA53" i="25"/>
  <c r="CZ53" i="25"/>
  <c r="CY53" i="25"/>
  <c r="CX53" i="25"/>
  <c r="CL53" i="25"/>
  <c r="CG53" i="25"/>
  <c r="CE53" i="25"/>
  <c r="CD53" i="25"/>
  <c r="BR53" i="25"/>
  <c r="BP53" i="25"/>
  <c r="BO53" i="25"/>
  <c r="BN53" i="25"/>
  <c r="BK53" i="25"/>
  <c r="BF53" i="25"/>
  <c r="BD53" i="25"/>
  <c r="BC53" i="25"/>
  <c r="BB53" i="25"/>
  <c r="AY53" i="25"/>
  <c r="AW53" i="25"/>
  <c r="AT53" i="25"/>
  <c r="AS53" i="25"/>
  <c r="AR53" i="25"/>
  <c r="AH53" i="25"/>
  <c r="AE53" i="25"/>
  <c r="AC53" i="25"/>
  <c r="AB53" i="25"/>
  <c r="Y53" i="25"/>
  <c r="S53" i="25"/>
  <c r="P53" i="25"/>
  <c r="J53" i="25"/>
  <c r="G53" i="25"/>
  <c r="E53" i="25"/>
  <c r="D53" i="25"/>
  <c r="B53" i="25"/>
  <c r="CY52" i="25"/>
  <c r="CW52" i="25"/>
  <c r="CV52" i="25"/>
  <c r="CR52" i="25"/>
  <c r="CQ52" i="25"/>
  <c r="CP52" i="25"/>
  <c r="CG52" i="25"/>
  <c r="CE52" i="25"/>
  <c r="CD52" i="25"/>
  <c r="CC52" i="25"/>
  <c r="CB52" i="25"/>
  <c r="BU52" i="25"/>
  <c r="BT52" i="25"/>
  <c r="BR52" i="25"/>
  <c r="BP52" i="25"/>
  <c r="BO52" i="25"/>
  <c r="BN52" i="25"/>
  <c r="BM52" i="25"/>
  <c r="BF52" i="25"/>
  <c r="BC52" i="25"/>
  <c r="AU52" i="25"/>
  <c r="AT52" i="25"/>
  <c r="AS52" i="25"/>
  <c r="AR52" i="25"/>
  <c r="AM52" i="25"/>
  <c r="AJ52" i="25"/>
  <c r="AE52" i="25"/>
  <c r="AC52" i="25"/>
  <c r="AB52" i="25"/>
  <c r="V52" i="25"/>
  <c r="U52" i="25"/>
  <c r="T52" i="25"/>
  <c r="S52" i="25"/>
  <c r="Q52" i="25"/>
  <c r="P52" i="25"/>
  <c r="O52" i="25"/>
  <c r="D52" i="25"/>
  <c r="B52" i="25"/>
  <c r="DD51" i="25"/>
  <c r="CY51" i="25"/>
  <c r="CW51" i="25"/>
  <c r="CR51" i="25"/>
  <c r="CQ51" i="25"/>
  <c r="CP51" i="25"/>
  <c r="CG51" i="25"/>
  <c r="CF51" i="25"/>
  <c r="BT51" i="25"/>
  <c r="BS51" i="25"/>
  <c r="BR51" i="25"/>
  <c r="BQ51" i="25"/>
  <c r="BP51" i="25"/>
  <c r="BO51" i="25"/>
  <c r="BF51" i="25"/>
  <c r="BD51" i="25"/>
  <c r="BC51" i="25"/>
  <c r="BB51" i="25"/>
  <c r="BA51" i="25"/>
  <c r="AV51" i="25"/>
  <c r="AU51" i="25"/>
  <c r="AT51" i="25"/>
  <c r="AR51" i="25"/>
  <c r="AN51" i="25"/>
  <c r="AM51" i="25"/>
  <c r="AL51" i="25"/>
  <c r="AE51" i="25"/>
  <c r="AC51" i="25"/>
  <c r="AB51" i="25"/>
  <c r="S51" i="25"/>
  <c r="R51" i="25"/>
  <c r="Q51" i="25"/>
  <c r="P51" i="25"/>
  <c r="O51" i="25"/>
  <c r="N51" i="25"/>
  <c r="D51" i="25"/>
  <c r="B51" i="25"/>
  <c r="CW50" i="25"/>
  <c r="CV50" i="25"/>
  <c r="CR50" i="25"/>
  <c r="CG50" i="25"/>
  <c r="CE50" i="25"/>
  <c r="CD50" i="25"/>
  <c r="CC50" i="25"/>
  <c r="CB50" i="25"/>
  <c r="CA50" i="25"/>
  <c r="BZ50" i="25"/>
  <c r="BR50" i="25"/>
  <c r="BP50" i="25"/>
  <c r="BO50" i="25"/>
  <c r="BN50" i="25"/>
  <c r="BM50" i="25"/>
  <c r="BF50" i="25"/>
  <c r="AY50" i="25"/>
  <c r="AV50" i="25"/>
  <c r="AU50" i="25"/>
  <c r="AT50" i="25"/>
  <c r="AN50" i="25"/>
  <c r="AM50" i="25"/>
  <c r="AE50" i="25"/>
  <c r="AA50" i="25"/>
  <c r="Z50" i="25"/>
  <c r="Y50" i="25"/>
  <c r="V50" i="25"/>
  <c r="U50" i="25"/>
  <c r="S50" i="25"/>
  <c r="Q50" i="25"/>
  <c r="P50" i="25"/>
  <c r="D50" i="25"/>
  <c r="B50" i="25"/>
  <c r="CV49" i="25"/>
  <c r="CR49" i="25"/>
  <c r="CQ49" i="25"/>
  <c r="CP49" i="25"/>
  <c r="CO49" i="25"/>
  <c r="CM49" i="25"/>
  <c r="CG49" i="25"/>
  <c r="BR49" i="25"/>
  <c r="BN49" i="25"/>
  <c r="BF49" i="25"/>
  <c r="BE49" i="25"/>
  <c r="BD49" i="25"/>
  <c r="BC49" i="25"/>
  <c r="AT49" i="25"/>
  <c r="AR49" i="25"/>
  <c r="AN49" i="25"/>
  <c r="AM49" i="25"/>
  <c r="AJ49" i="25"/>
  <c r="AE49" i="25"/>
  <c r="S49" i="25"/>
  <c r="Q49" i="25"/>
  <c r="P49" i="25"/>
  <c r="O49" i="25"/>
  <c r="N49" i="25"/>
  <c r="D49" i="25"/>
  <c r="DD48" i="25"/>
  <c r="DB48" i="25"/>
  <c r="CY48" i="25"/>
  <c r="CV48" i="25"/>
  <c r="CE48" i="25"/>
  <c r="CD48" i="25"/>
  <c r="CC48" i="25"/>
  <c r="CB48" i="25"/>
  <c r="BR48" i="25"/>
  <c r="BP48" i="25"/>
  <c r="BO48" i="25"/>
  <c r="BN48" i="25"/>
  <c r="BM48" i="25"/>
  <c r="BL48" i="25"/>
  <c r="BI48" i="25"/>
  <c r="BF48" i="25"/>
  <c r="BE48" i="25"/>
  <c r="AY48" i="25"/>
  <c r="AT48" i="25"/>
  <c r="AS48" i="25"/>
  <c r="AR48" i="25"/>
  <c r="AN48" i="25"/>
  <c r="AE48" i="25"/>
  <c r="AC48" i="25"/>
  <c r="AB48" i="25"/>
  <c r="AA48" i="25"/>
  <c r="Z48" i="25"/>
  <c r="Q48" i="25"/>
  <c r="P48" i="25"/>
  <c r="O48" i="25"/>
  <c r="N48" i="25"/>
  <c r="D48" i="25"/>
  <c r="B48" i="25"/>
  <c r="CY47" i="25"/>
  <c r="CV47" i="25"/>
  <c r="CR47" i="25"/>
  <c r="CE47" i="25"/>
  <c r="CD47" i="25"/>
  <c r="CC47" i="25"/>
  <c r="CB47" i="25"/>
  <c r="BR47" i="25"/>
  <c r="BP47" i="25"/>
  <c r="BO47" i="25"/>
  <c r="BN47" i="25"/>
  <c r="BM47" i="25"/>
  <c r="BF47" i="25"/>
  <c r="BD47" i="25"/>
  <c r="BC47" i="25"/>
  <c r="BB47" i="25"/>
  <c r="BA47" i="25"/>
  <c r="AW47" i="25"/>
  <c r="AT47" i="25"/>
  <c r="AR47" i="25"/>
  <c r="AN47" i="25"/>
  <c r="AM47" i="25"/>
  <c r="AJ47" i="25"/>
  <c r="AH47" i="25"/>
  <c r="AG47" i="25"/>
  <c r="AF47" i="25"/>
  <c r="AE47" i="25"/>
  <c r="S47" i="25"/>
  <c r="R47" i="25"/>
  <c r="Q47" i="25"/>
  <c r="Q54" i="25" s="1"/>
  <c r="P47" i="25"/>
  <c r="D47" i="25"/>
  <c r="B47" i="25"/>
  <c r="CY46" i="25"/>
  <c r="CW46" i="25"/>
  <c r="CV46" i="25"/>
  <c r="CR46" i="25"/>
  <c r="CQ46" i="25"/>
  <c r="CP46" i="25"/>
  <c r="CO46" i="25"/>
  <c r="CG46" i="25"/>
  <c r="CE46" i="25"/>
  <c r="CD46" i="25"/>
  <c r="CC46" i="25"/>
  <c r="CB46" i="25"/>
  <c r="CA46" i="25"/>
  <c r="BZ46" i="25"/>
  <c r="BU46" i="25"/>
  <c r="BT46" i="25"/>
  <c r="BS46" i="25"/>
  <c r="BR46" i="25"/>
  <c r="BF46" i="25"/>
  <c r="BD46" i="25"/>
  <c r="BC46" i="25"/>
  <c r="AU46" i="25"/>
  <c r="AT46" i="25"/>
  <c r="AS46" i="25"/>
  <c r="AR46" i="25"/>
  <c r="AN46" i="25"/>
  <c r="AM46" i="25"/>
  <c r="AE46" i="25"/>
  <c r="AC46" i="25"/>
  <c r="AB46" i="25"/>
  <c r="AA46" i="25"/>
  <c r="Z46" i="25"/>
  <c r="X46" i="25"/>
  <c r="S46" i="25"/>
  <c r="R46" i="25"/>
  <c r="Q46" i="25"/>
  <c r="P46" i="25"/>
  <c r="O46" i="25"/>
  <c r="N46" i="25"/>
  <c r="J46" i="25"/>
  <c r="D46" i="25"/>
  <c r="B46" i="25"/>
  <c r="DD45" i="25"/>
  <c r="DB45" i="25"/>
  <c r="CY45" i="25"/>
  <c r="CR45" i="25"/>
  <c r="CQ45" i="25"/>
  <c r="CP45" i="25"/>
  <c r="CO45" i="25"/>
  <c r="CH45" i="25"/>
  <c r="CG45" i="25"/>
  <c r="CE45" i="25"/>
  <c r="CD45" i="25"/>
  <c r="CC45" i="25"/>
  <c r="CB45" i="25"/>
  <c r="CA45" i="25"/>
  <c r="BZ45" i="25"/>
  <c r="BR45" i="25"/>
  <c r="BP45" i="25"/>
  <c r="BO45" i="25"/>
  <c r="BN45" i="25"/>
  <c r="BM45" i="25"/>
  <c r="BI45" i="25"/>
  <c r="BH45" i="25"/>
  <c r="BG45" i="25"/>
  <c r="BF45" i="25"/>
  <c r="BF54" i="25" s="1"/>
  <c r="AW45" i="25"/>
  <c r="AT45" i="25"/>
  <c r="AR45" i="25"/>
  <c r="AH45" i="25"/>
  <c r="AG45" i="25"/>
  <c r="AF45" i="25"/>
  <c r="AE45" i="25"/>
  <c r="AD45" i="25"/>
  <c r="AC45" i="25"/>
  <c r="S45" i="25"/>
  <c r="Q45" i="25"/>
  <c r="P45" i="25"/>
  <c r="G45" i="25"/>
  <c r="F45" i="25"/>
  <c r="F54" i="25" s="1"/>
  <c r="F56" i="25" s="1"/>
  <c r="E45" i="25"/>
  <c r="D45" i="25"/>
  <c r="D54" i="25" s="1"/>
  <c r="D56" i="25" s="1"/>
  <c r="C45" i="25"/>
  <c r="B45" i="25"/>
  <c r="DN44" i="25"/>
  <c r="DN43" i="25"/>
  <c r="DN42" i="25"/>
  <c r="DL41" i="25"/>
  <c r="DD41" i="25"/>
  <c r="DC41" i="25"/>
  <c r="DB41" i="25"/>
  <c r="DA41" i="25"/>
  <c r="CZ41" i="25"/>
  <c r="CY41" i="25"/>
  <c r="CX41" i="25"/>
  <c r="CW41" i="25"/>
  <c r="CV41" i="25"/>
  <c r="CR41" i="25"/>
  <c r="CQ41" i="25"/>
  <c r="CP41" i="25"/>
  <c r="CO41" i="25"/>
  <c r="CN41" i="25"/>
  <c r="CM41" i="25"/>
  <c r="CL41" i="25"/>
  <c r="CS41" i="25" s="1"/>
  <c r="CH41" i="25"/>
  <c r="CG41" i="25"/>
  <c r="CI41" i="25" s="1"/>
  <c r="CF41" i="25"/>
  <c r="CE41" i="25"/>
  <c r="CD41" i="25"/>
  <c r="CC41" i="25"/>
  <c r="CB41" i="25"/>
  <c r="CA41" i="25"/>
  <c r="BZ41" i="25"/>
  <c r="BV41" i="25"/>
  <c r="BU41" i="25"/>
  <c r="BT41" i="25"/>
  <c r="BS41" i="25"/>
  <c r="BR41" i="25"/>
  <c r="BQ41" i="25"/>
  <c r="BP41" i="25"/>
  <c r="BO41" i="25"/>
  <c r="BN41" i="25"/>
  <c r="BM41" i="25"/>
  <c r="BL41" i="25"/>
  <c r="BK41" i="25"/>
  <c r="BJ41" i="25"/>
  <c r="BI41" i="25"/>
  <c r="BH41" i="25"/>
  <c r="BG41" i="25"/>
  <c r="BF41" i="25"/>
  <c r="BE41" i="25"/>
  <c r="BD41" i="25"/>
  <c r="BC41" i="25"/>
  <c r="BB41" i="25"/>
  <c r="BA41" i="25"/>
  <c r="AZ41" i="25"/>
  <c r="AY41" i="25"/>
  <c r="AX41" i="25"/>
  <c r="AW41" i="25"/>
  <c r="AV41" i="25"/>
  <c r="AU41" i="25"/>
  <c r="BW41" i="25" s="1"/>
  <c r="AT41" i="25"/>
  <c r="AS41" i="25"/>
  <c r="AR41" i="25"/>
  <c r="AN41" i="25"/>
  <c r="AM41" i="25"/>
  <c r="AL41"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J41" i="25"/>
  <c r="I41" i="25"/>
  <c r="H41" i="25"/>
  <c r="G41" i="25"/>
  <c r="F41" i="25"/>
  <c r="K41" i="25" s="1"/>
  <c r="E41" i="25"/>
  <c r="D41" i="25"/>
  <c r="C41" i="25"/>
  <c r="B41" i="25"/>
  <c r="DN23" i="25"/>
  <c r="CX60" i="25"/>
  <c r="CW64" i="25"/>
  <c r="CV64" i="25"/>
  <c r="CQ21" i="25"/>
  <c r="CO21" i="25"/>
  <c r="CB61" i="25"/>
  <c r="CA59" i="25"/>
  <c r="BG59" i="25"/>
  <c r="AR63" i="25"/>
  <c r="AH21" i="25"/>
  <c r="AF63" i="25"/>
  <c r="AD62" i="25"/>
  <c r="AC59" i="25"/>
  <c r="O60" i="25"/>
  <c r="D61" i="25"/>
  <c r="B61" i="25"/>
  <c r="DD20" i="25"/>
  <c r="DC20" i="25"/>
  <c r="DC45" i="25" s="1"/>
  <c r="DC54" i="25" s="1"/>
  <c r="DC56" i="25" s="1"/>
  <c r="DB20" i="25"/>
  <c r="DA20" i="25"/>
  <c r="CZ20" i="25"/>
  <c r="CY20" i="25"/>
  <c r="CX20" i="25"/>
  <c r="CW20" i="25"/>
  <c r="CV20" i="25"/>
  <c r="CV51" i="25" s="1"/>
  <c r="CR20" i="25"/>
  <c r="CR53" i="25" s="1"/>
  <c r="CQ20" i="25"/>
  <c r="CP20" i="25"/>
  <c r="CO20" i="25"/>
  <c r="CN20" i="25"/>
  <c r="CM20" i="25"/>
  <c r="CL20" i="25"/>
  <c r="CH20" i="25"/>
  <c r="CG20" i="25"/>
  <c r="CF20" i="25"/>
  <c r="CE20" i="25"/>
  <c r="CE49" i="25" s="1"/>
  <c r="CD20" i="25"/>
  <c r="CD51" i="25" s="1"/>
  <c r="CC20" i="25"/>
  <c r="CC51" i="25" s="1"/>
  <c r="CB20" i="25"/>
  <c r="CB53" i="25" s="1"/>
  <c r="CA20" i="25"/>
  <c r="BZ20" i="25"/>
  <c r="BV20" i="25"/>
  <c r="BU20" i="25"/>
  <c r="BT20" i="25"/>
  <c r="BS20" i="25"/>
  <c r="BR20" i="25"/>
  <c r="BQ20" i="25"/>
  <c r="BP20" i="25"/>
  <c r="BP49" i="25" s="1"/>
  <c r="BO20" i="25"/>
  <c r="BO49" i="25" s="1"/>
  <c r="BN20" i="25"/>
  <c r="BN51" i="25" s="1"/>
  <c r="BM20" i="25"/>
  <c r="BL20" i="25"/>
  <c r="BK20" i="25"/>
  <c r="BJ20" i="25"/>
  <c r="BI20" i="25"/>
  <c r="BH20" i="25"/>
  <c r="BG20" i="25"/>
  <c r="BF20" i="25"/>
  <c r="BE20" i="25"/>
  <c r="BD20" i="25"/>
  <c r="BD52" i="25" s="1"/>
  <c r="BC20" i="25"/>
  <c r="BC50" i="25" s="1"/>
  <c r="BB20" i="25"/>
  <c r="BB49" i="25" s="1"/>
  <c r="BA20" i="25"/>
  <c r="AZ20" i="25"/>
  <c r="AY20" i="25"/>
  <c r="AX20" i="25"/>
  <c r="AW20" i="25"/>
  <c r="AV20" i="25"/>
  <c r="AU20" i="25"/>
  <c r="AT20" i="25"/>
  <c r="AS20" i="25"/>
  <c r="AR20" i="25"/>
  <c r="AR50" i="25" s="1"/>
  <c r="AN20" i="25"/>
  <c r="AN52" i="25" s="1"/>
  <c r="AM20" i="25"/>
  <c r="AM53" i="25" s="1"/>
  <c r="AL20" i="25"/>
  <c r="AK20" i="25"/>
  <c r="AJ20" i="25"/>
  <c r="AI20" i="25"/>
  <c r="AH20" i="25"/>
  <c r="AG20" i="25"/>
  <c r="AF20" i="25"/>
  <c r="AE20" i="25"/>
  <c r="AD20" i="25"/>
  <c r="AC20" i="25"/>
  <c r="AC50" i="25" s="1"/>
  <c r="AB20" i="25"/>
  <c r="AB50" i="25" s="1"/>
  <c r="AA20" i="25"/>
  <c r="Z20" i="25"/>
  <c r="Y20" i="25"/>
  <c r="X20" i="25"/>
  <c r="W20" i="25"/>
  <c r="V20" i="25"/>
  <c r="U20" i="25"/>
  <c r="T20" i="25"/>
  <c r="S20" i="25"/>
  <c r="S48" i="25" s="1"/>
  <c r="R20" i="25"/>
  <c r="Q20" i="25"/>
  <c r="Q53" i="25" s="1"/>
  <c r="P20" i="25"/>
  <c r="O20" i="25"/>
  <c r="N20" i="25"/>
  <c r="J20" i="25"/>
  <c r="I20" i="25"/>
  <c r="H20" i="25"/>
  <c r="H45" i="25" s="1"/>
  <c r="H54" i="25" s="1"/>
  <c r="H56" i="25" s="1"/>
  <c r="G20" i="25"/>
  <c r="F20" i="25"/>
  <c r="E20" i="25"/>
  <c r="D20" i="25"/>
  <c r="C20" i="25"/>
  <c r="B20" i="25"/>
  <c r="B49" i="25" s="1"/>
  <c r="DD19" i="25"/>
  <c r="DC19" i="25"/>
  <c r="DB19" i="25"/>
  <c r="DA19" i="25"/>
  <c r="CZ19" i="25"/>
  <c r="CY19" i="25"/>
  <c r="CX19" i="25"/>
  <c r="CW19" i="25"/>
  <c r="CV19" i="25"/>
  <c r="CR19" i="25"/>
  <c r="CQ19" i="25"/>
  <c r="CP19" i="25"/>
  <c r="CO19" i="25"/>
  <c r="CN19" i="25"/>
  <c r="CM19" i="25"/>
  <c r="CL19" i="25"/>
  <c r="CH19" i="25"/>
  <c r="CG19" i="25"/>
  <c r="CF19" i="25"/>
  <c r="CE19" i="25"/>
  <c r="CD19" i="25"/>
  <c r="CC19" i="25"/>
  <c r="CB19" i="25"/>
  <c r="CA19" i="25"/>
  <c r="BZ19" i="25"/>
  <c r="BV19" i="25"/>
  <c r="BU19" i="25"/>
  <c r="BT19" i="25"/>
  <c r="BS19" i="25"/>
  <c r="BR19" i="25"/>
  <c r="BQ19" i="25"/>
  <c r="BP19" i="25"/>
  <c r="BO19" i="25"/>
  <c r="BN19" i="25"/>
  <c r="BM19" i="25"/>
  <c r="BL19" i="25"/>
  <c r="BK19" i="25"/>
  <c r="BJ19" i="25"/>
  <c r="BI19" i="25"/>
  <c r="BH19" i="25"/>
  <c r="BG19" i="25"/>
  <c r="BF19" i="25"/>
  <c r="BE19" i="25"/>
  <c r="BD19" i="25"/>
  <c r="BC19" i="25"/>
  <c r="BB19" i="25"/>
  <c r="BA19" i="25"/>
  <c r="AZ19" i="25"/>
  <c r="AY19" i="25"/>
  <c r="AX19" i="25"/>
  <c r="AW19" i="25"/>
  <c r="AV19" i="25"/>
  <c r="AU19" i="25"/>
  <c r="AT19" i="25"/>
  <c r="AS19" i="25"/>
  <c r="AR19" i="25"/>
  <c r="AN19" i="25"/>
  <c r="AM19" i="25"/>
  <c r="AL19" i="25"/>
  <c r="AK19" i="25"/>
  <c r="AJ19" i="25"/>
  <c r="AI19" i="25"/>
  <c r="AH19" i="25"/>
  <c r="AG19" i="25"/>
  <c r="AF19" i="25"/>
  <c r="AE19" i="25"/>
  <c r="AD19" i="25"/>
  <c r="AC19" i="25"/>
  <c r="AB19" i="25"/>
  <c r="AA19" i="25"/>
  <c r="Z19" i="25"/>
  <c r="Y19" i="25"/>
  <c r="X19" i="25"/>
  <c r="W19" i="25"/>
  <c r="V19" i="25"/>
  <c r="U19" i="25"/>
  <c r="T19" i="25"/>
  <c r="S19" i="25"/>
  <c r="R19" i="25"/>
  <c r="Q19" i="25"/>
  <c r="P19" i="25"/>
  <c r="O19" i="25"/>
  <c r="N19" i="25"/>
  <c r="J19" i="25"/>
  <c r="I19" i="25"/>
  <c r="H19" i="25"/>
  <c r="G19" i="25"/>
  <c r="F19" i="25"/>
  <c r="E19" i="25"/>
  <c r="D19" i="25"/>
  <c r="C19" i="25"/>
  <c r="B19" i="25"/>
  <c r="DE14" i="25"/>
  <c r="CS14" i="25"/>
  <c r="DN14" i="25" s="1"/>
  <c r="CI14" i="25"/>
  <c r="BW14" i="25"/>
  <c r="AO14" i="25"/>
  <c r="K14" i="25"/>
  <c r="DN13" i="25"/>
  <c r="DN12" i="25"/>
  <c r="DN11" i="25"/>
  <c r="DE11" i="25"/>
  <c r="CS11" i="25"/>
  <c r="CI11" i="25"/>
  <c r="BW11" i="25"/>
  <c r="AO11" i="25"/>
  <c r="K11" i="25"/>
  <c r="DN10" i="25"/>
  <c r="DN9" i="25"/>
  <c r="K9" i="25"/>
  <c r="DN8" i="25"/>
  <c r="DN7" i="25"/>
  <c r="DN6" i="25"/>
  <c r="DN5" i="25"/>
  <c r="DE4" i="25"/>
  <c r="CS4" i="25"/>
  <c r="CI4" i="25"/>
  <c r="DN4" i="25" s="1"/>
  <c r="BW4" i="25"/>
  <c r="AO4" i="25"/>
  <c r="DL55" i="24"/>
  <c r="DB54" i="24"/>
  <c r="DA54" i="24"/>
  <c r="CZ54" i="24"/>
  <c r="CY54" i="24"/>
  <c r="CX54" i="24"/>
  <c r="CW54" i="24"/>
  <c r="CV54" i="24"/>
  <c r="CU54" i="24"/>
  <c r="CQ54" i="24"/>
  <c r="CP54" i="24"/>
  <c r="CO54" i="24"/>
  <c r="CN54" i="24"/>
  <c r="CM54" i="24"/>
  <c r="CL54" i="24"/>
  <c r="CK54" i="24"/>
  <c r="CG54" i="24"/>
  <c r="CF54" i="24"/>
  <c r="CE54" i="24"/>
  <c r="CD54" i="24"/>
  <c r="CC54" i="24"/>
  <c r="CB54" i="24"/>
  <c r="CA54" i="24"/>
  <c r="BZ54" i="24"/>
  <c r="BY54" i="24"/>
  <c r="BX54" i="24"/>
  <c r="BW54" i="24"/>
  <c r="BS54" i="24"/>
  <c r="BR54" i="24"/>
  <c r="BQ54" i="24"/>
  <c r="BP54" i="24"/>
  <c r="BO54" i="24"/>
  <c r="BN54" i="24"/>
  <c r="BM54" i="24"/>
  <c r="BL54" i="24"/>
  <c r="BK54" i="24"/>
  <c r="BJ54" i="24"/>
  <c r="BI54" i="24"/>
  <c r="BH54" i="24"/>
  <c r="BG54" i="24"/>
  <c r="BF54" i="24"/>
  <c r="BE54" i="24"/>
  <c r="BD54" i="24"/>
  <c r="BC54" i="24"/>
  <c r="BB54" i="24"/>
  <c r="BA54" i="24"/>
  <c r="AZ54" i="24"/>
  <c r="AY54" i="24"/>
  <c r="AX54" i="24"/>
  <c r="AW54" i="24"/>
  <c r="AV54" i="24"/>
  <c r="AU54" i="24"/>
  <c r="AT54" i="24"/>
  <c r="AS54" i="24"/>
  <c r="AR54" i="24"/>
  <c r="AQ54" i="24"/>
  <c r="AP54" i="24"/>
  <c r="AM54" i="24"/>
  <c r="AL54" i="24"/>
  <c r="AK54" i="24"/>
  <c r="AJ54" i="24"/>
  <c r="AI54" i="24"/>
  <c r="AH54" i="24"/>
  <c r="AG54" i="24"/>
  <c r="AF54" i="24"/>
  <c r="AE54" i="24"/>
  <c r="AD54" i="24"/>
  <c r="AC54" i="24"/>
  <c r="AB54" i="24"/>
  <c r="AA54" i="24"/>
  <c r="Z54" i="24"/>
  <c r="Y54" i="24"/>
  <c r="X54" i="24"/>
  <c r="W54" i="24"/>
  <c r="V54" i="24"/>
  <c r="U54" i="24"/>
  <c r="T54" i="24"/>
  <c r="S54" i="24"/>
  <c r="R54" i="24"/>
  <c r="Q54" i="24"/>
  <c r="P54" i="24"/>
  <c r="O54" i="24"/>
  <c r="N54" i="24"/>
  <c r="M54" i="24"/>
  <c r="L54" i="24"/>
  <c r="K54" i="24"/>
  <c r="H54" i="24"/>
  <c r="G54" i="24"/>
  <c r="F54" i="24"/>
  <c r="E54" i="24"/>
  <c r="D54" i="24"/>
  <c r="C54" i="24"/>
  <c r="B54" i="24"/>
  <c r="DB51" i="24"/>
  <c r="DA51" i="24"/>
  <c r="CZ51" i="24"/>
  <c r="CY51" i="24"/>
  <c r="CX51" i="24"/>
  <c r="CW51" i="24"/>
  <c r="CV51" i="24"/>
  <c r="CU51" i="24"/>
  <c r="CQ51" i="24"/>
  <c r="CP51" i="24"/>
  <c r="CO51" i="24"/>
  <c r="CN51" i="24"/>
  <c r="CM51" i="24"/>
  <c r="CL51" i="24"/>
  <c r="CK51" i="24"/>
  <c r="CG51" i="24"/>
  <c r="CF51" i="24"/>
  <c r="CE51" i="24"/>
  <c r="CD51" i="24"/>
  <c r="CC51" i="24"/>
  <c r="CB51" i="24"/>
  <c r="CA51" i="24"/>
  <c r="BZ51" i="24"/>
  <c r="BY51" i="24"/>
  <c r="BX51" i="24"/>
  <c r="BW51" i="24"/>
  <c r="BS51" i="24"/>
  <c r="BR51" i="24"/>
  <c r="BQ51" i="24"/>
  <c r="BP51" i="24"/>
  <c r="BO51" i="24"/>
  <c r="BN51" i="24"/>
  <c r="BM51" i="24"/>
  <c r="BL51" i="24"/>
  <c r="BK51" i="24"/>
  <c r="BJ51" i="24"/>
  <c r="BI51" i="24"/>
  <c r="BH51" i="24"/>
  <c r="BG51" i="24"/>
  <c r="BF51" i="24"/>
  <c r="BE51" i="24"/>
  <c r="BD51" i="24"/>
  <c r="BC51" i="24"/>
  <c r="BB51" i="24"/>
  <c r="BA51" i="24"/>
  <c r="AZ51" i="24"/>
  <c r="AY51" i="24"/>
  <c r="AX51" i="24"/>
  <c r="AW51" i="24"/>
  <c r="AV51" i="24"/>
  <c r="AU51" i="24"/>
  <c r="AT51" i="24"/>
  <c r="AS51" i="24"/>
  <c r="AR51" i="24"/>
  <c r="AQ51" i="24"/>
  <c r="AP51" i="24"/>
  <c r="AM51" i="24"/>
  <c r="AL51" i="24"/>
  <c r="AK51" i="24"/>
  <c r="AJ51" i="24"/>
  <c r="AI51" i="24"/>
  <c r="AH51" i="24"/>
  <c r="AG51" i="24"/>
  <c r="AF51" i="24"/>
  <c r="AE51" i="24"/>
  <c r="AD51" i="24"/>
  <c r="AC51" i="24"/>
  <c r="AB51" i="24"/>
  <c r="AA51" i="24"/>
  <c r="Z51" i="24"/>
  <c r="Y51" i="24"/>
  <c r="X51" i="24"/>
  <c r="W51" i="24"/>
  <c r="V51" i="24"/>
  <c r="U51" i="24"/>
  <c r="T51" i="24"/>
  <c r="S51" i="24"/>
  <c r="R51" i="24"/>
  <c r="Q51" i="24"/>
  <c r="P51" i="24"/>
  <c r="O51" i="24"/>
  <c r="N51" i="24"/>
  <c r="M51" i="24"/>
  <c r="L51" i="24"/>
  <c r="K51" i="24"/>
  <c r="H51" i="24"/>
  <c r="G51" i="24"/>
  <c r="F51" i="24"/>
  <c r="E51" i="24"/>
  <c r="D51" i="24"/>
  <c r="D52" i="24" s="1"/>
  <c r="C51" i="24"/>
  <c r="B51" i="24"/>
  <c r="DB49" i="24"/>
  <c r="DA49" i="24"/>
  <c r="DC49" i="24" s="1"/>
  <c r="CZ49" i="24"/>
  <c r="CY49" i="24"/>
  <c r="CX49" i="24"/>
  <c r="CW49" i="24"/>
  <c r="CV49" i="24"/>
  <c r="CU49" i="24"/>
  <c r="CQ49" i="24"/>
  <c r="CP49" i="24"/>
  <c r="CO49" i="24"/>
  <c r="CN49" i="24"/>
  <c r="CM49" i="24"/>
  <c r="CL49" i="24"/>
  <c r="CK49" i="24"/>
  <c r="CG49" i="24"/>
  <c r="CF49" i="24"/>
  <c r="CE49" i="24"/>
  <c r="CD49" i="24"/>
  <c r="CC49" i="24"/>
  <c r="CB49" i="24"/>
  <c r="CA49" i="24"/>
  <c r="BZ49" i="24"/>
  <c r="BY49" i="24"/>
  <c r="BX49" i="24"/>
  <c r="BW49" i="24"/>
  <c r="BS49" i="24"/>
  <c r="BR49" i="24"/>
  <c r="BQ49" i="24"/>
  <c r="BP49" i="24"/>
  <c r="BO49" i="24"/>
  <c r="BN49" i="24"/>
  <c r="BM49" i="24"/>
  <c r="BL49" i="24"/>
  <c r="BK49" i="24"/>
  <c r="BJ49" i="24"/>
  <c r="BI49" i="24"/>
  <c r="BH49" i="24"/>
  <c r="BG49" i="24"/>
  <c r="BF49" i="24"/>
  <c r="BE49" i="24"/>
  <c r="BD49" i="24"/>
  <c r="BC49" i="24"/>
  <c r="BB49" i="24"/>
  <c r="BA49" i="24"/>
  <c r="AZ49" i="24"/>
  <c r="AY49" i="24"/>
  <c r="AX49" i="24"/>
  <c r="AW49" i="24"/>
  <c r="AV49" i="24"/>
  <c r="AU49" i="24"/>
  <c r="AT49" i="24"/>
  <c r="AS49" i="24"/>
  <c r="AR49" i="24"/>
  <c r="AQ49" i="24"/>
  <c r="AP49" i="24"/>
  <c r="AM49" i="24"/>
  <c r="AL49" i="24"/>
  <c r="AK49" i="24"/>
  <c r="AJ49" i="24"/>
  <c r="AI49" i="24"/>
  <c r="AH49" i="24"/>
  <c r="AG49" i="24"/>
  <c r="AF49" i="24"/>
  <c r="AE49" i="24"/>
  <c r="AD49" i="24"/>
  <c r="AC49" i="24"/>
  <c r="AB49" i="24"/>
  <c r="AA49" i="24"/>
  <c r="Z49" i="24"/>
  <c r="Y49" i="24"/>
  <c r="X49" i="24"/>
  <c r="W49" i="24"/>
  <c r="V49" i="24"/>
  <c r="U49" i="24"/>
  <c r="T49" i="24"/>
  <c r="S49" i="24"/>
  <c r="R49" i="24"/>
  <c r="Q49" i="24"/>
  <c r="P49" i="24"/>
  <c r="O49" i="24"/>
  <c r="N49" i="24"/>
  <c r="M49" i="24"/>
  <c r="L49" i="24"/>
  <c r="K49" i="24"/>
  <c r="H49" i="24"/>
  <c r="G49" i="24"/>
  <c r="C49" i="24"/>
  <c r="B49" i="24"/>
  <c r="DB48" i="24"/>
  <c r="DA48" i="24"/>
  <c r="CZ48" i="24"/>
  <c r="CY48" i="24"/>
  <c r="CX48" i="24"/>
  <c r="CW48" i="24"/>
  <c r="CV48" i="24"/>
  <c r="CU48" i="24"/>
  <c r="DC48" i="24" s="1"/>
  <c r="CQ48" i="24"/>
  <c r="CR48" i="24" s="1"/>
  <c r="CP48" i="24"/>
  <c r="CO48" i="24"/>
  <c r="CN48" i="24"/>
  <c r="CM48" i="24"/>
  <c r="CL48" i="24"/>
  <c r="CK48" i="24"/>
  <c r="CG48" i="24"/>
  <c r="CF48" i="24"/>
  <c r="CE48" i="24"/>
  <c r="CD48" i="24"/>
  <c r="CC48" i="24"/>
  <c r="CB48" i="24"/>
  <c r="CA48" i="24"/>
  <c r="BZ48" i="24"/>
  <c r="BY48" i="24"/>
  <c r="BX48" i="24"/>
  <c r="BW48" i="24"/>
  <c r="BS48" i="24"/>
  <c r="BR48" i="24"/>
  <c r="BQ48" i="24"/>
  <c r="BP48" i="24"/>
  <c r="BO48" i="24"/>
  <c r="BN48" i="24"/>
  <c r="BM48" i="24"/>
  <c r="BL48" i="24"/>
  <c r="BK48" i="24"/>
  <c r="BJ48" i="24"/>
  <c r="BI48" i="24"/>
  <c r="BH48" i="24"/>
  <c r="BG48" i="24"/>
  <c r="BF48" i="24"/>
  <c r="BE48" i="24"/>
  <c r="BD48" i="24"/>
  <c r="BC48" i="24"/>
  <c r="BB48" i="24"/>
  <c r="BA48" i="24"/>
  <c r="AZ48" i="24"/>
  <c r="AY48" i="24"/>
  <c r="AX48" i="24"/>
  <c r="AW48" i="24"/>
  <c r="AV48" i="24"/>
  <c r="AU48" i="24"/>
  <c r="AT48" i="24"/>
  <c r="AS48" i="24"/>
  <c r="AR48" i="24"/>
  <c r="AQ48" i="24"/>
  <c r="AP48" i="24"/>
  <c r="AM48" i="24"/>
  <c r="AM50" i="24" s="1"/>
  <c r="AM52" i="24" s="1"/>
  <c r="AL48" i="24"/>
  <c r="AK48" i="24"/>
  <c r="AJ48" i="24"/>
  <c r="AI48" i="24"/>
  <c r="AH48" i="24"/>
  <c r="AG48" i="24"/>
  <c r="AF48" i="24"/>
  <c r="AE48" i="24"/>
  <c r="AD48" i="24"/>
  <c r="AC48" i="24"/>
  <c r="AB48" i="24"/>
  <c r="AA48" i="24"/>
  <c r="Z48" i="24"/>
  <c r="Y48" i="24"/>
  <c r="X48" i="24"/>
  <c r="W48" i="24"/>
  <c r="V48" i="24"/>
  <c r="U48" i="24"/>
  <c r="T48" i="24"/>
  <c r="S48" i="24"/>
  <c r="R48" i="24"/>
  <c r="Q48" i="24"/>
  <c r="P48" i="24"/>
  <c r="O48" i="24"/>
  <c r="N48" i="24"/>
  <c r="M48" i="24"/>
  <c r="L48" i="24"/>
  <c r="K48" i="24"/>
  <c r="H48" i="24"/>
  <c r="G48" i="24"/>
  <c r="C48" i="24"/>
  <c r="B48" i="24"/>
  <c r="DB47" i="24"/>
  <c r="DA47" i="24"/>
  <c r="CZ47" i="24"/>
  <c r="CY47" i="24"/>
  <c r="CY50" i="24" s="1"/>
  <c r="CY52" i="24" s="1"/>
  <c r="CX47" i="24"/>
  <c r="CW47" i="24"/>
  <c r="CV47" i="24"/>
  <c r="CU47" i="24"/>
  <c r="CQ47" i="24"/>
  <c r="CP47" i="24"/>
  <c r="CO47" i="24"/>
  <c r="CN47" i="24"/>
  <c r="CM47" i="24"/>
  <c r="CL47" i="24"/>
  <c r="CK47" i="24"/>
  <c r="CG47" i="24"/>
  <c r="CF47" i="24"/>
  <c r="CE47" i="24"/>
  <c r="CD47" i="24"/>
  <c r="CC47" i="24"/>
  <c r="CB47" i="24"/>
  <c r="CA47" i="24"/>
  <c r="BZ47" i="24"/>
  <c r="BY47" i="24"/>
  <c r="BX47" i="24"/>
  <c r="BW47" i="24"/>
  <c r="BS47" i="24"/>
  <c r="BR47" i="24"/>
  <c r="BQ47" i="24"/>
  <c r="BP47" i="24"/>
  <c r="BO47" i="24"/>
  <c r="BN47" i="24"/>
  <c r="BM47" i="24"/>
  <c r="BL47" i="24"/>
  <c r="BK47" i="24"/>
  <c r="BJ47" i="24"/>
  <c r="BI47" i="24"/>
  <c r="BH47" i="24"/>
  <c r="BG47" i="24"/>
  <c r="BF47" i="24"/>
  <c r="BE47" i="24"/>
  <c r="BD47" i="24"/>
  <c r="BC47" i="24"/>
  <c r="BB47" i="24"/>
  <c r="BA47" i="24"/>
  <c r="AZ47" i="24"/>
  <c r="AY47" i="24"/>
  <c r="AX47" i="24"/>
  <c r="AW47" i="24"/>
  <c r="AV47" i="24"/>
  <c r="AU47" i="24"/>
  <c r="AT47" i="24"/>
  <c r="AS47" i="24"/>
  <c r="AR47" i="24"/>
  <c r="AQ47" i="24"/>
  <c r="AP47" i="24"/>
  <c r="AM47" i="24"/>
  <c r="AL47" i="24"/>
  <c r="AK47" i="24"/>
  <c r="AJ47" i="24"/>
  <c r="AI47" i="24"/>
  <c r="AH47" i="24"/>
  <c r="AG47" i="24"/>
  <c r="AF47" i="24"/>
  <c r="AE47" i="24"/>
  <c r="AD47" i="24"/>
  <c r="AC47" i="24"/>
  <c r="AB47" i="24"/>
  <c r="AA47" i="24"/>
  <c r="Z47" i="24"/>
  <c r="Y47" i="24"/>
  <c r="X47" i="24"/>
  <c r="W47" i="24"/>
  <c r="V47" i="24"/>
  <c r="U47" i="24"/>
  <c r="T47" i="24"/>
  <c r="S47" i="24"/>
  <c r="R47" i="24"/>
  <c r="Q47" i="24"/>
  <c r="P47" i="24"/>
  <c r="O47" i="24"/>
  <c r="N47" i="24"/>
  <c r="M47" i="24"/>
  <c r="L47" i="24"/>
  <c r="K47" i="24"/>
  <c r="H47" i="24"/>
  <c r="G47" i="24"/>
  <c r="C47" i="24"/>
  <c r="B47" i="24"/>
  <c r="DB46" i="24"/>
  <c r="DA46" i="24"/>
  <c r="CZ46" i="24"/>
  <c r="CY46" i="24"/>
  <c r="CX46" i="24"/>
  <c r="CW46" i="24"/>
  <c r="CV46" i="24"/>
  <c r="CU46" i="24"/>
  <c r="CQ46" i="24"/>
  <c r="CP46" i="24"/>
  <c r="CO46" i="24"/>
  <c r="CN46" i="24"/>
  <c r="CM46" i="24"/>
  <c r="CL46" i="24"/>
  <c r="CK46" i="24"/>
  <c r="CG46" i="24"/>
  <c r="CF46" i="24"/>
  <c r="CE46" i="24"/>
  <c r="CD46" i="24"/>
  <c r="CC46" i="24"/>
  <c r="CB46" i="24"/>
  <c r="CA46" i="24"/>
  <c r="BZ46" i="24"/>
  <c r="BY46" i="24"/>
  <c r="BX46" i="24"/>
  <c r="BW46" i="24"/>
  <c r="BS46" i="24"/>
  <c r="BR46" i="24"/>
  <c r="BQ46" i="24"/>
  <c r="BP46" i="24"/>
  <c r="BO46" i="24"/>
  <c r="BN46" i="24"/>
  <c r="BM46" i="24"/>
  <c r="BL46" i="24"/>
  <c r="BK46" i="24"/>
  <c r="BJ46" i="24"/>
  <c r="BI46" i="24"/>
  <c r="BH46" i="24"/>
  <c r="BG46" i="24"/>
  <c r="BF46" i="24"/>
  <c r="BE46" i="24"/>
  <c r="BD46" i="24"/>
  <c r="BC46" i="24"/>
  <c r="BB46" i="24"/>
  <c r="BA46" i="24"/>
  <c r="AZ46" i="24"/>
  <c r="AY46" i="24"/>
  <c r="AX46" i="24"/>
  <c r="AW46" i="24"/>
  <c r="AV46" i="24"/>
  <c r="AU46" i="24"/>
  <c r="AT46" i="24"/>
  <c r="AS46" i="24"/>
  <c r="AR46" i="24"/>
  <c r="AQ46" i="24"/>
  <c r="AP46" i="24"/>
  <c r="AM46" i="24"/>
  <c r="AL46" i="24"/>
  <c r="AK46" i="24"/>
  <c r="AJ46" i="24"/>
  <c r="AI46" i="24"/>
  <c r="AH46" i="24"/>
  <c r="AG46" i="24"/>
  <c r="AF46" i="24"/>
  <c r="AE46" i="24"/>
  <c r="AD46" i="24"/>
  <c r="AC46" i="24"/>
  <c r="AB46" i="24"/>
  <c r="AA46" i="24"/>
  <c r="Z46" i="24"/>
  <c r="Y46" i="24"/>
  <c r="X46" i="24"/>
  <c r="W46" i="24"/>
  <c r="V46" i="24"/>
  <c r="U46" i="24"/>
  <c r="T46" i="24"/>
  <c r="S46" i="24"/>
  <c r="R46" i="24"/>
  <c r="Q46" i="24"/>
  <c r="P46" i="24"/>
  <c r="O46" i="24"/>
  <c r="N46" i="24"/>
  <c r="M46" i="24"/>
  <c r="L46" i="24"/>
  <c r="K46" i="24"/>
  <c r="H46" i="24"/>
  <c r="G46" i="24"/>
  <c r="C46" i="24"/>
  <c r="B46" i="24"/>
  <c r="DB45" i="24"/>
  <c r="DA45" i="24"/>
  <c r="CZ45" i="24"/>
  <c r="CY45" i="24"/>
  <c r="CX45" i="24"/>
  <c r="CW45" i="24"/>
  <c r="CV45" i="24"/>
  <c r="CU45" i="24"/>
  <c r="CQ45" i="24"/>
  <c r="CP45" i="24"/>
  <c r="CO45" i="24"/>
  <c r="CN45" i="24"/>
  <c r="CM45" i="24"/>
  <c r="CL45" i="24"/>
  <c r="CK45" i="24"/>
  <c r="CG45" i="24"/>
  <c r="CF45" i="24"/>
  <c r="CE45" i="24"/>
  <c r="CD45" i="24"/>
  <c r="CC45" i="24"/>
  <c r="CB45" i="24"/>
  <c r="CA45" i="24"/>
  <c r="BZ45" i="24"/>
  <c r="BY45" i="24"/>
  <c r="BX45" i="24"/>
  <c r="BW45" i="24"/>
  <c r="BS45" i="24"/>
  <c r="BR45" i="24"/>
  <c r="BQ45" i="24"/>
  <c r="BP45" i="24"/>
  <c r="BO45" i="24"/>
  <c r="BN45" i="24"/>
  <c r="BM45" i="24"/>
  <c r="BL45" i="24"/>
  <c r="BK45" i="24"/>
  <c r="BJ45" i="24"/>
  <c r="BI45" i="24"/>
  <c r="BH45" i="24"/>
  <c r="BG45" i="24"/>
  <c r="BF45" i="24"/>
  <c r="BE45" i="24"/>
  <c r="BD45" i="24"/>
  <c r="BC45" i="24"/>
  <c r="BB45" i="24"/>
  <c r="BA45" i="24"/>
  <c r="AZ45" i="24"/>
  <c r="AY45" i="24"/>
  <c r="AX45" i="24"/>
  <c r="AW45" i="24"/>
  <c r="AV45" i="24"/>
  <c r="AU45" i="24"/>
  <c r="AT45" i="24"/>
  <c r="AS45" i="24"/>
  <c r="AR45" i="24"/>
  <c r="AQ45" i="24"/>
  <c r="AP45" i="24"/>
  <c r="AM45" i="24"/>
  <c r="AL45" i="24"/>
  <c r="AK45" i="24"/>
  <c r="AJ45" i="24"/>
  <c r="AI45" i="24"/>
  <c r="AH45" i="24"/>
  <c r="AG45" i="24"/>
  <c r="AF45" i="24"/>
  <c r="AE45" i="24"/>
  <c r="AD45" i="24"/>
  <c r="AC45" i="24"/>
  <c r="AB45" i="24"/>
  <c r="AA45" i="24"/>
  <c r="Z45" i="24"/>
  <c r="Y45" i="24"/>
  <c r="X45" i="24"/>
  <c r="W45" i="24"/>
  <c r="V45" i="24"/>
  <c r="U45" i="24"/>
  <c r="T45" i="24"/>
  <c r="S45" i="24"/>
  <c r="R45" i="24"/>
  <c r="Q45" i="24"/>
  <c r="P45" i="24"/>
  <c r="O45" i="24"/>
  <c r="N45" i="24"/>
  <c r="M45" i="24"/>
  <c r="L45" i="24"/>
  <c r="K45" i="24"/>
  <c r="H45" i="24"/>
  <c r="G45" i="24"/>
  <c r="C45" i="24"/>
  <c r="B45" i="24"/>
  <c r="DB44" i="24"/>
  <c r="DA44" i="24"/>
  <c r="CZ44" i="24"/>
  <c r="CY44" i="24"/>
  <c r="CX44" i="24"/>
  <c r="CW44" i="24"/>
  <c r="CV44" i="24"/>
  <c r="CU44" i="24"/>
  <c r="CQ44" i="24"/>
  <c r="CP44" i="24"/>
  <c r="CO44" i="24"/>
  <c r="CN44" i="24"/>
  <c r="CM44" i="24"/>
  <c r="CL44" i="24"/>
  <c r="CK44" i="24"/>
  <c r="CG44" i="24"/>
  <c r="CF44" i="24"/>
  <c r="CE44" i="24"/>
  <c r="CD44" i="24"/>
  <c r="CC44" i="24"/>
  <c r="CB44" i="24"/>
  <c r="CA44" i="24"/>
  <c r="BZ44" i="24"/>
  <c r="BY44" i="24"/>
  <c r="BX44" i="24"/>
  <c r="BW44" i="24"/>
  <c r="BS44" i="24"/>
  <c r="BR44" i="24"/>
  <c r="BQ44" i="24"/>
  <c r="BP44" i="24"/>
  <c r="BO44" i="24"/>
  <c r="BN44" i="24"/>
  <c r="BM44" i="24"/>
  <c r="BL44" i="24"/>
  <c r="BK44" i="24"/>
  <c r="BJ44" i="24"/>
  <c r="BI44" i="24"/>
  <c r="BI50" i="24" s="1"/>
  <c r="BH44" i="24"/>
  <c r="BG44" i="24"/>
  <c r="BF44" i="24"/>
  <c r="BE44" i="24"/>
  <c r="BD44" i="24"/>
  <c r="BC44" i="24"/>
  <c r="BB44" i="24"/>
  <c r="BA44" i="24"/>
  <c r="AZ44" i="24"/>
  <c r="AY44" i="24"/>
  <c r="AX44" i="24"/>
  <c r="AW44" i="24"/>
  <c r="AV44" i="24"/>
  <c r="AU44" i="24"/>
  <c r="AT44" i="24"/>
  <c r="AS44" i="24"/>
  <c r="AR44" i="24"/>
  <c r="AQ44" i="24"/>
  <c r="AP44" i="24"/>
  <c r="AM44" i="24"/>
  <c r="AL44" i="24"/>
  <c r="AK44" i="24"/>
  <c r="AJ44" i="24"/>
  <c r="AI44" i="24"/>
  <c r="AH44" i="24"/>
  <c r="AG44" i="24"/>
  <c r="AF44" i="24"/>
  <c r="AE44" i="24"/>
  <c r="AD44" i="24"/>
  <c r="AC44" i="24"/>
  <c r="AB44" i="24"/>
  <c r="AA44" i="24"/>
  <c r="Z44" i="24"/>
  <c r="Y44" i="24"/>
  <c r="X44" i="24"/>
  <c r="W44" i="24"/>
  <c r="V44" i="24"/>
  <c r="U44" i="24"/>
  <c r="T44" i="24"/>
  <c r="S44" i="24"/>
  <c r="R44" i="24"/>
  <c r="Q44" i="24"/>
  <c r="P44" i="24"/>
  <c r="O44" i="24"/>
  <c r="N44" i="24"/>
  <c r="M44" i="24"/>
  <c r="L44" i="24"/>
  <c r="K44" i="24"/>
  <c r="H44" i="24"/>
  <c r="G44" i="24"/>
  <c r="C44" i="24"/>
  <c r="B44" i="24"/>
  <c r="DB43" i="24"/>
  <c r="DA43" i="24"/>
  <c r="CZ43" i="24"/>
  <c r="CY43" i="24"/>
  <c r="CX43" i="24"/>
  <c r="CW43" i="24"/>
  <c r="CV43" i="24"/>
  <c r="CU43" i="24"/>
  <c r="CQ43" i="24"/>
  <c r="CP43" i="24"/>
  <c r="CO43" i="24"/>
  <c r="CN43" i="24"/>
  <c r="CM43" i="24"/>
  <c r="CL43" i="24"/>
  <c r="CK43" i="24"/>
  <c r="CG43" i="24"/>
  <c r="CF43" i="24"/>
  <c r="CE43" i="24"/>
  <c r="CD43" i="24"/>
  <c r="CC43" i="24"/>
  <c r="CB43" i="24"/>
  <c r="CA43" i="24"/>
  <c r="BZ43" i="24"/>
  <c r="BY43" i="24"/>
  <c r="BX43" i="24"/>
  <c r="BW43" i="24"/>
  <c r="BS43" i="24"/>
  <c r="BR43" i="24"/>
  <c r="BQ43" i="24"/>
  <c r="BP43" i="24"/>
  <c r="BO43" i="24"/>
  <c r="BN43" i="24"/>
  <c r="BM43" i="24"/>
  <c r="BL43" i="24"/>
  <c r="BK43" i="24"/>
  <c r="BJ43" i="24"/>
  <c r="BI43" i="24"/>
  <c r="BH43" i="24"/>
  <c r="BG43" i="24"/>
  <c r="BF43" i="24"/>
  <c r="BE43" i="24"/>
  <c r="BD43" i="24"/>
  <c r="BC43" i="24"/>
  <c r="BB43" i="24"/>
  <c r="BB50" i="24" s="1"/>
  <c r="BB52" i="24" s="1"/>
  <c r="BA43" i="24"/>
  <c r="AZ43" i="24"/>
  <c r="AY43" i="24"/>
  <c r="AX43" i="24"/>
  <c r="AW43" i="24"/>
  <c r="AV43" i="24"/>
  <c r="AU43" i="24"/>
  <c r="AT43" i="24"/>
  <c r="AS43" i="24"/>
  <c r="AR43" i="24"/>
  <c r="AQ43" i="24"/>
  <c r="AP43" i="24"/>
  <c r="AM43" i="24"/>
  <c r="AL43" i="24"/>
  <c r="AK43" i="24"/>
  <c r="AJ43" i="24"/>
  <c r="AI43" i="24"/>
  <c r="AH43" i="24"/>
  <c r="AG43" i="24"/>
  <c r="AF43" i="24"/>
  <c r="AE43" i="24"/>
  <c r="AD43" i="24"/>
  <c r="AC43" i="24"/>
  <c r="AC50" i="24" s="1"/>
  <c r="AC52" i="24" s="1"/>
  <c r="AB43" i="24"/>
  <c r="AB50" i="24" s="1"/>
  <c r="AB52" i="24" s="1"/>
  <c r="AA43" i="24"/>
  <c r="Z43" i="24"/>
  <c r="Y43" i="24"/>
  <c r="X43" i="24"/>
  <c r="W43" i="24"/>
  <c r="V43" i="24"/>
  <c r="U43" i="24"/>
  <c r="T43" i="24"/>
  <c r="S43" i="24"/>
  <c r="R43" i="24"/>
  <c r="Q43" i="24"/>
  <c r="P43" i="24"/>
  <c r="O43" i="24"/>
  <c r="N43" i="24"/>
  <c r="M43" i="24"/>
  <c r="L43" i="24"/>
  <c r="K43" i="24"/>
  <c r="H43" i="24"/>
  <c r="G43" i="24"/>
  <c r="C43" i="24"/>
  <c r="B43" i="24"/>
  <c r="DB42" i="24"/>
  <c r="DA42" i="24"/>
  <c r="CZ42" i="24"/>
  <c r="CZ50" i="24" s="1"/>
  <c r="CY42" i="24"/>
  <c r="CX42" i="24"/>
  <c r="CW42" i="24"/>
  <c r="CV42" i="24"/>
  <c r="CU42" i="24"/>
  <c r="CQ42" i="24"/>
  <c r="CP42" i="24"/>
  <c r="CO42" i="24"/>
  <c r="CN42" i="24"/>
  <c r="CM42" i="24"/>
  <c r="CL42" i="24"/>
  <c r="CK42" i="24"/>
  <c r="CG42" i="24"/>
  <c r="CF42" i="24"/>
  <c r="CE42" i="24"/>
  <c r="CD42" i="24"/>
  <c r="CC42" i="24"/>
  <c r="CB42" i="24"/>
  <c r="CA42" i="24"/>
  <c r="BZ42" i="24"/>
  <c r="BY42" i="24"/>
  <c r="BX42" i="24"/>
  <c r="BW42" i="24"/>
  <c r="BS42" i="24"/>
  <c r="BR42" i="24"/>
  <c r="BQ42" i="24"/>
  <c r="BP42" i="24"/>
  <c r="BO42" i="24"/>
  <c r="BN42" i="24"/>
  <c r="BM42" i="24"/>
  <c r="BL42" i="24"/>
  <c r="BK42" i="24"/>
  <c r="BJ42" i="24"/>
  <c r="BI42" i="24"/>
  <c r="BH42" i="24"/>
  <c r="BG42" i="24"/>
  <c r="BF42" i="24"/>
  <c r="BE42" i="24"/>
  <c r="BD42" i="24"/>
  <c r="BC42" i="24"/>
  <c r="BB42" i="24"/>
  <c r="BA42" i="24"/>
  <c r="AZ42" i="24"/>
  <c r="AY42" i="24"/>
  <c r="AX42" i="24"/>
  <c r="AW42" i="24"/>
  <c r="AV42" i="24"/>
  <c r="AU42" i="24"/>
  <c r="AT42" i="24"/>
  <c r="AS42" i="24"/>
  <c r="AR42" i="24"/>
  <c r="AQ42" i="24"/>
  <c r="AP42" i="24"/>
  <c r="AM42" i="24"/>
  <c r="AL42" i="24"/>
  <c r="AK42" i="24"/>
  <c r="AJ42" i="24"/>
  <c r="AI42" i="24"/>
  <c r="AH42" i="24"/>
  <c r="AG42" i="24"/>
  <c r="AF42" i="24"/>
  <c r="AE42" i="24"/>
  <c r="AD42" i="24"/>
  <c r="AC42" i="24"/>
  <c r="AB42" i="24"/>
  <c r="AA42" i="24"/>
  <c r="Z42" i="24"/>
  <c r="Y42" i="24"/>
  <c r="X42" i="24"/>
  <c r="W42" i="24"/>
  <c r="V42" i="24"/>
  <c r="U42" i="24"/>
  <c r="T42" i="24"/>
  <c r="S42" i="24"/>
  <c r="R42" i="24"/>
  <c r="Q42" i="24"/>
  <c r="P42" i="24"/>
  <c r="O42" i="24"/>
  <c r="N42" i="24"/>
  <c r="M42" i="24"/>
  <c r="L42" i="24"/>
  <c r="K42" i="24"/>
  <c r="H42" i="24"/>
  <c r="G42" i="24"/>
  <c r="C42" i="24"/>
  <c r="B42" i="24"/>
  <c r="DB41" i="24"/>
  <c r="DA41" i="24"/>
  <c r="CZ41" i="24"/>
  <c r="CY41" i="24"/>
  <c r="CX41" i="24"/>
  <c r="CW41" i="24"/>
  <c r="CV41" i="24"/>
  <c r="CU41" i="24"/>
  <c r="CQ41" i="24"/>
  <c r="CP41" i="24"/>
  <c r="CO41" i="24"/>
  <c r="CN41" i="24"/>
  <c r="CM41" i="24"/>
  <c r="CL41" i="24"/>
  <c r="CK41" i="24"/>
  <c r="CG41" i="24"/>
  <c r="CF41" i="24"/>
  <c r="CE41" i="24"/>
  <c r="CD41" i="24"/>
  <c r="CC41" i="24"/>
  <c r="CB41" i="24"/>
  <c r="CA41" i="24"/>
  <c r="BZ41" i="24"/>
  <c r="BY41" i="24"/>
  <c r="BX41" i="24"/>
  <c r="BW41" i="24"/>
  <c r="BS41" i="24"/>
  <c r="BR41" i="24"/>
  <c r="BQ41" i="24"/>
  <c r="BP41" i="24"/>
  <c r="BO41" i="24"/>
  <c r="BN41" i="24"/>
  <c r="BM41" i="24"/>
  <c r="BL41" i="24"/>
  <c r="BK41" i="24"/>
  <c r="BJ41" i="24"/>
  <c r="BI41" i="24"/>
  <c r="BH41" i="24"/>
  <c r="BG41" i="24"/>
  <c r="BF41" i="24"/>
  <c r="BE41" i="24"/>
  <c r="BD41" i="24"/>
  <c r="BC41" i="24"/>
  <c r="BB41" i="24"/>
  <c r="BA41" i="24"/>
  <c r="AZ41" i="24"/>
  <c r="AY41" i="24"/>
  <c r="AX41" i="24"/>
  <c r="AW41" i="24"/>
  <c r="AV41" i="24"/>
  <c r="AU41" i="24"/>
  <c r="AT41" i="24"/>
  <c r="AS41" i="24"/>
  <c r="AR41" i="24"/>
  <c r="AQ41" i="24"/>
  <c r="AP41" i="24"/>
  <c r="AM41" i="24"/>
  <c r="AL41" i="24"/>
  <c r="AL50" i="24" s="1"/>
  <c r="AK41" i="24"/>
  <c r="AJ41" i="24"/>
  <c r="AI41" i="24"/>
  <c r="AH41" i="24"/>
  <c r="AG41" i="24"/>
  <c r="AF41" i="24"/>
  <c r="AE41" i="24"/>
  <c r="AD41" i="24"/>
  <c r="AC41" i="24"/>
  <c r="AB41" i="24"/>
  <c r="AA41" i="24"/>
  <c r="Z41" i="24"/>
  <c r="Y41" i="24"/>
  <c r="X41" i="24"/>
  <c r="W41" i="24"/>
  <c r="V41" i="24"/>
  <c r="U41" i="24"/>
  <c r="T41" i="24"/>
  <c r="S41" i="24"/>
  <c r="R41" i="24"/>
  <c r="Q41" i="24"/>
  <c r="P41" i="24"/>
  <c r="O41" i="24"/>
  <c r="N41" i="24"/>
  <c r="M41" i="24"/>
  <c r="L41" i="24"/>
  <c r="K41" i="24"/>
  <c r="H41" i="24"/>
  <c r="G41" i="24"/>
  <c r="F41" i="24"/>
  <c r="F50" i="24" s="1"/>
  <c r="F52" i="24" s="1"/>
  <c r="E41" i="24"/>
  <c r="E50" i="24" s="1"/>
  <c r="E52" i="24" s="1"/>
  <c r="D41" i="24"/>
  <c r="D50" i="24" s="1"/>
  <c r="C41" i="24"/>
  <c r="B41" i="24"/>
  <c r="DL40" i="24"/>
  <c r="DL31" i="24"/>
  <c r="DL30" i="24"/>
  <c r="DL20" i="24"/>
  <c r="DL19" i="24"/>
  <c r="DL18" i="24"/>
  <c r="DC13" i="24"/>
  <c r="CR13" i="24"/>
  <c r="CH13" i="24"/>
  <c r="BT13" i="24"/>
  <c r="AN13" i="24"/>
  <c r="I13" i="24"/>
  <c r="DL12" i="24"/>
  <c r="DL11" i="24"/>
  <c r="DC10" i="24"/>
  <c r="CR10" i="24"/>
  <c r="CH10" i="24"/>
  <c r="BT10" i="24"/>
  <c r="AN10" i="24"/>
  <c r="I10" i="24"/>
  <c r="DL9" i="24"/>
  <c r="DL8" i="24"/>
  <c r="DL7" i="24"/>
  <c r="DL6" i="24"/>
  <c r="DL5" i="24"/>
  <c r="DC4" i="24"/>
  <c r="W14" i="21" s="1"/>
  <c r="CR4" i="24"/>
  <c r="W15" i="21" s="1"/>
  <c r="CH4" i="24"/>
  <c r="W16" i="21" s="1"/>
  <c r="BT4" i="24"/>
  <c r="AN4" i="24"/>
  <c r="W17" i="21" s="1"/>
  <c r="I4" i="24"/>
  <c r="W13" i="21" s="1"/>
  <c r="M18" i="22"/>
  <c r="X3" i="21"/>
  <c r="BG88" i="23"/>
  <c r="DB87" i="23"/>
  <c r="DA87" i="23"/>
  <c r="CZ87" i="23"/>
  <c r="CN87" i="23"/>
  <c r="CL87" i="23"/>
  <c r="CK87" i="23"/>
  <c r="CG87" i="23"/>
  <c r="BW87" i="23"/>
  <c r="BS87" i="23"/>
  <c r="BR87" i="23"/>
  <c r="BM87" i="23"/>
  <c r="BL87" i="23"/>
  <c r="AW87" i="23"/>
  <c r="AV87" i="23"/>
  <c r="AU87" i="23"/>
  <c r="AT87" i="23"/>
  <c r="AI87" i="23"/>
  <c r="AH87" i="23"/>
  <c r="AD87" i="23"/>
  <c r="U87" i="23"/>
  <c r="G87" i="23"/>
  <c r="B87" i="23"/>
  <c r="CX86" i="23"/>
  <c r="CW86" i="23"/>
  <c r="CQ86" i="23"/>
  <c r="CD86" i="23"/>
  <c r="BS86" i="23"/>
  <c r="BO86" i="23"/>
  <c r="BN86" i="23"/>
  <c r="BM86" i="23"/>
  <c r="BG86" i="23"/>
  <c r="BD86" i="23"/>
  <c r="AU86" i="23"/>
  <c r="AT86" i="23"/>
  <c r="AE86" i="23"/>
  <c r="AD86" i="23"/>
  <c r="AC86" i="23"/>
  <c r="T86" i="23"/>
  <c r="L86" i="23"/>
  <c r="E86" i="23"/>
  <c r="C86" i="23"/>
  <c r="B86" i="23"/>
  <c r="CX85" i="23"/>
  <c r="BS85" i="23"/>
  <c r="BH85" i="23"/>
  <c r="BG85" i="23"/>
  <c r="AY85" i="23"/>
  <c r="AH85" i="23"/>
  <c r="AG85" i="23"/>
  <c r="Y85" i="23"/>
  <c r="S85" i="23"/>
  <c r="R85" i="23"/>
  <c r="N85" i="23"/>
  <c r="G85" i="23"/>
  <c r="E85" i="23"/>
  <c r="D85" i="23"/>
  <c r="C85" i="23"/>
  <c r="B85" i="23"/>
  <c r="CU84" i="23"/>
  <c r="CG84" i="23"/>
  <c r="CE84" i="23"/>
  <c r="CD84" i="23"/>
  <c r="BO84" i="23"/>
  <c r="BL84" i="23"/>
  <c r="BC84" i="23"/>
  <c r="AV84" i="23"/>
  <c r="AU84" i="23"/>
  <c r="AL84" i="23"/>
  <c r="AK84" i="23"/>
  <c r="AG84" i="23"/>
  <c r="AF84" i="23"/>
  <c r="AE84" i="23"/>
  <c r="U84" i="23"/>
  <c r="Q84" i="23"/>
  <c r="P84" i="23"/>
  <c r="O84" i="23"/>
  <c r="N84" i="23"/>
  <c r="M84" i="23"/>
  <c r="B84" i="23"/>
  <c r="DA83" i="23"/>
  <c r="CZ83" i="23"/>
  <c r="CY83" i="23"/>
  <c r="CQ83" i="23"/>
  <c r="CG83" i="23"/>
  <c r="BX83" i="23"/>
  <c r="BM83" i="23"/>
  <c r="BL83" i="23"/>
  <c r="BJ83" i="23"/>
  <c r="BI83" i="23"/>
  <c r="AV83" i="23"/>
  <c r="AU83" i="23"/>
  <c r="AT83" i="23"/>
  <c r="AP83" i="23"/>
  <c r="AL83" i="23"/>
  <c r="AA83" i="23"/>
  <c r="Z83" i="23"/>
  <c r="V83" i="23"/>
  <c r="O83" i="23"/>
  <c r="N83" i="23"/>
  <c r="G83" i="23"/>
  <c r="F83" i="23"/>
  <c r="E83" i="23"/>
  <c r="B83" i="23"/>
  <c r="CX82" i="23"/>
  <c r="CW82" i="23"/>
  <c r="CF82" i="23"/>
  <c r="CE82" i="23"/>
  <c r="CC82" i="23"/>
  <c r="CB82" i="23"/>
  <c r="BY82" i="23"/>
  <c r="BH82" i="23"/>
  <c r="BG82" i="23"/>
  <c r="BF82" i="23"/>
  <c r="BE82" i="23"/>
  <c r="BA82" i="23"/>
  <c r="AX82" i="23"/>
  <c r="AU82" i="23"/>
  <c r="AT82" i="23"/>
  <c r="AS82" i="23"/>
  <c r="AH82" i="23"/>
  <c r="AG82" i="23"/>
  <c r="AE82" i="23"/>
  <c r="AD82" i="23"/>
  <c r="T82" i="23"/>
  <c r="S82" i="23"/>
  <c r="Q82" i="23"/>
  <c r="P82" i="23"/>
  <c r="O82" i="23"/>
  <c r="N82" i="23"/>
  <c r="H82" i="23"/>
  <c r="B82" i="23"/>
  <c r="DA81" i="23"/>
  <c r="CZ81" i="23"/>
  <c r="CW81" i="23"/>
  <c r="CV81" i="23"/>
  <c r="CU81" i="23"/>
  <c r="CQ81" i="23"/>
  <c r="CM81" i="23"/>
  <c r="CL81" i="23"/>
  <c r="CC81" i="23"/>
  <c r="BS81" i="23"/>
  <c r="BI81" i="23"/>
  <c r="BC81" i="23"/>
  <c r="BB81" i="23"/>
  <c r="AZ81" i="23"/>
  <c r="AY81" i="23"/>
  <c r="AV81" i="23"/>
  <c r="AJ81" i="23"/>
  <c r="AI81" i="23"/>
  <c r="AH81" i="23"/>
  <c r="AG81" i="23"/>
  <c r="AC81" i="23"/>
  <c r="AB81" i="23"/>
  <c r="W81" i="23"/>
  <c r="G81" i="23"/>
  <c r="B81" i="23"/>
  <c r="CY80" i="23"/>
  <c r="CG80" i="23"/>
  <c r="BW80" i="23"/>
  <c r="BS80" i="23"/>
  <c r="BR80" i="23"/>
  <c r="BP80" i="23"/>
  <c r="BO80" i="23"/>
  <c r="BN80" i="23"/>
  <c r="BH80" i="23"/>
  <c r="BG80" i="23"/>
  <c r="AT80" i="23"/>
  <c r="AH80" i="23"/>
  <c r="AG80" i="23"/>
  <c r="V80" i="23"/>
  <c r="U80" i="23"/>
  <c r="T80" i="23"/>
  <c r="H80" i="23"/>
  <c r="G80" i="23"/>
  <c r="F80" i="23"/>
  <c r="B80" i="23"/>
  <c r="DB67" i="23"/>
  <c r="DA67" i="23"/>
  <c r="CZ67" i="23"/>
  <c r="CY67" i="23"/>
  <c r="CX67" i="23"/>
  <c r="CW67" i="23"/>
  <c r="CV67" i="23"/>
  <c r="CU67" i="23"/>
  <c r="CQ67" i="23"/>
  <c r="CP67" i="23"/>
  <c r="CO67" i="23"/>
  <c r="CN67" i="23"/>
  <c r="CM67" i="23"/>
  <c r="CL67" i="23"/>
  <c r="CK67" i="23"/>
  <c r="CG67" i="23"/>
  <c r="CF67" i="23"/>
  <c r="CE67" i="23"/>
  <c r="CD67" i="23"/>
  <c r="CC67" i="23"/>
  <c r="CB67" i="23"/>
  <c r="CA67" i="23"/>
  <c r="BZ67" i="23"/>
  <c r="BY67" i="23"/>
  <c r="BX67" i="23"/>
  <c r="BW67" i="23"/>
  <c r="BS67" i="23"/>
  <c r="BR67" i="23"/>
  <c r="BQ67" i="23"/>
  <c r="BP67" i="23"/>
  <c r="BO67" i="23"/>
  <c r="BN67" i="23"/>
  <c r="BM67" i="23"/>
  <c r="BL67" i="23"/>
  <c r="BK67" i="23"/>
  <c r="BJ67" i="23"/>
  <c r="BI67" i="23"/>
  <c r="BH67" i="23"/>
  <c r="BG67" i="23"/>
  <c r="BF67" i="23"/>
  <c r="BE67" i="23"/>
  <c r="BD67" i="23"/>
  <c r="BC67" i="23"/>
  <c r="BB67" i="23"/>
  <c r="BA67" i="23"/>
  <c r="AZ67" i="23"/>
  <c r="AY67" i="23"/>
  <c r="AX67" i="23"/>
  <c r="AW67" i="23"/>
  <c r="AV67" i="23"/>
  <c r="AU67" i="23"/>
  <c r="AT67" i="23"/>
  <c r="AS67" i="23"/>
  <c r="AR67" i="23"/>
  <c r="AQ67" i="23"/>
  <c r="AP67" i="23"/>
  <c r="AL67" i="23"/>
  <c r="AK67" i="23"/>
  <c r="AJ67" i="23"/>
  <c r="AI67" i="23"/>
  <c r="AH67" i="23"/>
  <c r="AG67" i="23"/>
  <c r="AF67" i="23"/>
  <c r="AE67" i="23"/>
  <c r="AD67" i="23"/>
  <c r="AC67" i="23"/>
  <c r="AB67" i="23"/>
  <c r="AA67" i="23"/>
  <c r="Z67" i="23"/>
  <c r="Y67" i="23"/>
  <c r="X67" i="23"/>
  <c r="W67" i="23"/>
  <c r="V67" i="23"/>
  <c r="U67" i="23"/>
  <c r="T67" i="23"/>
  <c r="S67" i="23"/>
  <c r="R67" i="23"/>
  <c r="Q67" i="23"/>
  <c r="P67" i="23"/>
  <c r="O67" i="23"/>
  <c r="N67" i="23"/>
  <c r="M67" i="23"/>
  <c r="L67" i="23"/>
  <c r="H67" i="23"/>
  <c r="G67" i="23"/>
  <c r="F67" i="23"/>
  <c r="E67" i="23"/>
  <c r="D67" i="23"/>
  <c r="C67" i="23"/>
  <c r="B67" i="23"/>
  <c r="CW63" i="23"/>
  <c r="BH63" i="23"/>
  <c r="G63" i="23"/>
  <c r="AH62" i="23"/>
  <c r="V62" i="23"/>
  <c r="U62" i="23"/>
  <c r="G62" i="23"/>
  <c r="AH61" i="23"/>
  <c r="V61" i="23"/>
  <c r="U61" i="23"/>
  <c r="CW60" i="23"/>
  <c r="BS60" i="23"/>
  <c r="AH60" i="23"/>
  <c r="AD60" i="23"/>
  <c r="AC60" i="23"/>
  <c r="AC73" i="23" s="1"/>
  <c r="H60" i="23"/>
  <c r="CW59" i="23"/>
  <c r="CW72" i="23" s="1"/>
  <c r="BS59" i="23"/>
  <c r="BP59" i="23"/>
  <c r="CW58" i="23"/>
  <c r="CW71" i="23" s="1"/>
  <c r="BG58" i="23"/>
  <c r="AG58" i="23"/>
  <c r="CW57" i="23"/>
  <c r="CG57" i="23"/>
  <c r="AH57" i="23"/>
  <c r="AG57" i="23"/>
  <c r="G57" i="23"/>
  <c r="CW56" i="23"/>
  <c r="CG56" i="23"/>
  <c r="BS56" i="23"/>
  <c r="AH56" i="23"/>
  <c r="G56" i="23"/>
  <c r="CW55" i="23"/>
  <c r="CW68" i="23" s="1"/>
  <c r="CG55" i="23"/>
  <c r="BS55" i="23"/>
  <c r="AH55" i="23"/>
  <c r="AG55" i="23"/>
  <c r="H55" i="23"/>
  <c r="G55" i="23"/>
  <c r="DB52" i="23"/>
  <c r="DA52" i="23"/>
  <c r="CZ52" i="23"/>
  <c r="CY52" i="23"/>
  <c r="CX52" i="23"/>
  <c r="CV52" i="23"/>
  <c r="CU52" i="23"/>
  <c r="CQ52" i="23"/>
  <c r="CP52" i="23"/>
  <c r="CO52" i="23"/>
  <c r="CN52" i="23"/>
  <c r="CM52" i="23"/>
  <c r="CL52" i="23"/>
  <c r="CK52" i="23"/>
  <c r="CG52" i="23"/>
  <c r="CF52" i="23"/>
  <c r="CE52" i="23"/>
  <c r="CD52" i="23"/>
  <c r="CC52" i="23"/>
  <c r="CA52" i="23"/>
  <c r="BZ52" i="23"/>
  <c r="BY52" i="23"/>
  <c r="BX52" i="23"/>
  <c r="BW52" i="23"/>
  <c r="BS52" i="23"/>
  <c r="BR52" i="23"/>
  <c r="BQ52" i="23"/>
  <c r="BP52" i="23"/>
  <c r="BO52" i="23"/>
  <c r="BN52" i="23"/>
  <c r="BM52" i="23"/>
  <c r="BL52" i="23"/>
  <c r="BK52" i="23"/>
  <c r="BI52" i="23"/>
  <c r="BH52" i="23"/>
  <c r="BG52" i="23"/>
  <c r="BF52" i="23"/>
  <c r="BE52" i="23"/>
  <c r="BD52" i="23"/>
  <c r="BC52" i="23"/>
  <c r="BB52" i="23"/>
  <c r="AZ52" i="23"/>
  <c r="AY52" i="23"/>
  <c r="AV52" i="23"/>
  <c r="AU52" i="23"/>
  <c r="AT52" i="23"/>
  <c r="AS52" i="23"/>
  <c r="AP52" i="23"/>
  <c r="AL52" i="23"/>
  <c r="AK52" i="23"/>
  <c r="AJ52" i="23"/>
  <c r="AI52" i="23"/>
  <c r="AH52" i="23"/>
  <c r="AG52" i="23"/>
  <c r="AF52" i="23"/>
  <c r="AE52" i="23"/>
  <c r="AD52" i="23"/>
  <c r="AC52" i="23"/>
  <c r="AB52" i="23"/>
  <c r="AA52" i="23"/>
  <c r="Z52" i="23"/>
  <c r="Y52" i="23"/>
  <c r="X52" i="23"/>
  <c r="W52" i="23"/>
  <c r="V52" i="23"/>
  <c r="U52" i="23"/>
  <c r="T52" i="23"/>
  <c r="S52" i="23"/>
  <c r="R52" i="23"/>
  <c r="Q52" i="23"/>
  <c r="P52" i="23"/>
  <c r="O52" i="23"/>
  <c r="N52" i="23"/>
  <c r="M52" i="23"/>
  <c r="L52" i="23"/>
  <c r="H52" i="23"/>
  <c r="G52" i="23"/>
  <c r="F52" i="23"/>
  <c r="E52" i="23"/>
  <c r="D52" i="23"/>
  <c r="C52" i="23"/>
  <c r="DO48" i="23"/>
  <c r="CY47" i="23"/>
  <c r="CX47" i="23"/>
  <c r="CX59" i="23" s="1"/>
  <c r="CX72" i="23" s="1"/>
  <c r="CW47" i="23"/>
  <c r="CW88" i="23" s="1"/>
  <c r="CG47" i="23"/>
  <c r="BP47" i="23"/>
  <c r="BP61" i="23" s="1"/>
  <c r="BO47" i="23"/>
  <c r="BH47" i="23"/>
  <c r="BH62" i="23" s="1"/>
  <c r="BH75" i="23" s="1"/>
  <c r="BG47" i="23"/>
  <c r="AV47" i="23"/>
  <c r="AU47" i="23"/>
  <c r="AH47" i="23"/>
  <c r="AH88" i="23" s="1"/>
  <c r="AG47" i="23"/>
  <c r="AG56" i="23" s="1"/>
  <c r="AD47" i="23"/>
  <c r="AD88" i="23" s="1"/>
  <c r="AC47" i="23"/>
  <c r="AB47" i="23"/>
  <c r="AB88" i="23" s="1"/>
  <c r="AA47" i="23"/>
  <c r="V47" i="23"/>
  <c r="V88" i="23" s="1"/>
  <c r="U47" i="23"/>
  <c r="H47" i="23"/>
  <c r="B47" i="23"/>
  <c r="DB46" i="23"/>
  <c r="DA46" i="23"/>
  <c r="CZ46" i="23"/>
  <c r="CY46" i="23"/>
  <c r="CX46" i="23"/>
  <c r="CW46" i="23"/>
  <c r="CV46" i="23"/>
  <c r="CU46" i="23"/>
  <c r="CQ46" i="23"/>
  <c r="CP46" i="23"/>
  <c r="CO46" i="23"/>
  <c r="CN46" i="23"/>
  <c r="CM46" i="23"/>
  <c r="CL46" i="23"/>
  <c r="CK46" i="23"/>
  <c r="CG46" i="23"/>
  <c r="CF46" i="23"/>
  <c r="CE46" i="23"/>
  <c r="CD46" i="23"/>
  <c r="CC46" i="23"/>
  <c r="CB46" i="23"/>
  <c r="CA46" i="23"/>
  <c r="BZ46" i="23"/>
  <c r="BY46" i="23"/>
  <c r="BX46" i="23"/>
  <c r="BW46" i="23"/>
  <c r="BS46" i="23"/>
  <c r="BR46" i="23"/>
  <c r="BQ46" i="23"/>
  <c r="BP46" i="23"/>
  <c r="BO46" i="23"/>
  <c r="BN46" i="23"/>
  <c r="BM46" i="23"/>
  <c r="BL46" i="23"/>
  <c r="BK46" i="23"/>
  <c r="BJ46" i="23"/>
  <c r="BI46" i="23"/>
  <c r="BH46" i="23"/>
  <c r="BG46" i="23"/>
  <c r="BF46" i="23"/>
  <c r="BE46" i="23"/>
  <c r="BD46" i="23"/>
  <c r="BC46" i="23"/>
  <c r="BB46" i="23"/>
  <c r="BA46" i="23"/>
  <c r="AZ46" i="23"/>
  <c r="AY46" i="23"/>
  <c r="AX46" i="23"/>
  <c r="AW46" i="23"/>
  <c r="AV46" i="23"/>
  <c r="AU46" i="23"/>
  <c r="AT46" i="23"/>
  <c r="AS46" i="23"/>
  <c r="AR46" i="23"/>
  <c r="AQ46" i="23"/>
  <c r="AP46" i="23"/>
  <c r="AL46" i="23"/>
  <c r="AK46" i="23"/>
  <c r="AJ46" i="23"/>
  <c r="AI46" i="23"/>
  <c r="AH46" i="23"/>
  <c r="AH63" i="23" s="1"/>
  <c r="AG46" i="23"/>
  <c r="AF46" i="23"/>
  <c r="AE46" i="23"/>
  <c r="AD46" i="23"/>
  <c r="AC46" i="23"/>
  <c r="AB46" i="23"/>
  <c r="AA46" i="23"/>
  <c r="Z46" i="23"/>
  <c r="Y46" i="23"/>
  <c r="X46" i="23"/>
  <c r="W46" i="23"/>
  <c r="V46" i="23"/>
  <c r="U46" i="23"/>
  <c r="T46" i="23"/>
  <c r="S46" i="23"/>
  <c r="R46" i="23"/>
  <c r="Q46" i="23"/>
  <c r="P46" i="23"/>
  <c r="O46" i="23"/>
  <c r="N46" i="23"/>
  <c r="M46" i="23"/>
  <c r="L46" i="23"/>
  <c r="H46" i="23"/>
  <c r="G46" i="23"/>
  <c r="F46" i="23"/>
  <c r="E46" i="23"/>
  <c r="D46" i="23"/>
  <c r="C46" i="23"/>
  <c r="DC45" i="23"/>
  <c r="DO45" i="23" s="1"/>
  <c r="DB45" i="23"/>
  <c r="DA45" i="23"/>
  <c r="CZ45" i="23"/>
  <c r="CY45" i="23"/>
  <c r="CY87" i="23" s="1"/>
  <c r="CX45" i="23"/>
  <c r="CX87" i="23" s="1"/>
  <c r="CW45" i="23"/>
  <c r="CW87" i="23" s="1"/>
  <c r="CV45" i="23"/>
  <c r="CV87" i="23" s="1"/>
  <c r="CU45" i="23"/>
  <c r="CU87" i="23" s="1"/>
  <c r="CR45" i="23"/>
  <c r="CQ45" i="23"/>
  <c r="CQ87" i="23" s="1"/>
  <c r="CP45" i="23"/>
  <c r="CO45" i="23"/>
  <c r="CN45" i="23"/>
  <c r="CM45" i="23"/>
  <c r="CM87" i="23" s="1"/>
  <c r="CL45" i="23"/>
  <c r="CK45" i="23"/>
  <c r="CG45" i="23"/>
  <c r="CF45" i="23"/>
  <c r="CF87" i="23" s="1"/>
  <c r="CE45" i="23"/>
  <c r="CE87" i="23" s="1"/>
  <c r="CD45" i="23"/>
  <c r="CC45" i="23"/>
  <c r="CB45" i="23"/>
  <c r="CA45" i="23"/>
  <c r="BZ45" i="23"/>
  <c r="BZ87" i="23" s="1"/>
  <c r="BY45" i="23"/>
  <c r="BY87" i="23" s="1"/>
  <c r="BX45" i="23"/>
  <c r="BX87" i="23" s="1"/>
  <c r="BW45" i="23"/>
  <c r="BS45" i="23"/>
  <c r="BR45" i="23"/>
  <c r="BQ45" i="23"/>
  <c r="BQ87" i="23" s="1"/>
  <c r="BP45" i="23"/>
  <c r="BO45" i="23"/>
  <c r="BN45" i="23"/>
  <c r="BM45" i="23"/>
  <c r="BL45" i="23"/>
  <c r="BK45" i="23"/>
  <c r="BJ45" i="23"/>
  <c r="BJ87" i="23" s="1"/>
  <c r="BI45" i="23"/>
  <c r="BI87" i="23" s="1"/>
  <c r="BH45" i="23"/>
  <c r="BH87" i="23" s="1"/>
  <c r="BG45" i="23"/>
  <c r="BF45" i="23"/>
  <c r="BE45" i="23"/>
  <c r="BE87" i="23" s="1"/>
  <c r="BD45" i="23"/>
  <c r="BD87" i="23" s="1"/>
  <c r="BC45" i="23"/>
  <c r="BC87" i="23" s="1"/>
  <c r="BB45" i="23"/>
  <c r="BA45" i="23"/>
  <c r="AZ45" i="23"/>
  <c r="AY45" i="23"/>
  <c r="AX45" i="23"/>
  <c r="AW45" i="23"/>
  <c r="AV45" i="23"/>
  <c r="AU45" i="23"/>
  <c r="AT45" i="23"/>
  <c r="AS45" i="23"/>
  <c r="AR45" i="23"/>
  <c r="AR87" i="23" s="1"/>
  <c r="AQ45" i="23"/>
  <c r="AQ87" i="23" s="1"/>
  <c r="AP45" i="23"/>
  <c r="AL45" i="23"/>
  <c r="AL87" i="23" s="1"/>
  <c r="AK45" i="23"/>
  <c r="AK87" i="23" s="1"/>
  <c r="AJ45" i="23"/>
  <c r="AI45" i="23"/>
  <c r="AH45" i="23"/>
  <c r="AG45" i="23"/>
  <c r="AG87" i="23" s="1"/>
  <c r="AF45" i="23"/>
  <c r="AE45" i="23"/>
  <c r="AD45" i="23"/>
  <c r="AC45" i="23"/>
  <c r="AB45" i="23"/>
  <c r="AA45" i="23"/>
  <c r="Z45" i="23"/>
  <c r="Y45" i="23"/>
  <c r="X45" i="23"/>
  <c r="W45" i="23"/>
  <c r="W87" i="23" s="1"/>
  <c r="V45" i="23"/>
  <c r="V87" i="23" s="1"/>
  <c r="U45" i="23"/>
  <c r="T45" i="23"/>
  <c r="T87" i="23" s="1"/>
  <c r="S45" i="23"/>
  <c r="R45" i="23"/>
  <c r="R87" i="23" s="1"/>
  <c r="Q45" i="23"/>
  <c r="Q87" i="23" s="1"/>
  <c r="P45" i="23"/>
  <c r="O45" i="23"/>
  <c r="N45" i="23"/>
  <c r="N87" i="23" s="1"/>
  <c r="M45" i="23"/>
  <c r="L45" i="23"/>
  <c r="H45" i="23"/>
  <c r="H87" i="23" s="1"/>
  <c r="G45" i="23"/>
  <c r="F45" i="23"/>
  <c r="F87" i="23" s="1"/>
  <c r="E45" i="23"/>
  <c r="E87" i="23" s="1"/>
  <c r="D45" i="23"/>
  <c r="D87" i="23" s="1"/>
  <c r="C45" i="23"/>
  <c r="I45" i="23" s="1"/>
  <c r="DC44" i="23"/>
  <c r="DB44" i="23"/>
  <c r="DA44" i="23"/>
  <c r="CZ44" i="23"/>
  <c r="CY44" i="23"/>
  <c r="CY86" i="23" s="1"/>
  <c r="CX44" i="23"/>
  <c r="CW44" i="23"/>
  <c r="CW61" i="23" s="1"/>
  <c r="CV44" i="23"/>
  <c r="CU44" i="23"/>
  <c r="CU86" i="23" s="1"/>
  <c r="CQ44" i="23"/>
  <c r="CP44" i="23"/>
  <c r="CP86" i="23" s="1"/>
  <c r="CO44" i="23"/>
  <c r="CO86" i="23" s="1"/>
  <c r="CN44" i="23"/>
  <c r="CM44" i="23"/>
  <c r="CL44" i="23"/>
  <c r="CK44" i="23"/>
  <c r="CK86" i="23" s="1"/>
  <c r="CG44" i="23"/>
  <c r="CG86" i="23" s="1"/>
  <c r="CF44" i="23"/>
  <c r="CF86" i="23" s="1"/>
  <c r="CE44" i="23"/>
  <c r="CE86" i="23" s="1"/>
  <c r="CD44" i="23"/>
  <c r="CC44" i="23"/>
  <c r="CB44" i="23"/>
  <c r="CB86" i="23" s="1"/>
  <c r="CA44" i="23"/>
  <c r="CA86" i="23" s="1"/>
  <c r="BZ44" i="23"/>
  <c r="BY44" i="23"/>
  <c r="BX44" i="23"/>
  <c r="BW44" i="23"/>
  <c r="BS44" i="23"/>
  <c r="BR44" i="23"/>
  <c r="BR86" i="23" s="1"/>
  <c r="BQ44" i="23"/>
  <c r="BQ86" i="23" s="1"/>
  <c r="BP44" i="23"/>
  <c r="BP86" i="23" s="1"/>
  <c r="BO44" i="23"/>
  <c r="BN44" i="23"/>
  <c r="BM44" i="23"/>
  <c r="BL44" i="23"/>
  <c r="BL86" i="23" s="1"/>
  <c r="BK44" i="23"/>
  <c r="BJ44" i="23"/>
  <c r="BI44" i="23"/>
  <c r="BI86" i="23" s="1"/>
  <c r="BH44" i="23"/>
  <c r="BG44" i="23"/>
  <c r="BF44" i="23"/>
  <c r="BF86" i="23" s="1"/>
  <c r="BE44" i="23"/>
  <c r="BE86" i="23" s="1"/>
  <c r="BD44" i="23"/>
  <c r="BC44" i="23"/>
  <c r="BC86" i="23" s="1"/>
  <c r="BB44" i="23"/>
  <c r="BB86" i="23" s="1"/>
  <c r="BA44" i="23"/>
  <c r="BA86" i="23" s="1"/>
  <c r="AZ44" i="23"/>
  <c r="AZ86" i="23" s="1"/>
  <c r="AY44" i="23"/>
  <c r="AY86" i="23" s="1"/>
  <c r="AX44" i="23"/>
  <c r="AW44" i="23"/>
  <c r="AV44" i="23"/>
  <c r="AU44" i="23"/>
  <c r="AT44" i="23"/>
  <c r="AS44" i="23"/>
  <c r="AR44" i="23"/>
  <c r="AQ44" i="23"/>
  <c r="AQ86" i="23" s="1"/>
  <c r="AP44" i="23"/>
  <c r="AL44" i="23"/>
  <c r="AL86" i="23" s="1"/>
  <c r="AK44" i="23"/>
  <c r="AK86" i="23" s="1"/>
  <c r="AJ44" i="23"/>
  <c r="AJ86" i="23" s="1"/>
  <c r="AI44" i="23"/>
  <c r="AI86" i="23" s="1"/>
  <c r="AH44" i="23"/>
  <c r="AH86" i="23" s="1"/>
  <c r="AG44" i="23"/>
  <c r="AG86" i="23" s="1"/>
  <c r="AF44" i="23"/>
  <c r="AE44" i="23"/>
  <c r="AD44" i="23"/>
  <c r="AC44" i="23"/>
  <c r="AB44" i="23"/>
  <c r="AA44" i="23"/>
  <c r="Z44" i="23"/>
  <c r="Y44" i="23"/>
  <c r="X44" i="23"/>
  <c r="W44" i="23"/>
  <c r="V44" i="23"/>
  <c r="V86" i="23" s="1"/>
  <c r="U44" i="23"/>
  <c r="U86" i="23" s="1"/>
  <c r="T44" i="23"/>
  <c r="S44" i="23"/>
  <c r="R44" i="23"/>
  <c r="R86" i="23" s="1"/>
  <c r="Q44" i="23"/>
  <c r="Q86" i="23" s="1"/>
  <c r="P44" i="23"/>
  <c r="P86" i="23" s="1"/>
  <c r="O44" i="23"/>
  <c r="N44" i="23"/>
  <c r="M44" i="23"/>
  <c r="M86" i="23" s="1"/>
  <c r="L44" i="23"/>
  <c r="I44" i="23"/>
  <c r="H44" i="23"/>
  <c r="H86" i="23" s="1"/>
  <c r="G44" i="23"/>
  <c r="G86" i="23" s="1"/>
  <c r="F44" i="23"/>
  <c r="F86" i="23" s="1"/>
  <c r="E44" i="23"/>
  <c r="D44" i="23"/>
  <c r="D86" i="23" s="1"/>
  <c r="C44" i="23"/>
  <c r="DB43" i="23"/>
  <c r="DA43" i="23"/>
  <c r="DA85" i="23" s="1"/>
  <c r="CZ43" i="23"/>
  <c r="CY43" i="23"/>
  <c r="CX43" i="23"/>
  <c r="CW43" i="23"/>
  <c r="CW85" i="23" s="1"/>
  <c r="CV43" i="23"/>
  <c r="CU43" i="23"/>
  <c r="CQ43" i="23"/>
  <c r="CQ85" i="23" s="1"/>
  <c r="CP43" i="23"/>
  <c r="CP85" i="23" s="1"/>
  <c r="CO43" i="23"/>
  <c r="CO85" i="23" s="1"/>
  <c r="CN43" i="23"/>
  <c r="CM43" i="23"/>
  <c r="CL43" i="23"/>
  <c r="CL85" i="23" s="1"/>
  <c r="CK43" i="23"/>
  <c r="CG43" i="23"/>
  <c r="CG85" i="23" s="1"/>
  <c r="CF43" i="23"/>
  <c r="CF85" i="23" s="1"/>
  <c r="CE43" i="23"/>
  <c r="CE85" i="23" s="1"/>
  <c r="CD43" i="23"/>
  <c r="CD85" i="23" s="1"/>
  <c r="CC43" i="23"/>
  <c r="CC85" i="23" s="1"/>
  <c r="CB43" i="23"/>
  <c r="CA43" i="23"/>
  <c r="BZ43" i="23"/>
  <c r="BZ85" i="23" s="1"/>
  <c r="BY43" i="23"/>
  <c r="BY85" i="23" s="1"/>
  <c r="BX43" i="23"/>
  <c r="BW43" i="23"/>
  <c r="BW47" i="23" s="1"/>
  <c r="BS43" i="23"/>
  <c r="BR43" i="23"/>
  <c r="BQ43" i="23"/>
  <c r="BQ85" i="23" s="1"/>
  <c r="BP43" i="23"/>
  <c r="BP85" i="23" s="1"/>
  <c r="BO43" i="23"/>
  <c r="BO85" i="23" s="1"/>
  <c r="BN43" i="23"/>
  <c r="BM43" i="23"/>
  <c r="BL43" i="23"/>
  <c r="BK43" i="23"/>
  <c r="BK85" i="23" s="1"/>
  <c r="BJ43" i="23"/>
  <c r="BI43" i="23"/>
  <c r="BH43" i="23"/>
  <c r="BG43" i="23"/>
  <c r="BG60" i="23" s="1"/>
  <c r="BF43" i="23"/>
  <c r="BE43" i="23"/>
  <c r="BE85" i="23" s="1"/>
  <c r="BD43" i="23"/>
  <c r="BD85" i="23" s="1"/>
  <c r="BC43" i="23"/>
  <c r="BC85" i="23" s="1"/>
  <c r="BB43" i="23"/>
  <c r="BB85" i="23" s="1"/>
  <c r="BA43" i="23"/>
  <c r="BA85" i="23" s="1"/>
  <c r="AZ43" i="23"/>
  <c r="AZ85" i="23" s="1"/>
  <c r="AY43" i="23"/>
  <c r="AX43" i="23"/>
  <c r="AW43" i="23"/>
  <c r="AV43" i="23"/>
  <c r="AU43" i="23"/>
  <c r="AU85" i="23" s="1"/>
  <c r="AT43" i="23"/>
  <c r="AS43" i="23"/>
  <c r="AR43" i="23"/>
  <c r="AQ43" i="23"/>
  <c r="AP43" i="23"/>
  <c r="AL43" i="23"/>
  <c r="AL85" i="23" s="1"/>
  <c r="AK43" i="23"/>
  <c r="AK85" i="23" s="1"/>
  <c r="AJ43" i="23"/>
  <c r="AI43" i="23"/>
  <c r="AH43" i="23"/>
  <c r="AG43" i="23"/>
  <c r="AF43" i="23"/>
  <c r="AE43" i="23"/>
  <c r="AE85" i="23" s="1"/>
  <c r="AD43" i="23"/>
  <c r="AD85" i="23" s="1"/>
  <c r="AC43" i="23"/>
  <c r="AC85" i="23" s="1"/>
  <c r="AB43" i="23"/>
  <c r="AA43" i="23"/>
  <c r="Z43" i="23"/>
  <c r="Y43" i="23"/>
  <c r="X43" i="23"/>
  <c r="W43" i="23"/>
  <c r="W85" i="23" s="1"/>
  <c r="V43" i="23"/>
  <c r="V85" i="23" s="1"/>
  <c r="U43" i="23"/>
  <c r="T43" i="23"/>
  <c r="S43" i="23"/>
  <c r="R43" i="23"/>
  <c r="Q43" i="23"/>
  <c r="Q85" i="23" s="1"/>
  <c r="P43" i="23"/>
  <c r="P85" i="23" s="1"/>
  <c r="O43" i="23"/>
  <c r="O85" i="23" s="1"/>
  <c r="N43" i="23"/>
  <c r="M43" i="23"/>
  <c r="L43" i="23"/>
  <c r="L85" i="23" s="1"/>
  <c r="H43" i="23"/>
  <c r="H85" i="23" s="1"/>
  <c r="G43" i="23"/>
  <c r="F43" i="23"/>
  <c r="E43" i="23"/>
  <c r="D43" i="23"/>
  <c r="C43" i="23"/>
  <c r="DB42" i="23"/>
  <c r="DA42" i="23"/>
  <c r="CZ42" i="23"/>
  <c r="CZ84" i="23" s="1"/>
  <c r="CY42" i="23"/>
  <c r="CX42" i="23"/>
  <c r="CX84" i="23" s="1"/>
  <c r="CW42" i="23"/>
  <c r="CW84" i="23" s="1"/>
  <c r="CV42" i="23"/>
  <c r="CU42" i="23"/>
  <c r="CQ42" i="23"/>
  <c r="CP42" i="23"/>
  <c r="CP84" i="23" s="1"/>
  <c r="CO42" i="23"/>
  <c r="CN42" i="23"/>
  <c r="CM42" i="23"/>
  <c r="CM84" i="23" s="1"/>
  <c r="CL42" i="23"/>
  <c r="CL84" i="23" s="1"/>
  <c r="CK42" i="23"/>
  <c r="CG42" i="23"/>
  <c r="CF42" i="23"/>
  <c r="CE42" i="23"/>
  <c r="CD42" i="23"/>
  <c r="CC42" i="23"/>
  <c r="CC84" i="23" s="1"/>
  <c r="CB42" i="23"/>
  <c r="CB84" i="23" s="1"/>
  <c r="CA42" i="23"/>
  <c r="BZ42" i="23"/>
  <c r="BY42" i="23"/>
  <c r="BX42" i="23"/>
  <c r="BW42" i="23"/>
  <c r="BS42" i="23"/>
  <c r="BS84" i="23" s="1"/>
  <c r="BR42" i="23"/>
  <c r="BR84" i="23" s="1"/>
  <c r="BQ42" i="23"/>
  <c r="BQ84" i="23" s="1"/>
  <c r="BP42" i="23"/>
  <c r="BP84" i="23" s="1"/>
  <c r="BO42" i="23"/>
  <c r="BN42" i="23"/>
  <c r="BN84" i="23" s="1"/>
  <c r="BM42" i="23"/>
  <c r="BM84" i="23" s="1"/>
  <c r="BL42" i="23"/>
  <c r="BK42" i="23"/>
  <c r="BJ42" i="23"/>
  <c r="BI42" i="23"/>
  <c r="BH42" i="23"/>
  <c r="BH84" i="23" s="1"/>
  <c r="BG42" i="23"/>
  <c r="BG84" i="23" s="1"/>
  <c r="BF42" i="23"/>
  <c r="BE42" i="23"/>
  <c r="BD42" i="23"/>
  <c r="BC42" i="23"/>
  <c r="BB42" i="23"/>
  <c r="BB84" i="23" s="1"/>
  <c r="BA42" i="23"/>
  <c r="BA84" i="23" s="1"/>
  <c r="AZ42" i="23"/>
  <c r="AZ84" i="23" s="1"/>
  <c r="AY42" i="23"/>
  <c r="AY84" i="23" s="1"/>
  <c r="AX42" i="23"/>
  <c r="AW42" i="23"/>
  <c r="AV42" i="23"/>
  <c r="AU42" i="23"/>
  <c r="AT42" i="23"/>
  <c r="AS42" i="23"/>
  <c r="AR42" i="23"/>
  <c r="AQ42" i="23"/>
  <c r="AP42" i="23"/>
  <c r="AL42" i="23"/>
  <c r="AK42" i="23"/>
  <c r="AJ42" i="23"/>
  <c r="AJ84" i="23" s="1"/>
  <c r="AI42" i="23"/>
  <c r="AI84" i="23" s="1"/>
  <c r="AH42" i="23"/>
  <c r="AG42" i="23"/>
  <c r="AF42" i="23"/>
  <c r="AE42" i="23"/>
  <c r="AD42" i="23"/>
  <c r="AC42" i="23"/>
  <c r="AC84" i="23" s="1"/>
  <c r="AB42" i="23"/>
  <c r="AB84" i="23" s="1"/>
  <c r="AA42" i="23"/>
  <c r="Z42" i="23"/>
  <c r="Y42" i="23"/>
  <c r="X42" i="23"/>
  <c r="W42" i="23"/>
  <c r="V42" i="23"/>
  <c r="U42" i="23"/>
  <c r="T42" i="23"/>
  <c r="T84" i="23" s="1"/>
  <c r="S42" i="23"/>
  <c r="S84" i="23" s="1"/>
  <c r="R42" i="23"/>
  <c r="R84" i="23" s="1"/>
  <c r="Q42" i="23"/>
  <c r="P42" i="23"/>
  <c r="O42" i="23"/>
  <c r="N42" i="23"/>
  <c r="M42" i="23"/>
  <c r="L42" i="23"/>
  <c r="H42" i="23"/>
  <c r="H84" i="23" s="1"/>
  <c r="G42" i="23"/>
  <c r="F42" i="23"/>
  <c r="E42" i="23"/>
  <c r="D42" i="23"/>
  <c r="C42" i="23"/>
  <c r="C84" i="23" s="1"/>
  <c r="DC41" i="23"/>
  <c r="DB41" i="23"/>
  <c r="DA41" i="23"/>
  <c r="CZ41" i="23"/>
  <c r="CY41" i="23"/>
  <c r="CX41" i="23"/>
  <c r="CX83" i="23" s="1"/>
  <c r="CW41" i="23"/>
  <c r="CW83" i="23" s="1"/>
  <c r="CV41" i="23"/>
  <c r="CV83" i="23" s="1"/>
  <c r="CU41" i="23"/>
  <c r="CU83" i="23" s="1"/>
  <c r="CQ41" i="23"/>
  <c r="CP41" i="23"/>
  <c r="CO41" i="23"/>
  <c r="CO47" i="23" s="1"/>
  <c r="CN41" i="23"/>
  <c r="CM41" i="23"/>
  <c r="CM83" i="23" s="1"/>
  <c r="CL41" i="23"/>
  <c r="CL83" i="23" s="1"/>
  <c r="CK41" i="23"/>
  <c r="CK83" i="23" s="1"/>
  <c r="CG41" i="23"/>
  <c r="CF41" i="23"/>
  <c r="CE41" i="23"/>
  <c r="CD41" i="23"/>
  <c r="CC41" i="23"/>
  <c r="CB41" i="23"/>
  <c r="CB83" i="23" s="1"/>
  <c r="CA41" i="23"/>
  <c r="BZ41" i="23"/>
  <c r="BY41" i="23"/>
  <c r="BY83" i="23" s="1"/>
  <c r="BX41" i="23"/>
  <c r="BW41" i="23"/>
  <c r="BS41" i="23"/>
  <c r="BS83" i="23" s="1"/>
  <c r="BR41" i="23"/>
  <c r="BR83" i="23" s="1"/>
  <c r="BQ41" i="23"/>
  <c r="BQ83" i="23" s="1"/>
  <c r="BP41" i="23"/>
  <c r="BP83" i="23" s="1"/>
  <c r="BO41" i="23"/>
  <c r="BO83" i="23" s="1"/>
  <c r="BN41" i="23"/>
  <c r="BN83" i="23" s="1"/>
  <c r="BM41" i="23"/>
  <c r="BL41" i="23"/>
  <c r="BK41" i="23"/>
  <c r="BJ41" i="23"/>
  <c r="BI41" i="23"/>
  <c r="BH41" i="23"/>
  <c r="BH83" i="23" s="1"/>
  <c r="BG41" i="23"/>
  <c r="BG83" i="23" s="1"/>
  <c r="BF41" i="23"/>
  <c r="BE41" i="23"/>
  <c r="BD41" i="23"/>
  <c r="BD83" i="23" s="1"/>
  <c r="BC41" i="23"/>
  <c r="BB41" i="23"/>
  <c r="BA41" i="23"/>
  <c r="BA83" i="23" s="1"/>
  <c r="AZ41" i="23"/>
  <c r="AZ83" i="23" s="1"/>
  <c r="AY41" i="23"/>
  <c r="AX41" i="23"/>
  <c r="AW41" i="23"/>
  <c r="AW83" i="23" s="1"/>
  <c r="AV41" i="23"/>
  <c r="AU41" i="23"/>
  <c r="AT41" i="23"/>
  <c r="AS41" i="23"/>
  <c r="AR41" i="23"/>
  <c r="AQ41" i="23"/>
  <c r="AP41" i="23"/>
  <c r="AL41" i="23"/>
  <c r="AK41" i="23"/>
  <c r="AK83" i="23" s="1"/>
  <c r="AJ41" i="23"/>
  <c r="AJ83" i="23" s="1"/>
  <c r="AI41" i="23"/>
  <c r="AH41" i="23"/>
  <c r="AG41" i="23"/>
  <c r="AG83" i="23" s="1"/>
  <c r="AF41" i="23"/>
  <c r="AF83" i="23" s="1"/>
  <c r="AE41" i="23"/>
  <c r="AE83" i="23" s="1"/>
  <c r="AD41" i="23"/>
  <c r="AD83" i="23" s="1"/>
  <c r="AC41" i="23"/>
  <c r="AC83" i="23" s="1"/>
  <c r="AB41" i="23"/>
  <c r="AA41" i="23"/>
  <c r="Z41" i="23"/>
  <c r="Y41" i="23"/>
  <c r="X41" i="23"/>
  <c r="W41" i="23"/>
  <c r="V41" i="23"/>
  <c r="U41" i="23"/>
  <c r="U83" i="23" s="1"/>
  <c r="T41" i="23"/>
  <c r="S41" i="23"/>
  <c r="S83" i="23" s="1"/>
  <c r="R41" i="23"/>
  <c r="R83" i="23" s="1"/>
  <c r="Q41" i="23"/>
  <c r="Q83" i="23" s="1"/>
  <c r="P41" i="23"/>
  <c r="P83" i="23" s="1"/>
  <c r="O41" i="23"/>
  <c r="N41" i="23"/>
  <c r="M41" i="23"/>
  <c r="M83" i="23" s="1"/>
  <c r="L41" i="23"/>
  <c r="H41" i="23"/>
  <c r="H83" i="23" s="1"/>
  <c r="G41" i="23"/>
  <c r="F41" i="23"/>
  <c r="E41" i="23"/>
  <c r="D41" i="23"/>
  <c r="D83" i="23" s="1"/>
  <c r="C41" i="23"/>
  <c r="C83" i="23" s="1"/>
  <c r="DB40" i="23"/>
  <c r="DB82" i="23" s="1"/>
  <c r="DA40" i="23"/>
  <c r="CZ40" i="23"/>
  <c r="CY40" i="23"/>
  <c r="CX40" i="23"/>
  <c r="CW40" i="23"/>
  <c r="CV40" i="23"/>
  <c r="CV82" i="23" s="1"/>
  <c r="CU40" i="23"/>
  <c r="CQ40" i="23"/>
  <c r="CP40" i="23"/>
  <c r="CO40" i="23"/>
  <c r="CO82" i="23" s="1"/>
  <c r="CN40" i="23"/>
  <c r="CM40" i="23"/>
  <c r="CL40" i="23"/>
  <c r="CL82" i="23" s="1"/>
  <c r="CK40" i="23"/>
  <c r="CG40" i="23"/>
  <c r="CG82" i="23" s="1"/>
  <c r="CF40" i="23"/>
  <c r="CE40" i="23"/>
  <c r="CD40" i="23"/>
  <c r="CC40" i="23"/>
  <c r="CB40" i="23"/>
  <c r="CA40" i="23"/>
  <c r="BZ40" i="23"/>
  <c r="BZ82" i="23" s="1"/>
  <c r="BY40" i="23"/>
  <c r="BX40" i="23"/>
  <c r="BW40" i="23"/>
  <c r="BS40" i="23"/>
  <c r="BS82" i="23" s="1"/>
  <c r="BR40" i="23"/>
  <c r="BQ40" i="23"/>
  <c r="BQ82" i="23" s="1"/>
  <c r="BP40" i="23"/>
  <c r="BP82" i="23" s="1"/>
  <c r="BO40" i="23"/>
  <c r="BO82" i="23" s="1"/>
  <c r="BN40" i="23"/>
  <c r="BN82" i="23" s="1"/>
  <c r="BM40" i="23"/>
  <c r="BM82" i="23" s="1"/>
  <c r="BL40" i="23"/>
  <c r="BK40" i="23"/>
  <c r="BJ40" i="23"/>
  <c r="BJ82" i="23" s="1"/>
  <c r="BI40" i="23"/>
  <c r="BH40" i="23"/>
  <c r="BG40" i="23"/>
  <c r="BF40" i="23"/>
  <c r="BE40" i="23"/>
  <c r="BD40" i="23"/>
  <c r="BC40" i="23"/>
  <c r="BC82" i="23" s="1"/>
  <c r="BB40" i="23"/>
  <c r="BB82" i="23" s="1"/>
  <c r="BA40" i="23"/>
  <c r="AZ40" i="23"/>
  <c r="AY40" i="23"/>
  <c r="AX40" i="23"/>
  <c r="AW40" i="23"/>
  <c r="AW47" i="23" s="1"/>
  <c r="AV40" i="23"/>
  <c r="AV82" i="23" s="1"/>
  <c r="AU40" i="23"/>
  <c r="AT40" i="23"/>
  <c r="AS40" i="23"/>
  <c r="AR40" i="23"/>
  <c r="AQ40" i="23"/>
  <c r="AP40" i="23"/>
  <c r="AL40" i="23"/>
  <c r="AK40" i="23"/>
  <c r="AK82" i="23" s="1"/>
  <c r="AJ40" i="23"/>
  <c r="AI40" i="23"/>
  <c r="AH40" i="23"/>
  <c r="AG40" i="23"/>
  <c r="AF40" i="23"/>
  <c r="AF82" i="23" s="1"/>
  <c r="AE40" i="23"/>
  <c r="AD40" i="23"/>
  <c r="AC40" i="23"/>
  <c r="AC82" i="23" s="1"/>
  <c r="AB40" i="23"/>
  <c r="AB82" i="23" s="1"/>
  <c r="AA40" i="23"/>
  <c r="AA82" i="23" s="1"/>
  <c r="Z40" i="23"/>
  <c r="Z82" i="23" s="1"/>
  <c r="Y40" i="23"/>
  <c r="X40" i="23"/>
  <c r="W40" i="23"/>
  <c r="V40" i="23"/>
  <c r="V82" i="23" s="1"/>
  <c r="U40" i="23"/>
  <c r="U82" i="23" s="1"/>
  <c r="T40" i="23"/>
  <c r="S40" i="23"/>
  <c r="R40" i="23"/>
  <c r="R82" i="23" s="1"/>
  <c r="Q40" i="23"/>
  <c r="P40" i="23"/>
  <c r="O40" i="23"/>
  <c r="N40" i="23"/>
  <c r="AM40" i="23" s="1"/>
  <c r="M40" i="23"/>
  <c r="M82" i="23" s="1"/>
  <c r="L40" i="23"/>
  <c r="I40" i="23"/>
  <c r="H40" i="23"/>
  <c r="G40" i="23"/>
  <c r="G82" i="23" s="1"/>
  <c r="F40" i="23"/>
  <c r="E40" i="23"/>
  <c r="D40" i="23"/>
  <c r="D82" i="23" s="1"/>
  <c r="C40" i="23"/>
  <c r="C82" i="23" s="1"/>
  <c r="DB39" i="23"/>
  <c r="DB81" i="23" s="1"/>
  <c r="DA39" i="23"/>
  <c r="CZ39" i="23"/>
  <c r="CY39" i="23"/>
  <c r="CX39" i="23"/>
  <c r="CX81" i="23" s="1"/>
  <c r="CW39" i="23"/>
  <c r="CV39" i="23"/>
  <c r="CU39" i="23"/>
  <c r="CQ39" i="23"/>
  <c r="CP39" i="23"/>
  <c r="CP81" i="23" s="1"/>
  <c r="CO39" i="23"/>
  <c r="CO81" i="23" s="1"/>
  <c r="CN39" i="23"/>
  <c r="CN81" i="23" s="1"/>
  <c r="CM39" i="23"/>
  <c r="CL39" i="23"/>
  <c r="CK39" i="23"/>
  <c r="CG39" i="23"/>
  <c r="CG81" i="23" s="1"/>
  <c r="CF39" i="23"/>
  <c r="CE39" i="23"/>
  <c r="CE81" i="23" s="1"/>
  <c r="CD39" i="23"/>
  <c r="CC39" i="23"/>
  <c r="CB39" i="23"/>
  <c r="CA39" i="23"/>
  <c r="BZ39" i="23"/>
  <c r="BY39" i="23"/>
  <c r="BY81" i="23" s="1"/>
  <c r="BX39" i="23"/>
  <c r="BX81" i="23" s="1"/>
  <c r="BW39" i="23"/>
  <c r="BS39" i="23"/>
  <c r="BR39" i="23"/>
  <c r="BQ39" i="23"/>
  <c r="BP39" i="23"/>
  <c r="BP81" i="23" s="1"/>
  <c r="BO39" i="23"/>
  <c r="BN39" i="23"/>
  <c r="BM39" i="23"/>
  <c r="BL39" i="23"/>
  <c r="BK39" i="23"/>
  <c r="BK81" i="23" s="1"/>
  <c r="BJ39" i="23"/>
  <c r="BJ81" i="23" s="1"/>
  <c r="BI39" i="23"/>
  <c r="BH39" i="23"/>
  <c r="BH81" i="23" s="1"/>
  <c r="BG39" i="23"/>
  <c r="BG81" i="23" s="1"/>
  <c r="BF39" i="23"/>
  <c r="BE39" i="23"/>
  <c r="BD39" i="23"/>
  <c r="BC39" i="23"/>
  <c r="BB39" i="23"/>
  <c r="BA39" i="23"/>
  <c r="AZ39" i="23"/>
  <c r="AY39" i="23"/>
  <c r="AX39" i="23"/>
  <c r="AX81" i="23" s="1"/>
  <c r="AW39" i="23"/>
  <c r="AW81" i="23" s="1"/>
  <c r="AV39" i="23"/>
  <c r="AU39" i="23"/>
  <c r="AU81" i="23" s="1"/>
  <c r="AT39" i="23"/>
  <c r="AS39" i="23"/>
  <c r="AR39" i="23"/>
  <c r="AR81" i="23" s="1"/>
  <c r="AQ39" i="23"/>
  <c r="AP39" i="23"/>
  <c r="AL39" i="23"/>
  <c r="AK39" i="23"/>
  <c r="AJ39" i="23"/>
  <c r="AI39" i="23"/>
  <c r="AH39" i="23"/>
  <c r="AG39" i="23"/>
  <c r="AF39" i="23"/>
  <c r="AE39" i="23"/>
  <c r="AE47" i="23" s="1"/>
  <c r="AD39" i="23"/>
  <c r="AD81" i="23" s="1"/>
  <c r="AC39" i="23"/>
  <c r="AB39" i="23"/>
  <c r="AA39" i="23"/>
  <c r="AA81" i="23" s="1"/>
  <c r="Z39" i="23"/>
  <c r="Z81" i="23" s="1"/>
  <c r="Y39" i="23"/>
  <c r="X39" i="23"/>
  <c r="W39" i="23"/>
  <c r="V39" i="23"/>
  <c r="V81" i="23" s="1"/>
  <c r="U39" i="23"/>
  <c r="U81" i="23" s="1"/>
  <c r="T39" i="23"/>
  <c r="S39" i="23"/>
  <c r="R39" i="23"/>
  <c r="R81" i="23" s="1"/>
  <c r="Q39" i="23"/>
  <c r="Q81" i="23" s="1"/>
  <c r="P39" i="23"/>
  <c r="P81" i="23" s="1"/>
  <c r="O39" i="23"/>
  <c r="O81" i="23" s="1"/>
  <c r="N39" i="23"/>
  <c r="N81" i="23" s="1"/>
  <c r="M39" i="23"/>
  <c r="L39" i="23"/>
  <c r="H39" i="23"/>
  <c r="H81" i="23" s="1"/>
  <c r="G39" i="23"/>
  <c r="F39" i="23"/>
  <c r="F81" i="23" s="1"/>
  <c r="E39" i="23"/>
  <c r="D39" i="23"/>
  <c r="D81" i="23" s="1"/>
  <c r="C39" i="23"/>
  <c r="DB38" i="23"/>
  <c r="DA38" i="23"/>
  <c r="DA80" i="23" s="1"/>
  <c r="CZ38" i="23"/>
  <c r="CZ80" i="23" s="1"/>
  <c r="CY38" i="23"/>
  <c r="CX38" i="23"/>
  <c r="CX80" i="23" s="1"/>
  <c r="CW38" i="23"/>
  <c r="CW80" i="23" s="1"/>
  <c r="CV38" i="23"/>
  <c r="CU38" i="23"/>
  <c r="CU47" i="23" s="1"/>
  <c r="CR38" i="23"/>
  <c r="CQ38" i="23"/>
  <c r="CP38" i="23"/>
  <c r="CO38" i="23"/>
  <c r="CO80" i="23" s="1"/>
  <c r="CN38" i="23"/>
  <c r="CN80" i="23" s="1"/>
  <c r="CM38" i="23"/>
  <c r="CL38" i="23"/>
  <c r="CK38" i="23"/>
  <c r="CK80" i="23" s="1"/>
  <c r="CG38" i="23"/>
  <c r="CF38" i="23"/>
  <c r="CE38" i="23"/>
  <c r="CD38" i="23"/>
  <c r="CC38" i="23"/>
  <c r="CB38" i="23"/>
  <c r="CA38" i="23"/>
  <c r="BZ38" i="23"/>
  <c r="BY38" i="23"/>
  <c r="BX38" i="23"/>
  <c r="BW38" i="23"/>
  <c r="BS38" i="23"/>
  <c r="BS47" i="23" s="1"/>
  <c r="BS88" i="23" s="1"/>
  <c r="BR38" i="23"/>
  <c r="BQ38" i="23"/>
  <c r="BP38" i="23"/>
  <c r="BO38" i="23"/>
  <c r="BN38" i="23"/>
  <c r="BM38" i="23"/>
  <c r="BL38" i="23"/>
  <c r="BK38" i="23"/>
  <c r="BK80" i="23" s="1"/>
  <c r="BJ38" i="23"/>
  <c r="BJ80" i="23" s="1"/>
  <c r="BI38" i="23"/>
  <c r="BI80" i="23" s="1"/>
  <c r="BH38" i="23"/>
  <c r="BG38" i="23"/>
  <c r="BF38" i="23"/>
  <c r="BF80" i="23" s="1"/>
  <c r="BE38" i="23"/>
  <c r="BD38" i="23"/>
  <c r="BC38" i="23"/>
  <c r="BB38" i="23"/>
  <c r="BA38" i="23"/>
  <c r="AZ38" i="23"/>
  <c r="AY38" i="23"/>
  <c r="AY80" i="23" s="1"/>
  <c r="AX38" i="23"/>
  <c r="AX80" i="23" s="1"/>
  <c r="AW38" i="23"/>
  <c r="AW80" i="23" s="1"/>
  <c r="AV38" i="23"/>
  <c r="AV80" i="23" s="1"/>
  <c r="AU38" i="23"/>
  <c r="AU80" i="23" s="1"/>
  <c r="AT38" i="23"/>
  <c r="AS38" i="23"/>
  <c r="AR38" i="23"/>
  <c r="AQ38" i="23"/>
  <c r="AP38" i="23"/>
  <c r="AL38" i="23"/>
  <c r="AK38" i="23"/>
  <c r="AJ38" i="23"/>
  <c r="AI38" i="23"/>
  <c r="AH38" i="23"/>
  <c r="AG38" i="23"/>
  <c r="AF38" i="23"/>
  <c r="AF80" i="23" s="1"/>
  <c r="AE38" i="23"/>
  <c r="AE80" i="23" s="1"/>
  <c r="AD38" i="23"/>
  <c r="AD80" i="23" s="1"/>
  <c r="AC38" i="23"/>
  <c r="AC80" i="23" s="1"/>
  <c r="AB38" i="23"/>
  <c r="AB80" i="23" s="1"/>
  <c r="AA38" i="23"/>
  <c r="Z38" i="23"/>
  <c r="Y38" i="23"/>
  <c r="X38" i="23"/>
  <c r="W38" i="23"/>
  <c r="V38" i="23"/>
  <c r="V55" i="23" s="1"/>
  <c r="U38" i="23"/>
  <c r="T38" i="23"/>
  <c r="S38" i="23"/>
  <c r="R38" i="23"/>
  <c r="Q38" i="23"/>
  <c r="P38" i="23"/>
  <c r="O38" i="23"/>
  <c r="N38" i="23"/>
  <c r="M38" i="23"/>
  <c r="L38" i="23"/>
  <c r="L80" i="23" s="1"/>
  <c r="H38" i="23"/>
  <c r="G38" i="23"/>
  <c r="G47" i="23" s="1"/>
  <c r="G88" i="23" s="1"/>
  <c r="F38" i="23"/>
  <c r="E38" i="23"/>
  <c r="D38" i="23"/>
  <c r="D80" i="23" s="1"/>
  <c r="C38" i="23"/>
  <c r="C47" i="23" s="1"/>
  <c r="C88" i="23" s="1"/>
  <c r="DB33" i="23"/>
  <c r="DA33" i="23"/>
  <c r="CZ33" i="23"/>
  <c r="CY33" i="23"/>
  <c r="CX33" i="23"/>
  <c r="CW33" i="23"/>
  <c r="CV33" i="23"/>
  <c r="CU33" i="23"/>
  <c r="CQ33" i="23"/>
  <c r="CP33" i="23"/>
  <c r="CO33" i="23"/>
  <c r="CN33" i="23"/>
  <c r="CM33" i="23"/>
  <c r="CL33" i="23"/>
  <c r="CK33" i="23"/>
  <c r="CG33" i="23"/>
  <c r="CF33" i="23"/>
  <c r="CE33" i="23"/>
  <c r="CD33" i="23"/>
  <c r="CC33" i="23"/>
  <c r="CB33" i="23"/>
  <c r="CA33" i="23"/>
  <c r="BZ33" i="23"/>
  <c r="BY33" i="23"/>
  <c r="BX33" i="23"/>
  <c r="BW33" i="23"/>
  <c r="BS33" i="23"/>
  <c r="BR33" i="23"/>
  <c r="BQ33" i="23"/>
  <c r="BP33" i="23"/>
  <c r="BO33" i="23"/>
  <c r="BN33" i="23"/>
  <c r="BM33" i="23"/>
  <c r="BL33" i="23"/>
  <c r="BK33" i="23"/>
  <c r="BJ33" i="23"/>
  <c r="BI33" i="23"/>
  <c r="BH33" i="23"/>
  <c r="BG33" i="23"/>
  <c r="BF33" i="23"/>
  <c r="BE33" i="23"/>
  <c r="BD33" i="23"/>
  <c r="BC33" i="23"/>
  <c r="BB33" i="23"/>
  <c r="BA33" i="23"/>
  <c r="AZ33" i="23"/>
  <c r="AY33" i="23"/>
  <c r="AX33" i="23"/>
  <c r="AW33" i="23"/>
  <c r="AV33" i="23"/>
  <c r="AU33" i="23"/>
  <c r="AT33" i="23"/>
  <c r="AS33" i="23"/>
  <c r="AR33" i="23"/>
  <c r="AQ33" i="23"/>
  <c r="AP33" i="23"/>
  <c r="AL33" i="23"/>
  <c r="AK33" i="23"/>
  <c r="AJ33" i="23"/>
  <c r="AI33" i="23"/>
  <c r="AH33" i="23"/>
  <c r="AG33" i="23"/>
  <c r="AF33" i="23"/>
  <c r="AE33" i="23"/>
  <c r="AD33" i="23"/>
  <c r="AC33" i="23"/>
  <c r="AB33" i="23"/>
  <c r="AA33" i="23"/>
  <c r="Z33" i="23"/>
  <c r="Y33" i="23"/>
  <c r="X33" i="23"/>
  <c r="W33" i="23"/>
  <c r="V33" i="23"/>
  <c r="U33" i="23"/>
  <c r="T33" i="23"/>
  <c r="S33" i="23"/>
  <c r="R33" i="23"/>
  <c r="Q33" i="23"/>
  <c r="P33" i="23"/>
  <c r="O33" i="23"/>
  <c r="N33" i="23"/>
  <c r="M33" i="23"/>
  <c r="L33" i="23"/>
  <c r="H33" i="23"/>
  <c r="G33" i="23"/>
  <c r="F33" i="23"/>
  <c r="E33" i="23"/>
  <c r="D33" i="23"/>
  <c r="C33" i="23"/>
  <c r="B33" i="23"/>
  <c r="BO21" i="23"/>
  <c r="DC17" i="23"/>
  <c r="DO17" i="23" s="1"/>
  <c r="CR17" i="23"/>
  <c r="CH17" i="23"/>
  <c r="BT17" i="23"/>
  <c r="AM17" i="23"/>
  <c r="I17" i="23"/>
  <c r="DO16" i="23"/>
  <c r="CZ15" i="23"/>
  <c r="CU15" i="23"/>
  <c r="AL15" i="23"/>
  <c r="DB11" i="23"/>
  <c r="DA11" i="23"/>
  <c r="CZ11" i="23"/>
  <c r="CY11" i="23"/>
  <c r="CX11" i="23"/>
  <c r="CW11" i="23"/>
  <c r="CV11" i="23"/>
  <c r="CU11" i="23"/>
  <c r="CQ11" i="23"/>
  <c r="CP11" i="23"/>
  <c r="CO11" i="23"/>
  <c r="CN11" i="23"/>
  <c r="CM11" i="23"/>
  <c r="CL11" i="23"/>
  <c r="CK11" i="23"/>
  <c r="CG11" i="23"/>
  <c r="CF11" i="23"/>
  <c r="CE11" i="23"/>
  <c r="CD11" i="23"/>
  <c r="CC11" i="23"/>
  <c r="CA11" i="23"/>
  <c r="BZ11" i="23"/>
  <c r="BY11" i="23"/>
  <c r="BX11" i="23"/>
  <c r="BW11" i="23"/>
  <c r="BS11" i="23"/>
  <c r="BR11" i="23"/>
  <c r="BQ11" i="23"/>
  <c r="BP11" i="23"/>
  <c r="BO11" i="23"/>
  <c r="BN11" i="23"/>
  <c r="BM11" i="23"/>
  <c r="BK11" i="23"/>
  <c r="BJ11" i="23"/>
  <c r="BH11" i="23"/>
  <c r="BG11" i="23"/>
  <c r="BF11" i="23"/>
  <c r="BE11" i="23"/>
  <c r="BD11" i="23"/>
  <c r="BC11" i="23"/>
  <c r="BB11" i="23"/>
  <c r="BA11" i="23"/>
  <c r="AZ11" i="23"/>
  <c r="AY11" i="23"/>
  <c r="AX11" i="23"/>
  <c r="AV11" i="23"/>
  <c r="AU11" i="23"/>
  <c r="AT11" i="23"/>
  <c r="AS11" i="23"/>
  <c r="AP11" i="23"/>
  <c r="AL11" i="23"/>
  <c r="AK11" i="23"/>
  <c r="AJ11" i="23"/>
  <c r="AI11" i="23"/>
  <c r="AH11" i="23"/>
  <c r="AG11" i="23"/>
  <c r="AF11" i="23"/>
  <c r="AE11" i="23"/>
  <c r="AD11" i="23"/>
  <c r="AC11" i="23"/>
  <c r="AB11" i="23"/>
  <c r="AA11" i="23"/>
  <c r="Z11" i="23"/>
  <c r="Y11" i="23"/>
  <c r="X11" i="23"/>
  <c r="W11" i="23"/>
  <c r="V11" i="23"/>
  <c r="U11" i="23"/>
  <c r="T11" i="23"/>
  <c r="S11" i="23"/>
  <c r="R11" i="23"/>
  <c r="Q11" i="23"/>
  <c r="P11" i="23"/>
  <c r="O11" i="23"/>
  <c r="N11" i="23"/>
  <c r="M11" i="23"/>
  <c r="L11" i="23"/>
  <c r="H11" i="23"/>
  <c r="G11" i="23"/>
  <c r="F11" i="23"/>
  <c r="E11" i="23"/>
  <c r="D11" i="23"/>
  <c r="C11" i="23"/>
  <c r="DC10" i="23"/>
  <c r="DO10" i="23" s="1"/>
  <c r="CW10" i="23"/>
  <c r="CW52" i="23" s="1"/>
  <c r="CR10" i="23"/>
  <c r="CB10" i="23"/>
  <c r="CH10" i="23" s="1"/>
  <c r="BR10" i="23"/>
  <c r="BL10" i="23"/>
  <c r="BL11" i="23" s="1"/>
  <c r="BJ10" i="23"/>
  <c r="BJ52" i="23" s="1"/>
  <c r="BA10" i="23"/>
  <c r="BA52" i="23" s="1"/>
  <c r="AX10" i="23"/>
  <c r="AX52" i="23" s="1"/>
  <c r="AW10" i="23"/>
  <c r="AW11" i="23" s="1"/>
  <c r="AR10" i="23"/>
  <c r="AR11" i="23" s="1"/>
  <c r="AQ10" i="23"/>
  <c r="AM10" i="23"/>
  <c r="DO9" i="23"/>
  <c r="DO8" i="23"/>
  <c r="DO7" i="23"/>
  <c r="CH7" i="23"/>
  <c r="BT7" i="23"/>
  <c r="DO6" i="23"/>
  <c r="BO6" i="23"/>
  <c r="DC5" i="23"/>
  <c r="DO5" i="23" s="1"/>
  <c r="CR5" i="23"/>
  <c r="CH5" i="23"/>
  <c r="BT5" i="23"/>
  <c r="AM5" i="23"/>
  <c r="I5" i="23"/>
  <c r="DC4" i="23"/>
  <c r="DO4" i="23" s="1"/>
  <c r="CR4" i="23"/>
  <c r="CH4" i="23"/>
  <c r="BI4" i="23"/>
  <c r="AM4" i="23"/>
  <c r="B4" i="23"/>
  <c r="I4" i="23" s="1"/>
  <c r="I6" i="23" s="1"/>
  <c r="I10" i="1" l="1"/>
  <c r="K17" i="22"/>
  <c r="K40" i="22"/>
  <c r="L40" i="22"/>
  <c r="K11" i="22"/>
  <c r="C11" i="22" s="1"/>
  <c r="C13" i="22" s="1"/>
  <c r="C5" i="22"/>
  <c r="O50" i="24"/>
  <c r="AV50" i="24"/>
  <c r="CX50" i="24"/>
  <c r="CX52" i="24" s="1"/>
  <c r="CR45" i="24"/>
  <c r="I46" i="24"/>
  <c r="CK50" i="24"/>
  <c r="CK52" i="24" s="1"/>
  <c r="BH50" i="24"/>
  <c r="BW50" i="24"/>
  <c r="CL50" i="24"/>
  <c r="DA50" i="24"/>
  <c r="DA52" i="24" s="1"/>
  <c r="K50" i="24"/>
  <c r="K52" i="24" s="1"/>
  <c r="W50" i="24"/>
  <c r="W52" i="24" s="1"/>
  <c r="AI50" i="24"/>
  <c r="AW50" i="24"/>
  <c r="BX50" i="24"/>
  <c r="L50" i="24"/>
  <c r="X50" i="24"/>
  <c r="AJ50" i="24"/>
  <c r="AX50" i="24"/>
  <c r="AX52" i="24" s="1"/>
  <c r="BJ50" i="24"/>
  <c r="M50" i="24"/>
  <c r="M52" i="24" s="1"/>
  <c r="Y50" i="24"/>
  <c r="Y52" i="24" s="1"/>
  <c r="AK50" i="24"/>
  <c r="AK52" i="24" s="1"/>
  <c r="AN54" i="24"/>
  <c r="AN48" i="24"/>
  <c r="BN50" i="24"/>
  <c r="BN52" i="24" s="1"/>
  <c r="CR42" i="24"/>
  <c r="BM50" i="24"/>
  <c r="BM52" i="24" s="1"/>
  <c r="C50" i="24"/>
  <c r="C52" i="24" s="1"/>
  <c r="CV50" i="24"/>
  <c r="CV52" i="24" s="1"/>
  <c r="CH42" i="24"/>
  <c r="I43" i="24"/>
  <c r="AN46" i="24"/>
  <c r="DC47" i="24"/>
  <c r="AA50" i="24"/>
  <c r="AA52" i="24" s="1"/>
  <c r="CW50" i="24"/>
  <c r="CW52" i="24" s="1"/>
  <c r="CR44" i="24"/>
  <c r="DC45" i="24"/>
  <c r="CH47" i="24"/>
  <c r="CR47" i="24"/>
  <c r="I48" i="24"/>
  <c r="CF50" i="24"/>
  <c r="CF52" i="24" s="1"/>
  <c r="AN42" i="24"/>
  <c r="P50" i="24"/>
  <c r="P52" i="24" s="1"/>
  <c r="DC44" i="24"/>
  <c r="CP50" i="24"/>
  <c r="AT50" i="24"/>
  <c r="AT52" i="24" s="1"/>
  <c r="BF50" i="24"/>
  <c r="BF52" i="24" s="1"/>
  <c r="BR50" i="24"/>
  <c r="BR52" i="24" s="1"/>
  <c r="CG50" i="24"/>
  <c r="CG52" i="24" s="1"/>
  <c r="Q50" i="24"/>
  <c r="Q52" i="24" s="1"/>
  <c r="CH45" i="24"/>
  <c r="AN47" i="24"/>
  <c r="CR49" i="24"/>
  <c r="U50" i="24"/>
  <c r="U52" i="24" s="1"/>
  <c r="AG50" i="24"/>
  <c r="AG52" i="24" s="1"/>
  <c r="AU50" i="24"/>
  <c r="AU52" i="24" s="1"/>
  <c r="BG50" i="24"/>
  <c r="BG52" i="24" s="1"/>
  <c r="BS50" i="24"/>
  <c r="DB50" i="24"/>
  <c r="DL4" i="24"/>
  <c r="W12" i="21"/>
  <c r="H50" i="24"/>
  <c r="V50" i="24"/>
  <c r="AH50" i="24"/>
  <c r="DC41" i="24"/>
  <c r="CH43" i="24"/>
  <c r="CR43" i="24"/>
  <c r="I44" i="24"/>
  <c r="AN45" i="24"/>
  <c r="CZ52" i="24"/>
  <c r="CH54" i="24"/>
  <c r="DC42" i="24"/>
  <c r="AY50" i="24"/>
  <c r="BZ50" i="24"/>
  <c r="DC46" i="24"/>
  <c r="I49" i="24"/>
  <c r="AV52" i="24"/>
  <c r="BW52" i="24"/>
  <c r="CL52" i="24"/>
  <c r="DL13" i="24"/>
  <c r="I42" i="24"/>
  <c r="AN43" i="24"/>
  <c r="AZ50" i="24"/>
  <c r="CA50" i="24"/>
  <c r="AW52" i="24"/>
  <c r="CR54" i="24"/>
  <c r="DL10" i="24"/>
  <c r="BA50" i="24"/>
  <c r="BA52" i="24" s="1"/>
  <c r="CB50" i="24"/>
  <c r="CB52" i="24" s="1"/>
  <c r="I47" i="24"/>
  <c r="X52" i="24"/>
  <c r="AI45" i="22"/>
  <c r="AA13" i="22"/>
  <c r="B60" i="25"/>
  <c r="D60" i="25"/>
  <c r="O61" i="25"/>
  <c r="O65" i="25" s="1"/>
  <c r="BG61" i="25"/>
  <c r="O62" i="25"/>
  <c r="K61" i="25"/>
  <c r="O63" i="25"/>
  <c r="O64" i="25"/>
  <c r="AF62" i="25"/>
  <c r="CA60" i="25"/>
  <c r="CI60" i="25" s="1"/>
  <c r="CB60" i="25"/>
  <c r="B59" i="25"/>
  <c r="CB63" i="25"/>
  <c r="CA61" i="25"/>
  <c r="CI61" i="25" s="1"/>
  <c r="CB64" i="25"/>
  <c r="CI64" i="25" s="1"/>
  <c r="CB59" i="25"/>
  <c r="CI59" i="25" s="1"/>
  <c r="S13" i="22"/>
  <c r="W49" i="25"/>
  <c r="W50" i="25"/>
  <c r="W46" i="25"/>
  <c r="W53" i="25"/>
  <c r="W51" i="25"/>
  <c r="W48" i="25"/>
  <c r="W47" i="25"/>
  <c r="W45" i="25"/>
  <c r="W52" i="25"/>
  <c r="AI49" i="25"/>
  <c r="AI50" i="25"/>
  <c r="AI46" i="25"/>
  <c r="AI53" i="25"/>
  <c r="AI48" i="25"/>
  <c r="AI52" i="25"/>
  <c r="AI51" i="25"/>
  <c r="AO51" i="25" s="1"/>
  <c r="AX50" i="25"/>
  <c r="AX51" i="25"/>
  <c r="AX46" i="25"/>
  <c r="AX52" i="25"/>
  <c r="AX49" i="25"/>
  <c r="BJ50" i="25"/>
  <c r="BJ51" i="25"/>
  <c r="BJ53" i="25"/>
  <c r="BJ48" i="25"/>
  <c r="BJ46" i="25"/>
  <c r="BJ49" i="25"/>
  <c r="BJ52" i="25"/>
  <c r="BJ47" i="25"/>
  <c r="BJ45" i="25"/>
  <c r="BV50" i="25"/>
  <c r="BV51" i="25"/>
  <c r="BV46" i="25"/>
  <c r="BV48" i="25"/>
  <c r="BV47" i="25"/>
  <c r="BV53" i="25"/>
  <c r="BV52" i="25"/>
  <c r="BV49" i="25"/>
  <c r="CN52" i="25"/>
  <c r="CN53" i="25"/>
  <c r="CS53" i="25" s="1"/>
  <c r="CN50" i="25"/>
  <c r="CN47" i="25"/>
  <c r="CN48" i="25"/>
  <c r="CN51" i="25"/>
  <c r="BV45" i="25"/>
  <c r="DE52" i="25"/>
  <c r="AX47" i="25"/>
  <c r="CN49" i="25"/>
  <c r="CM59" i="25"/>
  <c r="CM61" i="25"/>
  <c r="CM64" i="25"/>
  <c r="CM60" i="25"/>
  <c r="CS60" i="25" s="1"/>
  <c r="AX48" i="25"/>
  <c r="CN59" i="25"/>
  <c r="CN64" i="25"/>
  <c r="CN61" i="25"/>
  <c r="CN60" i="25"/>
  <c r="CN63" i="25"/>
  <c r="CN62" i="25"/>
  <c r="T62" i="25"/>
  <c r="T59" i="25"/>
  <c r="T64" i="25"/>
  <c r="T60" i="25"/>
  <c r="T61" i="25"/>
  <c r="T63" i="25"/>
  <c r="CO64" i="25"/>
  <c r="CO60" i="25"/>
  <c r="CO63" i="25"/>
  <c r="CO62" i="25"/>
  <c r="CO61" i="25"/>
  <c r="AI45" i="25"/>
  <c r="R56" i="25"/>
  <c r="CM63" i="25"/>
  <c r="C49" i="25"/>
  <c r="C53" i="25"/>
  <c r="K53" i="25" s="1"/>
  <c r="C48" i="25"/>
  <c r="K48" i="25" s="1"/>
  <c r="C51" i="25"/>
  <c r="K51" i="25" s="1"/>
  <c r="C46" i="25"/>
  <c r="C54" i="25" s="1"/>
  <c r="C56" i="25" s="1"/>
  <c r="C52" i="25"/>
  <c r="K52" i="25" s="1"/>
  <c r="C50" i="25"/>
  <c r="R53" i="25"/>
  <c r="R48" i="25"/>
  <c r="AO48" i="25" s="1"/>
  <c r="R52" i="25"/>
  <c r="R50" i="25"/>
  <c r="R49" i="25"/>
  <c r="R45" i="25"/>
  <c r="R54" i="25" s="1"/>
  <c r="AD52" i="25"/>
  <c r="AD49" i="25"/>
  <c r="AD47" i="25"/>
  <c r="AD50" i="25"/>
  <c r="AD53" i="25"/>
  <c r="AD51" i="25"/>
  <c r="AD46" i="25"/>
  <c r="AS50" i="25"/>
  <c r="AS51" i="25"/>
  <c r="AS47" i="25"/>
  <c r="AS49" i="25"/>
  <c r="AS45" i="25"/>
  <c r="AS54" i="25" s="1"/>
  <c r="AS56" i="25" s="1"/>
  <c r="DN20" i="25"/>
  <c r="BE52" i="25"/>
  <c r="BE53" i="25"/>
  <c r="BE47" i="25"/>
  <c r="BE51" i="25"/>
  <c r="BW51" i="25" s="1"/>
  <c r="BE50" i="25"/>
  <c r="BQ45" i="25"/>
  <c r="BQ52" i="25"/>
  <c r="BQ50" i="25"/>
  <c r="BQ48" i="25"/>
  <c r="BQ47" i="25"/>
  <c r="BQ46" i="25"/>
  <c r="CF49" i="25"/>
  <c r="CF46" i="25"/>
  <c r="CI46" i="25" s="1"/>
  <c r="CF45" i="25"/>
  <c r="CF52" i="25"/>
  <c r="CF50" i="25"/>
  <c r="CI50" i="25" s="1"/>
  <c r="CF53" i="25"/>
  <c r="CF47" i="25"/>
  <c r="CX48" i="25"/>
  <c r="CX49" i="25"/>
  <c r="CX46" i="25"/>
  <c r="CX51" i="25"/>
  <c r="CX45" i="25"/>
  <c r="CX52" i="25"/>
  <c r="AC63" i="25"/>
  <c r="AC61" i="25"/>
  <c r="AC60" i="25"/>
  <c r="AC62" i="25"/>
  <c r="CQ62" i="25"/>
  <c r="CQ60" i="25"/>
  <c r="CQ61" i="25"/>
  <c r="CQ64" i="25"/>
  <c r="CQ63" i="25"/>
  <c r="AI47" i="25"/>
  <c r="DE47" i="25"/>
  <c r="BQ53" i="25"/>
  <c r="BF56" i="25"/>
  <c r="CO59" i="25"/>
  <c r="AD61" i="25"/>
  <c r="AD60" i="25"/>
  <c r="AD63" i="25"/>
  <c r="AD59" i="25"/>
  <c r="CV60" i="25"/>
  <c r="CV59" i="25"/>
  <c r="CV61" i="25"/>
  <c r="CV63" i="25"/>
  <c r="CV62" i="25"/>
  <c r="G54" i="25"/>
  <c r="G56" i="25" s="1"/>
  <c r="BR54" i="25"/>
  <c r="BR56" i="25" s="1"/>
  <c r="B54" i="25"/>
  <c r="CX47" i="25"/>
  <c r="CF48" i="25"/>
  <c r="CQ59" i="25"/>
  <c r="CQ65" i="25" s="1"/>
  <c r="AC64" i="25"/>
  <c r="E48" i="25"/>
  <c r="E49" i="25"/>
  <c r="K49" i="25" s="1"/>
  <c r="E52" i="25"/>
  <c r="E51" i="25"/>
  <c r="E46" i="25"/>
  <c r="E54" i="25" s="1"/>
  <c r="E56" i="25" s="1"/>
  <c r="E47" i="25"/>
  <c r="T51" i="25"/>
  <c r="T50" i="25"/>
  <c r="T46" i="25"/>
  <c r="T53" i="25"/>
  <c r="T48" i="25"/>
  <c r="T49" i="25"/>
  <c r="AO49" i="25" s="1"/>
  <c r="T45" i="25"/>
  <c r="T47" i="25"/>
  <c r="AF53" i="25"/>
  <c r="AF48" i="25"/>
  <c r="AF52" i="25"/>
  <c r="AF50" i="25"/>
  <c r="AF46" i="25"/>
  <c r="AF51" i="25"/>
  <c r="AU48" i="25"/>
  <c r="AU53" i="25"/>
  <c r="AU49" i="25"/>
  <c r="AU47" i="25"/>
  <c r="AU45" i="25"/>
  <c r="AU54" i="25" s="1"/>
  <c r="AU56" i="25" s="1"/>
  <c r="BG48" i="25"/>
  <c r="BG50" i="25"/>
  <c r="BG53" i="25"/>
  <c r="BG47" i="25"/>
  <c r="BG54" i="25" s="1"/>
  <c r="BG56" i="25" s="1"/>
  <c r="BG51" i="25"/>
  <c r="BG49" i="25"/>
  <c r="BG52" i="25"/>
  <c r="BG46" i="25"/>
  <c r="BS47" i="25"/>
  <c r="BS48" i="25"/>
  <c r="BS52" i="25"/>
  <c r="BS50" i="25"/>
  <c r="BS53" i="25"/>
  <c r="CH48" i="25"/>
  <c r="CH54" i="25" s="1"/>
  <c r="CH56" i="25" s="1"/>
  <c r="CH49" i="25"/>
  <c r="CH52" i="25"/>
  <c r="CH50" i="25"/>
  <c r="CH46" i="25"/>
  <c r="CH53" i="25"/>
  <c r="CH47" i="25"/>
  <c r="CH51" i="25"/>
  <c r="CZ50" i="25"/>
  <c r="CZ51" i="25"/>
  <c r="CZ49" i="25"/>
  <c r="CZ52" i="25"/>
  <c r="CZ46" i="25"/>
  <c r="CZ48" i="25"/>
  <c r="CZ45" i="25"/>
  <c r="CZ54" i="25" s="1"/>
  <c r="CZ56" i="25" s="1"/>
  <c r="AF61" i="25"/>
  <c r="AF60" i="25"/>
  <c r="AF59" i="25"/>
  <c r="AF65" i="25" s="1"/>
  <c r="CW60" i="25"/>
  <c r="CW61" i="25"/>
  <c r="CW62" i="25"/>
  <c r="CW63" i="25"/>
  <c r="P54" i="25"/>
  <c r="P56" i="25" s="1"/>
  <c r="BS45" i="25"/>
  <c r="BS54" i="25" s="1"/>
  <c r="BS56" i="25" s="1"/>
  <c r="CI45" i="25"/>
  <c r="BE46" i="25"/>
  <c r="C47" i="25"/>
  <c r="AF49" i="25"/>
  <c r="BQ49" i="25"/>
  <c r="CX50" i="25"/>
  <c r="AX53" i="25"/>
  <c r="CW59" i="25"/>
  <c r="AD64" i="25"/>
  <c r="U49" i="25"/>
  <c r="U46" i="25"/>
  <c r="U53" i="25"/>
  <c r="U48" i="25"/>
  <c r="U51" i="25"/>
  <c r="U45" i="25"/>
  <c r="U47" i="25"/>
  <c r="AG51" i="25"/>
  <c r="AG52" i="25"/>
  <c r="AG50" i="25"/>
  <c r="AG46" i="25"/>
  <c r="AG54" i="25" s="1"/>
  <c r="AG56" i="25" s="1"/>
  <c r="AG53" i="25"/>
  <c r="AG48" i="25"/>
  <c r="AV48" i="25"/>
  <c r="AV49" i="25"/>
  <c r="AV53" i="25"/>
  <c r="BW53" i="25" s="1"/>
  <c r="AV52" i="25"/>
  <c r="AV46" i="25"/>
  <c r="AV47" i="25"/>
  <c r="AV45" i="25"/>
  <c r="BH48" i="25"/>
  <c r="BH49" i="25"/>
  <c r="BH51" i="25"/>
  <c r="BH21" i="25"/>
  <c r="BH53" i="25"/>
  <c r="BH52" i="25"/>
  <c r="BH50" i="25"/>
  <c r="BH46" i="25"/>
  <c r="BH54" i="25" s="1"/>
  <c r="BH56" i="25" s="1"/>
  <c r="BH47" i="25"/>
  <c r="BT48" i="25"/>
  <c r="BT49" i="25"/>
  <c r="BT50" i="25"/>
  <c r="BT47" i="25"/>
  <c r="BT53" i="25"/>
  <c r="CL50" i="25"/>
  <c r="CL51" i="25"/>
  <c r="CL46" i="25"/>
  <c r="CS46" i="25" s="1"/>
  <c r="CL52" i="25"/>
  <c r="CL47" i="25"/>
  <c r="CL48" i="25"/>
  <c r="CL49" i="25"/>
  <c r="DA51" i="25"/>
  <c r="DA52" i="25"/>
  <c r="DA46" i="25"/>
  <c r="DA45" i="25"/>
  <c r="DA49" i="25"/>
  <c r="AH59" i="25"/>
  <c r="AH60" i="25"/>
  <c r="AH61" i="25"/>
  <c r="AH62" i="25"/>
  <c r="CX64" i="25"/>
  <c r="DE64" i="25" s="1"/>
  <c r="CX61" i="25"/>
  <c r="CX62" i="25"/>
  <c r="CX63" i="25"/>
  <c r="AO41" i="25"/>
  <c r="AX45" i="25"/>
  <c r="BT45" i="25"/>
  <c r="CL45" i="25"/>
  <c r="CZ47" i="25"/>
  <c r="AD48" i="25"/>
  <c r="AG49" i="25"/>
  <c r="E50" i="25"/>
  <c r="DA50" i="25"/>
  <c r="CX59" i="25"/>
  <c r="AF64" i="25"/>
  <c r="G49" i="25"/>
  <c r="G50" i="25"/>
  <c r="G52" i="25"/>
  <c r="G47" i="25"/>
  <c r="K47" i="25" s="1"/>
  <c r="G51" i="25"/>
  <c r="G48" i="25"/>
  <c r="V48" i="25"/>
  <c r="V49" i="25"/>
  <c r="V46" i="25"/>
  <c r="AO46" i="25" s="1"/>
  <c r="V53" i="25"/>
  <c r="V51" i="25"/>
  <c r="V45" i="25"/>
  <c r="V47" i="25"/>
  <c r="AH48" i="25"/>
  <c r="AH49" i="25"/>
  <c r="AH51" i="25"/>
  <c r="AH52" i="25"/>
  <c r="AH50" i="25"/>
  <c r="AH46" i="25"/>
  <c r="AH54" i="25" s="1"/>
  <c r="AH56" i="25" s="1"/>
  <c r="AW49" i="25"/>
  <c r="AW50" i="25"/>
  <c r="AW48" i="25"/>
  <c r="AW54" i="25" s="1"/>
  <c r="AW56" i="25" s="1"/>
  <c r="AW51" i="25"/>
  <c r="AW52" i="25"/>
  <c r="AW46" i="25"/>
  <c r="BI49" i="25"/>
  <c r="BI50" i="25"/>
  <c r="BI53" i="25"/>
  <c r="BI51" i="25"/>
  <c r="BI21" i="25"/>
  <c r="BI52" i="25"/>
  <c r="BI46" i="25"/>
  <c r="BI54" i="25" s="1"/>
  <c r="BI56" i="25" s="1"/>
  <c r="BI47" i="25"/>
  <c r="BU49" i="25"/>
  <c r="BU50" i="25"/>
  <c r="BU48" i="25"/>
  <c r="BU47" i="25"/>
  <c r="BU53" i="25"/>
  <c r="BU51" i="25"/>
  <c r="CM51" i="25"/>
  <c r="CM52" i="25"/>
  <c r="CM46" i="25"/>
  <c r="CM45" i="25"/>
  <c r="CM50" i="25"/>
  <c r="CM47" i="25"/>
  <c r="CM48" i="25"/>
  <c r="CM53" i="25"/>
  <c r="DB52" i="25"/>
  <c r="DB53" i="25"/>
  <c r="DB49" i="25"/>
  <c r="DB47" i="25"/>
  <c r="DB46" i="25"/>
  <c r="DB54" i="25" s="1"/>
  <c r="DB56" i="25" s="1"/>
  <c r="DB50" i="25"/>
  <c r="AR64" i="25"/>
  <c r="AR59" i="25"/>
  <c r="AR61" i="25"/>
  <c r="AR62" i="25"/>
  <c r="AR60" i="25"/>
  <c r="BE45" i="25"/>
  <c r="BU45" i="25"/>
  <c r="CN45" i="25"/>
  <c r="G46" i="25"/>
  <c r="CN46" i="25"/>
  <c r="DA47" i="25"/>
  <c r="DA48" i="25"/>
  <c r="BS49" i="25"/>
  <c r="DB51" i="25"/>
  <c r="CM62" i="25"/>
  <c r="AH64" i="25"/>
  <c r="X50" i="25"/>
  <c r="X51" i="25"/>
  <c r="X49" i="25"/>
  <c r="X52" i="25"/>
  <c r="X53" i="25"/>
  <c r="X48" i="25"/>
  <c r="X47" i="25"/>
  <c r="X45" i="25"/>
  <c r="AJ50" i="25"/>
  <c r="AJ51" i="25"/>
  <c r="AJ46" i="25"/>
  <c r="AJ53" i="25"/>
  <c r="AJ48" i="25"/>
  <c r="AJ45" i="25"/>
  <c r="AY51" i="25"/>
  <c r="AY52" i="25"/>
  <c r="AY46" i="25"/>
  <c r="AY45" i="25"/>
  <c r="AY47" i="25"/>
  <c r="BK51" i="25"/>
  <c r="BK52" i="25"/>
  <c r="BK48" i="25"/>
  <c r="BK46" i="25"/>
  <c r="BK45" i="25"/>
  <c r="BK47" i="25"/>
  <c r="BK49" i="25"/>
  <c r="BZ52" i="25"/>
  <c r="BZ53" i="25"/>
  <c r="BZ48" i="25"/>
  <c r="BZ47" i="25"/>
  <c r="BZ51" i="25"/>
  <c r="CO53" i="25"/>
  <c r="CO50" i="25"/>
  <c r="CO47" i="25"/>
  <c r="CO54" i="25" s="1"/>
  <c r="CO56" i="25" s="1"/>
  <c r="CO52" i="25"/>
  <c r="CO48" i="25"/>
  <c r="DD53" i="25"/>
  <c r="DD52" i="25"/>
  <c r="DD49" i="25"/>
  <c r="DD47" i="25"/>
  <c r="DD50" i="25"/>
  <c r="AS62" i="25"/>
  <c r="AS59" i="25"/>
  <c r="AS61" i="25"/>
  <c r="AS63" i="25"/>
  <c r="AR54" i="25"/>
  <c r="CA54" i="25"/>
  <c r="CA56" i="25" s="1"/>
  <c r="J50" i="25"/>
  <c r="J51" i="25"/>
  <c r="J49" i="25"/>
  <c r="J47" i="25"/>
  <c r="J45" i="25"/>
  <c r="J52" i="25"/>
  <c r="Y51" i="25"/>
  <c r="Y52" i="25"/>
  <c r="Y46" i="25"/>
  <c r="Y45" i="25"/>
  <c r="Y47" i="25"/>
  <c r="Y48" i="25"/>
  <c r="Y49" i="25"/>
  <c r="AK51" i="25"/>
  <c r="AK52" i="25"/>
  <c r="AK46" i="25"/>
  <c r="AK45" i="25"/>
  <c r="AK49" i="25"/>
  <c r="AK47" i="25"/>
  <c r="AK50" i="25"/>
  <c r="AK53" i="25"/>
  <c r="AK48" i="25"/>
  <c r="AZ52" i="25"/>
  <c r="BW52" i="25" s="1"/>
  <c r="AZ53" i="25"/>
  <c r="AZ51" i="25"/>
  <c r="AZ47" i="25"/>
  <c r="AZ46" i="25"/>
  <c r="AZ50" i="25"/>
  <c r="AZ48" i="25"/>
  <c r="AZ45" i="25"/>
  <c r="BL52" i="25"/>
  <c r="BL53" i="25"/>
  <c r="BL47" i="25"/>
  <c r="BL49" i="25"/>
  <c r="BL46" i="25"/>
  <c r="CA53" i="25"/>
  <c r="CA48" i="25"/>
  <c r="CA47" i="25"/>
  <c r="CA51" i="25"/>
  <c r="CA49" i="25"/>
  <c r="CP47" i="25"/>
  <c r="CP54" i="25" s="1"/>
  <c r="CP56" i="25" s="1"/>
  <c r="CP48" i="25"/>
  <c r="CP50" i="25"/>
  <c r="CP53" i="25"/>
  <c r="AY21" i="25"/>
  <c r="S54" i="25"/>
  <c r="S56" i="25" s="1"/>
  <c r="BL45" i="25"/>
  <c r="BL54" i="25" s="1"/>
  <c r="BL56" i="25" s="1"/>
  <c r="J48" i="25"/>
  <c r="CA52" i="25"/>
  <c r="AT54" i="25"/>
  <c r="AT56" i="25" s="1"/>
  <c r="AY49" i="25"/>
  <c r="BZ49" i="25"/>
  <c r="DE41" i="25"/>
  <c r="DD46" i="25"/>
  <c r="DD54" i="25" s="1"/>
  <c r="DD56" i="25" s="1"/>
  <c r="AZ49" i="25"/>
  <c r="BK50" i="25"/>
  <c r="K45" i="25"/>
  <c r="BL50" i="25"/>
  <c r="BL51" i="25"/>
  <c r="CO51" i="25"/>
  <c r="Q56" i="25"/>
  <c r="DN55" i="25"/>
  <c r="AS60" i="25"/>
  <c r="BM54" i="25"/>
  <c r="BM56" i="25" s="1"/>
  <c r="N52" i="25"/>
  <c r="AO52" i="25" s="1"/>
  <c r="N53" i="25"/>
  <c r="N47" i="25"/>
  <c r="N50" i="25"/>
  <c r="Z52" i="25"/>
  <c r="Z53" i="25"/>
  <c r="Z47" i="25"/>
  <c r="Z21" i="25"/>
  <c r="AL52" i="25"/>
  <c r="AL53" i="25"/>
  <c r="AL49" i="25"/>
  <c r="AL47" i="25"/>
  <c r="BA53" i="25"/>
  <c r="BA49" i="25"/>
  <c r="BM53" i="25"/>
  <c r="BM51" i="25"/>
  <c r="CQ48" i="25"/>
  <c r="CQ53" i="25"/>
  <c r="BG60" i="25"/>
  <c r="BG64" i="25"/>
  <c r="AL45" i="25"/>
  <c r="BA45" i="25"/>
  <c r="BN54" i="25"/>
  <c r="BN56" i="25" s="1"/>
  <c r="CC54" i="25"/>
  <c r="CC56" i="25" s="1"/>
  <c r="K46" i="25"/>
  <c r="BM46" i="25"/>
  <c r="BA48" i="25"/>
  <c r="Z49" i="25"/>
  <c r="CB49" i="25"/>
  <c r="CB54" i="25" s="1"/>
  <c r="CB56" i="25" s="1"/>
  <c r="BA50" i="25"/>
  <c r="O53" i="25"/>
  <c r="O50" i="25"/>
  <c r="AA53" i="25"/>
  <c r="AA52" i="25"/>
  <c r="B62" i="25"/>
  <c r="B64" i="25"/>
  <c r="Z45" i="25"/>
  <c r="AM45" i="25"/>
  <c r="BB45" i="25"/>
  <c r="BN46" i="25"/>
  <c r="AA47" i="25"/>
  <c r="BB48" i="25"/>
  <c r="AA49" i="25"/>
  <c r="CC49" i="25"/>
  <c r="BB50" i="25"/>
  <c r="BG63" i="25"/>
  <c r="D62" i="25"/>
  <c r="D65" i="25" s="1"/>
  <c r="D64" i="25"/>
  <c r="D63" i="25"/>
  <c r="N45" i="25"/>
  <c r="AA45" i="25"/>
  <c r="AN45" i="25"/>
  <c r="BC45" i="25"/>
  <c r="BC54" i="25" s="1"/>
  <c r="BC56" i="25" s="1"/>
  <c r="CV45" i="25"/>
  <c r="BA46" i="25"/>
  <c r="BW46" i="25" s="1"/>
  <c r="BO46" i="25"/>
  <c r="BO54" i="25" s="1"/>
  <c r="BO56" i="25" s="1"/>
  <c r="AB47" i="25"/>
  <c r="AL48" i="25"/>
  <c r="BC48" i="25"/>
  <c r="AB49" i="25"/>
  <c r="CD49" i="25"/>
  <c r="CD54" i="25" s="1"/>
  <c r="CD56" i="25" s="1"/>
  <c r="Z51" i="25"/>
  <c r="CB51" i="25"/>
  <c r="BA52" i="25"/>
  <c r="AN53" i="25"/>
  <c r="CV53" i="25"/>
  <c r="BG62" i="25"/>
  <c r="CW47" i="25"/>
  <c r="CW48" i="25"/>
  <c r="DE48" i="25" s="1"/>
  <c r="CW49" i="25"/>
  <c r="CA63" i="25"/>
  <c r="CA62" i="25"/>
  <c r="DN41" i="25"/>
  <c r="O45" i="25"/>
  <c r="O54" i="25" s="1"/>
  <c r="O56" i="25" s="1"/>
  <c r="AB45" i="25"/>
  <c r="BD45" i="25"/>
  <c r="CW45" i="25"/>
  <c r="AL46" i="25"/>
  <c r="BB46" i="25"/>
  <c r="BP46" i="25"/>
  <c r="BP54" i="25" s="1"/>
  <c r="BP56" i="25" s="1"/>
  <c r="O47" i="25"/>
  <c r="AC47" i="25"/>
  <c r="AC54" i="25" s="1"/>
  <c r="AC56" i="25" s="1"/>
  <c r="CQ47" i="25"/>
  <c r="CQ54" i="25" s="1"/>
  <c r="CQ56" i="25" s="1"/>
  <c r="AM48" i="25"/>
  <c r="BD48" i="25"/>
  <c r="CR48" i="25"/>
  <c r="CR54" i="25" s="1"/>
  <c r="CR56" i="25" s="1"/>
  <c r="AC49" i="25"/>
  <c r="BM49" i="25"/>
  <c r="AL50" i="25"/>
  <c r="BD50" i="25"/>
  <c r="CQ50" i="25"/>
  <c r="AA51" i="25"/>
  <c r="CE51" i="25"/>
  <c r="CE54" i="25" s="1"/>
  <c r="CE56" i="25" s="1"/>
  <c r="BB52" i="25"/>
  <c r="CC53" i="25"/>
  <c r="CW53" i="25"/>
  <c r="B63" i="25"/>
  <c r="K63" i="25" s="1"/>
  <c r="CG47" i="25"/>
  <c r="CG54" i="25" s="1"/>
  <c r="CG56" i="25" s="1"/>
  <c r="CG48" i="25"/>
  <c r="CY49" i="25"/>
  <c r="CY54" i="25" s="1"/>
  <c r="CY56" i="25" s="1"/>
  <c r="CY50" i="25"/>
  <c r="DE50" i="25" s="1"/>
  <c r="CB62" i="25"/>
  <c r="AY52" i="24"/>
  <c r="AZ52" i="24"/>
  <c r="CP52" i="24"/>
  <c r="AN44" i="24"/>
  <c r="BZ52" i="24"/>
  <c r="DC43" i="24"/>
  <c r="BT44" i="24"/>
  <c r="BY50" i="24"/>
  <c r="AL52" i="24"/>
  <c r="CA52" i="24"/>
  <c r="O52" i="24"/>
  <c r="AR50" i="24"/>
  <c r="AR52" i="24" s="1"/>
  <c r="BD50" i="24"/>
  <c r="BD52" i="24" s="1"/>
  <c r="BP50" i="24"/>
  <c r="BP52" i="24" s="1"/>
  <c r="CE50" i="24"/>
  <c r="CE52" i="24" s="1"/>
  <c r="S50" i="24"/>
  <c r="S52" i="24" s="1"/>
  <c r="AE50" i="24"/>
  <c r="AE52" i="24" s="1"/>
  <c r="AS50" i="24"/>
  <c r="AS52" i="24" s="1"/>
  <c r="BE50" i="24"/>
  <c r="BE52" i="24" s="1"/>
  <c r="BQ50" i="24"/>
  <c r="BQ52" i="24" s="1"/>
  <c r="BT43" i="24"/>
  <c r="T50" i="24"/>
  <c r="T52" i="24" s="1"/>
  <c r="AF50" i="24"/>
  <c r="AF52" i="24" s="1"/>
  <c r="G50" i="24"/>
  <c r="G52" i="24" s="1"/>
  <c r="BT48" i="24"/>
  <c r="DL48" i="24" s="1"/>
  <c r="DC54" i="24"/>
  <c r="CM50" i="24"/>
  <c r="CM52" i="24" s="1"/>
  <c r="CR41" i="24"/>
  <c r="BT42" i="24"/>
  <c r="AP50" i="24"/>
  <c r="CR46" i="24"/>
  <c r="CH49" i="24"/>
  <c r="BS52" i="24"/>
  <c r="CH41" i="24"/>
  <c r="CN50" i="24"/>
  <c r="CN52" i="24" s="1"/>
  <c r="CH46" i="24"/>
  <c r="BT47" i="24"/>
  <c r="H52" i="24"/>
  <c r="V52" i="24"/>
  <c r="AH52" i="24"/>
  <c r="BH52" i="24"/>
  <c r="BK50" i="24"/>
  <c r="BK52" i="24" s="1"/>
  <c r="CO50" i="24"/>
  <c r="CO52" i="24" s="1"/>
  <c r="I45" i="24"/>
  <c r="AN49" i="24"/>
  <c r="AI52" i="24"/>
  <c r="BI52" i="24"/>
  <c r="BX52" i="24"/>
  <c r="DB52" i="24"/>
  <c r="AN41" i="24"/>
  <c r="Z50" i="24"/>
  <c r="Z52" i="24" s="1"/>
  <c r="BL50" i="24"/>
  <c r="BL52" i="24" s="1"/>
  <c r="N50" i="24"/>
  <c r="L52" i="24"/>
  <c r="AJ52" i="24"/>
  <c r="BJ52" i="24"/>
  <c r="CH48" i="24"/>
  <c r="BT41" i="24"/>
  <c r="CC50" i="24"/>
  <c r="CC52" i="24" s="1"/>
  <c r="BT45" i="24"/>
  <c r="DL45" i="24" s="1"/>
  <c r="BT49" i="24"/>
  <c r="DL49" i="24" s="1"/>
  <c r="BT54" i="24"/>
  <c r="BT46" i="24"/>
  <c r="I41" i="24"/>
  <c r="CQ50" i="24"/>
  <c r="CQ52" i="24" s="1"/>
  <c r="CH44" i="24"/>
  <c r="B50" i="24"/>
  <c r="I54" i="24"/>
  <c r="R50" i="24"/>
  <c r="R52" i="24" s="1"/>
  <c r="AD50" i="24"/>
  <c r="AD52" i="24" s="1"/>
  <c r="AQ50" i="24"/>
  <c r="BC50" i="24"/>
  <c r="BC52" i="24" s="1"/>
  <c r="BO50" i="24"/>
  <c r="BO52" i="24" s="1"/>
  <c r="CD50" i="24"/>
  <c r="CD52" i="24" s="1"/>
  <c r="CU50" i="24"/>
  <c r="BW88" i="23"/>
  <c r="BW55" i="23"/>
  <c r="BW64" i="23" s="1"/>
  <c r="AW88" i="23"/>
  <c r="AW58" i="23"/>
  <c r="AW56" i="23"/>
  <c r="AE88" i="23"/>
  <c r="AE60" i="23"/>
  <c r="AE73" i="23" s="1"/>
  <c r="AE57" i="23"/>
  <c r="AE70" i="23" s="1"/>
  <c r="BS64" i="23"/>
  <c r="CU88" i="23"/>
  <c r="CU57" i="23"/>
  <c r="CU61" i="23"/>
  <c r="CU62" i="23"/>
  <c r="CU58" i="23"/>
  <c r="CO88" i="23"/>
  <c r="CO60" i="23"/>
  <c r="CO73" i="23" s="1"/>
  <c r="CO57" i="23"/>
  <c r="CF81" i="23"/>
  <c r="W86" i="23"/>
  <c r="AX86" i="23"/>
  <c r="AX61" i="23"/>
  <c r="BY86" i="23"/>
  <c r="AA88" i="23"/>
  <c r="AA58" i="23"/>
  <c r="BF81" i="23"/>
  <c r="BK61" i="23"/>
  <c r="BK86" i="23"/>
  <c r="E56" i="23"/>
  <c r="E69" i="23" s="1"/>
  <c r="E58" i="23"/>
  <c r="E71" i="23" s="1"/>
  <c r="CY85" i="23"/>
  <c r="DC43" i="23"/>
  <c r="DO43" i="23" s="1"/>
  <c r="CY60" i="23"/>
  <c r="Y86" i="23"/>
  <c r="AC88" i="23"/>
  <c r="AC59" i="23"/>
  <c r="BB80" i="23"/>
  <c r="BB47" i="23"/>
  <c r="BB62" i="23" s="1"/>
  <c r="BB75" i="23" s="1"/>
  <c r="CC80" i="23"/>
  <c r="CC55" i="23"/>
  <c r="CC47" i="23"/>
  <c r="AF85" i="23"/>
  <c r="CK60" i="23"/>
  <c r="CR43" i="23"/>
  <c r="CK85" i="23"/>
  <c r="AW63" i="23"/>
  <c r="P80" i="23"/>
  <c r="P47" i="23"/>
  <c r="AQ55" i="23"/>
  <c r="AQ47" i="23"/>
  <c r="AQ80" i="23"/>
  <c r="CD80" i="23"/>
  <c r="CD47" i="23"/>
  <c r="CD56" i="23" s="1"/>
  <c r="AD57" i="23"/>
  <c r="AR47" i="23"/>
  <c r="AR59" i="23" s="1"/>
  <c r="AR72" i="23" s="1"/>
  <c r="AR80" i="23"/>
  <c r="CE80" i="23"/>
  <c r="CE47" i="23"/>
  <c r="Q57" i="23"/>
  <c r="AC55" i="23"/>
  <c r="BQ55" i="23"/>
  <c r="BQ80" i="23"/>
  <c r="BK58" i="23"/>
  <c r="BK83" i="23"/>
  <c r="BZ58" i="23"/>
  <c r="BZ83" i="23"/>
  <c r="AI85" i="23"/>
  <c r="AI60" i="23"/>
  <c r="AI73" i="23" s="1"/>
  <c r="BZ47" i="23"/>
  <c r="BI85" i="23"/>
  <c r="S80" i="23"/>
  <c r="S47" i="23"/>
  <c r="S55" i="23"/>
  <c r="CY57" i="23"/>
  <c r="CY82" i="23"/>
  <c r="Y83" i="23"/>
  <c r="AS84" i="23"/>
  <c r="AS59" i="23"/>
  <c r="AD61" i="23"/>
  <c r="L87" i="23"/>
  <c r="O63" i="23"/>
  <c r="AM46" i="23"/>
  <c r="D47" i="23"/>
  <c r="AE55" i="23"/>
  <c r="AC56" i="23"/>
  <c r="AC69" i="23" s="1"/>
  <c r="T55" i="23"/>
  <c r="CK82" i="23"/>
  <c r="CR40" i="23"/>
  <c r="D84" i="23"/>
  <c r="I42" i="23"/>
  <c r="AT59" i="23"/>
  <c r="AT84" i="23"/>
  <c r="BF84" i="23"/>
  <c r="CY84" i="23"/>
  <c r="BK62" i="23"/>
  <c r="BK87" i="23"/>
  <c r="CO87" i="23"/>
  <c r="CO62" i="23"/>
  <c r="CO75" i="23" s="1"/>
  <c r="AB63" i="23"/>
  <c r="BN63" i="23"/>
  <c r="M58" i="23"/>
  <c r="B10" i="23"/>
  <c r="BN56" i="23"/>
  <c r="CH40" i="23"/>
  <c r="BW82" i="23"/>
  <c r="DA82" i="23"/>
  <c r="DA47" i="23"/>
  <c r="DA60" i="23" s="1"/>
  <c r="DA73" i="23" s="1"/>
  <c r="BT41" i="23"/>
  <c r="BB83" i="23"/>
  <c r="BB58" i="23"/>
  <c r="BB71" i="23" s="1"/>
  <c r="CC83" i="23"/>
  <c r="CC58" i="23"/>
  <c r="CC71" i="23" s="1"/>
  <c r="CR41" i="23"/>
  <c r="E84" i="23"/>
  <c r="E59" i="23"/>
  <c r="E72" i="23" s="1"/>
  <c r="DO44" i="23"/>
  <c r="CZ86" i="23"/>
  <c r="AZ87" i="23"/>
  <c r="CA87" i="23"/>
  <c r="CA62" i="23"/>
  <c r="CP87" i="23"/>
  <c r="Q63" i="23"/>
  <c r="AC63" i="23"/>
  <c r="AC76" i="23" s="1"/>
  <c r="AQ63" i="23"/>
  <c r="BO63" i="23"/>
  <c r="DC46" i="23"/>
  <c r="DO46" i="23" s="1"/>
  <c r="CU63" i="23"/>
  <c r="H88" i="23"/>
  <c r="H61" i="23"/>
  <c r="H62" i="23"/>
  <c r="H63" i="23"/>
  <c r="H56" i="23"/>
  <c r="H64" i="23" s="1"/>
  <c r="H59" i="23"/>
  <c r="AM52" i="23"/>
  <c r="BO58" i="23"/>
  <c r="CY59" i="23"/>
  <c r="Z87" i="23"/>
  <c r="AS81" i="23"/>
  <c r="BQ81" i="23"/>
  <c r="BJ86" i="23"/>
  <c r="E63" i="23"/>
  <c r="E76" i="23" s="1"/>
  <c r="CY88" i="23"/>
  <c r="CY61" i="23"/>
  <c r="CY58" i="23"/>
  <c r="CC70" i="23"/>
  <c r="CC68" i="23"/>
  <c r="S81" i="23"/>
  <c r="S56" i="23"/>
  <c r="AT81" i="23"/>
  <c r="AT56" i="23"/>
  <c r="AT47" i="23"/>
  <c r="BR81" i="23"/>
  <c r="AM44" i="23"/>
  <c r="AY61" i="23"/>
  <c r="AF81" i="23"/>
  <c r="AF47" i="23"/>
  <c r="CZ56" i="23"/>
  <c r="AK59" i="23"/>
  <c r="AK72" i="23" s="1"/>
  <c r="AT85" i="23"/>
  <c r="AT60" i="23"/>
  <c r="BR85" i="23"/>
  <c r="BO59" i="23"/>
  <c r="BO88" i="23"/>
  <c r="BO60" i="23"/>
  <c r="BO57" i="23"/>
  <c r="AB57" i="23"/>
  <c r="AJ61" i="23"/>
  <c r="BI11" i="23"/>
  <c r="BT4" i="23"/>
  <c r="BN47" i="23"/>
  <c r="T60" i="23"/>
  <c r="T85" i="23"/>
  <c r="CZ85" i="23"/>
  <c r="BP88" i="23"/>
  <c r="BP60" i="23"/>
  <c r="BP73" i="23" s="1"/>
  <c r="BP57" i="23"/>
  <c r="CH52" i="23"/>
  <c r="BP56" i="23"/>
  <c r="BP69" i="23" s="1"/>
  <c r="AC57" i="23"/>
  <c r="AC70" i="23" s="1"/>
  <c r="AB55" i="23"/>
  <c r="BC80" i="23"/>
  <c r="BC47" i="23"/>
  <c r="CU55" i="23"/>
  <c r="CU64" i="23" s="1"/>
  <c r="CU80" i="23"/>
  <c r="DC38" i="23"/>
  <c r="O59" i="23"/>
  <c r="BQ47" i="23"/>
  <c r="Q80" i="23"/>
  <c r="Q47" i="23"/>
  <c r="Q55" i="23"/>
  <c r="BD80" i="23"/>
  <c r="BD47" i="23"/>
  <c r="CV55" i="23"/>
  <c r="CV80" i="23"/>
  <c r="CV47" i="23"/>
  <c r="CV84" i="23"/>
  <c r="CV59" i="23"/>
  <c r="DC42" i="23"/>
  <c r="DO42" i="23" s="1"/>
  <c r="AW85" i="23"/>
  <c r="AW60" i="23"/>
  <c r="CM85" i="23"/>
  <c r="B88" i="23"/>
  <c r="B55" i="23"/>
  <c r="B64" i="23" s="1"/>
  <c r="AA56" i="23"/>
  <c r="C55" i="23"/>
  <c r="C64" i="23" s="1"/>
  <c r="I38" i="23"/>
  <c r="C80" i="23"/>
  <c r="R80" i="23"/>
  <c r="R47" i="23"/>
  <c r="AS47" i="23"/>
  <c r="AS55" i="23" s="1"/>
  <c r="AS80" i="23"/>
  <c r="CF47" i="23"/>
  <c r="CF80" i="23"/>
  <c r="X83" i="23"/>
  <c r="BD84" i="23"/>
  <c r="BD59" i="23"/>
  <c r="CE59" i="23"/>
  <c r="AD55" i="23"/>
  <c r="AB56" i="23"/>
  <c r="AA63" i="23"/>
  <c r="AD84" i="23"/>
  <c r="AD59" i="23"/>
  <c r="BE84" i="23"/>
  <c r="CF84" i="23"/>
  <c r="AY60" i="23"/>
  <c r="X87" i="23"/>
  <c r="AJ62" i="23"/>
  <c r="AJ87" i="23"/>
  <c r="AX62" i="23"/>
  <c r="AX87" i="23"/>
  <c r="BA63" i="23"/>
  <c r="AU88" i="23"/>
  <c r="AU55" i="23"/>
  <c r="AU64" i="23" s="1"/>
  <c r="M61" i="23"/>
  <c r="CB52" i="23"/>
  <c r="CB11" i="23"/>
  <c r="E80" i="23"/>
  <c r="CZ47" i="23"/>
  <c r="CZ82" i="23"/>
  <c r="AE59" i="23"/>
  <c r="M87" i="23"/>
  <c r="Y87" i="23"/>
  <c r="Y62" i="23"/>
  <c r="AY87" i="23"/>
  <c r="BT46" i="23"/>
  <c r="BB63" i="23"/>
  <c r="BB76" i="23" s="1"/>
  <c r="CC63" i="23"/>
  <c r="CC76" i="23" s="1"/>
  <c r="CR46" i="23"/>
  <c r="E47" i="23"/>
  <c r="E88" i="23" s="1"/>
  <c r="AV88" i="23"/>
  <c r="AV62" i="23"/>
  <c r="AV57" i="23"/>
  <c r="AV58" i="23"/>
  <c r="AV63" i="23"/>
  <c r="AV55" i="23"/>
  <c r="AD56" i="23"/>
  <c r="AB59" i="23"/>
  <c r="BO56" i="23"/>
  <c r="AW82" i="23"/>
  <c r="AW57" i="23"/>
  <c r="BI57" i="23"/>
  <c r="BI82" i="23"/>
  <c r="BX82" i="23"/>
  <c r="CM82" i="23"/>
  <c r="AB83" i="23"/>
  <c r="AB58" i="23"/>
  <c r="AQ83" i="23"/>
  <c r="AQ58" i="23"/>
  <c r="BC83" i="23"/>
  <c r="CD83" i="23"/>
  <c r="F84" i="23"/>
  <c r="BW86" i="23"/>
  <c r="CH44" i="23"/>
  <c r="CL86" i="23"/>
  <c r="CL61" i="23"/>
  <c r="CR44" i="23"/>
  <c r="DA86" i="23"/>
  <c r="DA61" i="23"/>
  <c r="DA74" i="23" s="1"/>
  <c r="O87" i="23"/>
  <c r="O62" i="23"/>
  <c r="AA87" i="23"/>
  <c r="AA62" i="23"/>
  <c r="AM45" i="23"/>
  <c r="BA87" i="23"/>
  <c r="CB87" i="23"/>
  <c r="CB62" i="23"/>
  <c r="CB75" i="23" s="1"/>
  <c r="CH75" i="23" s="1"/>
  <c r="I46" i="23"/>
  <c r="AD63" i="23"/>
  <c r="AR63" i="23"/>
  <c r="BP63" i="23"/>
  <c r="BP76" i="23" s="1"/>
  <c r="CV63" i="23"/>
  <c r="AX47" i="23"/>
  <c r="AV56" i="23"/>
  <c r="BP58" i="23"/>
  <c r="AV59" i="23"/>
  <c r="AK62" i="23"/>
  <c r="AK75" i="23" s="1"/>
  <c r="E81" i="23"/>
  <c r="AQ52" i="23"/>
  <c r="BT10" i="23"/>
  <c r="BE81" i="23"/>
  <c r="BE56" i="23"/>
  <c r="CN86" i="23"/>
  <c r="AE81" i="23"/>
  <c r="AE56" i="23"/>
  <c r="CY81" i="23"/>
  <c r="CY56" i="23"/>
  <c r="DC39" i="23"/>
  <c r="DO39" i="23" s="1"/>
  <c r="X86" i="23"/>
  <c r="BZ86" i="23"/>
  <c r="BZ61" i="23"/>
  <c r="T81" i="23"/>
  <c r="T56" i="23"/>
  <c r="T47" i="23"/>
  <c r="CK81" i="23"/>
  <c r="CK47" i="23"/>
  <c r="CK61" i="23" s="1"/>
  <c r="CR39" i="23"/>
  <c r="BF85" i="23"/>
  <c r="BT38" i="23"/>
  <c r="AP47" i="23"/>
  <c r="AP80" i="23"/>
  <c r="O57" i="23"/>
  <c r="F85" i="23"/>
  <c r="BO55" i="23"/>
  <c r="CH43" i="23"/>
  <c r="BW85" i="23"/>
  <c r="BP55" i="23"/>
  <c r="BX60" i="23"/>
  <c r="BX85" i="23"/>
  <c r="BE47" i="23"/>
  <c r="BE80" i="23"/>
  <c r="L83" i="23"/>
  <c r="L58" i="23"/>
  <c r="AM41" i="23"/>
  <c r="AY83" i="23"/>
  <c r="CO83" i="23"/>
  <c r="CO58" i="23"/>
  <c r="AR84" i="23"/>
  <c r="I43" i="23"/>
  <c r="CA63" i="23"/>
  <c r="AQ11" i="23"/>
  <c r="W82" i="23"/>
  <c r="W57" i="23"/>
  <c r="AI82" i="23"/>
  <c r="AW86" i="23"/>
  <c r="AW61" i="23"/>
  <c r="BX86" i="23"/>
  <c r="BX61" i="23"/>
  <c r="CM86" i="23"/>
  <c r="DB86" i="23"/>
  <c r="P87" i="23"/>
  <c r="AB87" i="23"/>
  <c r="AB62" i="23"/>
  <c r="AP87" i="23"/>
  <c r="BT45" i="23"/>
  <c r="BB87" i="23"/>
  <c r="BN87" i="23"/>
  <c r="BN62" i="23"/>
  <c r="CC87" i="23"/>
  <c r="CC62" i="23"/>
  <c r="CC75" i="23" s="1"/>
  <c r="AY47" i="23"/>
  <c r="CX88" i="23"/>
  <c r="CX63" i="23"/>
  <c r="CX55" i="23"/>
  <c r="CX56" i="23"/>
  <c r="CX69" i="23" s="1"/>
  <c r="CX60" i="23"/>
  <c r="CX73" i="23" s="1"/>
  <c r="CX57" i="23"/>
  <c r="CX70" i="23" s="1"/>
  <c r="CX61" i="23"/>
  <c r="CX58" i="23"/>
  <c r="CX71" i="23" s="1"/>
  <c r="CO61" i="23"/>
  <c r="CY62" i="23"/>
  <c r="CW64" i="23"/>
  <c r="CM47" i="23"/>
  <c r="AL56" i="23"/>
  <c r="AL81" i="23"/>
  <c r="CC57" i="23"/>
  <c r="W84" i="23"/>
  <c r="W59" i="23"/>
  <c r="BI84" i="23"/>
  <c r="BI59" i="23"/>
  <c r="DB84" i="23"/>
  <c r="Z85" i="23"/>
  <c r="BL85" i="23"/>
  <c r="BL60" i="23"/>
  <c r="BL73" i="23" s="1"/>
  <c r="BT44" i="23"/>
  <c r="AP86" i="23"/>
  <c r="CC61" i="23"/>
  <c r="CC74" i="23" s="1"/>
  <c r="AE62" i="23"/>
  <c r="AE75" i="23" s="1"/>
  <c r="AE87" i="23"/>
  <c r="AS87" i="23"/>
  <c r="AZ61" i="23"/>
  <c r="BY80" i="23"/>
  <c r="BY47" i="23"/>
  <c r="DB80" i="23"/>
  <c r="DO80" i="23" s="1"/>
  <c r="BA56" i="23"/>
  <c r="BA81" i="23"/>
  <c r="CU82" i="23"/>
  <c r="DC40" i="23"/>
  <c r="DO40" i="23" s="1"/>
  <c r="T83" i="23"/>
  <c r="T58" i="23"/>
  <c r="DO41" i="23"/>
  <c r="BJ84" i="23"/>
  <c r="CN84" i="23"/>
  <c r="CN59" i="23"/>
  <c r="AA85" i="23"/>
  <c r="AA60" i="23"/>
  <c r="BO61" i="23"/>
  <c r="AF87" i="23"/>
  <c r="BF87" i="23"/>
  <c r="BI47" i="23"/>
  <c r="AR52" i="23"/>
  <c r="CN56" i="23"/>
  <c r="Y80" i="23"/>
  <c r="Y47" i="23"/>
  <c r="BZ80" i="23"/>
  <c r="BZ55" i="23"/>
  <c r="BD82" i="23"/>
  <c r="CE57" i="23"/>
  <c r="M59" i="23"/>
  <c r="BK84" i="23"/>
  <c r="CO84" i="23"/>
  <c r="CO59" i="23"/>
  <c r="CO72" i="23" s="1"/>
  <c r="AB85" i="23"/>
  <c r="AB60" i="23"/>
  <c r="BN85" i="23"/>
  <c r="BN60" i="23"/>
  <c r="AR61" i="23"/>
  <c r="AR74" i="23" s="1"/>
  <c r="CV61" i="23"/>
  <c r="CV86" i="23"/>
  <c r="CK62" i="23"/>
  <c r="CG59" i="23"/>
  <c r="CG60" i="23"/>
  <c r="CG61" i="23"/>
  <c r="CO55" i="23"/>
  <c r="CO56" i="23"/>
  <c r="BH59" i="23"/>
  <c r="BH72" i="23" s="1"/>
  <c r="BN81" i="23"/>
  <c r="AJ85" i="23"/>
  <c r="N80" i="23"/>
  <c r="N47" i="23"/>
  <c r="Z80" i="23"/>
  <c r="Z47" i="23"/>
  <c r="AL80" i="23"/>
  <c r="AL47" i="23"/>
  <c r="AL55" i="23"/>
  <c r="AZ80" i="23"/>
  <c r="AZ47" i="23"/>
  <c r="AZ62" i="23" s="1"/>
  <c r="BL80" i="23"/>
  <c r="BL47" i="23"/>
  <c r="CA80" i="23"/>
  <c r="CA47" i="23"/>
  <c r="CA88" i="23" s="1"/>
  <c r="CA55" i="23"/>
  <c r="CP80" i="23"/>
  <c r="CP47" i="23"/>
  <c r="CP59" i="23" s="1"/>
  <c r="CP72" i="23" s="1"/>
  <c r="DO38" i="23"/>
  <c r="AQ81" i="23"/>
  <c r="AQ56" i="23"/>
  <c r="CD81" i="23"/>
  <c r="CU56" i="23"/>
  <c r="E82" i="23"/>
  <c r="E57" i="23"/>
  <c r="S57" i="23"/>
  <c r="BE57" i="23"/>
  <c r="BI58" i="23"/>
  <c r="BX58" i="23"/>
  <c r="Z84" i="23"/>
  <c r="CA84" i="23"/>
  <c r="CA59" i="23"/>
  <c r="AQ85" i="23"/>
  <c r="AQ60" i="23"/>
  <c r="CU85" i="23"/>
  <c r="CU60" i="23"/>
  <c r="E61" i="23"/>
  <c r="E74" i="23" s="1"/>
  <c r="S86" i="23"/>
  <c r="AE61" i="23"/>
  <c r="AE74" i="23" s="1"/>
  <c r="AS61" i="23"/>
  <c r="U88" i="23"/>
  <c r="U57" i="23"/>
  <c r="U55" i="23"/>
  <c r="U58" i="23"/>
  <c r="BK47" i="23"/>
  <c r="R56" i="23"/>
  <c r="AD58" i="23"/>
  <c r="CG58" i="23"/>
  <c r="AJ59" i="23"/>
  <c r="CG62" i="23"/>
  <c r="U63" i="23"/>
  <c r="BO81" i="23"/>
  <c r="AR86" i="23"/>
  <c r="CG88" i="23"/>
  <c r="CY55" i="23"/>
  <c r="L81" i="23"/>
  <c r="X56" i="23"/>
  <c r="AJ56" i="23"/>
  <c r="AL82" i="23"/>
  <c r="AL57" i="23"/>
  <c r="AZ82" i="23"/>
  <c r="AZ57" i="23"/>
  <c r="BL82" i="23"/>
  <c r="CA82" i="23"/>
  <c r="CP82" i="23"/>
  <c r="AR83" i="23"/>
  <c r="AR58" i="23"/>
  <c r="CE83" i="23"/>
  <c r="CR42" i="23"/>
  <c r="CK84" i="23"/>
  <c r="X85" i="23"/>
  <c r="X60" i="23"/>
  <c r="AX60" i="23"/>
  <c r="BJ85" i="23"/>
  <c r="CN85" i="23"/>
  <c r="DB85" i="23"/>
  <c r="N86" i="23"/>
  <c r="Z86" i="23"/>
  <c r="AC87" i="23"/>
  <c r="AC62" i="23"/>
  <c r="BO87" i="23"/>
  <c r="BO62" i="23"/>
  <c r="CD87" i="23"/>
  <c r="AE63" i="23"/>
  <c r="AE76" i="23" s="1"/>
  <c r="AS63" i="23"/>
  <c r="BE63" i="23"/>
  <c r="BQ63" i="23"/>
  <c r="L47" i="23"/>
  <c r="CH38" i="23"/>
  <c r="CL47" i="23"/>
  <c r="CL63" i="23" s="1"/>
  <c r="CL80" i="23"/>
  <c r="M81" i="23"/>
  <c r="M56" i="23"/>
  <c r="Y81" i="23"/>
  <c r="AK56" i="23"/>
  <c r="AK69" i="23" s="1"/>
  <c r="AK81" i="23"/>
  <c r="BZ81" i="23"/>
  <c r="BZ56" i="23"/>
  <c r="CQ82" i="23"/>
  <c r="AS83" i="23"/>
  <c r="AS58" i="23"/>
  <c r="BE83" i="23"/>
  <c r="CF83" i="23"/>
  <c r="CF58" i="23"/>
  <c r="BW84" i="23"/>
  <c r="CH42" i="23"/>
  <c r="DA84" i="23"/>
  <c r="M85" i="23"/>
  <c r="O61" i="23"/>
  <c r="O86" i="23"/>
  <c r="AA86" i="23"/>
  <c r="AA61" i="23"/>
  <c r="BM61" i="23"/>
  <c r="R62" i="23"/>
  <c r="AD62" i="23"/>
  <c r="BP87" i="23"/>
  <c r="BP62" i="23"/>
  <c r="T63" i="23"/>
  <c r="AT63" i="23"/>
  <c r="BF63" i="23"/>
  <c r="O47" i="23"/>
  <c r="AG88" i="23"/>
  <c r="AG63" i="23"/>
  <c r="BG56" i="23"/>
  <c r="BG55" i="23"/>
  <c r="BG57" i="23"/>
  <c r="X81" i="23"/>
  <c r="C87" i="23"/>
  <c r="W47" i="23"/>
  <c r="W80" i="23"/>
  <c r="AI80" i="23"/>
  <c r="AI47" i="23"/>
  <c r="BX80" i="23"/>
  <c r="BX47" i="23"/>
  <c r="BL81" i="23"/>
  <c r="CA81" i="23"/>
  <c r="CA56" i="23"/>
  <c r="AP82" i="23"/>
  <c r="BT40" i="23"/>
  <c r="BF58" i="23"/>
  <c r="BF83" i="23"/>
  <c r="AW84" i="23"/>
  <c r="AW59" i="23"/>
  <c r="BX84" i="23"/>
  <c r="BX59" i="23"/>
  <c r="CA60" i="23"/>
  <c r="CA85" i="23"/>
  <c r="AB61" i="23"/>
  <c r="AB86" i="23"/>
  <c r="BN61" i="23"/>
  <c r="S62" i="23"/>
  <c r="CY63" i="23"/>
  <c r="BH88" i="23"/>
  <c r="BH56" i="23"/>
  <c r="BH69" i="23" s="1"/>
  <c r="BH55" i="23"/>
  <c r="BH57" i="23"/>
  <c r="BH58" i="23"/>
  <c r="BH71" i="23" s="1"/>
  <c r="DB47" i="23"/>
  <c r="DB61" i="23" s="1"/>
  <c r="X47" i="23"/>
  <c r="X80" i="23"/>
  <c r="AJ80" i="23"/>
  <c r="AJ55" i="23"/>
  <c r="AM39" i="23"/>
  <c r="BM56" i="23"/>
  <c r="CB56" i="23"/>
  <c r="CB69" i="23" s="1"/>
  <c r="CB81" i="23"/>
  <c r="AQ82" i="23"/>
  <c r="AQ57" i="23"/>
  <c r="CD82" i="23"/>
  <c r="CD57" i="23"/>
  <c r="L84" i="23"/>
  <c r="X84" i="23"/>
  <c r="X59" i="23"/>
  <c r="AX84" i="23"/>
  <c r="AX59" i="23"/>
  <c r="BY84" i="23"/>
  <c r="AM43" i="23"/>
  <c r="BM85" i="23"/>
  <c r="BM60" i="23"/>
  <c r="CB85" i="23"/>
  <c r="AC61" i="23"/>
  <c r="AC74" i="23" s="1"/>
  <c r="AT62" i="23"/>
  <c r="CH46" i="23"/>
  <c r="AJ47" i="23"/>
  <c r="AJ60" i="23" s="1"/>
  <c r="CR52" i="23"/>
  <c r="CL59" i="23"/>
  <c r="AL60" i="23"/>
  <c r="E62" i="23"/>
  <c r="E75" i="23" s="1"/>
  <c r="AG62" i="23"/>
  <c r="BD62" i="23"/>
  <c r="CE62" i="23"/>
  <c r="CM80" i="23"/>
  <c r="BM81" i="23"/>
  <c r="M80" i="23"/>
  <c r="M47" i="23"/>
  <c r="M62" i="23" s="1"/>
  <c r="AK80" i="23"/>
  <c r="AK47" i="23"/>
  <c r="AP81" i="23"/>
  <c r="BT39" i="23"/>
  <c r="AP56" i="23"/>
  <c r="CC56" i="23"/>
  <c r="CC69" i="23" s="1"/>
  <c r="AR57" i="23"/>
  <c r="AR70" i="23" s="1"/>
  <c r="BW83" i="23"/>
  <c r="CH41" i="23"/>
  <c r="Y84" i="23"/>
  <c r="BZ84" i="23"/>
  <c r="BZ59" i="23"/>
  <c r="AP85" i="23"/>
  <c r="BT43" i="23"/>
  <c r="BX63" i="23"/>
  <c r="BJ47" i="23"/>
  <c r="AC58" i="23"/>
  <c r="BE62" i="23"/>
  <c r="O55" i="23"/>
  <c r="O80" i="23"/>
  <c r="AA55" i="23"/>
  <c r="AA80" i="23"/>
  <c r="AM38" i="23"/>
  <c r="BA80" i="23"/>
  <c r="BA47" i="23"/>
  <c r="BA61" i="23" s="1"/>
  <c r="BA55" i="23"/>
  <c r="BM80" i="23"/>
  <c r="BM47" i="23"/>
  <c r="CB80" i="23"/>
  <c r="CB47" i="23"/>
  <c r="CQ80" i="23"/>
  <c r="CQ47" i="23"/>
  <c r="C81" i="23"/>
  <c r="I39" i="23"/>
  <c r="BD81" i="23"/>
  <c r="F82" i="23"/>
  <c r="T57" i="23"/>
  <c r="BR82" i="23"/>
  <c r="I41" i="23"/>
  <c r="W58" i="23"/>
  <c r="W83" i="23"/>
  <c r="AI83" i="23"/>
  <c r="AX58" i="23"/>
  <c r="AX83" i="23"/>
  <c r="CN83" i="23"/>
  <c r="CN58" i="23"/>
  <c r="DB83" i="23"/>
  <c r="AA84" i="23"/>
  <c r="AA59" i="23"/>
  <c r="AM42" i="23"/>
  <c r="BM59" i="23"/>
  <c r="CQ84" i="23"/>
  <c r="CN47" i="23"/>
  <c r="CN61" i="23" s="1"/>
  <c r="AW55" i="23"/>
  <c r="AA57" i="23"/>
  <c r="AE58" i="23"/>
  <c r="AE71" i="23" s="1"/>
  <c r="BD58" i="23"/>
  <c r="CK58" i="23"/>
  <c r="V60" i="23"/>
  <c r="AG61" i="23"/>
  <c r="V63" i="23"/>
  <c r="AR82" i="23"/>
  <c r="AX85" i="23"/>
  <c r="AS86" i="23"/>
  <c r="CC86" i="23"/>
  <c r="S87" i="23"/>
  <c r="AC75" i="23"/>
  <c r="AC72" i="23"/>
  <c r="AC71" i="23"/>
  <c r="AR76" i="23"/>
  <c r="AR71" i="23"/>
  <c r="BP72" i="23"/>
  <c r="BP70" i="23"/>
  <c r="CW76" i="23"/>
  <c r="CW73" i="23"/>
  <c r="CW70" i="23"/>
  <c r="CW75" i="23"/>
  <c r="CW74" i="23"/>
  <c r="CW69" i="23"/>
  <c r="BP71" i="23"/>
  <c r="BP75" i="23"/>
  <c r="F47" i="23"/>
  <c r="F63" i="23" s="1"/>
  <c r="F76" i="23" s="1"/>
  <c r="BR55" i="23"/>
  <c r="BR47" i="23"/>
  <c r="BW81" i="23"/>
  <c r="CH39" i="23"/>
  <c r="CL56" i="23"/>
  <c r="L82" i="23"/>
  <c r="L57" i="23"/>
  <c r="X82" i="23"/>
  <c r="AJ82" i="23"/>
  <c r="AJ57" i="23"/>
  <c r="CN57" i="23"/>
  <c r="CN82" i="23"/>
  <c r="CA83" i="23"/>
  <c r="BT42" i="23"/>
  <c r="AP84" i="23"/>
  <c r="AR85" i="23"/>
  <c r="CV85" i="23"/>
  <c r="CV60" i="23"/>
  <c r="T61" i="23"/>
  <c r="AF61" i="23"/>
  <c r="AF74" i="23" s="1"/>
  <c r="AF86" i="23"/>
  <c r="AT61" i="23"/>
  <c r="CH45" i="23"/>
  <c r="CL62" i="23"/>
  <c r="AW52" i="23"/>
  <c r="G61" i="23"/>
  <c r="CX76" i="23"/>
  <c r="CX75" i="23"/>
  <c r="CX74" i="23"/>
  <c r="BP74" i="23"/>
  <c r="CK55" i="23"/>
  <c r="AI56" i="23"/>
  <c r="AI69" i="23" s="1"/>
  <c r="Y82" i="23"/>
  <c r="AY82" i="23"/>
  <c r="AY57" i="23"/>
  <c r="BK82" i="23"/>
  <c r="BK57" i="23"/>
  <c r="AQ84" i="23"/>
  <c r="AQ59" i="23"/>
  <c r="CU59" i="23"/>
  <c r="E60" i="23"/>
  <c r="E73" i="23" s="1"/>
  <c r="AS60" i="23"/>
  <c r="AS85" i="23"/>
  <c r="AW62" i="23"/>
  <c r="DA62" i="23"/>
  <c r="DA75" i="23" s="1"/>
  <c r="CO63" i="23"/>
  <c r="CO76" i="23" s="1"/>
  <c r="BF47" i="23"/>
  <c r="BF56" i="23" s="1"/>
  <c r="G60" i="23"/>
  <c r="CP83" i="23"/>
  <c r="G58" i="23"/>
  <c r="G84" i="23"/>
  <c r="G59" i="23"/>
  <c r="U59" i="23"/>
  <c r="AG59" i="23"/>
  <c r="AG64" i="23" s="1"/>
  <c r="U60" i="23"/>
  <c r="AG60" i="23"/>
  <c r="BG61" i="23"/>
  <c r="BS61" i="23"/>
  <c r="BG87" i="23"/>
  <c r="BG62" i="23"/>
  <c r="BS62" i="23"/>
  <c r="BG63" i="23"/>
  <c r="BS63" i="23"/>
  <c r="CG63" i="23"/>
  <c r="U56" i="23"/>
  <c r="V57" i="23"/>
  <c r="BS58" i="23"/>
  <c r="CW62" i="23"/>
  <c r="CO74" i="23"/>
  <c r="CO71" i="23"/>
  <c r="CO70" i="23"/>
  <c r="CO69" i="23"/>
  <c r="U85" i="23"/>
  <c r="H57" i="23"/>
  <c r="H58" i="23"/>
  <c r="V58" i="23"/>
  <c r="AH83" i="23"/>
  <c r="AH58" i="23"/>
  <c r="V84" i="23"/>
  <c r="V59" i="23"/>
  <c r="AH84" i="23"/>
  <c r="AH59" i="23"/>
  <c r="AV85" i="23"/>
  <c r="AV60" i="23"/>
  <c r="BH60" i="23"/>
  <c r="AV86" i="23"/>
  <c r="AV61" i="23"/>
  <c r="BH86" i="23"/>
  <c r="BH61" i="23"/>
  <c r="BH74" i="23" s="1"/>
  <c r="DC52" i="23"/>
  <c r="DO52" i="23" s="1"/>
  <c r="V56" i="23"/>
  <c r="V64" i="23" s="1"/>
  <c r="BS57" i="23"/>
  <c r="BG59" i="23"/>
  <c r="CX62" i="23"/>
  <c r="AE72" i="23"/>
  <c r="AE69" i="23"/>
  <c r="E70" i="23"/>
  <c r="BH76" i="23"/>
  <c r="BH73" i="23"/>
  <c r="BH70" i="23"/>
  <c r="DL43" i="24" l="1"/>
  <c r="DL54" i="24"/>
  <c r="CH50" i="24"/>
  <c r="DL47" i="24"/>
  <c r="DL42" i="24"/>
  <c r="DL41" i="24"/>
  <c r="DL44" i="24"/>
  <c r="AN50" i="24"/>
  <c r="DL46" i="24"/>
  <c r="K59" i="25"/>
  <c r="B65" i="25"/>
  <c r="K65" i="25" s="1"/>
  <c r="AC65" i="25"/>
  <c r="K60" i="25"/>
  <c r="K64" i="25"/>
  <c r="DE62" i="25"/>
  <c r="DE63" i="25"/>
  <c r="CS63" i="25"/>
  <c r="CI63" i="25"/>
  <c r="DE60" i="25"/>
  <c r="CS62" i="25"/>
  <c r="CB65" i="25"/>
  <c r="CW65" i="25"/>
  <c r="CS48" i="25"/>
  <c r="AO60" i="25"/>
  <c r="K62" i="25"/>
  <c r="Y54" i="25"/>
  <c r="Y56" i="25" s="1"/>
  <c r="BK54" i="25"/>
  <c r="BK56" i="25" s="1"/>
  <c r="CI62" i="25"/>
  <c r="AY62" i="25"/>
  <c r="AY63" i="25"/>
  <c r="AY59" i="25"/>
  <c r="AY64" i="25"/>
  <c r="AY61" i="25"/>
  <c r="AY60" i="25"/>
  <c r="BW60" i="25" s="1"/>
  <c r="BW61" i="25"/>
  <c r="CS52" i="25"/>
  <c r="DN53" i="25"/>
  <c r="BA54" i="25"/>
  <c r="BA56" i="25" s="1"/>
  <c r="BW45" i="25"/>
  <c r="CM54" i="25"/>
  <c r="CM56" i="25" s="1"/>
  <c r="DE61" i="25"/>
  <c r="DE49" i="25"/>
  <c r="CV54" i="25"/>
  <c r="DE45" i="25"/>
  <c r="AL54" i="25"/>
  <c r="AL56" i="25" s="1"/>
  <c r="CS51" i="25"/>
  <c r="DN46" i="25"/>
  <c r="Z63" i="25"/>
  <c r="AO63" i="25" s="1"/>
  <c r="Z62" i="25"/>
  <c r="AO62" i="25" s="1"/>
  <c r="Z61" i="25"/>
  <c r="AO61" i="25" s="1"/>
  <c r="Z64" i="25"/>
  <c r="AO64" i="25" s="1"/>
  <c r="Z60" i="25"/>
  <c r="Z59" i="25"/>
  <c r="AZ54" i="25"/>
  <c r="AZ56" i="25" s="1"/>
  <c r="X54" i="25"/>
  <c r="X56" i="25" s="1"/>
  <c r="AH65" i="25"/>
  <c r="CX54" i="25"/>
  <c r="CX56" i="25" s="1"/>
  <c r="BW48" i="25"/>
  <c r="DN48" i="25" s="1"/>
  <c r="AN54" i="25"/>
  <c r="AN56" i="25" s="1"/>
  <c r="BG65" i="25"/>
  <c r="CA65" i="25"/>
  <c r="AK54" i="25"/>
  <c r="AK56" i="25" s="1"/>
  <c r="J54" i="25"/>
  <c r="J56" i="25" s="1"/>
  <c r="AS65" i="25"/>
  <c r="CL54" i="25"/>
  <c r="CS45" i="25"/>
  <c r="AD65" i="25"/>
  <c r="DE51" i="25"/>
  <c r="BW49" i="25"/>
  <c r="DN49" i="25" s="1"/>
  <c r="BV54" i="25"/>
  <c r="BV56" i="25" s="1"/>
  <c r="BW50" i="25"/>
  <c r="DN50" i="25" s="1"/>
  <c r="AA54" i="25"/>
  <c r="AA56" i="25" s="1"/>
  <c r="CI47" i="25"/>
  <c r="AY54" i="25"/>
  <c r="AY56" i="25" s="1"/>
  <c r="BT54" i="25"/>
  <c r="BT56" i="25" s="1"/>
  <c r="DA54" i="25"/>
  <c r="DA56" i="25" s="1"/>
  <c r="DE46" i="25"/>
  <c r="BW47" i="25"/>
  <c r="DN47" i="25" s="1"/>
  <c r="AO45" i="25"/>
  <c r="N54" i="25"/>
  <c r="CI48" i="25"/>
  <c r="AX54" i="25"/>
  <c r="AX56" i="25" s="1"/>
  <c r="AV54" i="25"/>
  <c r="AV56" i="25" s="1"/>
  <c r="DN51" i="25"/>
  <c r="CS64" i="25"/>
  <c r="W54" i="25"/>
  <c r="W56" i="25" s="1"/>
  <c r="CI53" i="25"/>
  <c r="CN54" i="25"/>
  <c r="CN56" i="25" s="1"/>
  <c r="CS61" i="25"/>
  <c r="BD54" i="25"/>
  <c r="BD56" i="25" s="1"/>
  <c r="AM54" i="25"/>
  <c r="AM56" i="25" s="1"/>
  <c r="AO47" i="25"/>
  <c r="AR56" i="25"/>
  <c r="CI52" i="25"/>
  <c r="BU54" i="25"/>
  <c r="BU56" i="25" s="1"/>
  <c r="V54" i="25"/>
  <c r="V56" i="25" s="1"/>
  <c r="U54" i="25"/>
  <c r="U56" i="25" s="1"/>
  <c r="AF54" i="25"/>
  <c r="AF56" i="25" s="1"/>
  <c r="CO65" i="25"/>
  <c r="BQ54" i="25"/>
  <c r="BQ56" i="25" s="1"/>
  <c r="AD54" i="25"/>
  <c r="AD56" i="25" s="1"/>
  <c r="CS59" i="25"/>
  <c r="CM65" i="25"/>
  <c r="CS65" i="25" s="1"/>
  <c r="BJ54" i="25"/>
  <c r="BJ56" i="25" s="1"/>
  <c r="BZ54" i="25"/>
  <c r="DN45" i="25"/>
  <c r="CS47" i="25"/>
  <c r="CN65" i="25"/>
  <c r="DE53" i="25"/>
  <c r="CF54" i="25"/>
  <c r="CF56" i="25" s="1"/>
  <c r="T65" i="25"/>
  <c r="AR65" i="25"/>
  <c r="AI54" i="25"/>
  <c r="AI56" i="25" s="1"/>
  <c r="DN52" i="25"/>
  <c r="BW64" i="25"/>
  <c r="BI63" i="25"/>
  <c r="BI59" i="25"/>
  <c r="BI64" i="25"/>
  <c r="BI62" i="25"/>
  <c r="BI60" i="25"/>
  <c r="BI61" i="25"/>
  <c r="BH60" i="25"/>
  <c r="BH64" i="25"/>
  <c r="BH63" i="25"/>
  <c r="BH62" i="25"/>
  <c r="BW62" i="25" s="1"/>
  <c r="BH59" i="25"/>
  <c r="BH65" i="25" s="1"/>
  <c r="BH61" i="25"/>
  <c r="T54" i="25"/>
  <c r="T56" i="25" s="1"/>
  <c r="CV65" i="25"/>
  <c r="DE59" i="25"/>
  <c r="CS50" i="25"/>
  <c r="CI51" i="25"/>
  <c r="CW54" i="25"/>
  <c r="CW56" i="25" s="1"/>
  <c r="BB54" i="25"/>
  <c r="BB56" i="25" s="1"/>
  <c r="AO50" i="25"/>
  <c r="CI49" i="25"/>
  <c r="K54" i="25"/>
  <c r="B56" i="25"/>
  <c r="AB54" i="25"/>
  <c r="AB56" i="25" s="1"/>
  <c r="Z54" i="25"/>
  <c r="Z56" i="25" s="1"/>
  <c r="AO53" i="25"/>
  <c r="AJ54" i="25"/>
  <c r="AJ56" i="25" s="1"/>
  <c r="BE54" i="25"/>
  <c r="BE56" i="25" s="1"/>
  <c r="CX65" i="25"/>
  <c r="CS49" i="25"/>
  <c r="K50" i="25"/>
  <c r="N52" i="24"/>
  <c r="Y13" i="21"/>
  <c r="CU52" i="24"/>
  <c r="DC50" i="24"/>
  <c r="I50" i="24"/>
  <c r="B52" i="24"/>
  <c r="CR50" i="24"/>
  <c r="BT50" i="24"/>
  <c r="AP52" i="24"/>
  <c r="Y16" i="21"/>
  <c r="AQ52" i="24"/>
  <c r="BY52" i="24"/>
  <c r="BJ88" i="23"/>
  <c r="BJ55" i="23"/>
  <c r="BJ63" i="23"/>
  <c r="BJ57" i="23"/>
  <c r="BJ62" i="23"/>
  <c r="BJ60" i="23"/>
  <c r="BJ56" i="23"/>
  <c r="BJ58" i="23"/>
  <c r="Z88" i="23"/>
  <c r="Z56" i="23"/>
  <c r="Z63" i="23"/>
  <c r="Z59" i="23"/>
  <c r="Z57" i="23"/>
  <c r="Z60" i="23"/>
  <c r="F57" i="23"/>
  <c r="F70" i="23" s="1"/>
  <c r="BC59" i="23"/>
  <c r="BC72" i="23" s="1"/>
  <c r="BC57" i="23"/>
  <c r="BC70" i="23" s="1"/>
  <c r="BC88" i="23"/>
  <c r="BC60" i="23"/>
  <c r="BC73" i="23" s="1"/>
  <c r="BC63" i="23"/>
  <c r="BC76" i="23" s="1"/>
  <c r="BC55" i="23"/>
  <c r="BC56" i="23"/>
  <c r="BC69" i="23" s="1"/>
  <c r="BC62" i="23"/>
  <c r="BC75" i="23" s="1"/>
  <c r="BC61" i="23"/>
  <c r="BC74" i="23" s="1"/>
  <c r="BC58" i="23"/>
  <c r="BC71" i="23" s="1"/>
  <c r="BT71" i="23" s="1"/>
  <c r="N88" i="23"/>
  <c r="N56" i="23"/>
  <c r="N55" i="23"/>
  <c r="N59" i="23"/>
  <c r="N63" i="23"/>
  <c r="N62" i="23"/>
  <c r="N58" i="23"/>
  <c r="N57" i="23"/>
  <c r="N60" i="23"/>
  <c r="AP88" i="23"/>
  <c r="AP59" i="23"/>
  <c r="AP61" i="23"/>
  <c r="AP62" i="23"/>
  <c r="AP58" i="23"/>
  <c r="AP63" i="23"/>
  <c r="AP55" i="23"/>
  <c r="AP57" i="23"/>
  <c r="DB55" i="23"/>
  <c r="BD88" i="23"/>
  <c r="BD60" i="23"/>
  <c r="BD55" i="23"/>
  <c r="BD56" i="23"/>
  <c r="BD57" i="23"/>
  <c r="Z62" i="23"/>
  <c r="T64" i="23"/>
  <c r="G64" i="23"/>
  <c r="AK57" i="23"/>
  <c r="AK70" i="23" s="1"/>
  <c r="AK88" i="23"/>
  <c r="AK63" i="23"/>
  <c r="AK76" i="23" s="1"/>
  <c r="AK58" i="23"/>
  <c r="AK71" i="23" s="1"/>
  <c r="AK61" i="23"/>
  <c r="AK74" i="23" s="1"/>
  <c r="AK55" i="23"/>
  <c r="L88" i="23"/>
  <c r="L55" i="23"/>
  <c r="L56" i="23"/>
  <c r="L60" i="23"/>
  <c r="L63" i="23"/>
  <c r="L61" i="23"/>
  <c r="L59" i="23"/>
  <c r="CZ88" i="23"/>
  <c r="CZ59" i="23"/>
  <c r="CZ55" i="23"/>
  <c r="CZ57" i="23"/>
  <c r="DO47" i="23"/>
  <c r="DO49" i="23" s="1"/>
  <c r="CZ58" i="23"/>
  <c r="CZ61" i="23"/>
  <c r="AA64" i="23"/>
  <c r="BL88" i="23"/>
  <c r="BL62" i="23"/>
  <c r="BL75" i="23" s="1"/>
  <c r="BL63" i="23"/>
  <c r="BL76" i="23" s="1"/>
  <c r="BT76" i="23" s="1"/>
  <c r="BL55" i="23"/>
  <c r="BL61" i="23"/>
  <c r="BL74" i="23" s="1"/>
  <c r="BT74" i="23" s="1"/>
  <c r="BL59" i="23"/>
  <c r="BL72" i="23" s="1"/>
  <c r="BL56" i="23"/>
  <c r="BL69" i="23" s="1"/>
  <c r="BL58" i="23"/>
  <c r="BL71" i="23" s="1"/>
  <c r="Y88" i="23"/>
  <c r="Y63" i="23"/>
  <c r="Y60" i="23"/>
  <c r="Y58" i="23"/>
  <c r="Y56" i="23"/>
  <c r="Y57" i="23"/>
  <c r="BY88" i="23"/>
  <c r="BY57" i="23"/>
  <c r="BY58" i="23"/>
  <c r="BY63" i="23"/>
  <c r="BY55" i="23"/>
  <c r="BY56" i="23"/>
  <c r="BY60" i="23"/>
  <c r="BY59" i="23"/>
  <c r="BY61" i="23"/>
  <c r="CQ88" i="23"/>
  <c r="CQ60" i="23"/>
  <c r="CQ73" i="23" s="1"/>
  <c r="CQ61" i="23"/>
  <c r="CQ74" i="23" s="1"/>
  <c r="CQ62" i="23"/>
  <c r="CQ75" i="23" s="1"/>
  <c r="CQ59" i="23"/>
  <c r="CQ72" i="23" s="1"/>
  <c r="CR72" i="23" s="1"/>
  <c r="CQ58" i="23"/>
  <c r="CQ71" i="23" s="1"/>
  <c r="CR71" i="23" s="1"/>
  <c r="CQ63" i="23"/>
  <c r="CQ76" i="23" s="1"/>
  <c r="CQ56" i="23"/>
  <c r="CQ69" i="23" s="1"/>
  <c r="CQ57" i="23"/>
  <c r="CQ70" i="23" s="1"/>
  <c r="CQ55" i="23"/>
  <c r="N61" i="23"/>
  <c r="S88" i="23"/>
  <c r="S58" i="23"/>
  <c r="S64" i="23" s="1"/>
  <c r="S60" i="23"/>
  <c r="S59" i="23"/>
  <c r="S61" i="23"/>
  <c r="S63" i="23"/>
  <c r="Y55" i="23"/>
  <c r="BP68" i="23"/>
  <c r="BP64" i="23"/>
  <c r="CF88" i="23"/>
  <c r="CF60" i="23"/>
  <c r="CF61" i="23"/>
  <c r="CF57" i="23"/>
  <c r="CF63" i="23"/>
  <c r="CF56" i="23"/>
  <c r="CF62" i="23"/>
  <c r="CF55" i="23"/>
  <c r="CF64" i="23" s="1"/>
  <c r="CF59" i="23"/>
  <c r="CB88" i="23"/>
  <c r="CB58" i="23"/>
  <c r="CB71" i="23" s="1"/>
  <c r="CH71" i="23" s="1"/>
  <c r="CB59" i="23"/>
  <c r="CB72" i="23" s="1"/>
  <c r="CB55" i="23"/>
  <c r="CB57" i="23"/>
  <c r="CB70" i="23" s="1"/>
  <c r="CH70" i="23" s="1"/>
  <c r="CB63" i="23"/>
  <c r="CB76" i="23" s="1"/>
  <c r="CH76" i="23" s="1"/>
  <c r="CB60" i="23"/>
  <c r="CB73" i="23" s="1"/>
  <c r="CH73" i="23" s="1"/>
  <c r="BG64" i="23"/>
  <c r="AK60" i="23"/>
  <c r="AK73" i="23" s="1"/>
  <c r="AY88" i="23"/>
  <c r="AY59" i="23"/>
  <c r="AY63" i="23"/>
  <c r="AY56" i="23"/>
  <c r="AY55" i="23"/>
  <c r="AY62" i="23"/>
  <c r="AY58" i="23"/>
  <c r="BY62" i="23"/>
  <c r="BQ88" i="23"/>
  <c r="BQ61" i="23"/>
  <c r="BQ58" i="23"/>
  <c r="BQ64" i="23" s="1"/>
  <c r="BQ60" i="23"/>
  <c r="BQ57" i="23"/>
  <c r="BQ59" i="23"/>
  <c r="BQ62" i="23"/>
  <c r="BQ56" i="23"/>
  <c r="P59" i="23"/>
  <c r="P72" i="23" s="1"/>
  <c r="P88" i="23"/>
  <c r="P56" i="23"/>
  <c r="P69" i="23" s="1"/>
  <c r="AM69" i="23" s="1"/>
  <c r="P60" i="23"/>
  <c r="P73" i="23" s="1"/>
  <c r="P58" i="23"/>
  <c r="P71" i="23" s="1"/>
  <c r="P61" i="23"/>
  <c r="P74" i="23" s="1"/>
  <c r="AM74" i="23" s="1"/>
  <c r="P62" i="23"/>
  <c r="P75" i="23" s="1"/>
  <c r="AM75" i="23" s="1"/>
  <c r="P55" i="23"/>
  <c r="P63" i="23"/>
  <c r="P76" i="23" s="1"/>
  <c r="P57" i="23"/>
  <c r="P70" i="23" s="1"/>
  <c r="F88" i="23"/>
  <c r="F61" i="23"/>
  <c r="F74" i="23" s="1"/>
  <c r="F56" i="23"/>
  <c r="F69" i="23" s="1"/>
  <c r="I69" i="23" s="1"/>
  <c r="F59" i="23"/>
  <c r="F72" i="23" s="1"/>
  <c r="F60" i="23"/>
  <c r="F73" i="23" s="1"/>
  <c r="I73" i="23" s="1"/>
  <c r="F62" i="23"/>
  <c r="F75" i="23" s="1"/>
  <c r="I75" i="23" s="1"/>
  <c r="DB88" i="23"/>
  <c r="DB63" i="23"/>
  <c r="DB57" i="23"/>
  <c r="DB56" i="23"/>
  <c r="DB62" i="23"/>
  <c r="DB59" i="23"/>
  <c r="DB60" i="23"/>
  <c r="DB58" i="23"/>
  <c r="F55" i="23"/>
  <c r="CP88" i="23"/>
  <c r="CP60" i="23"/>
  <c r="CP73" i="23" s="1"/>
  <c r="CR73" i="23" s="1"/>
  <c r="CP61" i="23"/>
  <c r="CP74" i="23" s="1"/>
  <c r="CP63" i="23"/>
  <c r="CP76" i="23" s="1"/>
  <c r="CR76" i="23" s="1"/>
  <c r="CP56" i="23"/>
  <c r="CP69" i="23" s="1"/>
  <c r="CR69" i="23" s="1"/>
  <c r="CP58" i="23"/>
  <c r="CP71" i="23" s="1"/>
  <c r="CP57" i="23"/>
  <c r="CP70" i="23" s="1"/>
  <c r="CR70" i="23" s="1"/>
  <c r="AI88" i="23"/>
  <c r="AI55" i="23"/>
  <c r="AI62" i="23"/>
  <c r="AI75" i="23" s="1"/>
  <c r="AI58" i="23"/>
  <c r="AI71" i="23" s="1"/>
  <c r="AI61" i="23"/>
  <c r="AI74" i="23" s="1"/>
  <c r="AI57" i="23"/>
  <c r="AI70" i="23" s="1"/>
  <c r="AI59" i="23"/>
  <c r="AI72" i="23" s="1"/>
  <c r="I76" i="23"/>
  <c r="CM88" i="23"/>
  <c r="CM62" i="23"/>
  <c r="CM63" i="23"/>
  <c r="CM58" i="23"/>
  <c r="CM55" i="23"/>
  <c r="CM60" i="23"/>
  <c r="CM57" i="23"/>
  <c r="CM61" i="23"/>
  <c r="BJ61" i="23"/>
  <c r="CD88" i="23"/>
  <c r="CD59" i="23"/>
  <c r="CD60" i="23"/>
  <c r="CD63" i="23"/>
  <c r="CD61" i="23"/>
  <c r="Z61" i="23"/>
  <c r="CG64" i="23"/>
  <c r="CD55" i="23"/>
  <c r="CH69" i="23"/>
  <c r="I74" i="23"/>
  <c r="AF88" i="23"/>
  <c r="AF55" i="23"/>
  <c r="AF57" i="23"/>
  <c r="AF70" i="23" s="1"/>
  <c r="AF58" i="23"/>
  <c r="AF71" i="23" s="1"/>
  <c r="AF63" i="23"/>
  <c r="AF76" i="23" s="1"/>
  <c r="AF62" i="23"/>
  <c r="AF75" i="23" s="1"/>
  <c r="AF60" i="23"/>
  <c r="AF73" i="23" s="1"/>
  <c r="AF56" i="23"/>
  <c r="AF69" i="23" s="1"/>
  <c r="CP55" i="23"/>
  <c r="BJ59" i="23"/>
  <c r="CD58" i="23"/>
  <c r="AF59" i="23"/>
  <c r="AF72" i="23" s="1"/>
  <c r="BF88" i="23"/>
  <c r="BF61" i="23"/>
  <c r="BF55" i="23"/>
  <c r="BF57" i="23"/>
  <c r="BF59" i="23"/>
  <c r="BF60" i="23"/>
  <c r="Z55" i="23"/>
  <c r="Y59" i="23"/>
  <c r="CZ63" i="23"/>
  <c r="I72" i="23"/>
  <c r="I70" i="23"/>
  <c r="DC76" i="23"/>
  <c r="CN88" i="23"/>
  <c r="CN62" i="23"/>
  <c r="CN63" i="23"/>
  <c r="CN55" i="23"/>
  <c r="CN64" i="23" s="1"/>
  <c r="CB61" i="23"/>
  <c r="CB74" i="23" s="1"/>
  <c r="CH74" i="23" s="1"/>
  <c r="BK88" i="23"/>
  <c r="BK63" i="23"/>
  <c r="BK55" i="23"/>
  <c r="BK56" i="23"/>
  <c r="BK60" i="23"/>
  <c r="BK59" i="23"/>
  <c r="CR74" i="23"/>
  <c r="CZ62" i="23"/>
  <c r="BR88" i="23"/>
  <c r="BR61" i="23"/>
  <c r="BR58" i="23"/>
  <c r="BR59" i="23"/>
  <c r="BR56" i="23"/>
  <c r="BR60" i="23"/>
  <c r="BR63" i="23"/>
  <c r="BR57" i="23"/>
  <c r="AP60" i="23"/>
  <c r="BR62" i="23"/>
  <c r="BR64" i="23" s="1"/>
  <c r="CD62" i="23"/>
  <c r="CN60" i="23"/>
  <c r="BL57" i="23"/>
  <c r="BL70" i="23" s="1"/>
  <c r="CO64" i="23"/>
  <c r="CO68" i="23"/>
  <c r="L62" i="23"/>
  <c r="CE88" i="23"/>
  <c r="CE56" i="23"/>
  <c r="CE60" i="23"/>
  <c r="CE63" i="23"/>
  <c r="CE61" i="23"/>
  <c r="CE55" i="23"/>
  <c r="CE58" i="23"/>
  <c r="AI63" i="23"/>
  <c r="AI76" i="23" s="1"/>
  <c r="CM56" i="23"/>
  <c r="Z58" i="23"/>
  <c r="CM59" i="23"/>
  <c r="F58" i="23"/>
  <c r="F71" i="23" s="1"/>
  <c r="I71" i="23" s="1"/>
  <c r="X88" i="23"/>
  <c r="X63" i="23"/>
  <c r="X62" i="23"/>
  <c r="X55" i="23"/>
  <c r="X61" i="23"/>
  <c r="X57" i="23"/>
  <c r="X58" i="23"/>
  <c r="BF62" i="23"/>
  <c r="BD63" i="23"/>
  <c r="R88" i="23"/>
  <c r="R61" i="23"/>
  <c r="R58" i="23"/>
  <c r="R60" i="23"/>
  <c r="R59" i="23"/>
  <c r="R55" i="23"/>
  <c r="R57" i="23"/>
  <c r="R63" i="23"/>
  <c r="CZ60" i="23"/>
  <c r="CP62" i="23"/>
  <c r="CP75" i="23" s="1"/>
  <c r="CR75" i="23" s="1"/>
  <c r="BD61" i="23"/>
  <c r="Y61" i="23"/>
  <c r="BE88" i="23"/>
  <c r="BE55" i="23"/>
  <c r="BE61" i="23"/>
  <c r="BE60" i="23"/>
  <c r="AC64" i="23"/>
  <c r="AC68" i="23"/>
  <c r="W88" i="23"/>
  <c r="W56" i="23"/>
  <c r="W62" i="23"/>
  <c r="W63" i="23"/>
  <c r="W60" i="23"/>
  <c r="O88" i="23"/>
  <c r="O60" i="23"/>
  <c r="O56" i="23"/>
  <c r="O64" i="23" s="1"/>
  <c r="O58" i="23"/>
  <c r="BI88" i="23"/>
  <c r="BI62" i="23"/>
  <c r="BI55" i="23"/>
  <c r="BI56" i="23"/>
  <c r="BI63" i="23"/>
  <c r="BI61" i="23"/>
  <c r="BE59" i="23"/>
  <c r="CV88" i="23"/>
  <c r="CV57" i="23"/>
  <c r="CV62" i="23"/>
  <c r="CV58" i="23"/>
  <c r="B52" i="23"/>
  <c r="I52" i="23" s="1"/>
  <c r="B11" i="23"/>
  <c r="I10" i="23"/>
  <c r="AH64" i="23"/>
  <c r="AR60" i="23"/>
  <c r="AR73" i="23" s="1"/>
  <c r="AW64" i="23"/>
  <c r="BM88" i="23"/>
  <c r="BM55" i="23"/>
  <c r="BM57" i="23"/>
  <c r="BM58" i="23"/>
  <c r="BM62" i="23"/>
  <c r="CA61" i="23"/>
  <c r="W55" i="23"/>
  <c r="BE58" i="23"/>
  <c r="U64" i="23"/>
  <c r="DA63" i="23"/>
  <c r="DA76" i="23" s="1"/>
  <c r="BT52" i="23"/>
  <c r="CV56" i="23"/>
  <c r="CV64" i="23" s="1"/>
  <c r="AS56" i="23"/>
  <c r="AS64" i="23" s="1"/>
  <c r="BZ88" i="23"/>
  <c r="BZ63" i="23"/>
  <c r="BZ62" i="23"/>
  <c r="BZ60" i="23"/>
  <c r="BZ64" i="23" s="1"/>
  <c r="BZ57" i="23"/>
  <c r="BI60" i="23"/>
  <c r="AQ88" i="23"/>
  <c r="AQ61" i="23"/>
  <c r="AQ64" i="23" s="1"/>
  <c r="AQ62" i="23"/>
  <c r="CC59" i="23"/>
  <c r="CC72" i="23" s="1"/>
  <c r="CC88" i="23"/>
  <c r="CC60" i="23"/>
  <c r="CC73" i="23" s="1"/>
  <c r="DC74" i="23"/>
  <c r="AZ88" i="23"/>
  <c r="AZ63" i="23"/>
  <c r="AZ58" i="23"/>
  <c r="AZ59" i="23"/>
  <c r="AZ55" i="23"/>
  <c r="CK88" i="23"/>
  <c r="CK57" i="23"/>
  <c r="AE64" i="23"/>
  <c r="AE68" i="23"/>
  <c r="BB88" i="23"/>
  <c r="BB59" i="23"/>
  <c r="BB72" i="23" s="1"/>
  <c r="BT72" i="23" s="1"/>
  <c r="BB57" i="23"/>
  <c r="BB70" i="23" s="1"/>
  <c r="BT70" i="23" s="1"/>
  <c r="BB60" i="23"/>
  <c r="BB73" i="23" s="1"/>
  <c r="BB56" i="23"/>
  <c r="BB69" i="23" s="1"/>
  <c r="CL88" i="23"/>
  <c r="CL58" i="23"/>
  <c r="CL57" i="23"/>
  <c r="CL60" i="23"/>
  <c r="BB61" i="23"/>
  <c r="BB74" i="23" s="1"/>
  <c r="CK56" i="23"/>
  <c r="CK64" i="23" s="1"/>
  <c r="AZ60" i="23"/>
  <c r="AZ56" i="23"/>
  <c r="CL55" i="23"/>
  <c r="CL64" i="23" s="1"/>
  <c r="CA57" i="23"/>
  <c r="CA64" i="23" s="1"/>
  <c r="CY64" i="23"/>
  <c r="AV64" i="23"/>
  <c r="E55" i="23"/>
  <c r="AD64" i="23"/>
  <c r="AB64" i="23"/>
  <c r="BN88" i="23"/>
  <c r="BN57" i="23"/>
  <c r="BN59" i="23"/>
  <c r="BN58" i="23"/>
  <c r="DA88" i="23"/>
  <c r="DO88" i="23" s="1"/>
  <c r="DA56" i="23"/>
  <c r="DA69" i="23" s="1"/>
  <c r="DC69" i="23" s="1"/>
  <c r="DA55" i="23"/>
  <c r="AR56" i="23"/>
  <c r="AR69" i="23" s="1"/>
  <c r="AR88" i="23"/>
  <c r="AR62" i="23"/>
  <c r="AR75" i="23" s="1"/>
  <c r="BB55" i="23"/>
  <c r="BA88" i="23"/>
  <c r="BA58" i="23"/>
  <c r="BA57" i="23"/>
  <c r="BA64" i="23" s="1"/>
  <c r="BA60" i="23"/>
  <c r="BA59" i="23"/>
  <c r="M88" i="23"/>
  <c r="M55" i="23"/>
  <c r="M57" i="23"/>
  <c r="DC75" i="23"/>
  <c r="M63" i="23"/>
  <c r="M60" i="23"/>
  <c r="CX64" i="23"/>
  <c r="CX68" i="23"/>
  <c r="BO64" i="23"/>
  <c r="BA62" i="23"/>
  <c r="AS57" i="23"/>
  <c r="AS88" i="23"/>
  <c r="DO84" i="23"/>
  <c r="DO89" i="23" s="1"/>
  <c r="D55" i="23"/>
  <c r="D64" i="23" s="1"/>
  <c r="D88" i="23"/>
  <c r="W61" i="23"/>
  <c r="DC70" i="23"/>
  <c r="BH64" i="23"/>
  <c r="BH68" i="23"/>
  <c r="CK63" i="23"/>
  <c r="CA58" i="23"/>
  <c r="DC73" i="23"/>
  <c r="AJ63" i="23"/>
  <c r="AJ88" i="23"/>
  <c r="AJ58" i="23"/>
  <c r="AJ64" i="23" s="1"/>
  <c r="BX88" i="23"/>
  <c r="BX62" i="23"/>
  <c r="BX55" i="23"/>
  <c r="BX56" i="23"/>
  <c r="DA59" i="23"/>
  <c r="DA72" i="23" s="1"/>
  <c r="DC72" i="23" s="1"/>
  <c r="DA58" i="23"/>
  <c r="DA71" i="23" s="1"/>
  <c r="DC71" i="23" s="1"/>
  <c r="AL58" i="23"/>
  <c r="AL64" i="23" s="1"/>
  <c r="AL88" i="23"/>
  <c r="AL63" i="23"/>
  <c r="AL62" i="23"/>
  <c r="AL59" i="23"/>
  <c r="AL61" i="23"/>
  <c r="AS62" i="23"/>
  <c r="T88" i="23"/>
  <c r="T59" i="23"/>
  <c r="T62" i="23"/>
  <c r="AX88" i="23"/>
  <c r="AX57" i="23"/>
  <c r="AX55" i="23"/>
  <c r="AX63" i="23"/>
  <c r="AX56" i="23"/>
  <c r="BX57" i="23"/>
  <c r="Q56" i="23"/>
  <c r="Q64" i="23" s="1"/>
  <c r="Q88" i="23"/>
  <c r="Q60" i="23"/>
  <c r="Q59" i="23"/>
  <c r="Q58" i="23"/>
  <c r="Q61" i="23"/>
  <c r="Q62" i="23"/>
  <c r="BN55" i="23"/>
  <c r="AT88" i="23"/>
  <c r="AT57" i="23"/>
  <c r="AT55" i="23"/>
  <c r="AT58" i="23"/>
  <c r="CK59" i="23"/>
  <c r="DA57" i="23"/>
  <c r="DA70" i="23" s="1"/>
  <c r="BM63" i="23"/>
  <c r="DO82" i="23"/>
  <c r="AR55" i="23"/>
  <c r="DL50" i="24" l="1"/>
  <c r="DN61" i="25"/>
  <c r="Y15" i="21"/>
  <c r="Y17" i="21"/>
  <c r="Y14" i="21"/>
  <c r="CI65" i="25"/>
  <c r="DN64" i="25"/>
  <c r="DN62" i="25"/>
  <c r="CI54" i="25"/>
  <c r="BZ56" i="25"/>
  <c r="BW59" i="25"/>
  <c r="DN59" i="25" s="1"/>
  <c r="CS54" i="25"/>
  <c r="CL56" i="25"/>
  <c r="DN56" i="25" s="1"/>
  <c r="DN60" i="25"/>
  <c r="BW65" i="25"/>
  <c r="AO54" i="25"/>
  <c r="N56" i="25"/>
  <c r="BW54" i="25"/>
  <c r="DN54" i="25" s="1"/>
  <c r="DE54" i="25"/>
  <c r="CV56" i="25"/>
  <c r="Z65" i="25"/>
  <c r="AO65" i="25" s="1"/>
  <c r="DE65" i="25"/>
  <c r="BI65" i="25"/>
  <c r="AY65" i="25"/>
  <c r="AO59" i="25"/>
  <c r="BW63" i="25"/>
  <c r="DN63" i="25" s="1"/>
  <c r="DL52" i="24"/>
  <c r="BM64" i="23"/>
  <c r="BL64" i="23"/>
  <c r="BL68" i="23"/>
  <c r="AT64" i="23"/>
  <c r="BK64" i="23"/>
  <c r="AX64" i="23"/>
  <c r="CB64" i="23"/>
  <c r="CB68" i="23"/>
  <c r="CH68" i="23" s="1"/>
  <c r="CH72" i="23"/>
  <c r="Z64" i="23"/>
  <c r="AR64" i="23"/>
  <c r="AR68" i="23"/>
  <c r="E68" i="23"/>
  <c r="E64" i="23"/>
  <c r="CQ64" i="23"/>
  <c r="CQ68" i="23"/>
  <c r="CR68" i="23" s="1"/>
  <c r="BX64" i="23"/>
  <c r="BT69" i="23"/>
  <c r="AZ64" i="23"/>
  <c r="W64" i="23"/>
  <c r="R64" i="23"/>
  <c r="CM64" i="23"/>
  <c r="AI64" i="23"/>
  <c r="AI68" i="23"/>
  <c r="BD64" i="23"/>
  <c r="P68" i="23"/>
  <c r="P64" i="23"/>
  <c r="DB64" i="23"/>
  <c r="BE64" i="23"/>
  <c r="AP64" i="23"/>
  <c r="AF64" i="23"/>
  <c r="AF68" i="23"/>
  <c r="BT73" i="23"/>
  <c r="BB64" i="23"/>
  <c r="BB68" i="23"/>
  <c r="CP64" i="23"/>
  <c r="CP68" i="23"/>
  <c r="AM72" i="23"/>
  <c r="BJ64" i="23"/>
  <c r="CC64" i="23"/>
  <c r="L64" i="23"/>
  <c r="DA68" i="23"/>
  <c r="DA64" i="23"/>
  <c r="AM70" i="23"/>
  <c r="Y64" i="23"/>
  <c r="AK64" i="23"/>
  <c r="AK68" i="23"/>
  <c r="BC64" i="23"/>
  <c r="BC68" i="23"/>
  <c r="AM71" i="23"/>
  <c r="N64" i="23"/>
  <c r="AM73" i="23"/>
  <c r="DC68" i="23"/>
  <c r="BN64" i="23"/>
  <c r="BT75" i="23"/>
  <c r="CD64" i="23"/>
  <c r="F68" i="23"/>
  <c r="F64" i="23"/>
  <c r="AY64" i="23"/>
  <c r="BI64" i="23"/>
  <c r="X64" i="23"/>
  <c r="M64" i="23"/>
  <c r="CE64" i="23"/>
  <c r="BF64" i="23"/>
  <c r="AM76" i="23"/>
  <c r="BY64" i="23"/>
  <c r="CZ64" i="23"/>
  <c r="P29" i="22"/>
  <c r="P33" i="22"/>
  <c r="Y12" i="21" l="1"/>
  <c r="DN65" i="25"/>
  <c r="BT68" i="23"/>
  <c r="AM68" i="23"/>
  <c r="I68" i="23"/>
  <c r="B31" i="1" l="1"/>
  <c r="AH3" i="21" s="1"/>
  <c r="E16" i="19"/>
  <c r="E17" i="19"/>
  <c r="E15" i="19"/>
  <c r="E14" i="19"/>
  <c r="E13" i="19"/>
  <c r="E12" i="19"/>
  <c r="E3" i="19"/>
  <c r="G26" i="21"/>
  <c r="G25" i="21"/>
  <c r="G24" i="21"/>
  <c r="G23" i="21"/>
  <c r="G22" i="21"/>
  <c r="G21" i="21"/>
  <c r="G17" i="21"/>
  <c r="G16" i="21"/>
  <c r="G15" i="21"/>
  <c r="G14" i="21"/>
  <c r="G13" i="21"/>
  <c r="G12" i="21"/>
  <c r="G8" i="21"/>
  <c r="G7" i="21"/>
  <c r="G6" i="21"/>
  <c r="G5" i="21"/>
  <c r="G4" i="21"/>
  <c r="G3" i="21"/>
  <c r="B6" i="1"/>
  <c r="M26" i="21"/>
  <c r="K26" i="21"/>
  <c r="M25" i="21"/>
  <c r="M24" i="21"/>
  <c r="M23" i="21"/>
  <c r="M22" i="21"/>
  <c r="AD21" i="21"/>
  <c r="M21" i="21"/>
  <c r="K17" i="21"/>
  <c r="AD12" i="21"/>
  <c r="K8" i="21"/>
  <c r="C8" i="21"/>
  <c r="C17" i="21" s="1"/>
  <c r="AF7" i="21"/>
  <c r="AR10" i="22" s="1"/>
  <c r="AE7" i="21"/>
  <c r="AS18" i="22" s="1"/>
  <c r="AV18" i="22" s="1"/>
  <c r="C7" i="21"/>
  <c r="C16" i="21" s="1"/>
  <c r="D7" i="21"/>
  <c r="C6" i="21"/>
  <c r="C15" i="21" s="1"/>
  <c r="C24" i="21" s="1"/>
  <c r="AE5" i="21"/>
  <c r="C5" i="21"/>
  <c r="C4" i="21"/>
  <c r="C13" i="21" s="1"/>
  <c r="P18" i="22"/>
  <c r="AD3" i="21"/>
  <c r="C3" i="21"/>
  <c r="D3" i="21" s="1"/>
  <c r="I15" i="1"/>
  <c r="E8" i="19"/>
  <c r="E7" i="19"/>
  <c r="E6" i="19"/>
  <c r="E5" i="19"/>
  <c r="E4" i="19"/>
  <c r="C6" i="1"/>
  <c r="D6" i="1"/>
  <c r="E6" i="1"/>
  <c r="F6" i="1"/>
  <c r="G6" i="1"/>
  <c r="B26" i="19"/>
  <c r="B17" i="19"/>
  <c r="B8" i="19"/>
  <c r="B25" i="19"/>
  <c r="B16" i="19"/>
  <c r="B7" i="19"/>
  <c r="D7" i="19" s="1"/>
  <c r="B24" i="19"/>
  <c r="B15" i="19"/>
  <c r="B6" i="19"/>
  <c r="B23" i="19"/>
  <c r="B14" i="19"/>
  <c r="B5" i="19"/>
  <c r="B4" i="19"/>
  <c r="B13" i="19"/>
  <c r="B22" i="19"/>
  <c r="B21" i="19"/>
  <c r="B12" i="19"/>
  <c r="B3" i="19"/>
  <c r="M4" i="2"/>
  <c r="M3" i="2"/>
  <c r="J15" i="1"/>
  <c r="K15" i="1"/>
  <c r="L15" i="1"/>
  <c r="M15" i="1"/>
  <c r="N15" i="1"/>
  <c r="M26" i="19"/>
  <c r="K26" i="19"/>
  <c r="E26" i="19"/>
  <c r="AB25" i="19"/>
  <c r="AA25" i="19"/>
  <c r="M25" i="19"/>
  <c r="E25" i="19"/>
  <c r="AA24" i="19"/>
  <c r="M24" i="19"/>
  <c r="E24" i="19"/>
  <c r="AA23" i="19"/>
  <c r="M23" i="19"/>
  <c r="E23" i="19"/>
  <c r="M22" i="19"/>
  <c r="E22" i="19"/>
  <c r="AC21" i="19"/>
  <c r="AA21" i="19"/>
  <c r="Z21" i="19"/>
  <c r="M21" i="19"/>
  <c r="E21" i="19"/>
  <c r="K17" i="19"/>
  <c r="C15" i="19"/>
  <c r="C24" i="19" s="1"/>
  <c r="Z12" i="19"/>
  <c r="K8" i="19"/>
  <c r="C8" i="19"/>
  <c r="AB7" i="19"/>
  <c r="AA7" i="19"/>
  <c r="C7" i="19"/>
  <c r="C6" i="19"/>
  <c r="AA5" i="19"/>
  <c r="C5" i="19"/>
  <c r="C14" i="19" s="1"/>
  <c r="F14" i="19" s="1"/>
  <c r="C4" i="19"/>
  <c r="AC3" i="19"/>
  <c r="AA3" i="19"/>
  <c r="Z3" i="19"/>
  <c r="C3" i="19"/>
  <c r="E26" i="2"/>
  <c r="E25" i="2"/>
  <c r="E24" i="2"/>
  <c r="E23" i="2"/>
  <c r="E22" i="2"/>
  <c r="E21" i="2"/>
  <c r="D14" i="16"/>
  <c r="D16" i="16"/>
  <c r="D17" i="16"/>
  <c r="D18" i="16"/>
  <c r="D19" i="16"/>
  <c r="D15" i="16"/>
  <c r="E9" i="16"/>
  <c r="E10" i="16"/>
  <c r="E11" i="16"/>
  <c r="E12" i="16"/>
  <c r="E13" i="16"/>
  <c r="E8" i="16"/>
  <c r="B26" i="2"/>
  <c r="B25" i="2"/>
  <c r="B24" i="2"/>
  <c r="B23" i="2"/>
  <c r="B22" i="2"/>
  <c r="B21" i="2"/>
  <c r="B17" i="2"/>
  <c r="B16" i="2"/>
  <c r="B15" i="2"/>
  <c r="B14" i="2"/>
  <c r="B13" i="2"/>
  <c r="B12" i="2"/>
  <c r="M26" i="2"/>
  <c r="K26" i="2"/>
  <c r="I26" i="2"/>
  <c r="AB25" i="2"/>
  <c r="AA25" i="2"/>
  <c r="M25" i="2"/>
  <c r="I25" i="2"/>
  <c r="AA24" i="2"/>
  <c r="M24" i="2"/>
  <c r="I24" i="2"/>
  <c r="AA23" i="2"/>
  <c r="M23" i="2"/>
  <c r="I23" i="2"/>
  <c r="M22" i="2"/>
  <c r="I22" i="2"/>
  <c r="AC21" i="2"/>
  <c r="AA21" i="2"/>
  <c r="Z21" i="2"/>
  <c r="M21" i="2"/>
  <c r="I21" i="2"/>
  <c r="E16" i="2"/>
  <c r="E15" i="2"/>
  <c r="E17" i="2"/>
  <c r="E14" i="2"/>
  <c r="E13" i="2"/>
  <c r="E12" i="2"/>
  <c r="K17" i="2"/>
  <c r="I17" i="2"/>
  <c r="I16" i="2"/>
  <c r="I15" i="2"/>
  <c r="I14" i="2"/>
  <c r="I13" i="2"/>
  <c r="Z12" i="2"/>
  <c r="I12" i="2"/>
  <c r="I3" i="2"/>
  <c r="AA7" i="2"/>
  <c r="AB7" i="2"/>
  <c r="AA3" i="2"/>
  <c r="AA5" i="2"/>
  <c r="AC3" i="2"/>
  <c r="Z3" i="2"/>
  <c r="Q3" i="19"/>
  <c r="V22" i="19"/>
  <c r="U22" i="19"/>
  <c r="V25" i="19"/>
  <c r="U25" i="19"/>
  <c r="V24" i="19"/>
  <c r="U24" i="19"/>
  <c r="V26" i="2"/>
  <c r="U26" i="2"/>
  <c r="V21" i="2"/>
  <c r="U21" i="2"/>
  <c r="P22" i="2"/>
  <c r="O22" i="2"/>
  <c r="P25" i="19"/>
  <c r="O25" i="19"/>
  <c r="P24" i="19"/>
  <c r="O24" i="19"/>
  <c r="P23" i="2"/>
  <c r="O23" i="19"/>
  <c r="O26" i="19"/>
  <c r="P21" i="19"/>
  <c r="O21" i="19"/>
  <c r="R22" i="19"/>
  <c r="Q22" i="19"/>
  <c r="R25" i="2"/>
  <c r="Q25" i="19"/>
  <c r="R24" i="19"/>
  <c r="R23" i="19"/>
  <c r="Q23" i="19"/>
  <c r="R26" i="19"/>
  <c r="Q26" i="19"/>
  <c r="R21" i="2"/>
  <c r="Q21" i="2"/>
  <c r="P25" i="2"/>
  <c r="O25" i="2"/>
  <c r="V13" i="19"/>
  <c r="U13" i="19"/>
  <c r="V16" i="21"/>
  <c r="U16" i="2"/>
  <c r="V15" i="19"/>
  <c r="U15" i="19"/>
  <c r="V14" i="19"/>
  <c r="U14" i="19"/>
  <c r="V17" i="21"/>
  <c r="U17" i="21"/>
  <c r="V12" i="19"/>
  <c r="U12" i="19"/>
  <c r="P13" i="2"/>
  <c r="O13" i="2"/>
  <c r="P16" i="2"/>
  <c r="O16" i="2"/>
  <c r="P15" i="2"/>
  <c r="O15" i="2"/>
  <c r="P14" i="19"/>
  <c r="O14" i="19"/>
  <c r="P17" i="2"/>
  <c r="O17" i="2"/>
  <c r="P12" i="2"/>
  <c r="O12" i="19"/>
  <c r="R13" i="2"/>
  <c r="Q13" i="2"/>
  <c r="R16" i="2"/>
  <c r="Q16" i="2"/>
  <c r="R15" i="21"/>
  <c r="Q15" i="2"/>
  <c r="R14" i="2"/>
  <c r="Q14" i="19"/>
  <c r="R17" i="19"/>
  <c r="Q17" i="19"/>
  <c r="R12" i="2"/>
  <c r="Q12" i="2"/>
  <c r="V4" i="2"/>
  <c r="U4" i="2"/>
  <c r="V5" i="19"/>
  <c r="U5" i="19"/>
  <c r="V8" i="19"/>
  <c r="U8" i="19"/>
  <c r="V3" i="2"/>
  <c r="U3" i="2"/>
  <c r="P4" i="19"/>
  <c r="O4" i="19"/>
  <c r="P7" i="2"/>
  <c r="O7" i="2"/>
  <c r="P6" i="2"/>
  <c r="O6" i="2"/>
  <c r="P5" i="2"/>
  <c r="P8" i="2"/>
  <c r="O8" i="2"/>
  <c r="O3" i="19"/>
  <c r="R4" i="2"/>
  <c r="Q4" i="2"/>
  <c r="R7" i="19"/>
  <c r="Q7" i="2"/>
  <c r="R6" i="2"/>
  <c r="Q6" i="2"/>
  <c r="R5" i="2"/>
  <c r="Q5" i="2"/>
  <c r="R3" i="19"/>
  <c r="C1" i="18"/>
  <c r="D1" i="18" s="1"/>
  <c r="E1" i="18" s="1"/>
  <c r="F1" i="18" s="1"/>
  <c r="G1" i="18" s="1"/>
  <c r="H1" i="18" s="1"/>
  <c r="I1" i="18" s="1"/>
  <c r="J1" i="18" s="1"/>
  <c r="K1" i="18" s="1"/>
  <c r="L1" i="18" s="1"/>
  <c r="M1" i="18" s="1"/>
  <c r="N1" i="18" s="1"/>
  <c r="O1" i="18" s="1"/>
  <c r="P1" i="18" s="1"/>
  <c r="B16" i="1"/>
  <c r="M8" i="2"/>
  <c r="M7" i="2"/>
  <c r="M6" i="2"/>
  <c r="M5" i="2"/>
  <c r="E4" i="2"/>
  <c r="E5" i="2"/>
  <c r="E6" i="2"/>
  <c r="E7" i="2"/>
  <c r="E8" i="2"/>
  <c r="E3" i="2"/>
  <c r="C8" i="2"/>
  <c r="C17" i="2" s="1"/>
  <c r="C26" i="2" s="1"/>
  <c r="C7" i="2"/>
  <c r="C16" i="2" s="1"/>
  <c r="C25" i="2" s="1"/>
  <c r="D25" i="2" s="1"/>
  <c r="C6" i="2"/>
  <c r="C15" i="2" s="1"/>
  <c r="C24" i="2" s="1"/>
  <c r="C5" i="2"/>
  <c r="C14" i="2" s="1"/>
  <c r="C23" i="2" s="1"/>
  <c r="C4" i="2"/>
  <c r="C13" i="2" s="1"/>
  <c r="C22" i="2" s="1"/>
  <c r="C3" i="2"/>
  <c r="F3" i="2" s="1"/>
  <c r="B4" i="2"/>
  <c r="B5" i="2"/>
  <c r="B6" i="2"/>
  <c r="B7" i="2"/>
  <c r="B8" i="2"/>
  <c r="B3" i="2"/>
  <c r="K8" i="2"/>
  <c r="I7" i="2"/>
  <c r="I4" i="2"/>
  <c r="I5" i="2"/>
  <c r="I6" i="2"/>
  <c r="I8" i="2"/>
  <c r="E16" i="22" l="1"/>
  <c r="D9" i="39" s="1"/>
  <c r="D16" i="39" s="1"/>
  <c r="G9" i="39"/>
  <c r="F8" i="19"/>
  <c r="F4" i="19"/>
  <c r="D6" i="21"/>
  <c r="C12" i="2"/>
  <c r="C21" i="2" s="1"/>
  <c r="D21" i="2" s="1"/>
  <c r="D7" i="2"/>
  <c r="D12" i="2"/>
  <c r="AN9" i="22"/>
  <c r="F15" i="19"/>
  <c r="F5" i="19"/>
  <c r="F6" i="19"/>
  <c r="AV9" i="22"/>
  <c r="AS9" i="22" s="1"/>
  <c r="AU9" i="22" s="1"/>
  <c r="AU17" i="22" s="1"/>
  <c r="D5" i="19"/>
  <c r="F7" i="19"/>
  <c r="F25" i="2"/>
  <c r="AR13" i="22"/>
  <c r="D10" i="22"/>
  <c r="H10" i="22" s="1"/>
  <c r="AV10" i="22"/>
  <c r="C12" i="19"/>
  <c r="F12" i="19" s="1"/>
  <c r="D3" i="19"/>
  <c r="H3" i="19" s="1"/>
  <c r="D6" i="19"/>
  <c r="F3" i="21"/>
  <c r="P9" i="22"/>
  <c r="M9" i="22" s="1"/>
  <c r="O9" i="22" s="1"/>
  <c r="D8" i="21"/>
  <c r="D15" i="19"/>
  <c r="L34" i="22"/>
  <c r="L36" i="22" s="1"/>
  <c r="L11" i="22"/>
  <c r="D23" i="2"/>
  <c r="D24" i="19"/>
  <c r="F3" i="19"/>
  <c r="H16" i="22"/>
  <c r="AF31" i="22"/>
  <c r="AF39" i="22"/>
  <c r="T3" i="2"/>
  <c r="T4" i="2"/>
  <c r="T13" i="21"/>
  <c r="T12" i="21"/>
  <c r="T17" i="21"/>
  <c r="T12" i="19"/>
  <c r="S24" i="2"/>
  <c r="S17" i="21"/>
  <c r="S14" i="21"/>
  <c r="P16" i="21"/>
  <c r="S12" i="21"/>
  <c r="U13" i="21"/>
  <c r="O21" i="2"/>
  <c r="V13" i="21"/>
  <c r="P17" i="21"/>
  <c r="S23" i="2"/>
  <c r="Q17" i="21"/>
  <c r="T14" i="21"/>
  <c r="AB5" i="21"/>
  <c r="Q14" i="21"/>
  <c r="S16" i="21"/>
  <c r="S15" i="21"/>
  <c r="T21" i="2"/>
  <c r="T13" i="19"/>
  <c r="S5" i="2"/>
  <c r="T16" i="21"/>
  <c r="T15" i="21"/>
  <c r="S26" i="2"/>
  <c r="U12" i="21"/>
  <c r="S13" i="19"/>
  <c r="T26" i="19"/>
  <c r="V12" i="21"/>
  <c r="O15" i="21"/>
  <c r="Q16" i="21"/>
  <c r="R17" i="21"/>
  <c r="AV8" i="22"/>
  <c r="X8" i="22"/>
  <c r="U21" i="19"/>
  <c r="AA3" i="21"/>
  <c r="P15" i="21"/>
  <c r="R16" i="21"/>
  <c r="O16" i="21"/>
  <c r="T5" i="2"/>
  <c r="Z5" i="21"/>
  <c r="O14" i="21"/>
  <c r="Q15" i="21"/>
  <c r="S7" i="2"/>
  <c r="S6" i="19"/>
  <c r="K13" i="22"/>
  <c r="P8" i="22"/>
  <c r="S24" i="19"/>
  <c r="P14" i="21"/>
  <c r="O12" i="21"/>
  <c r="P13" i="21"/>
  <c r="R14" i="21"/>
  <c r="S12" i="19"/>
  <c r="T23" i="2"/>
  <c r="Q25" i="2"/>
  <c r="P12" i="21"/>
  <c r="Q13" i="21"/>
  <c r="U15" i="21"/>
  <c r="O13" i="21"/>
  <c r="U16" i="21"/>
  <c r="BD8" i="22"/>
  <c r="AF16" i="22"/>
  <c r="AF8" i="22"/>
  <c r="AB8" i="21"/>
  <c r="Q12" i="21"/>
  <c r="R13" i="21"/>
  <c r="V15" i="21"/>
  <c r="S17" i="2"/>
  <c r="T25" i="2"/>
  <c r="R12" i="21"/>
  <c r="S13" i="21"/>
  <c r="U14" i="21"/>
  <c r="T7" i="2"/>
  <c r="S15" i="19"/>
  <c r="T24" i="2"/>
  <c r="S8" i="19"/>
  <c r="S3" i="19"/>
  <c r="AN8" i="22"/>
  <c r="T15" i="19"/>
  <c r="T17" i="19"/>
  <c r="S21" i="2"/>
  <c r="V14" i="21"/>
  <c r="O17" i="21"/>
  <c r="P19" i="22"/>
  <c r="H3" i="21"/>
  <c r="C12" i="21"/>
  <c r="D12" i="21" s="1"/>
  <c r="D4" i="21"/>
  <c r="X9" i="22" s="1"/>
  <c r="D24" i="21"/>
  <c r="D17" i="21"/>
  <c r="D15" i="21"/>
  <c r="C22" i="21"/>
  <c r="D22" i="21" s="1"/>
  <c r="D16" i="21"/>
  <c r="C25" i="21"/>
  <c r="D25" i="21" s="1"/>
  <c r="AV32" i="22" s="1"/>
  <c r="C26" i="21"/>
  <c r="D26" i="21" s="1"/>
  <c r="D13" i="21"/>
  <c r="C14" i="21"/>
  <c r="D14" i="21" s="1"/>
  <c r="D5" i="21"/>
  <c r="T6" i="2"/>
  <c r="U5" i="2"/>
  <c r="U15" i="2"/>
  <c r="V3" i="19"/>
  <c r="T5" i="19"/>
  <c r="O7" i="19"/>
  <c r="P12" i="19"/>
  <c r="R14" i="19"/>
  <c r="P23" i="19"/>
  <c r="V5" i="2"/>
  <c r="V15" i="2"/>
  <c r="V25" i="2"/>
  <c r="P7" i="19"/>
  <c r="V21" i="19"/>
  <c r="R7" i="2"/>
  <c r="O12" i="2"/>
  <c r="Q17" i="2"/>
  <c r="Q26" i="2"/>
  <c r="R17" i="2"/>
  <c r="Q22" i="2"/>
  <c r="S7" i="19"/>
  <c r="O17" i="19"/>
  <c r="U13" i="2"/>
  <c r="R22" i="2"/>
  <c r="O13" i="19"/>
  <c r="O15" i="19"/>
  <c r="P17" i="19"/>
  <c r="V26" i="19"/>
  <c r="R3" i="2"/>
  <c r="V13" i="2"/>
  <c r="U22" i="2"/>
  <c r="O6" i="19"/>
  <c r="P13" i="19"/>
  <c r="P15" i="19"/>
  <c r="T8" i="19"/>
  <c r="S16" i="19"/>
  <c r="O3" i="2"/>
  <c r="U8" i="2"/>
  <c r="Q14" i="2"/>
  <c r="V22" i="2"/>
  <c r="Q4" i="19"/>
  <c r="P6" i="19"/>
  <c r="Q15" i="19"/>
  <c r="V8" i="2"/>
  <c r="R4" i="19"/>
  <c r="P22" i="19"/>
  <c r="S4" i="2"/>
  <c r="S13" i="2"/>
  <c r="T26" i="2"/>
  <c r="O4" i="2"/>
  <c r="O14" i="2"/>
  <c r="O24" i="2"/>
  <c r="V4" i="19"/>
  <c r="T6" i="19"/>
  <c r="S6" i="2"/>
  <c r="T13" i="2"/>
  <c r="S23" i="19"/>
  <c r="P4" i="2"/>
  <c r="P14" i="2"/>
  <c r="P24" i="2"/>
  <c r="O8" i="19"/>
  <c r="Q16" i="19"/>
  <c r="T23" i="19"/>
  <c r="U24" i="2"/>
  <c r="R16" i="19"/>
  <c r="S21" i="19"/>
  <c r="V24" i="2"/>
  <c r="U3" i="19"/>
  <c r="Q5" i="19"/>
  <c r="U16" i="19"/>
  <c r="T21" i="19"/>
  <c r="D8" i="19"/>
  <c r="D4" i="19"/>
  <c r="U7" i="19"/>
  <c r="U7" i="2"/>
  <c r="S5" i="19"/>
  <c r="T4" i="19"/>
  <c r="U12" i="2"/>
  <c r="O5" i="19"/>
  <c r="O5" i="2"/>
  <c r="V12" i="2"/>
  <c r="O16" i="19"/>
  <c r="V7" i="19"/>
  <c r="V7" i="2"/>
  <c r="U17" i="19"/>
  <c r="U17" i="2"/>
  <c r="P8" i="19"/>
  <c r="S17" i="19"/>
  <c r="T16" i="19"/>
  <c r="S16" i="2"/>
  <c r="X16" i="2" s="1"/>
  <c r="Q24" i="19"/>
  <c r="Q24" i="2"/>
  <c r="Q6" i="19"/>
  <c r="R23" i="2"/>
  <c r="R5" i="19"/>
  <c r="R6" i="19"/>
  <c r="O23" i="2"/>
  <c r="S4" i="19"/>
  <c r="T24" i="19"/>
  <c r="T17" i="2"/>
  <c r="P21" i="2"/>
  <c r="R26" i="2"/>
  <c r="T3" i="19"/>
  <c r="Q12" i="19"/>
  <c r="U4" i="19"/>
  <c r="V16" i="2"/>
  <c r="V16" i="19"/>
  <c r="S26" i="19"/>
  <c r="R8" i="2"/>
  <c r="R8" i="19"/>
  <c r="P3" i="19"/>
  <c r="P3" i="2"/>
  <c r="T7" i="19"/>
  <c r="S14" i="19"/>
  <c r="X14" i="19" s="1"/>
  <c r="S14" i="2"/>
  <c r="T25" i="19"/>
  <c r="S8" i="2"/>
  <c r="S12" i="2"/>
  <c r="S15" i="2"/>
  <c r="Q21" i="19"/>
  <c r="V6" i="2"/>
  <c r="V6" i="19"/>
  <c r="T22" i="2"/>
  <c r="T22" i="19"/>
  <c r="V23" i="19"/>
  <c r="V23" i="2"/>
  <c r="Q3" i="2"/>
  <c r="P26" i="2"/>
  <c r="P26" i="19"/>
  <c r="P16" i="19"/>
  <c r="V17" i="2"/>
  <c r="V17" i="19"/>
  <c r="P5" i="19"/>
  <c r="Q7" i="19"/>
  <c r="Q13" i="19"/>
  <c r="Q23" i="2"/>
  <c r="U25" i="2"/>
  <c r="R13" i="19"/>
  <c r="O26" i="2"/>
  <c r="R12" i="19"/>
  <c r="Q8" i="2"/>
  <c r="Q8" i="19"/>
  <c r="R15" i="2"/>
  <c r="R15" i="19"/>
  <c r="S25" i="2"/>
  <c r="S25" i="19"/>
  <c r="X25" i="19" s="1"/>
  <c r="S3" i="2"/>
  <c r="U6" i="19"/>
  <c r="U6" i="2"/>
  <c r="T14" i="19"/>
  <c r="T14" i="2"/>
  <c r="S22" i="2"/>
  <c r="S22" i="19"/>
  <c r="U23" i="2"/>
  <c r="U23" i="19"/>
  <c r="T8" i="2"/>
  <c r="T12" i="2"/>
  <c r="T15" i="2"/>
  <c r="R21" i="19"/>
  <c r="O22" i="19"/>
  <c r="U26" i="19"/>
  <c r="U14" i="2"/>
  <c r="V14" i="2"/>
  <c r="T16" i="2"/>
  <c r="R25" i="19"/>
  <c r="R24" i="2"/>
  <c r="D14" i="19"/>
  <c r="C23" i="19"/>
  <c r="C17" i="19"/>
  <c r="F17" i="19" s="1"/>
  <c r="C13" i="19"/>
  <c r="F13" i="19" s="1"/>
  <c r="C16" i="19"/>
  <c r="F16" i="19" s="1"/>
  <c r="F22" i="2"/>
  <c r="F14" i="2"/>
  <c r="J25" i="2"/>
  <c r="N25" i="2" s="1"/>
  <c r="F26" i="2"/>
  <c r="F23" i="2"/>
  <c r="F24" i="2"/>
  <c r="D24" i="2"/>
  <c r="D22" i="2"/>
  <c r="D26" i="2"/>
  <c r="F13" i="2"/>
  <c r="D14" i="2"/>
  <c r="D17" i="2"/>
  <c r="D15" i="2"/>
  <c r="D16" i="2"/>
  <c r="F15" i="2"/>
  <c r="F16" i="2"/>
  <c r="F17" i="2"/>
  <c r="D13" i="2"/>
  <c r="D6" i="2"/>
  <c r="F7" i="2"/>
  <c r="J7" i="2" s="1"/>
  <c r="N7" i="2" s="1"/>
  <c r="D8" i="2"/>
  <c r="F8" i="2"/>
  <c r="F6" i="2"/>
  <c r="D5" i="2"/>
  <c r="F4" i="2"/>
  <c r="F5" i="2"/>
  <c r="D4" i="2"/>
  <c r="D3" i="2"/>
  <c r="J3" i="2" s="1"/>
  <c r="G16" i="39" l="1"/>
  <c r="F12" i="2"/>
  <c r="J12" i="2" s="1"/>
  <c r="D12" i="19"/>
  <c r="J23" i="2"/>
  <c r="N23" i="2" s="1"/>
  <c r="F21" i="2"/>
  <c r="J21" i="2" s="1"/>
  <c r="N21" i="2" s="1"/>
  <c r="Y21" i="2" s="1"/>
  <c r="C21" i="19"/>
  <c r="J14" i="2"/>
  <c r="O17" i="22"/>
  <c r="W17" i="22"/>
  <c r="U9" i="22"/>
  <c r="W9" i="22" s="1"/>
  <c r="W20" i="22" s="1"/>
  <c r="AD5" i="22"/>
  <c r="N5" i="22"/>
  <c r="BD9" i="22"/>
  <c r="BA9" i="22" s="1"/>
  <c r="AF9" i="22"/>
  <c r="AC9" i="22" s="1"/>
  <c r="M20" i="22"/>
  <c r="E20" i="22" s="1"/>
  <c r="L13" i="22"/>
  <c r="L20" i="22" s="1"/>
  <c r="L21" i="22" s="1"/>
  <c r="L22" i="22" s="1"/>
  <c r="BD32" i="22"/>
  <c r="AS32" i="22"/>
  <c r="AR32" i="22"/>
  <c r="AQ32" i="22"/>
  <c r="C32" i="22" s="1"/>
  <c r="X32" i="22"/>
  <c r="AN32" i="22"/>
  <c r="AB15" i="21"/>
  <c r="X7" i="2"/>
  <c r="AC7" i="22"/>
  <c r="BA7" i="22"/>
  <c r="BD7" i="22" s="1"/>
  <c r="Z12" i="21"/>
  <c r="AB13" i="21"/>
  <c r="AB7" i="21"/>
  <c r="X21" i="2"/>
  <c r="AB14" i="21"/>
  <c r="L43" i="22"/>
  <c r="AB16" i="21"/>
  <c r="AA17" i="21"/>
  <c r="AB25" i="21"/>
  <c r="AN33" i="22"/>
  <c r="AB21" i="21"/>
  <c r="AB4" i="21"/>
  <c r="AF30" i="22"/>
  <c r="AN39" i="22"/>
  <c r="Z13" i="21"/>
  <c r="AB12" i="21"/>
  <c r="AB3" i="21"/>
  <c r="P31" i="22"/>
  <c r="X24" i="19"/>
  <c r="AB6" i="21"/>
  <c r="AA23" i="21"/>
  <c r="AD44" i="22" s="1"/>
  <c r="AD34" i="22" s="1"/>
  <c r="AB17" i="21"/>
  <c r="AA12" i="21"/>
  <c r="AV16" i="22"/>
  <c r="Z17" i="21"/>
  <c r="X24" i="2"/>
  <c r="AB23" i="21"/>
  <c r="Z16" i="21"/>
  <c r="AA25" i="21"/>
  <c r="M7" i="22"/>
  <c r="X13" i="19"/>
  <c r="Z14" i="21"/>
  <c r="X3" i="2"/>
  <c r="X5" i="2"/>
  <c r="AA22" i="21"/>
  <c r="Z15" i="21"/>
  <c r="AB22" i="21"/>
  <c r="AA14" i="21"/>
  <c r="P30" i="22"/>
  <c r="X4" i="2"/>
  <c r="X25" i="2"/>
  <c r="Y25" i="2" s="1"/>
  <c r="Z25" i="2" s="1"/>
  <c r="X22" i="2"/>
  <c r="X15" i="2"/>
  <c r="X12" i="19"/>
  <c r="X21" i="19"/>
  <c r="AA7" i="21"/>
  <c r="AT21" i="22" s="1"/>
  <c r="AT11" i="22" s="1"/>
  <c r="X15" i="19"/>
  <c r="AA26" i="21"/>
  <c r="P16" i="22"/>
  <c r="AA6" i="21"/>
  <c r="AL21" i="22" s="1"/>
  <c r="AB26" i="21"/>
  <c r="X13" i="2"/>
  <c r="AA21" i="21"/>
  <c r="N44" i="22" s="1"/>
  <c r="AA5" i="21"/>
  <c r="AD21" i="22" s="1"/>
  <c r="BB13" i="22"/>
  <c r="AA13" i="21"/>
  <c r="X3" i="19"/>
  <c r="AA8" i="21"/>
  <c r="BB21" i="22" s="1"/>
  <c r="J12" i="39" s="1"/>
  <c r="AA24" i="21"/>
  <c r="AL44" i="22" s="1"/>
  <c r="AL34" i="22" s="1"/>
  <c r="AA16" i="21"/>
  <c r="AN16" i="22"/>
  <c r="X8" i="19"/>
  <c r="X17" i="19"/>
  <c r="AA15" i="21"/>
  <c r="AB24" i="21"/>
  <c r="X4" i="19"/>
  <c r="X17" i="2"/>
  <c r="BD16" i="22"/>
  <c r="X12" i="2"/>
  <c r="X16" i="22"/>
  <c r="AA4" i="21"/>
  <c r="X26" i="19"/>
  <c r="C21" i="21"/>
  <c r="D21" i="21" s="1"/>
  <c r="E3" i="21"/>
  <c r="F12" i="21"/>
  <c r="H12" i="21"/>
  <c r="I12" i="21" s="1"/>
  <c r="I3" i="21"/>
  <c r="M3" i="21"/>
  <c r="C23" i="21"/>
  <c r="D23" i="21" s="1"/>
  <c r="X23" i="2"/>
  <c r="Y23" i="2" s="1"/>
  <c r="Z23" i="2" s="1"/>
  <c r="X6" i="2"/>
  <c r="X22" i="19"/>
  <c r="X16" i="19"/>
  <c r="X6" i="19"/>
  <c r="X7" i="19"/>
  <c r="X26" i="2"/>
  <c r="X14" i="2"/>
  <c r="X23" i="19"/>
  <c r="X8" i="2"/>
  <c r="H12" i="19"/>
  <c r="I12" i="19" s="1"/>
  <c r="M3" i="19"/>
  <c r="I3" i="19"/>
  <c r="J3" i="19" s="1"/>
  <c r="X5" i="19"/>
  <c r="C22" i="19"/>
  <c r="D13" i="19"/>
  <c r="D23" i="19"/>
  <c r="C25" i="19"/>
  <c r="D16" i="19"/>
  <c r="D21" i="19"/>
  <c r="C26" i="19"/>
  <c r="D17" i="19"/>
  <c r="J24" i="2"/>
  <c r="N24" i="2" s="1"/>
  <c r="Y24" i="2" s="1"/>
  <c r="Z24" i="2" s="1"/>
  <c r="J22" i="2"/>
  <c r="N22" i="2" s="1"/>
  <c r="J26" i="2"/>
  <c r="N26" i="2" s="1"/>
  <c r="J13" i="2"/>
  <c r="J17" i="2"/>
  <c r="J15" i="2"/>
  <c r="J16" i="2"/>
  <c r="Y7" i="2"/>
  <c r="Z7" i="2" s="1"/>
  <c r="J6" i="2"/>
  <c r="N6" i="2" s="1"/>
  <c r="J8" i="2"/>
  <c r="N8" i="2" s="1"/>
  <c r="J5" i="2"/>
  <c r="N5" i="2" s="1"/>
  <c r="J4" i="2"/>
  <c r="N4" i="2" s="1"/>
  <c r="N3" i="2"/>
  <c r="N34" i="22" l="1"/>
  <c r="E31" i="39"/>
  <c r="AD11" i="22"/>
  <c r="G12" i="39"/>
  <c r="AL11" i="22"/>
  <c r="H12" i="39"/>
  <c r="T10" i="39"/>
  <c r="J13" i="39"/>
  <c r="J19" i="39"/>
  <c r="T4" i="39" s="1"/>
  <c r="J18" i="39"/>
  <c r="T11" i="39" s="1"/>
  <c r="J3" i="21"/>
  <c r="M5" i="22" s="1"/>
  <c r="P5" i="22" s="1"/>
  <c r="O5" i="22"/>
  <c r="F34" i="22"/>
  <c r="F36" i="22" s="1"/>
  <c r="E7" i="22"/>
  <c r="AR36" i="22"/>
  <c r="AR45" i="22" s="1"/>
  <c r="D32" i="22"/>
  <c r="AU32" i="22"/>
  <c r="AU36" i="22" s="1"/>
  <c r="U32" i="22"/>
  <c r="W32" i="22" s="1"/>
  <c r="F21" i="21"/>
  <c r="E21" i="21" s="1"/>
  <c r="P32" i="22"/>
  <c r="M32" i="22" s="1"/>
  <c r="AQ43" i="22"/>
  <c r="AQ36" i="22"/>
  <c r="AF32" i="22"/>
  <c r="AK32" i="22"/>
  <c r="AM32" i="22" s="1"/>
  <c r="BA32" i="22"/>
  <c r="BC32" i="22" s="1"/>
  <c r="AD36" i="22"/>
  <c r="AF38" i="22"/>
  <c r="AS5" i="22"/>
  <c r="E12" i="21"/>
  <c r="AN15" i="22"/>
  <c r="AN30" i="22"/>
  <c r="AL36" i="22"/>
  <c r="AV7" i="22"/>
  <c r="AN38" i="22"/>
  <c r="BD15" i="22"/>
  <c r="AF15" i="22"/>
  <c r="Y5" i="2"/>
  <c r="Z5" i="2" s="1"/>
  <c r="X7" i="22"/>
  <c r="W13" i="22"/>
  <c r="Y22" i="2"/>
  <c r="AA22" i="2" s="1"/>
  <c r="Y3" i="2"/>
  <c r="H21" i="21"/>
  <c r="Y4" i="2"/>
  <c r="AA4" i="2" s="1"/>
  <c r="AN7" i="22"/>
  <c r="X15" i="22"/>
  <c r="AV15" i="22"/>
  <c r="Y26" i="2"/>
  <c r="AF7" i="22"/>
  <c r="V21" i="22"/>
  <c r="V11" i="22" s="1"/>
  <c r="F11" i="22" s="1"/>
  <c r="F13" i="22" s="1"/>
  <c r="Y8" i="2"/>
  <c r="Y6" i="2"/>
  <c r="J12" i="21"/>
  <c r="J12" i="19"/>
  <c r="H21" i="19"/>
  <c r="I21" i="19" s="1"/>
  <c r="F21" i="19"/>
  <c r="N3" i="19"/>
  <c r="Y3" i="19" s="1"/>
  <c r="D22" i="19"/>
  <c r="D25" i="19"/>
  <c r="D26" i="19"/>
  <c r="E37" i="39" l="1"/>
  <c r="E38" i="39"/>
  <c r="O5" i="39" s="1"/>
  <c r="E32" i="39"/>
  <c r="Q10" i="39"/>
  <c r="G19" i="39"/>
  <c r="Q4" i="39" s="1"/>
  <c r="G18" i="39"/>
  <c r="Q11" i="39" s="1"/>
  <c r="G13" i="39"/>
  <c r="R10" i="39"/>
  <c r="H13" i="39"/>
  <c r="H18" i="39"/>
  <c r="R11" i="39" s="1"/>
  <c r="H19" i="39"/>
  <c r="R4" i="39" s="1"/>
  <c r="N3" i="21"/>
  <c r="AC3" i="21" s="1"/>
  <c r="P40" i="22"/>
  <c r="O20" i="22"/>
  <c r="AU40" i="22"/>
  <c r="H7" i="22"/>
  <c r="M40" i="22"/>
  <c r="I21" i="21"/>
  <c r="O28" i="22" s="1"/>
  <c r="N28" i="22"/>
  <c r="W36" i="22"/>
  <c r="W40" i="22" s="1"/>
  <c r="AC32" i="22"/>
  <c r="AE32" i="22" s="1"/>
  <c r="AM36" i="22"/>
  <c r="AM40" i="22"/>
  <c r="BC40" i="22"/>
  <c r="BC36" i="22"/>
  <c r="V13" i="22"/>
  <c r="AS11" i="22"/>
  <c r="AU13" i="22"/>
  <c r="L44" i="22"/>
  <c r="L45" i="22" s="1"/>
  <c r="BC9" i="22"/>
  <c r="BC17" i="22" s="1"/>
  <c r="W21" i="22"/>
  <c r="J21" i="19"/>
  <c r="N21" i="19" s="1"/>
  <c r="Y21" i="19" s="1"/>
  <c r="E32" i="22" l="1"/>
  <c r="AE40" i="22"/>
  <c r="AE36" i="22"/>
  <c r="J21" i="21"/>
  <c r="BC13" i="22"/>
  <c r="AN42" i="22"/>
  <c r="AR21" i="22"/>
  <c r="AR22" i="22" s="1"/>
  <c r="B24" i="1"/>
  <c r="C31" i="1"/>
  <c r="F31" i="1"/>
  <c r="AH8" i="21" s="1"/>
  <c r="G31" i="1"/>
  <c r="AH7" i="21" s="1"/>
  <c r="C24" i="1"/>
  <c r="D24" i="1"/>
  <c r="E24" i="1"/>
  <c r="F24" i="1"/>
  <c r="G24" i="1"/>
  <c r="C16" i="1"/>
  <c r="D16" i="1"/>
  <c r="E16" i="1"/>
  <c r="F16" i="1"/>
  <c r="G16" i="1"/>
  <c r="A34" i="1"/>
  <c r="A33" i="1"/>
  <c r="A32" i="1"/>
  <c r="C9" i="1"/>
  <c r="D9" i="1"/>
  <c r="E9" i="1"/>
  <c r="F9" i="1"/>
  <c r="G9" i="1"/>
  <c r="B9" i="1"/>
  <c r="B10" i="1" s="1"/>
  <c r="C4" i="1"/>
  <c r="D4" i="1"/>
  <c r="E4" i="1"/>
  <c r="F4" i="1"/>
  <c r="G4" i="1"/>
  <c r="M12" i="19" l="1"/>
  <c r="N12" i="19" s="1"/>
  <c r="Y12" i="19" s="1"/>
  <c r="M12" i="2"/>
  <c r="N12" i="2" s="1"/>
  <c r="Y12" i="2" s="1"/>
  <c r="B27" i="1"/>
  <c r="M12" i="21"/>
  <c r="N12" i="21" s="1"/>
  <c r="AC12" i="21" s="1"/>
  <c r="M6" i="1"/>
  <c r="M10" i="1"/>
  <c r="N6" i="1"/>
  <c r="N10" i="1"/>
  <c r="K10" i="1"/>
  <c r="K6" i="1"/>
  <c r="M15" i="21"/>
  <c r="M15" i="19"/>
  <c r="M15" i="2"/>
  <c r="N15" i="2" s="1"/>
  <c r="Y15" i="2" s="1"/>
  <c r="Z15" i="2" s="1"/>
  <c r="M14" i="21"/>
  <c r="M14" i="19"/>
  <c r="M14" i="2"/>
  <c r="N14" i="2" s="1"/>
  <c r="Y14" i="2" s="1"/>
  <c r="Z14" i="2" s="1"/>
  <c r="L6" i="1"/>
  <c r="L10" i="1"/>
  <c r="J10" i="1"/>
  <c r="J6" i="1"/>
  <c r="M16" i="2"/>
  <c r="N16" i="2" s="1"/>
  <c r="Y16" i="2" s="1"/>
  <c r="Z16" i="2" s="1"/>
  <c r="M16" i="21"/>
  <c r="M16" i="19"/>
  <c r="M17" i="2"/>
  <c r="N17" i="2" s="1"/>
  <c r="Y17" i="2" s="1"/>
  <c r="M17" i="21"/>
  <c r="M17" i="19"/>
  <c r="M13" i="2"/>
  <c r="N13" i="2" s="1"/>
  <c r="Y13" i="2" s="1"/>
  <c r="AA13" i="2" s="1"/>
  <c r="M13" i="19"/>
  <c r="M13" i="21"/>
  <c r="N21" i="21"/>
  <c r="AC21" i="21" s="1"/>
  <c r="M28" i="22"/>
  <c r="AF42" i="22"/>
  <c r="AF19" i="22"/>
  <c r="AH6" i="21"/>
  <c r="AA6" i="2"/>
  <c r="Z6" i="2" s="1"/>
  <c r="AA6" i="19"/>
  <c r="C27" i="1"/>
  <c r="E27" i="1"/>
  <c r="E28" i="1" s="1"/>
  <c r="E31" i="1" s="1"/>
  <c r="G27" i="1"/>
  <c r="F27" i="1"/>
  <c r="D27" i="1"/>
  <c r="G10" i="1"/>
  <c r="F10" i="1"/>
  <c r="E10" i="1"/>
  <c r="D10" i="1"/>
  <c r="C10" i="1"/>
  <c r="H5" i="19" l="1"/>
  <c r="H14" i="21"/>
  <c r="I14" i="21" s="1"/>
  <c r="H14" i="19"/>
  <c r="H5" i="21"/>
  <c r="H23" i="21"/>
  <c r="H23" i="19"/>
  <c r="I23" i="19" s="1"/>
  <c r="T40" i="22"/>
  <c r="T17" i="22"/>
  <c r="F22" i="21"/>
  <c r="F13" i="21"/>
  <c r="F4" i="21"/>
  <c r="U17" i="22"/>
  <c r="U40" i="22"/>
  <c r="F22" i="19"/>
  <c r="H17" i="21"/>
  <c r="H8" i="19"/>
  <c r="H8" i="21"/>
  <c r="H17" i="19"/>
  <c r="H26" i="19"/>
  <c r="H6" i="21"/>
  <c r="H15" i="19"/>
  <c r="H24" i="21"/>
  <c r="H15" i="21"/>
  <c r="I15" i="21" s="1"/>
  <c r="H24" i="19"/>
  <c r="I24" i="19" s="1"/>
  <c r="H6" i="19"/>
  <c r="AB40" i="22"/>
  <c r="AB44" i="22" s="1"/>
  <c r="AB45" i="22" s="1"/>
  <c r="AA40" i="22"/>
  <c r="AA44" i="22" s="1"/>
  <c r="AA45" i="22" s="1"/>
  <c r="AA17" i="22"/>
  <c r="F5" i="21"/>
  <c r="F14" i="21"/>
  <c r="F23" i="21"/>
  <c r="AC17" i="22"/>
  <c r="F23" i="19"/>
  <c r="J23" i="19" s="1"/>
  <c r="N23" i="19" s="1"/>
  <c r="Y23" i="19" s="1"/>
  <c r="Z23" i="19" s="1"/>
  <c r="AC40" i="22"/>
  <c r="E40" i="22" s="1"/>
  <c r="F6" i="21"/>
  <c r="F24" i="21"/>
  <c r="F24" i="19"/>
  <c r="F15" i="21"/>
  <c r="AK40" i="22"/>
  <c r="H7" i="19"/>
  <c r="H7" i="21"/>
  <c r="H26" i="21"/>
  <c r="BB28" i="22" s="1"/>
  <c r="BB45" i="22" s="1"/>
  <c r="H25" i="21"/>
  <c r="H16" i="21"/>
  <c r="H16" i="19"/>
  <c r="H25" i="19"/>
  <c r="AQ17" i="22"/>
  <c r="AQ21" i="22" s="1"/>
  <c r="AQ22" i="22" s="1"/>
  <c r="F7" i="21"/>
  <c r="F16" i="21"/>
  <c r="E16" i="21" s="1"/>
  <c r="F25" i="21"/>
  <c r="AS17" i="22"/>
  <c r="AQ40" i="22"/>
  <c r="AS40" i="22"/>
  <c r="F25" i="19"/>
  <c r="AY40" i="22"/>
  <c r="AY17" i="22"/>
  <c r="AY21" i="22" s="1"/>
  <c r="F17" i="21"/>
  <c r="E17" i="21" s="1"/>
  <c r="F26" i="21"/>
  <c r="F8" i="21"/>
  <c r="BA17" i="22"/>
  <c r="F26" i="19"/>
  <c r="BA40" i="22"/>
  <c r="BA44" i="22" s="1"/>
  <c r="H22" i="21"/>
  <c r="H13" i="21"/>
  <c r="I13" i="21" s="1"/>
  <c r="H4" i="19"/>
  <c r="H4" i="21"/>
  <c r="H13" i="19"/>
  <c r="H22" i="19"/>
  <c r="I22" i="19" s="1"/>
  <c r="AS13" i="22"/>
  <c r="D29" i="1"/>
  <c r="D31" i="1" s="1"/>
  <c r="AH5" i="21" s="1"/>
  <c r="F13" i="1"/>
  <c r="K21" i="22"/>
  <c r="M17" i="22"/>
  <c r="I17" i="19" l="1"/>
  <c r="J17" i="19" s="1"/>
  <c r="N17" i="19" s="1"/>
  <c r="Y17" i="19" s="1"/>
  <c r="I16" i="19"/>
  <c r="J16" i="19" s="1"/>
  <c r="N16" i="19" s="1"/>
  <c r="Y16" i="19" s="1"/>
  <c r="Z16" i="19" s="1"/>
  <c r="I15" i="19"/>
  <c r="J15" i="19"/>
  <c r="N15" i="19" s="1"/>
  <c r="Y15" i="19" s="1"/>
  <c r="Z15" i="19" s="1"/>
  <c r="E22" i="21"/>
  <c r="I26" i="19"/>
  <c r="J26" i="19" s="1"/>
  <c r="N26" i="19" s="1"/>
  <c r="Y26" i="19" s="1"/>
  <c r="I25" i="19"/>
  <c r="J25" i="19" s="1"/>
  <c r="N25" i="19" s="1"/>
  <c r="Y25" i="19" s="1"/>
  <c r="Z25" i="19" s="1"/>
  <c r="I16" i="21"/>
  <c r="J16" i="21" s="1"/>
  <c r="N16" i="21" s="1"/>
  <c r="AC16" i="21" s="1"/>
  <c r="AD16" i="21" s="1"/>
  <c r="I17" i="21"/>
  <c r="J17" i="21" s="1"/>
  <c r="N17" i="21" s="1"/>
  <c r="AC17" i="21" s="1"/>
  <c r="I4" i="21"/>
  <c r="W5" i="22" s="1"/>
  <c r="M4" i="21"/>
  <c r="V5" i="22"/>
  <c r="AY44" i="22"/>
  <c r="BD40" i="22"/>
  <c r="AT28" i="22"/>
  <c r="AT45" i="22" s="1"/>
  <c r="I25" i="21"/>
  <c r="AU28" i="22" s="1"/>
  <c r="AU43" i="22" s="1"/>
  <c r="AU44" i="22" s="1"/>
  <c r="AU45" i="22" s="1"/>
  <c r="I26" i="21"/>
  <c r="BC28" i="22" s="1"/>
  <c r="BC43" i="22" s="1"/>
  <c r="E23" i="21"/>
  <c r="AF40" i="22"/>
  <c r="D40" i="22"/>
  <c r="X40" i="22"/>
  <c r="E7" i="21"/>
  <c r="E14" i="21"/>
  <c r="J14" i="21"/>
  <c r="N14" i="21" s="1"/>
  <c r="AC14" i="21" s="1"/>
  <c r="AD14" i="21" s="1"/>
  <c r="E6" i="21"/>
  <c r="E4" i="21"/>
  <c r="AL5" i="22"/>
  <c r="I6" i="21"/>
  <c r="AM5" i="22" s="1"/>
  <c r="M6" i="21"/>
  <c r="M4" i="19"/>
  <c r="I4" i="19"/>
  <c r="J4" i="19" s="1"/>
  <c r="N4" i="19" s="1"/>
  <c r="Y4" i="19" s="1"/>
  <c r="AA4" i="19" s="1"/>
  <c r="AT5" i="22"/>
  <c r="I7" i="21"/>
  <c r="AU5" i="22" s="1"/>
  <c r="M7" i="21"/>
  <c r="I8" i="21"/>
  <c r="BC5" i="22" s="1"/>
  <c r="BC20" i="22" s="1"/>
  <c r="E5" i="21"/>
  <c r="M8" i="21"/>
  <c r="BB5" i="22"/>
  <c r="BB22" i="22" s="1"/>
  <c r="AD28" i="22"/>
  <c r="I23" i="21"/>
  <c r="AE28" i="22" s="1"/>
  <c r="AE43" i="22" s="1"/>
  <c r="E13" i="21"/>
  <c r="J13" i="21"/>
  <c r="N13" i="21" s="1"/>
  <c r="AC13" i="21" s="1"/>
  <c r="AE13" i="21" s="1"/>
  <c r="I22" i="21"/>
  <c r="W28" i="22" s="1"/>
  <c r="V28" i="22"/>
  <c r="C40" i="22"/>
  <c r="AQ44" i="22"/>
  <c r="AQ45" i="22" s="1"/>
  <c r="AV40" i="22"/>
  <c r="I7" i="19"/>
  <c r="J7" i="19" s="1"/>
  <c r="I8" i="19"/>
  <c r="J8" i="19" s="1"/>
  <c r="M7" i="19"/>
  <c r="AA21" i="22"/>
  <c r="AA22" i="22" s="1"/>
  <c r="C17" i="22"/>
  <c r="C21" i="22" s="1"/>
  <c r="C22" i="22" s="1"/>
  <c r="M8" i="19"/>
  <c r="I5" i="21"/>
  <c r="AE5" i="22" s="1"/>
  <c r="M5" i="21"/>
  <c r="E24" i="21"/>
  <c r="AN40" i="22"/>
  <c r="E26" i="21"/>
  <c r="J26" i="21"/>
  <c r="AV17" i="22"/>
  <c r="I14" i="19"/>
  <c r="J14" i="19"/>
  <c r="N14" i="19" s="1"/>
  <c r="Y14" i="19" s="1"/>
  <c r="Z14" i="19" s="1"/>
  <c r="BD17" i="22"/>
  <c r="E8" i="21"/>
  <c r="AL28" i="22"/>
  <c r="I24" i="21"/>
  <c r="AM28" i="22" s="1"/>
  <c r="AM43" i="22" s="1"/>
  <c r="D17" i="22"/>
  <c r="X17" i="22"/>
  <c r="E25" i="21"/>
  <c r="J25" i="21"/>
  <c r="E15" i="21"/>
  <c r="J15" i="21"/>
  <c r="N15" i="21" s="1"/>
  <c r="AC15" i="21" s="1"/>
  <c r="AD15" i="21" s="1"/>
  <c r="J22" i="19"/>
  <c r="N22" i="19" s="1"/>
  <c r="Y22" i="19" s="1"/>
  <c r="AA22" i="19" s="1"/>
  <c r="I13" i="19"/>
  <c r="J13" i="19"/>
  <c r="N13" i="19" s="1"/>
  <c r="Y13" i="19" s="1"/>
  <c r="AA13" i="19" s="1"/>
  <c r="J24" i="19"/>
  <c r="N24" i="19" s="1"/>
  <c r="Y24" i="19" s="1"/>
  <c r="Z24" i="19" s="1"/>
  <c r="M6" i="19"/>
  <c r="I6" i="19"/>
  <c r="J6" i="19" s="1"/>
  <c r="M5" i="19"/>
  <c r="I5" i="19"/>
  <c r="J5" i="19" s="1"/>
  <c r="K22" i="22"/>
  <c r="P17" i="22"/>
  <c r="M21" i="22"/>
  <c r="O13" i="22"/>
  <c r="J8" i="21" l="1"/>
  <c r="BA5" i="22" s="1"/>
  <c r="BD5" i="22" s="1"/>
  <c r="N7" i="19"/>
  <c r="Y7" i="19" s="1"/>
  <c r="Z7" i="19" s="1"/>
  <c r="N8" i="19"/>
  <c r="Y8" i="19" s="1"/>
  <c r="N25" i="21"/>
  <c r="AC25" i="21" s="1"/>
  <c r="AD25" i="21" s="1"/>
  <c r="AS28" i="22"/>
  <c r="J23" i="21"/>
  <c r="N26" i="21"/>
  <c r="AC26" i="21" s="1"/>
  <c r="BA28" i="22"/>
  <c r="N8" i="21"/>
  <c r="AC8" i="21" s="1"/>
  <c r="BD19" i="22" s="1"/>
  <c r="J4" i="21"/>
  <c r="U5" i="22" s="1"/>
  <c r="N5" i="19"/>
  <c r="Y5" i="19" s="1"/>
  <c r="Z5" i="19" s="1"/>
  <c r="J24" i="21"/>
  <c r="J5" i="21"/>
  <c r="AC5" i="22" s="1"/>
  <c r="BD43" i="22"/>
  <c r="BC44" i="22"/>
  <c r="BC45" i="22" s="1"/>
  <c r="J22" i="21"/>
  <c r="G5" i="22"/>
  <c r="W22" i="22"/>
  <c r="J6" i="21"/>
  <c r="AK5" i="22" s="1"/>
  <c r="AN43" i="22"/>
  <c r="AM44" i="22"/>
  <c r="N6" i="19"/>
  <c r="Y6" i="19" s="1"/>
  <c r="Z6" i="19" s="1"/>
  <c r="BA11" i="22"/>
  <c r="BA13" i="22" s="1"/>
  <c r="BC21" i="22"/>
  <c r="BC22" i="22" s="1"/>
  <c r="G28" i="22"/>
  <c r="W43" i="22"/>
  <c r="AY45" i="22"/>
  <c r="BD44" i="22"/>
  <c r="V45" i="22"/>
  <c r="F28" i="22"/>
  <c r="F45" i="22" s="1"/>
  <c r="AV5" i="22"/>
  <c r="J7" i="21"/>
  <c r="N7" i="21" s="1"/>
  <c r="AC7" i="21" s="1"/>
  <c r="F5" i="22"/>
  <c r="V22" i="22"/>
  <c r="K34" i="22"/>
  <c r="C34" i="22" s="1"/>
  <c r="C36" i="22" s="1"/>
  <c r="O21" i="22"/>
  <c r="O22" i="22" s="1"/>
  <c r="BA34" i="22" l="1"/>
  <c r="BD28" i="22"/>
  <c r="N24" i="21"/>
  <c r="AC24" i="21" s="1"/>
  <c r="AD24" i="21" s="1"/>
  <c r="AK41" i="22" s="1"/>
  <c r="AK28" i="22"/>
  <c r="N23" i="21"/>
  <c r="AC23" i="21" s="1"/>
  <c r="AD23" i="21" s="1"/>
  <c r="AC41" i="22" s="1"/>
  <c r="AC28" i="22"/>
  <c r="AC34" i="22" s="1"/>
  <c r="AV28" i="22"/>
  <c r="AS34" i="22"/>
  <c r="AC11" i="22"/>
  <c r="AF5" i="22"/>
  <c r="AK11" i="22"/>
  <c r="AN5" i="22"/>
  <c r="W44" i="22"/>
  <c r="W45" i="22" s="1"/>
  <c r="N22" i="21"/>
  <c r="AC22" i="21" s="1"/>
  <c r="AE22" i="21" s="1"/>
  <c r="U41" i="22" s="1"/>
  <c r="U28" i="22"/>
  <c r="X5" i="22"/>
  <c r="E5" i="22"/>
  <c r="H5" i="22" s="1"/>
  <c r="U11" i="22"/>
  <c r="N4" i="21"/>
  <c r="AC4" i="21" s="1"/>
  <c r="AE4" i="21" s="1"/>
  <c r="U18" i="22" s="1"/>
  <c r="N5" i="21"/>
  <c r="AC5" i="21" s="1"/>
  <c r="AD5" i="21" s="1"/>
  <c r="AC18" i="22" s="1"/>
  <c r="N6" i="21"/>
  <c r="AC6" i="21" s="1"/>
  <c r="P7" i="22"/>
  <c r="U13" i="22" l="1"/>
  <c r="T11" i="22"/>
  <c r="X18" i="22"/>
  <c r="E18" i="22"/>
  <c r="H18" i="22" s="1"/>
  <c r="U21" i="22"/>
  <c r="X41" i="22"/>
  <c r="E41" i="22"/>
  <c r="H41" i="22" s="1"/>
  <c r="U44" i="22"/>
  <c r="AF18" i="22"/>
  <c r="AC21" i="22"/>
  <c r="U34" i="22"/>
  <c r="X28" i="22"/>
  <c r="E28" i="22"/>
  <c r="H28" i="22" s="1"/>
  <c r="AK18" i="22"/>
  <c r="AN18" i="22" s="1"/>
  <c r="AD6" i="21"/>
  <c r="AF41" i="22"/>
  <c r="AC44" i="22"/>
  <c r="AK34" i="22"/>
  <c r="AN28" i="22"/>
  <c r="AS36" i="22"/>
  <c r="AS43" i="22"/>
  <c r="AV34" i="22"/>
  <c r="AC36" i="22"/>
  <c r="AF36" i="22" s="1"/>
  <c r="AF34" i="22"/>
  <c r="AK44" i="22"/>
  <c r="AN41" i="22"/>
  <c r="AN44" i="22" s="1"/>
  <c r="BD34" i="22"/>
  <c r="BA36" i="22"/>
  <c r="O32" i="22"/>
  <c r="M43" i="22"/>
  <c r="K43" i="22"/>
  <c r="C43" i="22" s="1"/>
  <c r="K36" i="22"/>
  <c r="AV36" i="22" l="1"/>
  <c r="E43" i="22"/>
  <c r="E44" i="22" s="1"/>
  <c r="U36" i="22"/>
  <c r="U45" i="22" s="1"/>
  <c r="T34" i="22"/>
  <c r="BD36" i="22"/>
  <c r="BA45" i="22"/>
  <c r="BD45" i="22" s="1"/>
  <c r="AS44" i="22"/>
  <c r="AV44" i="22" s="1"/>
  <c r="AV43" i="22"/>
  <c r="AN34" i="22"/>
  <c r="AN36" i="22" s="1"/>
  <c r="AK36" i="22"/>
  <c r="X11" i="22"/>
  <c r="X13" i="22" s="1"/>
  <c r="T13" i="22"/>
  <c r="D11" i="22"/>
  <c r="D13" i="22" s="1"/>
  <c r="T20" i="22"/>
  <c r="U22" i="22"/>
  <c r="C44" i="22"/>
  <c r="C45" i="22" s="1"/>
  <c r="O40" i="22"/>
  <c r="G40" i="22" s="1"/>
  <c r="G32" i="22"/>
  <c r="K44" i="22"/>
  <c r="K45" i="22" s="1"/>
  <c r="O36" i="22"/>
  <c r="M44" i="22"/>
  <c r="D34" i="22" l="1"/>
  <c r="D36" i="22" s="1"/>
  <c r="X34" i="22"/>
  <c r="T36" i="22"/>
  <c r="T43" i="22"/>
  <c r="T21" i="22"/>
  <c r="T22" i="22" s="1"/>
  <c r="X20" i="22"/>
  <c r="X21" i="22" s="1"/>
  <c r="X22" i="22" s="1"/>
  <c r="D20" i="22"/>
  <c r="D21" i="22" s="1"/>
  <c r="D22" i="22" s="1"/>
  <c r="AS45" i="22"/>
  <c r="AV45" i="22" s="1"/>
  <c r="H40" i="22"/>
  <c r="G36" i="22"/>
  <c r="H32" i="22"/>
  <c r="O43" i="22"/>
  <c r="D43" i="22" l="1"/>
  <c r="D44" i="22" s="1"/>
  <c r="D45" i="22" s="1"/>
  <c r="T44" i="22"/>
  <c r="X44" i="22" s="1"/>
  <c r="X43" i="22"/>
  <c r="X36" i="22"/>
  <c r="T45" i="22"/>
  <c r="X45" i="22" s="1"/>
  <c r="P43" i="22"/>
  <c r="G43" i="22"/>
  <c r="O44" i="22"/>
  <c r="O45" i="22" s="1"/>
  <c r="M34" i="22"/>
  <c r="M36" i="22" l="1"/>
  <c r="M45" i="22" s="1"/>
  <c r="E34" i="22"/>
  <c r="H43" i="22"/>
  <c r="H44" i="22" s="1"/>
  <c r="G44" i="22"/>
  <c r="G45" i="22" s="1"/>
  <c r="P34" i="22"/>
  <c r="P36" i="22" s="1"/>
  <c r="P44" i="22"/>
  <c r="N36" i="22"/>
  <c r="N45" i="22" s="1"/>
  <c r="AE9" i="22"/>
  <c r="E36" i="22" l="1"/>
  <c r="E45" i="22" s="1"/>
  <c r="H34" i="22"/>
  <c r="H36" i="22" s="1"/>
  <c r="H45" i="22" s="1"/>
  <c r="AE13" i="22"/>
  <c r="AE17" i="22" l="1"/>
  <c r="AD13" i="22"/>
  <c r="AD22" i="22" s="1"/>
  <c r="AF17" i="22" l="1"/>
  <c r="AE20" i="22"/>
  <c r="AE21" i="22" l="1"/>
  <c r="AE22" i="22" s="1"/>
  <c r="AF20" i="22"/>
  <c r="AF21" i="22" s="1"/>
  <c r="AD45" i="22"/>
  <c r="AF11" i="22"/>
  <c r="AF13" i="22" s="1"/>
  <c r="AC13" i="22"/>
  <c r="AC22" i="22" s="1"/>
  <c r="AF22" i="22" l="1"/>
  <c r="AF43" i="22"/>
  <c r="AE44" i="22"/>
  <c r="AE45" i="22" s="1"/>
  <c r="AC45" i="22"/>
  <c r="AF28" i="22"/>
  <c r="AF44" i="22" l="1"/>
  <c r="AF45" i="22" s="1"/>
  <c r="AK9" i="22"/>
  <c r="AK17" i="22" l="1"/>
  <c r="E17" i="22" s="1"/>
  <c r="E9" i="22"/>
  <c r="AK21" i="22"/>
  <c r="AM9" i="22"/>
  <c r="AM17" i="22" l="1"/>
  <c r="G17" i="22" s="1"/>
  <c r="H17" i="22" s="1"/>
  <c r="G9" i="22"/>
  <c r="G13" i="22" s="1"/>
  <c r="E21" i="22"/>
  <c r="AN17" i="22"/>
  <c r="AM13" i="22"/>
  <c r="AL13" i="22"/>
  <c r="AL22" i="22" s="1"/>
  <c r="H9" i="22" l="1"/>
  <c r="AM20" i="22"/>
  <c r="AN20" i="22" l="1"/>
  <c r="AN21" i="22" s="1"/>
  <c r="AM21" i="22"/>
  <c r="AM22" i="22" s="1"/>
  <c r="AN11" i="22"/>
  <c r="AN13" i="22" s="1"/>
  <c r="AN22" i="22" s="1"/>
  <c r="AK13" i="22"/>
  <c r="AK22" i="22" s="1"/>
  <c r="AL45" i="22" l="1"/>
  <c r="AK45" i="22"/>
  <c r="AM45" i="22"/>
  <c r="AY13" i="22"/>
  <c r="AY22" i="22" s="1"/>
  <c r="BD11" i="22"/>
  <c r="BD13" i="22" s="1"/>
  <c r="BD20" i="22"/>
  <c r="BD21" i="22" s="1"/>
  <c r="BD22" i="22" l="1"/>
  <c r="BA21" i="22"/>
  <c r="BA22" i="22" s="1"/>
  <c r="AN45" i="22" l="1"/>
  <c r="AU20" i="22"/>
  <c r="G20" i="22" s="1"/>
  <c r="G21" i="22" s="1"/>
  <c r="G22" i="22" s="1"/>
  <c r="AU21" i="22" l="1"/>
  <c r="AU22" i="22" s="1"/>
  <c r="AT13" i="22" l="1"/>
  <c r="AT22" i="22" s="1"/>
  <c r="AV11" i="22"/>
  <c r="AV13" i="22" s="1"/>
  <c r="AV20" i="22"/>
  <c r="AV21" i="22" s="1"/>
  <c r="AS21" i="22"/>
  <c r="AS22" i="22" s="1"/>
  <c r="AV22" i="22" l="1"/>
  <c r="M11" i="22" l="1"/>
  <c r="N13" i="22"/>
  <c r="H20" i="22"/>
  <c r="H21" i="22" s="1"/>
  <c r="P20" i="22"/>
  <c r="P21" i="22" s="1"/>
  <c r="N21" i="22"/>
  <c r="E12" i="39" s="1"/>
  <c r="O10" i="39" l="1"/>
  <c r="E19" i="39"/>
  <c r="O4" i="39" s="1"/>
  <c r="E13" i="39"/>
  <c r="E18" i="39"/>
  <c r="O11" i="39" s="1"/>
  <c r="P11" i="22"/>
  <c r="P13" i="22" s="1"/>
  <c r="P22" i="22" s="1"/>
  <c r="P28" i="22" s="1"/>
  <c r="P45" i="22" s="1"/>
  <c r="E11" i="22"/>
  <c r="N22" i="22"/>
  <c r="M13" i="22"/>
  <c r="M22" i="22" s="1"/>
  <c r="F21" i="22"/>
  <c r="F22" i="22" l="1"/>
  <c r="D12" i="39"/>
  <c r="H11" i="22"/>
  <c r="H13" i="22" s="1"/>
  <c r="H22" i="22" s="1"/>
  <c r="E13" i="22"/>
  <c r="E22" i="22" s="1"/>
  <c r="D19" i="39" l="1"/>
  <c r="D18" i="39"/>
  <c r="D1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tc={2891413B-E39A-4FE9-B53F-02843FA0572D}</author>
  </authors>
  <commentList>
    <comment ref="D1" authorId="0" shapeId="0" xr:uid="{2891413B-E39A-4FE9-B53F-02843FA0572D}">
      <text>
        <t xml:space="preserve">[Threaded comment]
Your version of Excel allows you to read this threaded comment; however, any edits to it will get removed if the file is opened in a newer version of Excel. Learn more: https://go.microsoft.com/fwlink/?linkid=870924
Comment:
    Blanks are islands here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tc={79B28698-5D99-44BC-816F-2BFA7E5560DD}</author>
  </authors>
  <commentList>
    <comment ref="D1" authorId="0" shapeId="0" xr:uid="{79B28698-5D99-44BC-816F-2BFA7E5560DD}">
      <text>
        <t xml:space="preserve">[Threaded comment]
Your version of Excel allows you to read this threaded comment; however, any edits to it will get removed if the file is opened in a newer version of Excel. Learn more: https://go.microsoft.com/fwlink/?linkid=870924
Comment:
    Blanks are islands here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tc={74E09C79-4BBB-4941-BFF7-85CF7C5070E9}</author>
    <author>tc={71242845-9BC7-4A84-B396-BBE0CA7CE6B0}</author>
    <author>tc={4DB2961C-F10D-41A7-B325-BE082CCDEBF2}</author>
    <author>tc={2EF63B2E-6944-4C8B-ACE6-97D88105FBD0}</author>
    <author>tc={18DC61F4-1A01-4250-BF5D-2809986CF890}</author>
    <author>tc={BE690592-E54F-4E9C-BA1D-4D8D7F299934}</author>
    <author>tc={8AC5CB76-6DF6-4A53-81D1-7B8989676854}</author>
    <author>tc={5EAA1D4E-8509-409F-8BBE-47D790630640}</author>
    <author>tc={FB203594-052D-4134-884A-910E41EE1314}</author>
    <author>tc={8CA1C6E1-E117-4FDE-A0CB-6344B2508EBE}</author>
    <author>tc={18146221-9B24-4636-B823-A934057CE72B}</author>
    <author>tc={6BE99D6B-1ACB-46FC-9B39-DC4476AABF56}</author>
    <author>tc={DABB0422-C030-4E66-AEA4-3462B27F5D36}</author>
    <author>tc={5643CA8D-5827-446F-9576-34891997659A}</author>
    <author>tc={7A6ECDE6-555B-40E4-AF76-F65029328857}</author>
    <author>tc={497F2AEA-739C-4FF0-AEC1-03452F9FB691}</author>
    <author>tc={B43F1C25-E1F6-4024-BEBD-157B2F70B963}</author>
    <author>tc={A934BC82-CD14-4AC9-AB52-8CB0035C00D9}</author>
  </authors>
  <commentList>
    <comment ref="L3" authorId="0" shapeId="0" xr:uid="{74E09C79-4BBB-4941-BFF7-85CF7C5070E9}">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4" authorId="1" shapeId="0" xr:uid="{71242845-9BC7-4A84-B396-BBE0CA7CE6B0}">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4" authorId="2" shapeId="0" xr:uid="{4DB2961C-F10D-41A7-B325-BE082CCDEBF2}">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7" authorId="3" shapeId="0" xr:uid="{2EF63B2E-6944-4C8B-ACE6-97D88105FBD0}">
      <text>
        <t>[Threaded comment]
Your version of Excel allows you to read this threaded comment; however, any edits to it will get removed if the file is opened in a newer version of Excel. Learn more: https://go.microsoft.com/fwlink/?linkid=870924
Comment:
    Four dams</t>
      </text>
    </comment>
    <comment ref="L7" authorId="4" shapeId="0" xr:uid="{18DC61F4-1A01-4250-BF5D-2809986CF890}">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7" authorId="5" shapeId="0" xr:uid="{BE690592-E54F-4E9C-BA1D-4D8D7F299934}">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 ref="L12" authorId="6" shapeId="0" xr:uid="{8AC5CB76-6DF6-4A53-81D1-7B8989676854}">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13" authorId="7" shapeId="0" xr:uid="{5EAA1D4E-8509-409F-8BBE-47D790630640}">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13" authorId="8" shapeId="0" xr:uid="{FB203594-052D-4134-884A-910E41EE1314}">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16" authorId="9" shapeId="0" xr:uid="{8CA1C6E1-E117-4FDE-A0CB-6344B2508EBE}">
      <text>
        <t>[Threaded comment]
Your version of Excel allows you to read this threaded comment; however, any edits to it will get removed if the file is opened in a newer version of Excel. Learn more: https://go.microsoft.com/fwlink/?linkid=870924
Comment:
    Four dams</t>
      </text>
    </comment>
    <comment ref="L16" authorId="10" shapeId="0" xr:uid="{18146221-9B24-4636-B823-A934057CE72B}">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16" authorId="11" shapeId="0" xr:uid="{6BE99D6B-1ACB-46FC-9B39-DC4476AABF56}">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 ref="L21" authorId="12" shapeId="0" xr:uid="{DABB0422-C030-4E66-AEA4-3462B27F5D36}">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22" authorId="13" shapeId="0" xr:uid="{5643CA8D-5827-446F-9576-34891997659A}">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22" authorId="14" shapeId="0" xr:uid="{7A6ECDE6-555B-40E4-AF76-F65029328857}">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25" authorId="15" shapeId="0" xr:uid="{497F2AEA-739C-4FF0-AEC1-03452F9FB691}">
      <text>
        <t>[Threaded comment]
Your version of Excel allows you to read this threaded comment; however, any edits to it will get removed if the file is opened in a newer version of Excel. Learn more: https://go.microsoft.com/fwlink/?linkid=870924
Comment:
    Four dams</t>
      </text>
    </comment>
    <comment ref="L25" authorId="16" shapeId="0" xr:uid="{B43F1C25-E1F6-4024-BEBD-157B2F70B963}">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25" authorId="17" shapeId="0" xr:uid="{A934BC82-CD14-4AC9-AB52-8CB0035C00D9}">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tc={612AABA2-4DEF-4807-9464-8641597E9081}</author>
  </authors>
  <commentList>
    <comment ref="C2" authorId="0" shapeId="0" xr:uid="{612AABA2-4DEF-4807-9464-8641597E9081}">
      <text>
        <t>[Threaded comment]
Your version of Excel allows you to read this threaded comment; however, any edits to it will get removed if the file is opened in a newer version of Excel. Learn more: https://go.microsoft.com/fwlink/?linkid=870924
Comment:
    Insert description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tc={530875D8-4386-49AA-9976-78C66E56D0CC}</author>
    <author>tc={C552997C-3A88-4BE6-BF03-4EF2F00FEF1A}</author>
    <author>tc={D710CD99-820E-4982-A09A-2CF0A5115844}</author>
    <author>tc={4F48D548-903E-40B1-8E77-9793129100AE}</author>
    <author>tc={05A4C113-4AA9-4B9A-9C53-02D1A4BAF81A}</author>
    <author>tc={61D25D6B-F549-4E88-8741-0C72276DAFAE}</author>
    <author>tc={FFAA7BFB-8FB4-4EAD-BDA9-8D68A9640324}</author>
    <author>tc={0A325BB8-E780-4EF2-A4EA-163C64566F98}</author>
    <author>tc={BF727399-D577-46AE-95A5-1F2DC0236456}</author>
    <author>tc={5525B46D-4D97-490B-AE79-75BBEA2CA4A9}</author>
    <author>tc={C5D6CC9F-8BB0-42C2-AD07-2638489ABE4D}</author>
    <author>tc={7C86C449-D20B-4FCD-AAFF-23A9A87A8CEF}</author>
  </authors>
  <commentList>
    <comment ref="BI4" authorId="0" shapeId="0" xr:uid="{530875D8-4386-49AA-9976-78C66E56D0CC}">
      <text>
        <t>[Threaded comment]
Your version of Excel allows you to read this threaded comment; however, any edits to it will get removed if the file is opened in a newer version of Excel. Learn more: https://go.microsoft.com/fwlink/?linkid=870924
Comment:
    Inserted Water Produced Value</t>
      </text>
    </comment>
    <comment ref="B10" authorId="1" shapeId="0" xr:uid="{C552997C-3A88-4BE6-BF03-4EF2F00FEF1A}">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Q10" authorId="2" shapeId="0" xr:uid="{D710CD99-820E-4982-A09A-2CF0A5115844}">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R10" authorId="3" shapeId="0" xr:uid="{4F48D548-903E-40B1-8E77-9793129100AE}">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W10" authorId="4" shapeId="0" xr:uid="{05A4C113-4AA9-4B9A-9C53-02D1A4BAF81A}">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X10" authorId="5" shapeId="0" xr:uid="{61D25D6B-F549-4E88-8741-0C72276DAFAE}">
      <text>
        <t>[Threaded comment]
Your version of Excel allows you to read this threaded comment; however, any edits to it will get removed if the file is opened in a newer version of Excel. Learn more: https://go.microsoft.com/fwlink/?linkid=870924
Comment:
    Adjusted by using SW value</t>
      </text>
    </comment>
    <comment ref="BA10" authorId="6" shapeId="0" xr:uid="{FFAA7BFB-8FB4-4EAD-BDA9-8D68A9640324}">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BJ10" authorId="7" shapeId="0" xr:uid="{0A325BB8-E780-4EF2-A4EA-163C64566F98}">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BL10" authorId="8" shapeId="0" xr:uid="{BF727399-D577-46AE-95A5-1F2DC0236456}">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BR10" authorId="9" shapeId="0" xr:uid="{5525B46D-4D97-490B-AE79-75BBEA2CA4A9}">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CB10" authorId="10" shapeId="0" xr:uid="{C5D6CC9F-8BB0-42C2-AD07-2638489ABE4D}">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CW10" authorId="11" shapeId="0" xr:uid="{7C86C449-D20B-4FCD-AAFF-23A9A87A8CEF}">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tc={8CB5E566-A406-467E-8BDD-BDB1F247833C}</author>
    <author>tc={59274F3A-293D-4196-8054-FE1B0C38C444}</author>
    <author>tc={0DFF3C57-B775-4C26-BB9C-C9F0D46F4286}</author>
    <author>tc={7A9A1F37-52EC-4BE4-9C60-93B2DF3EFB1F}</author>
    <author>tc={72E960C2-AD43-4D85-9EBB-4D858D8ECEC7}</author>
    <author>tc={9A95D643-B179-4DD5-8337-44AEC0186F21}</author>
    <author>tc={A55F1E58-907E-4E2B-9BF9-725AFF705D4E}</author>
    <author>tc={B178D6D4-A02D-4A80-80B0-1114F767B6A7}</author>
    <author>tc={DD71EB8C-D1F2-4742-BD99-E8A3AEA1B00E}</author>
    <author>tc={45536985-EC4E-4BD3-8EF9-9755E4B42124}</author>
    <author>tc={3D7C9F24-0F8F-44AC-BA82-A1DDAD606574}</author>
    <author>tc={4C89B4B1-F048-48D9-8894-4C79D19DAA5E}</author>
    <author>tc={2275315C-0514-4444-9C9A-018BC2793510}</author>
    <author>tc={1CB30E1A-C3FB-43C0-A9F8-1222691544B1}</author>
    <author>tc={CBD89EAF-4D73-4816-B5D6-1930029B8255}</author>
    <author>tc={5B2AC86F-0EFF-485B-914D-8B0D9445AE13}</author>
    <author>tc={24ABB2DB-1837-4477-94C3-6272AB1F6B37}</author>
    <author>tc={47FDD4C7-72FB-4508-B3D6-C21ECDABF663}</author>
  </authors>
  <commentList>
    <comment ref="L3" authorId="0" shapeId="0" xr:uid="{8CB5E566-A406-467E-8BDD-BDB1F247833C}">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4" authorId="1" shapeId="0" xr:uid="{59274F3A-293D-4196-8054-FE1B0C38C444}">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4" authorId="2" shapeId="0" xr:uid="{0DFF3C57-B775-4C26-BB9C-C9F0D46F4286}">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7" authorId="3" shapeId="0" xr:uid="{7A9A1F37-52EC-4BE4-9C60-93B2DF3EFB1F}">
      <text>
        <t>[Threaded comment]
Your version of Excel allows you to read this threaded comment; however, any edits to it will get removed if the file is opened in a newer version of Excel. Learn more: https://go.microsoft.com/fwlink/?linkid=870924
Comment:
    Four dams</t>
      </text>
    </comment>
    <comment ref="L7" authorId="4" shapeId="0" xr:uid="{72E960C2-AD43-4D85-9EBB-4D858D8ECEC7}">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7" authorId="5" shapeId="0" xr:uid="{9A95D643-B179-4DD5-8337-44AEC0186F21}">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 ref="L12" authorId="6" shapeId="0" xr:uid="{A55F1E58-907E-4E2B-9BF9-725AFF705D4E}">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13" authorId="7" shapeId="0" xr:uid="{B178D6D4-A02D-4A80-80B0-1114F767B6A7}">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13" authorId="8" shapeId="0" xr:uid="{DD71EB8C-D1F2-4742-BD99-E8A3AEA1B00E}">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16" authorId="9" shapeId="0" xr:uid="{45536985-EC4E-4BD3-8EF9-9755E4B42124}">
      <text>
        <t>[Threaded comment]
Your version of Excel allows you to read this threaded comment; however, any edits to it will get removed if the file is opened in a newer version of Excel. Learn more: https://go.microsoft.com/fwlink/?linkid=870924
Comment:
    Four dams</t>
      </text>
    </comment>
    <comment ref="L16" authorId="10" shapeId="0" xr:uid="{3D7C9F24-0F8F-44AC-BA82-A1DDAD606574}">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16" authorId="11" shapeId="0" xr:uid="{4C89B4B1-F048-48D9-8894-4C79D19DAA5E}">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 ref="L21" authorId="12" shapeId="0" xr:uid="{2275315C-0514-4444-9C9A-018BC2793510}">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A22" authorId="13" shapeId="0" xr:uid="{1CB30E1A-C3FB-43C0-A9F8-1222691544B1}">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C22" authorId="14" shapeId="0" xr:uid="{CBD89EAF-4D73-4816-B5D6-1930029B8255}">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25" authorId="15" shapeId="0" xr:uid="{5B2AC86F-0EFF-485B-914D-8B0D9445AE13}">
      <text>
        <t>[Threaded comment]
Your version of Excel allows you to read this threaded comment; however, any edits to it will get removed if the file is opened in a newer version of Excel. Learn more: https://go.microsoft.com/fwlink/?linkid=870924
Comment:
    Four dams</t>
      </text>
    </comment>
    <comment ref="L25" authorId="16" shapeId="0" xr:uid="{24ABB2DB-1837-4477-94C3-6272AB1F6B37}">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B25" authorId="17" shapeId="0" xr:uid="{47FDD4C7-72FB-4508-B3D6-C21ECDABF663}">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tc={9985329D-34CE-4CAA-8DDD-CD8318BA486B}</author>
    <author>tc={0C1D70C4-C4F1-4B5C-9AB7-49144982C52D}</author>
  </authors>
  <commentList>
    <comment ref="D3" authorId="0" shapeId="0" xr:uid="{9985329D-34CE-4CAA-8DDD-CD8318BA486B}">
      <text>
        <t>[Threaded comment]
Your version of Excel allows you to read this threaded comment; however, any edits to it will get removed if the file is opened in a newer version of Excel. Learn more: https://go.microsoft.com/fwlink/?linkid=870924
Comment:
    Suspected Data Problem: This value far exceeds comparable values in the same year and in other years.</t>
      </text>
    </comment>
    <comment ref="B32" authorId="1" shapeId="0" xr:uid="{0C1D70C4-C4F1-4B5C-9AB7-49144982C52D}">
      <text>
        <t>[Threaded comment]
Your version of Excel allows you to read this threaded comment; however, any edits to it will get removed if the file is opened in a newer version of Excel. Learn more: https://go.microsoft.com/fwlink/?linkid=870924
Comment:
    Industry, Domestic, Public and Other surface water supply</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tc={14982A60-2E45-44DA-8547-6C2952292201}</author>
    <author>tc={E7D54BC5-BA84-4DDC-9E62-CE2488CAC789}</author>
    <author>tc={93262158-41FA-4181-B748-ABE2FE8DF2A1}</author>
  </authors>
  <commentList>
    <comment ref="B10" authorId="0" shapeId="0" xr:uid="{14982A60-2E45-44DA-8547-6C2952292201}">
      <text>
        <t xml:space="preserve">[Threaded comment]
Your version of Excel allows you to read this threaded comment; however, any edits to it will get removed if the file is opened in a newer version of Excel. Learn more: https://go.microsoft.com/fwlink/?linkid=870924
Comment:
    Assumed a 2,5m average Depth
</t>
      </text>
    </comment>
    <comment ref="D10" authorId="1" shapeId="0" xr:uid="{E7D54BC5-BA84-4DDC-9E62-CE2488CAC789}">
      <text>
        <t xml:space="preserve">[Threaded comment]
Your version of Excel allows you to read this threaded comment; however, any edits to it will get removed if the file is opened in a newer version of Excel. Learn more: https://go.microsoft.com/fwlink/?linkid=870924
Comment:
    Assumed a 2,5m average depth
</t>
      </text>
    </comment>
    <comment ref="D17" authorId="2" shapeId="0" xr:uid="{93262158-41FA-4181-B748-ABE2FE8DF2A1}">
      <text>
        <t>[Threaded comment]
Your version of Excel allows you to read this threaded comment; however, any edits to it will get removed if the file is opened in a newer version of Excel. Learn more: https://go.microsoft.com/fwlink/?linkid=870924
Comment:
    Used 3 meters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tc={D10E50DD-9A77-4628-8E82-7DB97E08CAEE}</author>
    <author>tc={F28F79B1-3771-40FC-BDCF-8A7102136CA0}</author>
    <author>tc={8EB468A3-9A72-4FEA-8322-ECDE8B0D32EE}</author>
    <author>tc={846FF818-7104-4FF3-B916-E53098A0E1C6}</author>
    <author>tc={00E193E3-639D-454A-A2BF-E5C0EB7AB32D}</author>
    <author>tc={09381375-74AC-4866-A2F7-5BC4EAF1CD90}</author>
    <author>tc={3CB86CD8-0EEB-4C10-9A72-012E950A9E61}</author>
    <author>tc={37254D3A-B2CB-4493-8F75-1ECDF98C4569}</author>
    <author>tc={87DF2A0A-09A2-41F5-8677-8CF055D9BDA0}</author>
    <author>tc={C637EC33-1921-4AB1-B51F-5BF18851B211}</author>
    <author>tc={904C899C-BDE9-4EC2-8751-1DEEF0F9D908}</author>
    <author>tc={3459DA9A-1A82-4185-8546-82269A6E9C05}</author>
    <author>tc={D4B291C2-B60C-4354-82FF-0327CA531B0C}</author>
    <author>tc={16117B40-9160-4C52-8F66-0A17D1B4CCA7}</author>
    <author>tc={62A9C228-C7A4-473B-847D-27A26186E412}</author>
    <author>tc={D3044570-2BDC-4E27-AECC-2F8AE166A9C7}</author>
    <author>tc={657A2252-6006-4A47-A00B-6D4C155C829A}</author>
    <author>tc={E6476F95-F2A9-4EAC-8454-37B69E7B19EA}</author>
    <author>tc={A23C8F14-BA1C-4D39-AD9B-B048A9A94E8D}</author>
    <author>tc={AE043AFC-FE62-4401-A448-53525B09174A}</author>
    <author>tc={2FCC2EFB-EABE-4707-BFCC-E7C45A7D754C}</author>
    <author>tc={E4F6536E-B5FE-4C3B-9ADC-7C9D0E0595D7}</author>
  </authors>
  <commentList>
    <comment ref="B2" authorId="0" shapeId="0" xr:uid="{D10E50DD-9A77-4628-8E82-7DB97E08CAEE}">
      <text>
        <t>[Threaded comment]
Your version of Excel allows you to read this threaded comment; however, any edits to it will get removed if the file is opened in a newer version of Excel. Learn more: https://go.microsoft.com/fwlink/?linkid=870924
Comment:
    Athi Basin plan</t>
      </text>
    </comment>
    <comment ref="F2" authorId="1" shapeId="0" xr:uid="{F28F79B1-3771-40FC-BDCF-8A7102136CA0}">
      <text>
        <t>[Threaded comment]
Your version of Excel allows you to read this threaded comment; however, any edits to it will get removed if the file is opened in a newer version of Excel. Learn more: https://go.microsoft.com/fwlink/?linkid=870924
Comment:
    ISC Tana Basin plan</t>
      </text>
    </comment>
    <comment ref="B11" authorId="2" shapeId="0" xr:uid="{8EB468A3-9A72-4FEA-8322-ECDE8B0D32EE}">
      <text>
        <t>[Threaded comment]
Your version of Excel allows you to read this threaded comment; however, any edits to it will get removed if the file is opened in a newer version of Excel. Learn more: https://go.microsoft.com/fwlink/?linkid=870924
Comment:
    ISC Athi Basin Plan</t>
      </text>
    </comment>
    <comment ref="F13" authorId="3" shapeId="0" xr:uid="{846FF818-7104-4FF3-B916-E53098A0E1C6}">
      <text>
        <t xml:space="preserve">[Threaded comment]
Your version of Excel allows you to read this threaded comment; however, any edits to it will get removed if the file is opened in a newer version of Excel. Learn more: https://go.microsoft.com/fwlink/?linkid=870924
Comment:
    7 dams
</t>
      </text>
    </comment>
    <comment ref="G13" authorId="4" shapeId="0" xr:uid="{00E193E3-639D-454A-A2BF-E5C0EB7AB32D}">
      <text>
        <t>[Threaded comment]
Your version of Excel allows you to read this threaded comment; however, any edits to it will get removed if the file is opened in a newer version of Excel. Learn more: https://go.microsoft.com/fwlink/?linkid=870924
Comment:
    Four dams</t>
      </text>
    </comment>
    <comment ref="B14" authorId="5" shapeId="0" xr:uid="{09381375-74AC-4866-A2F7-5BC4EAF1CD90}">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F14" authorId="6" shapeId="0" xr:uid="{3CB86CD8-0EEB-4C10-9A72-012E950A9E61}">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E25" authorId="7" shapeId="0" xr:uid="{37254D3A-B2CB-4493-8F75-1ECDF98C4569}">
      <text>
        <t>[Threaded comment]
Your version of Excel allows you to read this threaded comment; however, any edits to it will get removed if the file is opened in a newer version of Excel. Learn more: https://go.microsoft.com/fwlink/?linkid=870924
Comment:
    Sondu, Sangoro and Gogo falls</t>
      </text>
    </comment>
    <comment ref="G25" authorId="8" shapeId="0" xr:uid="{87DF2A0A-09A2-41F5-8677-8CF055D9BDA0}">
      <text>
        <t>[Threaded comment]
Your version of Excel allows you to read this threaded comment; however, any edits to it will get removed if the file is opened in a newer version of Excel. Learn more: https://go.microsoft.com/fwlink/?linkid=870924
Comment:
    Turkwel hydropower station</t>
      </text>
    </comment>
    <comment ref="B26" authorId="9" shapeId="0" xr:uid="{C637EC33-1921-4AB1-B51F-5BF18851B211}">
      <text>
        <t>[Threaded comment]
Your version of Excel allows you to read this threaded comment; however, any edits to it will get removed if the file is opened in a newer version of Excel. Learn more: https://go.microsoft.com/fwlink/?linkid=870924
Comment:
    30 domestic, 19% livestock, 5% industry, 1% irrigation</t>
      </text>
    </comment>
    <comment ref="C26" authorId="10" shapeId="0" xr:uid="{904C899C-BDE9-4EC2-8751-1DEEF0F9D908}">
      <text>
        <t>[Threaded comment]
Your version of Excel allows you to read this threaded comment; however, any edits to it will get removed if the file is opened in a newer version of Excel. Learn more: https://go.microsoft.com/fwlink/?linkid=870924
Comment:
    26% domestic and public, 7% livestock, 19% irrigation, 16% industry, 18% other</t>
      </text>
    </comment>
    <comment ref="D26" authorId="11" shapeId="0" xr:uid="{3459DA9A-1A82-4185-8546-82269A6E9C05}">
      <text>
        <t xml:space="preserve">[Threaded comment]
Your version of Excel allows you to read this threaded comment; however, any edits to it will get removed if the file is opened in a newer version of Excel. Learn more: https://go.microsoft.com/fwlink/?linkid=870924
Comment:
    43% domestic, 9% livestock, 3%  irrigation, 5% industry </t>
      </text>
    </comment>
    <comment ref="E26" authorId="12" shapeId="0" xr:uid="{D4B291C2-B60C-4354-82FF-0327CA531B0C}">
      <text>
        <t>[Threaded comment]
Your version of Excel allows you to read this threaded comment; however, any edits to it will get removed if the file is opened in a newer version of Excel. Learn more: https://go.microsoft.com/fwlink/?linkid=870924
Comment:
    43% domestic, 9% livestock, 3% irrigation, 5% industry</t>
      </text>
    </comment>
    <comment ref="F26" authorId="13" shapeId="0" xr:uid="{16117B40-9160-4C52-8F66-0A17D1B4CCA7}">
      <text>
        <t>[Threaded comment]
Your version of Excel allows you to read this threaded comment; however, any edits to it will get removed if the file is opened in a newer version of Excel. Learn more: https://go.microsoft.com/fwlink/?linkid=870924
Comment:
    30% domestic, 19% livestock, 1% small irrigation, 5% industry</t>
      </text>
    </comment>
    <comment ref="G26" authorId="14" shapeId="0" xr:uid="{62A9C228-C7A4-473B-847D-27A26186E412}">
      <text>
        <t>[Threaded comment]
Your version of Excel allows you to read this threaded comment; however, any edits to it will get removed if the file is opened in a newer version of Excel. Learn more: https://go.microsoft.com/fwlink/?linkid=870924
Comment:
    47% Domestic. 38% livestock, 42% small irrigation,5% industrial</t>
      </text>
    </comment>
    <comment ref="B28" authorId="15" shapeId="0" xr:uid="{D3044570-2BDC-4E27-AECC-2F8AE166A9C7}">
      <text>
        <t>[Threaded comment]
Your version of Excel allows you to read this threaded comment; however, any edits to it will get removed if the file is opened in a newer version of Excel. Learn more: https://go.microsoft.com/fwlink/?linkid=870924
Comment:
    Lake Amboseli</t>
      </text>
    </comment>
    <comment ref="D29" authorId="16" shapeId="0" xr:uid="{657A2252-6006-4A47-A00B-6D4C155C829A}">
      <text>
        <t>[Threaded comment]
Your version of Excel allows you to read this threaded comment; however, any edits to it will get removed if the file is opened in a newer version of Excel. Learn more: https://go.microsoft.com/fwlink/?linkid=870924
Comment:
    To Uganda via Malaksi River and Malaba River</t>
      </text>
    </comment>
    <comment ref="E29" authorId="17" shapeId="0" xr:uid="{E6476F95-F2A9-4EAC-8454-37B69E7B19EA}">
      <text>
        <t>[Threaded comment]
Your version of Excel allows you to read this threaded comment; however, any edits to it will get removed if the file is opened in a newer version of Excel. Learn more: https://go.microsoft.com/fwlink/?linkid=870924
Comment:
    Into Tanzania, which eventually ends up in the lake victoria</t>
      </text>
    </comment>
    <comment ref="G29" authorId="18" shapeId="0" xr:uid="{A23C8F14-BA1C-4D39-AD9B-B048A9A94E8D}">
      <text>
        <t>[Threaded comment]
Your version of Excel allows you to read this threaded comment; however, any edits to it will get removed if the file is opened in a newer version of Excel. Learn more: https://go.microsoft.com/fwlink/?linkid=870924
Comment:
    Tanzania</t>
      </text>
    </comment>
    <comment ref="B30" authorId="19" shapeId="0" xr:uid="{AE043AFC-FE62-4401-A448-53525B09174A}">
      <text>
        <t xml:space="preserve">[Threaded comment]
Your version of Excel allows you to read this threaded comment; however, any edits to it will get removed if the file is opened in a newer version of Excel. Learn more: https://go.microsoft.com/fwlink/?linkid=870924
Comment:
    Rive r node: 8,9,10,11,12,13,14
</t>
      </text>
    </comment>
    <comment ref="F30" authorId="20" shapeId="0" xr:uid="{2FCC2EFB-EABE-4707-BFCC-E7C45A7D754C}">
      <text>
        <t xml:space="preserve">[Threaded comment]
Your version of Excel allows you to read this threaded comment; however, any edits to it will get removed if the file is opened in a newer version of Excel. Learn more: https://go.microsoft.com/fwlink/?linkid=870924
Comment:
    Flow via Tana River
</t>
      </text>
    </comment>
    <comment ref="G36" authorId="21" shapeId="0" xr:uid="{E4F6536E-B5FE-4C3B-9ADC-7C9D0E0595D7}">
      <text>
        <t>[Threaded comment]
Your version of Excel allows you to read this threaded comment; however, any edits to it will get removed if the file is opened in a newer version of Excel. Learn more: https://go.microsoft.com/fwlink/?linkid=870924
Comment:
    Flow from Ethiopia into Lake Turkana</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tc={B6101274-738E-4A5B-B9A9-A39FD11C6568}</author>
    <author>tc={8842EDE3-A984-45A1-9A1C-2B38AE85D95B}</author>
    <author>tc={927A5D88-E6FC-4176-9F2E-47AC3A82B261}</author>
    <author>tc={40711DB9-729D-4348-8506-B3214E307027}</author>
    <author>tc={85C1B146-D6A0-40CC-8D19-EB371D405B87}</author>
    <author>tc={3C45BE59-D0AB-4F1F-8B62-48E8D30E7941}</author>
    <author>tc={B33BBCDF-3961-4B2E-8CF1-8DECB53037B2}</author>
    <author>tc={2F760C77-BDC5-49E2-977C-F417A8AE12D0}</author>
    <author>tc={C2BE861D-9B35-4993-812A-2394715CC7D0}</author>
    <author>tc={7862C697-7657-4B9C-9C5B-5F4E7698ED74}</author>
    <author>tc={AE951030-B01F-4421-ABBF-2F7A5A89E40A}</author>
    <author>tc={6A497E63-25E5-423B-9329-33498CD2BCC6}</author>
    <author>tc={99A75466-D08B-447F-8ACE-18F69454A284}</author>
    <author>tc={B89EFC92-EC83-4AE7-91F1-9CF0A48A2196}</author>
    <author>tc={1B312406-E80E-4148-A407-526C769AF68D}</author>
    <author>tc={E6881603-C3F1-4EDE-8D15-7EBD355D4E1D}</author>
    <author>tc={26BAA615-B6BB-4A4F-9E3E-6A05BD7756CA}</author>
    <author>tc={9EE237A6-8811-474B-B666-4CF6F79E9573}</author>
  </authors>
  <commentList>
    <comment ref="L3" authorId="0" shapeId="0" xr:uid="{B6101274-738E-4A5B-B9A9-A39FD11C6568}">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E4" authorId="1" shapeId="0" xr:uid="{8842EDE3-A984-45A1-9A1C-2B38AE85D95B}">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G4" authorId="2" shapeId="0" xr:uid="{927A5D88-E6FC-4176-9F2E-47AC3A82B261}">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7" authorId="3" shapeId="0" xr:uid="{40711DB9-729D-4348-8506-B3214E307027}">
      <text>
        <t>[Threaded comment]
Your version of Excel allows you to read this threaded comment; however, any edits to it will get removed if the file is opened in a newer version of Excel. Learn more: https://go.microsoft.com/fwlink/?linkid=870924
Comment:
    Four dams</t>
      </text>
    </comment>
    <comment ref="L7" authorId="4" shapeId="0" xr:uid="{85C1B146-D6A0-40CC-8D19-EB371D405B87}">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F7" authorId="5" shapeId="0" xr:uid="{3C45BE59-D0AB-4F1F-8B62-48E8D30E7941}">
      <text>
        <t>[Threaded comment]
Your version of Excel allows you to read this threaded comment; however, any edits to it will get removed if the file is opened in a newer version of Excel. Learn more: https://go.microsoft.com/fwlink/?linkid=870924
Comment:
    80% of Lake Turkana. Flows
 from Ethiopia</t>
      </text>
    </comment>
    <comment ref="L12" authorId="6" shapeId="0" xr:uid="{B33BBCDF-3961-4B2E-8CF1-8DECB53037B2}">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E13" authorId="7" shapeId="0" xr:uid="{2F760C77-BDC5-49E2-977C-F417A8AE12D0}">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G13" authorId="8" shapeId="0" xr:uid="{C2BE861D-9B35-4993-812A-2394715CC7D0}">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16" authorId="9" shapeId="0" xr:uid="{7862C697-7657-4B9C-9C5B-5F4E7698ED74}">
      <text>
        <t>[Threaded comment]
Your version of Excel allows you to read this threaded comment; however, any edits to it will get removed if the file is opened in a newer version of Excel. Learn more: https://go.microsoft.com/fwlink/?linkid=870924
Comment:
    Four dams</t>
      </text>
    </comment>
    <comment ref="L16" authorId="10" shapeId="0" xr:uid="{AE951030-B01F-4421-ABBF-2F7A5A89E40A}">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F16" authorId="11" shapeId="0" xr:uid="{6A497E63-25E5-423B-9329-33498CD2BCC6}">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 ref="L21" authorId="12" shapeId="0" xr:uid="{99A75466-D08B-447F-8ACE-18F69454A284}">
      <text>
        <t xml:space="preserve">[Threaded comment]
Your version of Excel allows you to read this threaded comment; however, any edits to it will get removed if the file is opened in a newer version of Excel. Learn more: https://go.microsoft.com/fwlink/?linkid=870924
Comment:
    Thika and Sasumua dams from Tana Basin
</t>
      </text>
    </comment>
    <comment ref="AE22" authorId="13" shapeId="0" xr:uid="{B89EFC92-EC83-4AE7-91F1-9CF0A48A2196}">
      <text>
        <t>[Threaded comment]
Your version of Excel allows you to read this threaded comment; however, any edits to it will get removed if the file is opened in a newer version of Excel. Learn more: https://go.microsoft.com/fwlink/?linkid=870924
Comment:
    Flows into Somalia before reaching the ocean</t>
      </text>
    </comment>
    <comment ref="AG22" authorId="14" shapeId="0" xr:uid="{1B312406-E80E-4148-A407-526C769AF68D}">
      <text>
        <t>[Threaded comment]
Your version of Excel allows you to read this threaded comment; however, any edits to it will get removed if the file is opened in a newer version of Excel. Learn more: https://go.microsoft.com/fwlink/?linkid=870924
Comment:
    Indirectly flows into the ocean from Somalia: Juba basin</t>
      </text>
    </comment>
    <comment ref="K25" authorId="15" shapeId="0" xr:uid="{E6881603-C3F1-4EDE-8D15-7EBD355D4E1D}">
      <text>
        <t>[Threaded comment]
Your version of Excel allows you to read this threaded comment; however, any edits to it will get removed if the file is opened in a newer version of Excel. Learn more: https://go.microsoft.com/fwlink/?linkid=870924
Comment:
    Four dams</t>
      </text>
    </comment>
    <comment ref="L25" authorId="16" shapeId="0" xr:uid="{26BAA615-B6BB-4A4F-9E3E-6A05BD7756CA}">
      <text>
        <t>[Threaded comment]
Your version of Excel allows you to read this threaded comment; however, any edits to it will get removed if the file is opened in a newer version of Excel. Learn more: https://go.microsoft.com/fwlink/?linkid=870924
Comment:
    Transfer to Nairobi</t>
      </text>
    </comment>
    <comment ref="AF25" authorId="17" shapeId="0" xr:uid="{9EE237A6-8811-474B-B666-4CF6F79E9573}">
      <text>
        <t>[Threaded comment]
Your version of Excel allows you to read this threaded comment; however, any edits to it will get removed if the file is opened in a newer version of Excel. Learn more: https://go.microsoft.com/fwlink/?linkid=870924
Comment:
    80% of Lake Turkana. Flow from Ethiopia</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tc={D3664EA4-D4F7-4597-A74D-0ECC22BF618D}</author>
    <author>tc={20F20FF5-8D43-46FE-BEC3-D2C3DC225376}</author>
    <author>tc={D3325027-30E6-4357-8FAF-39DDB86FC133}</author>
    <author>tc={917773D6-65C4-4C87-9FFB-2E0B8F1AC81E}</author>
    <author>tc={DF176865-06DB-4853-BF8A-79503E8732D9}</author>
    <author>tc={2C0DEEA7-FCD2-494C-849F-E9B4C4B6933F}</author>
    <author>tc={B9F7853A-7469-43C3-AFAB-70461AD700FD}</author>
    <author>tc={7C4014F4-614C-45DE-A965-D6605B44F8E9}</author>
    <author>tc={A745CF1C-496F-44B7-9E0F-2B9FA559BAE4}</author>
    <author>tc={FB4B96DB-5CCE-4B9A-BC7A-08758806ED3E}</author>
    <author>tc={2D50A14B-6FDD-4CA5-BF21-3851978DBAF6}</author>
    <author>tc={B1AAF818-CE77-4D67-8717-01520FB3CB83}</author>
    <author>tc={F02AE6DD-1FFE-4EE6-9615-7573D0EEC3A4}</author>
    <author>tc={52033399-5494-4225-9607-AEB837B13F7B}</author>
    <author>tc={2C2823A1-05AF-4329-9768-4C21DC613A16}</author>
    <author>tc={BA14C1AB-B4F6-4C3D-A34F-2688517C8168}</author>
    <author>tc={3FA31F2D-2F46-4AF6-8979-A1281433E08C}</author>
    <author>tc={4A32EB68-9458-491B-8196-C884D4537A67}</author>
    <author>tc={252D7B76-06DE-4FEE-A987-2F5DFFD73976}</author>
    <author>tc={85E1E102-8031-4C99-8634-2B834FFF56F4}</author>
    <author>tc={B1E4601A-84BC-4EB8-8EB1-62586EA645AE}</author>
    <author>tc={59B69E3B-60F2-4917-8C3A-B45D8A91161D}</author>
    <author>tc={3FFD43A9-EC7F-4327-8DC4-36A5C65320D7}</author>
    <author>tc={BF1D6CE5-42DB-402F-9160-C3ACD63A7B83}</author>
    <author>tc={5C2A8762-38A8-4D29-8E81-C4656C465893}</author>
    <author>tc={3DE96AE7-641F-4CA5-AA8C-4C4BA3CC8DA0}</author>
    <author>tc={F185C4B7-2A1F-40B3-8878-F1605008A6C3}</author>
    <author>tc={CDC4F332-C131-497F-9143-AAE2FA51BBC9}</author>
    <author>tc={3D2F68FC-467D-498E-8F15-0AD9F9BA584A}</author>
    <author>tc={BFB3F342-1094-47D2-8CD2-6A2F9BDA3D05}</author>
    <author>tc={304D7E4B-BB94-4C36-9778-F84D55AE014F}</author>
    <author>tc={E98F3BA5-5251-4EE3-BBCB-CF72AD15A9F1}</author>
    <author>tc={9A3CC7B5-5108-4CC8-BA3E-3272107674D5}</author>
    <author>tc={796AD5F5-AA87-4D36-BD00-E23DCAB7683F}</author>
    <author>tc={B82DF78F-36D6-4A26-98FA-E2F6809386EF}</author>
    <author>tc={DB7CA4CC-2BC8-4426-8BD7-B6E4A3544F20}</author>
    <author>tc={AD14FE03-C30B-4C70-B9FD-F5C3958654EE}</author>
    <author>tc={9165DDCF-D8BE-4A8B-97A6-5A33DE28708F}</author>
    <author>tc={624CCB35-FA38-49EA-A55F-405C7756FEAA}</author>
    <author>tc={4E0A2E33-EB13-4A06-8E50-42953B65D316}</author>
    <author>tc={7E40FB46-6C34-455B-85E7-BF1247C68637}</author>
    <author>tc={FC31BEBC-3923-400E-8152-BC4161485E7E}</author>
    <author>tc={910B630F-1F29-4717-9D1B-FBD12BEC7BC2}</author>
    <author>tc={34DBCAF1-C6B7-4FDD-9F9B-0814F98D702B}</author>
    <author>tc={379C53A0-F2B0-40A7-B0FE-67AC7D74F072}</author>
    <author>tc={FC1B6288-FD1D-4350-9807-D93599D0D049}</author>
    <author>tc={9FF948DA-04C8-4542-9936-0C6C43B790B8}</author>
    <author>tc={0F088E15-6A84-495E-8DBC-09CBB3F0AC82}</author>
    <author>tc={E086BE3E-8EE1-4AE6-9828-9BB5DCAF8AFE}</author>
    <author>tc={6653B434-AD14-4D9B-BB32-77679B7A071C}</author>
    <author>tc={455AED1F-492E-4DCE-A1F0-80D766AEFD6A}</author>
    <author>tc={B96E8172-048E-4283-8FB4-04E73A6FBE11}</author>
    <author>tc={BF1D3470-9801-45D0-813C-6913AF05A519}</author>
    <author>tc={5AC30F13-7679-43C7-902E-22504865CB87}</author>
    <author>tc={A9C0A911-1DAE-4931-87A0-9C0AB88F9E37}</author>
    <author>tc={737D0D08-D95A-44E6-8267-B6DE61FE217F}</author>
    <author>tc={3624896F-E228-4760-A6A4-A465B0EC830D}</author>
    <author>tc={00546136-8D68-4F74-ACBC-FEF17C366BF5}</author>
    <author>tc={4E787AFF-705F-4DE4-BD6A-DA53F542BB52}</author>
    <author>tc={46C5A360-7AE2-4FD9-8BB8-9E4E87EB595F}</author>
    <author>tc={93394F1B-E526-405A-A145-9416168E9BE1}</author>
    <author>tc={4253B894-9C26-40E2-BC2F-0E7AD14CC27F}</author>
    <author>tc={35C95901-D7D9-40E8-BF9F-29A55CB81ADD}</author>
    <author>tc={84619F5C-1F52-4FD4-A676-3FF8EBFBB16D}</author>
    <author>tc={5DB5400E-BCB2-4E61-8406-39F78DA49473}</author>
    <author>tc={F14C2458-D3AC-4414-B78C-EF8478D923F6}</author>
    <author>tc={CE53E55D-66A1-47F5-9AC0-A4AE4B287C80}</author>
    <author>tc={17FFDFC5-58E5-4ADD-8C23-2C4613EB64B8}</author>
    <author>tc={8F42EA63-833D-4CB2-A2C0-D2FEE5A095AB}</author>
    <author>tc={2D2F5CA8-DF07-4C74-96A5-06C7BAE15720}</author>
    <author>tc={275EF0CE-39FC-4E7C-93B9-B95295597DA8}</author>
    <author>tc={D25BA740-4A19-43E3-810D-430647D52938}</author>
    <author>tc={E960734F-94E9-4F96-9AFC-C7FABE21BAC3}</author>
    <author>tc={B05B8DE9-0CF6-46EB-87F0-21F2E3E30E20}</author>
  </authors>
  <commentList>
    <comment ref="L5" authorId="0" shapeId="0" xr:uid="{D3664EA4-D4F7-4597-A74D-0ECC22BF618D}">
      <text>
        <t xml:space="preserve">[Threaded comment]
Your version of Excel allows you to read this threaded comment; however, any edits to it will get removed if the file is opened in a newer version of Excel. Learn more: https://go.microsoft.com/fwlink/?linkid=870924
Comment:
    Used depth=1m and the area of the lake=170km2
</t>
      </text>
    </comment>
    <comment ref="M5" authorId="1" shapeId="0" xr:uid="{20F20FF5-8D43-46FE-BEC3-D2C3DC225376}">
      <text>
        <t>[Threaded comment]
Your version of Excel allows you to read this threaded comment; however, any edits to it will get removed if the file is opened in a newer version of Excel. Learn more: https://go.microsoft.com/fwlink/?linkid=870924
Comment:
    Assume opening stock=outflow to the sea</t>
      </text>
    </comment>
    <comment ref="N5" authorId="2" shapeId="0" xr:uid="{D3325027-30E6-4357-8FAF-39DDB86FC133}">
      <text>
        <t>[Threaded comment]
Your version of Excel allows you to read this threaded comment; however, any edits to it will get removed if the file is opened in a newer version of Excel. Learn more: https://go.microsoft.com/fwlink/?linkid=870924
Comment:
    Groundwater Recharge</t>
      </text>
    </comment>
    <comment ref="T5" authorId="3" shapeId="0" xr:uid="{917773D6-65C4-4C87-9FFB-2E0B8F1AC81E}">
      <text>
        <t>[Threaded comment]
Your version of Excel allows you to read this threaded comment; however, any edits to it will get removed if the file is opened in a newer version of Excel. Learn more: https://go.microsoft.com/fwlink/?linkid=870924
Comment:
    Used lake depth of 3m</t>
      </text>
    </comment>
    <comment ref="AA5" authorId="4" shapeId="0" xr:uid="{DF176865-06DB-4853-BF8A-79503E8732D9}">
      <text>
        <t xml:space="preserve">[Threaded comment]
Your version of Excel allows you to read this threaded comment; however, any edits to it will get removed if the file is opened in a newer version of Excel. Learn more: https://go.microsoft.com/fwlink/?linkid=870924
Comment:
    Chebara Dam, Kipkarren Dam, Ellegirini Dam and other smaller dams </t>
      </text>
    </comment>
    <comment ref="AB5" authorId="5" shapeId="0" xr:uid="{2C0DEEA7-FCD2-494C-849F-E9B4C4B6933F}">
      <text>
        <t xml:space="preserve">[Threaded comment]
Your version of Excel allows you to read this threaded comment; however, any edits to it will get removed if the file is opened in a newer version of Excel. Learn more: https://go.microsoft.com/fwlink/?linkid=870924
Comment:
    Estimated lake capacity using depth and area. Used lake depth of 3m
</t>
      </text>
    </comment>
    <comment ref="AI5" authorId="6" shapeId="0" xr:uid="{B9F7853A-7469-43C3-AFAB-70461AD700FD}">
      <text>
        <t>[Threaded comment]
Your version of Excel allows you to read this threaded comment; however, any edits to it will get removed if the file is opened in a newer version of Excel. Learn more: https://go.microsoft.com/fwlink/?linkid=870924
Comment:
    Sondu Miriu Dam for Hydropower</t>
      </text>
    </comment>
    <comment ref="AR5" authorId="7" shapeId="0" xr:uid="{7C4014F4-614C-45DE-A965-D6605B44F8E9}">
      <text>
        <t>[Threaded comment]
Your version of Excel allows you to read this threaded comment; however, any edits to it will get removed if the file is opened in a newer version of Excel. Learn more: https://go.microsoft.com/fwlink/?linkid=870924
Comment:
    Storage Capacity of Lake Turkana</t>
      </text>
    </comment>
    <comment ref="M7" authorId="8" shapeId="0" xr:uid="{A745CF1C-496F-44B7-9E0F-2B9FA559BAE4}">
      <text>
        <t xml:space="preserve">[Threaded comment]
Your version of Excel allows you to read this threaded comment; however, any edits to it will get removed if the file is opened in a newer version of Excel. Learn more: https://go.microsoft.com/fwlink/?linkid=870924
Comment:
    WWTW+ soil water (3%)
</t>
      </text>
    </comment>
    <comment ref="K9" authorId="9" shapeId="0" xr:uid="{FB4B96DB-5CCE-4B9A-BC7A-08758806ED3E}">
      <text>
        <t>[Threaded comment]
Your version of Excel allows you to read this threaded comment; however, any edits to it will get removed if the file is opened in a newer version of Excel. Learn more: https://go.microsoft.com/fwlink/?linkid=870924
Comment:
    Used precipitation/storage capacity ratio of the lake</t>
      </text>
    </comment>
    <comment ref="L9" authorId="10" shapeId="0" xr:uid="{2D50A14B-6FDD-4CA5-BF21-3851978DBAF6}">
      <text>
        <t>[Threaded comment]
Your version of Excel allows you to read this threaded comment; however, any edits to it will get removed if the file is opened in a newer version of Excel. Learn more: https://go.microsoft.com/fwlink/?linkid=870924
Comment:
    Africa experts.com</t>
      </text>
    </comment>
    <comment ref="M9" authorId="11" shapeId="0" xr:uid="{B1AAF818-CE77-4D67-8717-01520FB3CB83}">
      <text>
        <t>[Threaded comment]
Your version of Excel allows you to read this threaded comment; however, any edits to it will get removed if the file is opened in a newer version of Excel. Learn more: https://go.microsoft.com/fwlink/?linkid=870924
Comment:
    0.5% 0f precipitation</t>
      </text>
    </comment>
    <comment ref="U9" authorId="12" shapeId="0" xr:uid="{F02AE6DD-1FFE-4EE6-9615-7573D0EEC3A4}">
      <text>
        <t xml:space="preserve">[Threaded comment]
Your version of Excel allows you to read this threaded comment; however, any edits to it will get removed if the file is opened in a newer version of Excel. Learn more: https://go.microsoft.com/fwlink/?linkid=870924
Comment:
    It is assumed that only 0.5% (0.005) of total precipitation falls directly on rivers, as rivers cover a very small portion of the land surface compared to soil </t>
      </text>
    </comment>
    <comment ref="AY9" authorId="13" shapeId="0" xr:uid="{52033399-5494-4225-9607-AEB837B13F7B}">
      <text>
        <t>[Threaded comment]
Your version of Excel allows you to read this threaded comment; however, any edits to it will get removed if the file is opened in a newer version of Excel. Learn more: https://go.microsoft.com/fwlink/?linkid=870924
Comment:
    Area of dams and use basin and total precipitation proportion</t>
      </text>
    </comment>
    <comment ref="K11" authorId="14" shapeId="0" xr:uid="{2C2823A1-05AF-4329-9768-4C21DC613A16}">
      <text>
        <t>[Threaded comment]
Your version of Excel allows you to read this threaded comment; however, any edits to it will get removed if the file is opened in a newer version of Excel. Learn more: https://go.microsoft.com/fwlink/?linkid=870924
Comment:
    20% of supply</t>
      </text>
    </comment>
    <comment ref="N11" authorId="15" shapeId="0" xr:uid="{BA14C1AB-B4F6-4C3D-A34F-2688517C8168}">
      <text>
        <t>[Threaded comment]
Your version of Excel allows you to read this threaded comment; however, any edits to it will get removed if the file is opened in a newer version of Excel. Learn more: https://go.microsoft.com/fwlink/?linkid=870924
Comment:
    Groundwater is recharged by the amount of water that is used</t>
      </text>
    </comment>
    <comment ref="U11" authorId="16" shapeId="0" xr:uid="{3FA31F2D-2F46-4AF6-8979-A1281433E08C}">
      <text>
        <t xml:space="preserve">[Threaded comment]
Your version of Excel allows you to read this threaded comment; however, any edits to it will get removed if the file is opened in a newer version of Excel. Learn more: https://go.microsoft.com/fwlink/?linkid=870924
Comment:
    Rainfall this year is 1.355 times higher than average, so the river's MAR inflow is estimated by adding this extra rainfall to the usual MAR </t>
      </text>
    </comment>
    <comment ref="V11" authorId="17" shapeId="0" xr:uid="{4A32EB68-9458-491B-8196-C884D4537A67}">
      <text>
        <t>[Threaded comment]
Your version of Excel allows you to read this threaded comment; however, any edits to it will get removed if the file is opened in a newer version of Excel. Learn more: https://go.microsoft.com/fwlink/?linkid=870924
Comment:
    Groundwater is recharged by the amount of water that is used</t>
      </text>
    </comment>
    <comment ref="AB11" authorId="18" shapeId="0" xr:uid="{252D7B76-06DE-4FEE-A987-2F5DFFD73976}">
      <text>
        <t xml:space="preserve">[Threaded comment]
Your version of Excel allows you to read this threaded comment; however, any edits to it will get removed if the file is opened in a newer version of Excel. Learn more: https://go.microsoft.com/fwlink/?linkid=870924
Comment:
    Flow into small lake (river node 17) before entering lake victoria </t>
      </text>
    </comment>
    <comment ref="AD11" authorId="19" shapeId="0" xr:uid="{85E1E102-8031-4C99-8634-2B834FFF56F4}">
      <text>
        <t>[Threaded comment]
Your version of Excel allows you to read this threaded comment; however, any edits to it will get removed if the file is opened in a newer version of Excel. Learn more: https://go.microsoft.com/fwlink/?linkid=870924
Comment:
    Groundwater is recharged by the amount of water that is used</t>
      </text>
    </comment>
    <comment ref="AL11" authorId="20" shapeId="0" xr:uid="{B1E4601A-84BC-4EB8-8EB1-62586EA645AE}">
      <text>
        <t>[Threaded comment]
Your version of Excel allows you to read this threaded comment; however, any edits to it will get removed if the file is opened in a newer version of Excel. Learn more: https://go.microsoft.com/fwlink/?linkid=870924
Comment:
    Groundwater is recharged by the amount of water that is used</t>
      </text>
    </comment>
    <comment ref="AQ11" authorId="21" shapeId="0" xr:uid="{59B69E3B-60F2-4917-8C3A-B45D8A91161D}">
      <text>
        <t>[Threaded comment]
Your version of Excel allows you to read this threaded comment; however, any edits to it will get removed if the file is opened in a newer version of Excel. Learn more: https://go.microsoft.com/fwlink/?linkid=870924
Comment:
    Turkwel Dam Inflow from Basin Report</t>
      </text>
    </comment>
    <comment ref="AR11" authorId="22" shapeId="0" xr:uid="{3FFD43A9-EC7F-4327-8DC4-36A5C65320D7}">
      <text>
        <t>[Threaded comment]
Your version of Excel allows you to read this threaded comment; however, any edits to it will get removed if the file is opened in a newer version of Excel. Learn more: https://go.microsoft.com/fwlink/?linkid=870924
Comment:
    Kerio River + Turkwel River = Inflow Into Lake Turkana. Plus Lake Naivasha inflow</t>
      </text>
    </comment>
    <comment ref="AT11" authorId="23" shapeId="0" xr:uid="{BF1D6CE5-42DB-402F-9160-C3ACD63A7B83}">
      <text>
        <t xml:space="preserve">[Threaded comment]
Your version of Excel allows you to read this threaded comment; however, any edits to it will get removed if the file is opened in a newer version of Excel. Learn more: https://go.microsoft.com/fwlink/?linkid=870924
Comment:
    Lake returns+ soil water (25%)
</t>
      </text>
    </comment>
    <comment ref="AY11" authorId="24" shapeId="0" xr:uid="{5C2A8762-38A8-4D29-8E81-C4656C465893}">
      <text>
        <t>[Threaded comment]
Your version of Excel allows you to read this threaded comment; however, any edits to it will get removed if the file is opened in a newer version of Excel. Learn more: https://go.microsoft.com/fwlink/?linkid=870924
Comment:
    Inflows to dams is 20% of supply - estimation based on hydrological assessment</t>
      </text>
    </comment>
    <comment ref="K15" authorId="25" shapeId="0" xr:uid="{3DE96AE7-641F-4CA5-AA8C-4C4BA3CC8DA0}">
      <text>
        <t>[Threaded comment]
Your version of Excel allows you to read this threaded comment; however, any edits to it will get removed if the file is opened in a newer version of Excel. Learn more: https://go.microsoft.com/fwlink/?linkid=870924
Comment:
    Total SW-irrigation</t>
      </text>
    </comment>
    <comment ref="L15" authorId="26" shapeId="0" xr:uid="{F185C4B7-2A1F-40B3-8878-F1605008A6C3}">
      <text>
        <t>[Threaded comment]
Your version of Excel allows you to read this threaded comment; however, any edits to it will get removed if the file is opened in a newer version of Excel. Learn more: https://go.microsoft.com/fwlink/?linkid=870924
Comment:
    Lake Amboseli is at the bottom of the catchment. No info available on water use</t>
      </text>
    </comment>
    <comment ref="M15" authorId="27" shapeId="0" xr:uid="{CDC4F332-C131-497F-9143-AAE2FA51BBC9}">
      <text>
        <t>[Threaded comment]
Your version of Excel allows you to read this threaded comment; however, any edits to it will get removed if the file is opened in a newer version of Excel. Learn more: https://go.microsoft.com/fwlink/?linkid=870924
Comment:
    SW irrigation</t>
      </text>
    </comment>
    <comment ref="AA15" authorId="28" shapeId="0" xr:uid="{3D2F68FC-467D-498E-8F15-0AD9F9BA584A}">
      <text>
        <t xml:space="preserve">[Threaded comment]
Your version of Excel allows you to read this threaded comment; however, any edits to it will get removed if the file is opened in a newer version of Excel. Learn more: https://go.microsoft.com/fwlink/?linkid=870924
Comment:
    Assumption is that water for Domestic comes from Dams
</t>
      </text>
    </comment>
    <comment ref="AI15" authorId="29" shapeId="0" xr:uid="{BFB3F342-1094-47D2-8CD2-6A2F9BDA3D05}">
      <text>
        <t>[Threaded comment]
Your version of Excel allows you to read this threaded comment; however, any edits to it will get removed if the file is opened in a newer version of Excel. Learn more: https://go.microsoft.com/fwlink/?linkid=870924
Comment:
    No information available on how much water is being abstracted from Dams</t>
      </text>
    </comment>
    <comment ref="AY15" authorId="30" shapeId="0" xr:uid="{304D7E4B-BB94-4C36-9778-F84D55AE014F}">
      <text>
        <t>[Threaded comment]
Your version of Excel allows you to read this threaded comment; however, any edits to it will get removed if the file is opened in a newer version of Excel. Learn more: https://go.microsoft.com/fwlink/?linkid=870924
Comment:
    Total SW-Agri</t>
      </text>
    </comment>
    <comment ref="AR17" authorId="31" shapeId="0" xr:uid="{E98F3BA5-5251-4EE3-BBCB-CF72AD15A9F1}">
      <text>
        <t>[Threaded comment]
Your version of Excel allows you to read this threaded comment; however, any edits to it will get removed if the file is opened in a newer version of Excel. Learn more: https://go.microsoft.com/fwlink/?linkid=870924
Comment:
    ET is 10 times more than precipitation</t>
      </text>
    </comment>
    <comment ref="U18" authorId="32" shapeId="0" xr:uid="{9A3CC7B5-5108-4CC8-BA3E-3272107674D5}">
      <text>
        <t>[Threaded comment]
Your version of Excel allows you to read this threaded comment; however, any edits to it will get removed if the file is opened in a newer version of Excel. Learn more: https://go.microsoft.com/fwlink/?linkid=870924
Comment:
    Outflow to Somalia before it reaches the sea</t>
      </text>
    </comment>
    <comment ref="AC18" authorId="33" shapeId="0" xr:uid="{796AD5F5-AA87-4D36-BD00-E23DCAB7683F}">
      <text>
        <t>[Threaded comment]
Your version of Excel allows you to read this threaded comment; however, any edits to it will get removed if the file is opened in a newer version of Excel. Learn more: https://go.microsoft.com/fwlink/?linkid=870924
Comment:
    To Uganda via Malaksi River and Malaba River; as well as outflow to Lake Victoria</t>
      </text>
    </comment>
    <comment ref="AK18" authorId="34" shapeId="0" xr:uid="{B82DF78F-36D6-4A26-98FA-E2F6809386EF}">
      <text>
        <t>[Threaded comment]
Your version of Excel allows you to read this threaded comment; however, any edits to it will get removed if the file is opened in a newer version of Excel. Learn more: https://go.microsoft.com/fwlink/?linkid=870924
Comment:
    Outflows to Lake Victoria and to Tanzania, which eventually ends up in Lake Victoria</t>
      </text>
    </comment>
    <comment ref="AS18" authorId="35" shapeId="0" xr:uid="{DB7CA4CC-2BC8-4426-8BD7-B6E4A3544F20}">
      <text>
        <t>[Threaded comment]
Your version of Excel allows you to read this threaded comment; however, any edits to it will get removed if the file is opened in a newer version of Excel. Learn more: https://go.microsoft.com/fwlink/?linkid=870924
Comment:
    Water to Tanzania</t>
      </text>
    </comment>
    <comment ref="AY18" authorId="36" shapeId="0" xr:uid="{AD14FE03-C30B-4C70-B9FD-F5C3958654EE}">
      <text>
        <t>[Threaded comment]
Your version of Excel allows you to read this threaded comment; however, any edits to it will get removed if the file is opened in a newer version of Excel. Learn more: https://go.microsoft.com/fwlink/?linkid=870924
Comment:
    Flow to Athi river</t>
      </text>
    </comment>
    <comment ref="M19" authorId="37" shapeId="0" xr:uid="{9165DDCF-D8BE-4A8B-97A6-5A33DE28708F}">
      <text>
        <t>[Threaded comment]
Your version of Excel allows you to read this threaded comment; however, any edits to it will get removed if the file is opened in a newer version of Excel. Learn more: https://go.microsoft.com/fwlink/?linkid=870924
Comment:
    Goal seek. To get higher outflow due to higher rainfall</t>
      </text>
    </comment>
    <comment ref="BA19" authorId="38" shapeId="0" xr:uid="{624CCB35-FA38-49EA-A55F-405C7756FEAA}">
      <text>
        <t>[Threaded comment]
Your version of Excel allows you to read this threaded comment; however, any edits to it will get removed if the file is opened in a newer version of Excel. Learn more: https://go.microsoft.com/fwlink/?linkid=870924
Comment:
    Goal seek value to get higher outflow to sea</t>
      </text>
    </comment>
    <comment ref="L20" authorId="39" shapeId="0" xr:uid="{4E0A2E33-EB13-4A06-8E50-42953B65D316}">
      <text>
        <t>[Threaded comment]
Your version of Excel allows you to read this threaded comment; however, any edits to it will get removed if the file is opened in a newer version of Excel. Learn more: https://go.microsoft.com/fwlink/?linkid=870924
Comment:
    =Closing volume*3%</t>
      </text>
    </comment>
    <comment ref="T20" authorId="40" shapeId="0" xr:uid="{7E40FB46-6C34-455B-85E7-BF1247C68637}">
      <text>
        <t>[Threaded comment]
Your version of Excel allows you to read this threaded comment; however, any edits to it will get removed if the file is opened in a newer version of Excel. Learn more: https://go.microsoft.com/fwlink/?linkid=870924
Comment:
    Lake water outflows but also recharges the aquifer however the information for the amount is unknown</t>
      </text>
    </comment>
    <comment ref="AB20" authorId="41" shapeId="0" xr:uid="{FC31BEBC-3923-400E-8152-BC4161485E7E}">
      <text>
        <t>[Threaded comment]
Your version of Excel allows you to read this threaded comment; however, any edits to it will get removed if the file is opened in a newer version of Excel. Learn more: https://go.microsoft.com/fwlink/?linkid=870924
Comment:
    River node 18</t>
      </text>
    </comment>
    <comment ref="AC20" authorId="42" shapeId="0" xr:uid="{910B630F-1F29-4717-9D1B-FBD12BEC7BC2}">
      <text>
        <t>[Threaded comment]
Your version of Excel allows you to read this threaded comment; however, any edits to it will get removed if the file is opened in a newer version of Excel. Learn more: https://go.microsoft.com/fwlink/?linkid=870924
Comment:
    To avoid double accounting the outflows to other inland resources is captured in the lakes however it ends up in the river and outflows to Lake Victoria, hence the 6514 is the outflow to the river</t>
      </text>
    </comment>
    <comment ref="AK20" authorId="43" shapeId="0" xr:uid="{34DBCAF1-C6B7-4FDD-9F9B-0814F98D702B}">
      <text>
        <t xml:space="preserve">[Threaded comment]
Your version of Excel allows you to read this threaded comment; however, any edits to it will get removed if the file is opened in a newer version of Excel. Learn more: https://go.microsoft.com/fwlink/?linkid=870924
Comment:
    Similar to LVN To avoid double accounting the outflows to other inland resources is captured in the lakes however it ends up in the river and outflows to Lake Victoria
</t>
      </text>
    </comment>
    <comment ref="AR20" authorId="44" shapeId="0" xr:uid="{379C53A0-F2B0-40A7-B0FE-67AC7D74F072}">
      <text>
        <t>[Threaded comment]
Your version of Excel allows you to read this threaded comment; however, any edits to it will get removed if the file is opened in a newer version of Excel. Learn more: https://go.microsoft.com/fwlink/?linkid=870924
Comment:
    Studies (UNESCO 2013-GW resources assessment) show that in semi-arid areas like Lake Turkana, Groundwater recharge can be around 1% of the water volume
Reply:
    The outflow is assumed to be GW, however we don’t know the real opening stock of GW therefore it’s difficult to account for whether this water is going in GW recharge or becomes evaporated</t>
      </text>
    </comment>
    <comment ref="AS20" authorId="45" shapeId="0" xr:uid="{FC1B6288-FD1D-4350-9807-D93599D0D049}">
      <text>
        <t>[Threaded comment]
Your version of Excel allows you to read this threaded comment; however, any edits to it will get removed if the file is opened in a newer version of Excel. Learn more: https://go.microsoft.com/fwlink/?linkid=870924
Comment:
    Goal Seek Value</t>
      </text>
    </comment>
    <comment ref="L28" authorId="46" shapeId="0" xr:uid="{9FF948DA-04C8-4542-9936-0C6C43B790B8}">
      <text>
        <t xml:space="preserve">[Threaded comment]
Your version of Excel allows you to read this threaded comment; however, any edits to it will get removed if the file is opened in a newer version of Excel. Learn more: https://go.microsoft.com/fwlink/?linkid=870924
Comment:
    Used depth=1m and the area of the lake=170km2
</t>
      </text>
    </comment>
    <comment ref="AA28" authorId="47" shapeId="0" xr:uid="{0F088E15-6A84-495E-8DBC-09CBB3F0AC82}">
      <text>
        <t xml:space="preserve">[Threaded comment]
Your version of Excel allows you to read this threaded comment; however, any edits to it will get removed if the file is opened in a newer version of Excel. Learn more: https://go.microsoft.com/fwlink/?linkid=870924
Comment:
    Chebara Dam, Kipkarren Dam, Ellegirini Dam and other smaller dams </t>
      </text>
    </comment>
    <comment ref="AB28" authorId="48" shapeId="0" xr:uid="{E086BE3E-8EE1-4AE6-9828-9BB5DCAF8AFE}">
      <text>
        <t>[Threaded comment]
Your version of Excel allows you to read this threaded comment; however, any edits to it will get removed if the file is opened in a newer version of Excel. Learn more: https://go.microsoft.com/fwlink/?linkid=870924
Comment:
    Estimated Lake Capacity using depth and area</t>
      </text>
    </comment>
    <comment ref="AI28" authorId="49" shapeId="0" xr:uid="{6653B434-AD14-4D9B-BB32-77679B7A071C}">
      <text>
        <t>[Threaded comment]
Your version of Excel allows you to read this threaded comment; however, any edits to it will get removed if the file is opened in a newer version of Excel. Learn more: https://go.microsoft.com/fwlink/?linkid=870924
Comment:
    Sondu Miriu Dam for Hydropower</t>
      </text>
    </comment>
    <comment ref="AY32" authorId="50" shapeId="0" xr:uid="{455AED1F-492E-4DCE-A1F0-80D766AEFD6A}">
      <text>
        <t>[Threaded comment]
Your version of Excel allows you to read this threaded comment; however, any edits to it will get removed if the file is opened in a newer version of Excel. Learn more: https://go.microsoft.com/fwlink/?linkid=870924
Comment:
    Area of dams and use basin and total precipitation proportion</t>
      </text>
    </comment>
    <comment ref="K33" authorId="51" shapeId="0" xr:uid="{B96E8172-048E-4283-8FB4-04E73A6FBE11}">
      <text>
        <t>[Threaded comment]
Your version of Excel allows you to read this threaded comment; however, any edits to it will get removed if the file is opened in a newer version of Excel. Learn more: https://go.microsoft.com/fwlink/?linkid=870924
Comment:
    Flow from Tana basin has the capacity for 181, however actual transfer is calculated to be 51</t>
      </text>
    </comment>
    <comment ref="N34" authorId="52" shapeId="0" xr:uid="{BF1D3470-9801-45D0-813C-6913AF05A519}">
      <text>
        <t>[Threaded comment]
Your version of Excel allows you to read this threaded comment; however, any edits to it will get removed if the file is opened in a newer version of Excel. Learn more: https://go.microsoft.com/fwlink/?linkid=870924
Comment:
    Inflow into GW is water that was used in that year</t>
      </text>
    </comment>
    <comment ref="AB34" authorId="53" shapeId="0" xr:uid="{5AC30F13-7679-43C7-902E-22504865CB87}">
      <text>
        <t>[Threaded comment]
Your version of Excel allows you to read this threaded comment; however, any edits to it will get removed if the file is opened in a newer version of Excel. Learn more: https://go.microsoft.com/fwlink/?linkid=870924
Comment:
    River node 17 flows into the lake and flows out later</t>
      </text>
    </comment>
    <comment ref="AL34" authorId="54" shapeId="0" xr:uid="{A9C0A911-1DAE-4931-87A0-9C0AB88F9E37}">
      <text>
        <t xml:space="preserve">[Threaded comment]
Your version of Excel allows you to read this threaded comment; however, any edits to it will get removed if the file is opened in a newer version of Excel. Learn more: https://go.microsoft.com/fwlink/?linkid=870924
Comment:
    Lake returns+ soil water (25%)
</t>
      </text>
    </comment>
    <comment ref="AQ34" authorId="55" shapeId="0" xr:uid="{737D0D08-D95A-44E6-8267-B6DE61FE217F}">
      <text>
        <t>[Threaded comment]
Your version of Excel allows you to read this threaded comment; however, any edits to it will get removed if the file is opened in a newer version of Excel. Learn more: https://go.microsoft.com/fwlink/?linkid=870924
Comment:
    Turkwel Dam Inflow from Basin Report</t>
      </text>
    </comment>
    <comment ref="AR34" authorId="56" shapeId="0" xr:uid="{3624896F-E228-4760-A6A4-A465B0EC830D}">
      <text>
        <t>[Threaded comment]
Your version of Excel allows you to read this threaded comment; however, any edits to it will get removed if the file is opened in a newer version of Excel. Learn more: https://go.microsoft.com/fwlink/?linkid=870924
Comment:
    Kerio River + Turkwel River = Inflow Into Lake Turkana. Plus Lake Naivasha inflow</t>
      </text>
    </comment>
    <comment ref="K38" authorId="57" shapeId="0" xr:uid="{00546136-8D68-4F74-ACBC-FEF17C366BF5}">
      <text>
        <t>[Threaded comment]
Your version of Excel allows you to read this threaded comment; however, any edits to it will get removed if the file is opened in a newer version of Excel. Learn more: https://go.microsoft.com/fwlink/?linkid=870924
Comment:
    Total SW - Irrigation</t>
      </text>
    </comment>
    <comment ref="M38" authorId="58" shapeId="0" xr:uid="{4E787AFF-705F-4DE4-BD6A-DA53F542BB52}">
      <text>
        <t>[Threaded comment]
Your version of Excel allows you to read this threaded comment; however, any edits to it will get removed if the file is opened in a newer version of Excel. Learn more: https://go.microsoft.com/fwlink/?linkid=870924
Comment:
    SW Irrigation</t>
      </text>
    </comment>
    <comment ref="AC38" authorId="59" shapeId="0" xr:uid="{46C5A360-7AE2-4FD9-8BB8-9E4E87EB595F}">
      <text>
        <t>[Threaded comment]
Your version of Excel allows you to read this threaded comment; however, any edits to it will get removed if the file is opened in a newer version of Excel. Learn more: https://go.microsoft.com/fwlink/?linkid=870924
Comment:
    Abstraction value for 2023 is high due to the reported WRA data</t>
      </text>
    </comment>
    <comment ref="AI38" authorId="60" shapeId="0" xr:uid="{93394F1B-E526-405A-A145-9416168E9BE1}">
      <text>
        <t>[Threaded comment]
Your version of Excel allows you to read this threaded comment; however, any edits to it will get removed if the file is opened in a newer version of Excel. Learn more: https://go.microsoft.com/fwlink/?linkid=870924
Comment:
    No information available on how much water is being abstracted from Dams</t>
      </text>
    </comment>
    <comment ref="AY38" authorId="61" shapeId="0" xr:uid="{4253B894-9C26-40E2-BC2F-0E7AD14CC27F}">
      <text>
        <t>[Threaded comment]
Your version of Excel allows you to read this threaded comment; however, any edits to it will get removed if the file is opened in a newer version of Excel. Learn more: https://go.microsoft.com/fwlink/?linkid=870924
Comment:
    Total SW-Agri</t>
      </text>
    </comment>
    <comment ref="U41" authorId="62" shapeId="0" xr:uid="{35C95901-D7D9-40E8-BF9F-29A55CB81ADD}">
      <text>
        <t>[Threaded comment]
Your version of Excel allows you to read this threaded comment; however, any edits to it will get removed if the file is opened in a newer version of Excel. Learn more: https://go.microsoft.com/fwlink/?linkid=870924
Comment:
    Outflow to Somalia</t>
      </text>
    </comment>
    <comment ref="AK41" authorId="63" shapeId="0" xr:uid="{84619F5C-1F52-4FD4-A676-3FF8EBFBB16D}">
      <text>
        <t>[Threaded comment]
Your version of Excel allows you to read this threaded comment; however, any edits to it will get removed if the file is opened in a newer version of Excel. Learn more: https://go.microsoft.com/fwlink/?linkid=870924
Comment:
    Flow to lake victoria</t>
      </text>
    </comment>
    <comment ref="AS41" authorId="64" shapeId="0" xr:uid="{5DB5400E-BCB2-4E61-8406-39F78DA49473}">
      <text>
        <t>[Threaded comment]
Your version of Excel allows you to read this threaded comment; however, any edits to it will get removed if the file is opened in a newer version of Excel. Learn more: https://go.microsoft.com/fwlink/?linkid=870924
Comment:
    Outflows to Tanzania, higher than 2021 due to higher rainfalls</t>
      </text>
    </comment>
    <comment ref="AY41" authorId="65" shapeId="0" xr:uid="{F14C2458-D3AC-4414-B78C-EF8478D923F6}">
      <text>
        <t>[Threaded comment]
Your version of Excel allows you to read this threaded comment; however, any edits to it will get removed if the file is opened in a newer version of Excel. Learn more: https://go.microsoft.com/fwlink/?linkid=870924
Comment:
    Flow to Athi river</t>
      </text>
    </comment>
    <comment ref="BA42" authorId="66" shapeId="0" xr:uid="{CE53E55D-66A1-47F5-9AC0-A4AE4B287C80}">
      <text>
        <t>[Threaded comment]
Your version of Excel allows you to read this threaded comment; however, any edits to it will get removed if the file is opened in a newer version of Excel. Learn more: https://go.microsoft.com/fwlink/?linkid=870924
Comment:
    Goal seek value to get higher outflows to sea</t>
      </text>
    </comment>
    <comment ref="L43" authorId="67" shapeId="0" xr:uid="{17FFDFC5-58E5-4ADD-8C23-2C4613EB64B8}">
      <text>
        <t>[Threaded comment]
Your version of Excel allows you to read this threaded comment; however, any edits to it will get removed if the file is opened in a newer version of Excel. Learn more: https://go.microsoft.com/fwlink/?linkid=870924
Comment:
    =Closing volume*3%</t>
      </text>
    </comment>
    <comment ref="T43" authorId="68" shapeId="0" xr:uid="{8F42EA63-833D-4CB2-A2C0-D2FEE5A095AB}">
      <text>
        <t>[Threaded comment]
Your version of Excel allows you to read this threaded comment; however, any edits to it will get removed if the file is opened in a newer version of Excel. Learn more: https://go.microsoft.com/fwlink/?linkid=870924
Comment:
    Lake water outflows but also recharges the aquifer however the information for the amount is unknown</t>
      </text>
    </comment>
    <comment ref="AB43" authorId="69" shapeId="0" xr:uid="{2D2F5CA8-DF07-4C74-96A5-06C7BAE15720}">
      <text>
        <t>[Threaded comment]
Your version of Excel allows you to read this threaded comment; however, any edits to it will get removed if the file is opened in a newer version of Excel. Learn more: https://go.microsoft.com/fwlink/?linkid=870924
Comment:
    River node 18</t>
      </text>
    </comment>
    <comment ref="AC43" authorId="70" shapeId="0" xr:uid="{275EF0CE-39FC-4E7C-93B9-B95295597DA8}">
      <text>
        <t>[Threaded comment]
Your version of Excel allows you to read this threaded comment; however, any edits to it will get removed if the file is opened in a newer version of Excel. Learn more: https://go.microsoft.com/fwlink/?linkid=870924
Comment:
    To avoid double accounting the outflows to other inland resources is captured in the lakes however it ends up in the river and outflows to Lake Victoria, hence the 6514 is the outflow to the river</t>
      </text>
    </comment>
    <comment ref="AK43" authorId="71" shapeId="0" xr:uid="{D25BA740-4A19-43E3-810D-430647D52938}">
      <text>
        <t xml:space="preserve">[Threaded comment]
Your version of Excel allows you to read this threaded comment; however, any edits to it will get removed if the file is opened in a newer version of Excel. Learn more: https://go.microsoft.com/fwlink/?linkid=870924
Comment:
    Similar to LVN To avoid double accounting the outflows to other inland resources is captured in the lakes however it ends up in the river and outflows to Lake Victoria
</t>
      </text>
    </comment>
    <comment ref="M45" authorId="72" shapeId="0" xr:uid="{E960734F-94E9-4F96-9AFC-C7FABE21BAC3}">
      <text>
        <t xml:space="preserve">[Threaded comment]
Your version of Excel allows you to read this threaded comment; however, any edits to it will get removed if the file is opened in a newer version of Excel. Learn more: https://go.microsoft.com/fwlink/?linkid=870924
Comment:
    Estimated rainfall for this year was higher than both the average and the 2021 levels, resulting in a higher ending MAR compared to the beginning. </t>
      </text>
    </comment>
    <comment ref="U45" authorId="73" shapeId="0" xr:uid="{B05B8DE9-0CF6-46EB-87F0-21F2E3E30E20}">
      <text>
        <t>[Threaded comment]
Your version of Excel allows you to read this threaded comment; however, any edits to it will get removed if the file is opened in a newer version of Excel. Learn more: https://go.microsoft.com/fwlink/?linkid=870924
Comment:
    Stock for Rivers and Streams is higher in 2023 due to rainfall for that year being double the average rainfall</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tc={A6934DAB-A1F8-4D1A-8A97-DB90D4182DD8}</author>
  </authors>
  <commentList>
    <comment ref="N9" authorId="0" shapeId="0" xr:uid="{A6934DAB-A1F8-4D1A-8A97-DB90D4182DD8}">
      <text>
        <t>[Threaded comment]
Your version of Excel allows you to read this threaded comment; however, any edits to it will get removed if the file is opened in a newer version of Excel. Learn more: https://go.microsoft.com/fwlink/?linkid=870924
Comment:
    According to the NWMP 2030</t>
      </text>
    </comment>
  </commentList>
</comments>
</file>

<file path=xl/sharedStrings.xml><?xml version="1.0" encoding="utf-8"?>
<sst xmlns="http://schemas.openxmlformats.org/spreadsheetml/2006/main" count="32095" uniqueCount="703">
  <si>
    <t>Athi</t>
  </si>
  <si>
    <t>Ewaso Ngiro North</t>
  </si>
  <si>
    <t>Lake Victoria North</t>
  </si>
  <si>
    <t>Lake Victoria South</t>
  </si>
  <si>
    <t>Tana</t>
  </si>
  <si>
    <t>Rift Valley</t>
  </si>
  <si>
    <t>Soil</t>
  </si>
  <si>
    <t>Return flow</t>
  </si>
  <si>
    <t>Precipitation (mm)</t>
  </si>
  <si>
    <t>MAR (MCM)</t>
  </si>
  <si>
    <t>Groundwater recharge (MCM/a)</t>
  </si>
  <si>
    <t>Groundwater yield  (MCM/a)</t>
  </si>
  <si>
    <t>Transfers (MCM/a)</t>
  </si>
  <si>
    <t>none</t>
  </si>
  <si>
    <t>Dam (storage capacity (MCM))</t>
  </si>
  <si>
    <t>Irrigation area (ha)</t>
  </si>
  <si>
    <t>Irrgation: Water demand (MCM/a)</t>
  </si>
  <si>
    <t>Other (fisheries and wildlife) (MCM/a)</t>
  </si>
  <si>
    <t>Livestock (MCM/a)</t>
  </si>
  <si>
    <t>Domestic and industrial (groundwater) (MCM/a)</t>
  </si>
  <si>
    <t>Domestic and industrial (surface) (MCM/a)</t>
  </si>
  <si>
    <t>Ecological reserve (MCM/a)</t>
  </si>
  <si>
    <t>Basin size (km2)</t>
  </si>
  <si>
    <t>no large dams</t>
  </si>
  <si>
    <t>Hydropower (MW)</t>
  </si>
  <si>
    <t>Flow into lake (MCM/a)</t>
  </si>
  <si>
    <t>flow from other countries</t>
  </si>
  <si>
    <t>the entire basin drains into somalia before entering the ocean</t>
  </si>
  <si>
    <t>Evapotranspiration (mm)</t>
  </si>
  <si>
    <t>Precipitation (MCM)</t>
  </si>
  <si>
    <t>ET (MCM)</t>
  </si>
  <si>
    <t>Total Yield</t>
  </si>
  <si>
    <t>Total Use</t>
  </si>
  <si>
    <t>Groundwater use (MCMa)</t>
  </si>
  <si>
    <t>Flow to neighbouring country</t>
  </si>
  <si>
    <t>Flow to ocean (MCM/a)</t>
  </si>
  <si>
    <t>Total Outflows Reported</t>
  </si>
  <si>
    <t>Total Outflows Calculated</t>
  </si>
  <si>
    <t xml:space="preserve">Return Flows </t>
  </si>
  <si>
    <t>Basins</t>
  </si>
  <si>
    <t>Soil (MCM)</t>
  </si>
  <si>
    <t>Total Yield (MCM)</t>
  </si>
  <si>
    <t>2021</t>
  </si>
  <si>
    <t>Category</t>
  </si>
  <si>
    <t>ABA_SW</t>
  </si>
  <si>
    <t>ABA_GW</t>
  </si>
  <si>
    <t>TBA_SW</t>
  </si>
  <si>
    <t>TBA_GW</t>
  </si>
  <si>
    <t>LVNBA_SW</t>
  </si>
  <si>
    <t>LVNBA_GW</t>
  </si>
  <si>
    <t>LVSBA_SW</t>
  </si>
  <si>
    <t>LVSBA_GW</t>
  </si>
  <si>
    <t>RVBA_SW</t>
  </si>
  <si>
    <t>RVBA_GW</t>
  </si>
  <si>
    <t>ENNBA_SW</t>
  </si>
  <si>
    <t>ENNBA_GW</t>
  </si>
  <si>
    <t>TOTAL_SW</t>
  </si>
  <si>
    <t>TOTAL_GW</t>
  </si>
  <si>
    <t>Public</t>
  </si>
  <si>
    <t>Domestic</t>
  </si>
  <si>
    <t>Livestock</t>
  </si>
  <si>
    <t>Substance Irrigation</t>
  </si>
  <si>
    <t>Commercial Irrigation</t>
  </si>
  <si>
    <t>Industrial/commercial</t>
  </si>
  <si>
    <t>Hydropower</t>
  </si>
  <si>
    <t>Others</t>
  </si>
  <si>
    <t>TOTAL</t>
  </si>
  <si>
    <t>2022</t>
  </si>
  <si>
    <t>2023</t>
  </si>
  <si>
    <t>2024</t>
  </si>
  <si>
    <t>Domestic:SW (MCM/a)</t>
  </si>
  <si>
    <t>Domestic:GW (MCM/a)</t>
  </si>
  <si>
    <t>Public:SW (MCM/a)</t>
  </si>
  <si>
    <t>Public:GW (MCM/a)</t>
  </si>
  <si>
    <t>Return Flows: (MCM)/a)</t>
  </si>
  <si>
    <t>Total Use: (MCM/a)</t>
  </si>
  <si>
    <t>Agri: SW (MCM/a)</t>
  </si>
  <si>
    <t>Industrial: SW (MCM/a)</t>
  </si>
  <si>
    <t>Agri: GW (MCM/a)</t>
  </si>
  <si>
    <t>Industrial:GW (MCM/a)</t>
  </si>
  <si>
    <t>year</t>
  </si>
  <si>
    <t>Name</t>
  </si>
  <si>
    <t>rain_mm</t>
  </si>
  <si>
    <t>Athi River Basin</t>
  </si>
  <si>
    <t>Ewaso Nyiro Basin</t>
  </si>
  <si>
    <t>Lake Victoria North Basin</t>
  </si>
  <si>
    <t>Lake Victoria South Basin</t>
  </si>
  <si>
    <t>Rift Valley Basin</t>
  </si>
  <si>
    <t>Tana River Basin</t>
  </si>
  <si>
    <t>ET_mm</t>
  </si>
  <si>
    <t>ET (mm)</t>
  </si>
  <si>
    <t>Flow from neighbouring country</t>
  </si>
  <si>
    <t>Inter-transfers (MCM/a)</t>
  </si>
  <si>
    <t>ET</t>
  </si>
  <si>
    <t>Groundwater recharge</t>
  </si>
  <si>
    <t>Total Use: SW(MCM/a)</t>
  </si>
  <si>
    <t>month</t>
  </si>
  <si>
    <t>date</t>
  </si>
  <si>
    <t>area_m2</t>
  </si>
  <si>
    <t>rain_volume_m3</t>
  </si>
  <si>
    <t>ET_volume_m3</t>
  </si>
  <si>
    <t>net_volume_m3</t>
  </si>
  <si>
    <t>size</t>
  </si>
  <si>
    <t>Total Use: GW(MCM/a)</t>
  </si>
  <si>
    <t>Opening stock of water resources</t>
  </si>
  <si>
    <t>Surface Water</t>
  </si>
  <si>
    <t>Artificial Resevoirs</t>
  </si>
  <si>
    <t>Lakes</t>
  </si>
  <si>
    <t>Rivers and Streams</t>
  </si>
  <si>
    <t>Type of Water Resource</t>
  </si>
  <si>
    <t>Groundwater</t>
  </si>
  <si>
    <t>Soil Water</t>
  </si>
  <si>
    <t>Total</t>
  </si>
  <si>
    <t>Returns</t>
  </si>
  <si>
    <t>of which: hydro power and cooling</t>
  </si>
  <si>
    <t>Inflows from other territories</t>
  </si>
  <si>
    <t>Inflows from other inland water resources</t>
  </si>
  <si>
    <t>Discoveries of water in aquifers</t>
  </si>
  <si>
    <t>TOTAL ADDITIONS TO STOCK</t>
  </si>
  <si>
    <t>Reductions in Stock:</t>
  </si>
  <si>
    <t>Abstraction</t>
  </si>
  <si>
    <t>Evaporation &amp; actual evapotranspiration</t>
  </si>
  <si>
    <t>Outflows to other territories</t>
  </si>
  <si>
    <t>Outflows to the sea</t>
  </si>
  <si>
    <t>Outflows to other inland water resources</t>
  </si>
  <si>
    <t>TOTAL REDUCTIONS IN STOCK</t>
  </si>
  <si>
    <t xml:space="preserve"> Closing stock of water resources</t>
  </si>
  <si>
    <t>Additions to stock:</t>
  </si>
  <si>
    <t>Athi Basin</t>
  </si>
  <si>
    <t>Athi Basin: 2021</t>
  </si>
  <si>
    <t>Athi Basin: 2023</t>
  </si>
  <si>
    <t>Ewaso Ngiro North: 2021</t>
  </si>
  <si>
    <t>Ewaso Ngiro North: 2023</t>
  </si>
  <si>
    <t>Lake Victoria North: 2021</t>
  </si>
  <si>
    <t>Lake Victoria North: 2023</t>
  </si>
  <si>
    <t>Lake Victoria South: 2021</t>
  </si>
  <si>
    <t>Lake Victoria South: 2023</t>
  </si>
  <si>
    <t>Rift Valley: 2021</t>
  </si>
  <si>
    <t>Rift Valley: 2023</t>
  </si>
  <si>
    <t>Tana: 2021</t>
  </si>
  <si>
    <t>Tana: 2023</t>
  </si>
  <si>
    <t>Precipitation</t>
  </si>
  <si>
    <t>Return Flows: WWTW (MCM)/a)</t>
  </si>
  <si>
    <t>Return Flows: Agri (MCM)/a)</t>
  </si>
  <si>
    <t>WASREB:SW</t>
  </si>
  <si>
    <t>WASREB: GW</t>
  </si>
  <si>
    <t>Data Source</t>
  </si>
  <si>
    <t>Ewaso Basin</t>
  </si>
  <si>
    <t>Tana Basin</t>
  </si>
  <si>
    <t>WASREB</t>
  </si>
  <si>
    <t>County</t>
  </si>
  <si>
    <t>Wajir</t>
  </si>
  <si>
    <t>Mandera</t>
  </si>
  <si>
    <t>Laikipia</t>
  </si>
  <si>
    <t>Lakipia</t>
  </si>
  <si>
    <t>Nyeri</t>
  </si>
  <si>
    <t>Samburu</t>
  </si>
  <si>
    <t>Lamu</t>
  </si>
  <si>
    <t>Embu</t>
  </si>
  <si>
    <t>Kitui</t>
  </si>
  <si>
    <t>Kirinyaga</t>
  </si>
  <si>
    <t>Tharaka-Nithi</t>
  </si>
  <si>
    <t>Meru</t>
  </si>
  <si>
    <t>Garissa</t>
  </si>
  <si>
    <t>Isiolo</t>
  </si>
  <si>
    <t>Murang'a</t>
  </si>
  <si>
    <t>Kiambu</t>
  </si>
  <si>
    <t>Tana River</t>
  </si>
  <si>
    <t>Kwale</t>
  </si>
  <si>
    <t>Taita-Taveta</t>
  </si>
  <si>
    <t>Nairobi</t>
  </si>
  <si>
    <t>Makueni</t>
  </si>
  <si>
    <t>Kilifi</t>
  </si>
  <si>
    <t>Machakos</t>
  </si>
  <si>
    <t>Mombasa</t>
  </si>
  <si>
    <t>Kajiado</t>
  </si>
  <si>
    <t>Turkana</t>
  </si>
  <si>
    <t>West Pokot</t>
  </si>
  <si>
    <t>Baringo</t>
  </si>
  <si>
    <t>Nyandarua</t>
  </si>
  <si>
    <t>Nakuru</t>
  </si>
  <si>
    <t>Narok</t>
  </si>
  <si>
    <t>Elgeiyo Marakwet</t>
  </si>
  <si>
    <t>Migori</t>
  </si>
  <si>
    <t>Homabay</t>
  </si>
  <si>
    <t>Bomet</t>
  </si>
  <si>
    <t xml:space="preserve">Kericho </t>
  </si>
  <si>
    <t>Kisumu</t>
  </si>
  <si>
    <t>Gusii</t>
  </si>
  <si>
    <t>Nandi</t>
  </si>
  <si>
    <t>Busia</t>
  </si>
  <si>
    <t>Kakamega</t>
  </si>
  <si>
    <t>Bungoma</t>
  </si>
  <si>
    <t>Vihiga</t>
  </si>
  <si>
    <t>Siaya</t>
  </si>
  <si>
    <t>Uasin Gishu</t>
  </si>
  <si>
    <t>Totals</t>
  </si>
  <si>
    <t>INDICATORS</t>
  </si>
  <si>
    <t>Elwak</t>
  </si>
  <si>
    <t xml:space="preserve">Nyahururu </t>
  </si>
  <si>
    <t>Nanyuki</t>
  </si>
  <si>
    <t>Naromoru</t>
  </si>
  <si>
    <t>Ngagaka</t>
  </si>
  <si>
    <t>Ngandori Nginda</t>
  </si>
  <si>
    <t xml:space="preserve">Embe </t>
  </si>
  <si>
    <t xml:space="preserve">Embu  </t>
  </si>
  <si>
    <t xml:space="preserve">Kitui </t>
  </si>
  <si>
    <t xml:space="preserve">Kiambere Mwingi </t>
  </si>
  <si>
    <t xml:space="preserve">Murugi Mugumango </t>
  </si>
  <si>
    <t xml:space="preserve">Kyeni  </t>
  </si>
  <si>
    <t>Mathira</t>
  </si>
  <si>
    <t xml:space="preserve">Nithi </t>
  </si>
  <si>
    <t>Muthambi 4K</t>
  </si>
  <si>
    <t>Tuuru</t>
  </si>
  <si>
    <t xml:space="preserve">Imetha </t>
  </si>
  <si>
    <t xml:space="preserve">Othaya Mukurweni </t>
  </si>
  <si>
    <t xml:space="preserve">Tetu Aberdare </t>
  </si>
  <si>
    <t xml:space="preserve">Garissa  </t>
  </si>
  <si>
    <t xml:space="preserve">Isiolo  </t>
  </si>
  <si>
    <t xml:space="preserve">Kahuti </t>
  </si>
  <si>
    <t>Gatamathi</t>
  </si>
  <si>
    <t>Murang'a South</t>
  </si>
  <si>
    <t xml:space="preserve">Thika </t>
  </si>
  <si>
    <t xml:space="preserve">Kwale </t>
  </si>
  <si>
    <t xml:space="preserve">Tavevo </t>
  </si>
  <si>
    <t>Runda</t>
  </si>
  <si>
    <t xml:space="preserve">Kibwezi Makindu </t>
  </si>
  <si>
    <t xml:space="preserve">Mbooni </t>
  </si>
  <si>
    <t>Gatundu</t>
  </si>
  <si>
    <t>Githunguri</t>
  </si>
  <si>
    <t xml:space="preserve">Kiamumbi </t>
  </si>
  <si>
    <t>Kikuyu</t>
  </si>
  <si>
    <t>Limuru</t>
  </si>
  <si>
    <t>Karuri</t>
  </si>
  <si>
    <t>Ruiru-Juja</t>
  </si>
  <si>
    <t>Gatanga</t>
  </si>
  <si>
    <t xml:space="preserve">Kilifi Mariakani </t>
  </si>
  <si>
    <t xml:space="preserve">Malindi </t>
  </si>
  <si>
    <t xml:space="preserve">Kathiani </t>
  </si>
  <si>
    <t xml:space="preserve">Machakos  </t>
  </si>
  <si>
    <t xml:space="preserve">Matungulu Kangundo </t>
  </si>
  <si>
    <t xml:space="preserve">Mwala  </t>
  </si>
  <si>
    <t xml:space="preserve">Yatta </t>
  </si>
  <si>
    <t xml:space="preserve">Mavoko  </t>
  </si>
  <si>
    <t>Rukanga</t>
  </si>
  <si>
    <t>Tatu City</t>
  </si>
  <si>
    <t xml:space="preserve">Wote </t>
  </si>
  <si>
    <t xml:space="preserve">Mombasa </t>
  </si>
  <si>
    <t xml:space="preserve">Nol Turesh Loitokitok </t>
  </si>
  <si>
    <t xml:space="preserve">Olkejuado </t>
  </si>
  <si>
    <t xml:space="preserve">Oloolaiser  </t>
  </si>
  <si>
    <t>Lodwar</t>
  </si>
  <si>
    <t xml:space="preserve">Kapenguria </t>
  </si>
  <si>
    <t>Chemususu</t>
  </si>
  <si>
    <t xml:space="preserve">Nyandarua  </t>
  </si>
  <si>
    <t>Ol Kalou</t>
  </si>
  <si>
    <t xml:space="preserve">Naivasha  </t>
  </si>
  <si>
    <t xml:space="preserve">Nakuru Rural </t>
  </si>
  <si>
    <t xml:space="preserve">Narok </t>
  </si>
  <si>
    <t>Kirandich</t>
  </si>
  <si>
    <t xml:space="preserve">Iten Tambach  </t>
  </si>
  <si>
    <t xml:space="preserve">Nyasare </t>
  </si>
  <si>
    <t>Tachasis</t>
  </si>
  <si>
    <t xml:space="preserve">Kakamega </t>
  </si>
  <si>
    <t xml:space="preserve">Nzoia </t>
  </si>
  <si>
    <t>Amatsi</t>
  </si>
  <si>
    <t>Sibo</t>
  </si>
  <si>
    <t xml:space="preserve">Eldoret </t>
  </si>
  <si>
    <t>Kapsabet Nandi</t>
  </si>
  <si>
    <t>Surface water abstracted</t>
  </si>
  <si>
    <t>Groundwater abstracted</t>
  </si>
  <si>
    <t>Total volume of water treated</t>
  </si>
  <si>
    <t>Imported treated water</t>
  </si>
  <si>
    <t>Exported treated water</t>
  </si>
  <si>
    <t>Metered volume produced</t>
  </si>
  <si>
    <t>n.d.</t>
  </si>
  <si>
    <t>Total Water Produced</t>
  </si>
  <si>
    <t>Value of Water Abstracted/ Produced</t>
  </si>
  <si>
    <t>NO DATA</t>
  </si>
  <si>
    <t>Value of Imported treated water</t>
  </si>
  <si>
    <t>Total Billed Volume</t>
  </si>
  <si>
    <t>Water Value</t>
  </si>
  <si>
    <t>Total sewage treated</t>
  </si>
  <si>
    <t>Total Expenditures</t>
  </si>
  <si>
    <t xml:space="preserve"> n.d. </t>
  </si>
  <si>
    <t>Total Expenditures-water</t>
  </si>
  <si>
    <t>Total Expenditures-sewage</t>
  </si>
  <si>
    <t>No Data</t>
  </si>
  <si>
    <t>Actual cost-water produced</t>
  </si>
  <si>
    <t xml:space="preserve">Actual unit cost- sewage treated </t>
  </si>
  <si>
    <t>Value of Water sold (in Ksh.) per category</t>
  </si>
  <si>
    <t>Individual</t>
  </si>
  <si>
    <t xml:space="preserve">Multi-dwelling units </t>
  </si>
  <si>
    <t>Institutions</t>
  </si>
  <si>
    <t>Schools</t>
  </si>
  <si>
    <t>Commercial customers</t>
  </si>
  <si>
    <t>Industries</t>
  </si>
  <si>
    <t>Kiosks</t>
  </si>
  <si>
    <t>Bulk</t>
  </si>
  <si>
    <t>Total Value of water sold</t>
  </si>
  <si>
    <t>Water Sold in cubic meters</t>
  </si>
  <si>
    <t>Total Sold</t>
  </si>
  <si>
    <t>Non-payment of billed</t>
  </si>
  <si>
    <t>Non-Revenue Water</t>
  </si>
  <si>
    <t>Water Proportions</t>
  </si>
  <si>
    <t>Total Sewerage Treated</t>
  </si>
  <si>
    <t>Total water supplied</t>
  </si>
  <si>
    <t>Lake Vic South</t>
  </si>
  <si>
    <t>Lake Vic North</t>
  </si>
  <si>
    <t>Nyahururu</t>
  </si>
  <si>
    <t>Ndaragwa</t>
  </si>
  <si>
    <t>Nithi</t>
  </si>
  <si>
    <t>Kyeni</t>
  </si>
  <si>
    <t>Embe</t>
  </si>
  <si>
    <t>Othaya Mukurweni</t>
  </si>
  <si>
    <t>Tetu Aberdare</t>
  </si>
  <si>
    <t>Imetha</t>
  </si>
  <si>
    <t>Murang'a West</t>
  </si>
  <si>
    <t>Thika</t>
  </si>
  <si>
    <t>Kiambere Mwingi</t>
  </si>
  <si>
    <t>Murugi Mugumango</t>
  </si>
  <si>
    <t>Mutitu</t>
  </si>
  <si>
    <t>Kiamumbi</t>
  </si>
  <si>
    <t>Tavevo</t>
  </si>
  <si>
    <t>Mavoko</t>
  </si>
  <si>
    <t>Oloolaiser</t>
  </si>
  <si>
    <t>Yatta</t>
  </si>
  <si>
    <t>Matungulu Kangundo</t>
  </si>
  <si>
    <t>Wote</t>
  </si>
  <si>
    <t>Kathiani</t>
  </si>
  <si>
    <t>Mwala</t>
  </si>
  <si>
    <t>Kilifi Mariakani</t>
  </si>
  <si>
    <t>Malindi</t>
  </si>
  <si>
    <t>Olkejuado</t>
  </si>
  <si>
    <t>Nol Turesh</t>
  </si>
  <si>
    <t>Two Rivers</t>
  </si>
  <si>
    <t>Mbooni</t>
  </si>
  <si>
    <t>Kibwezi Makindu</t>
  </si>
  <si>
    <t>Nakuru Rural</t>
  </si>
  <si>
    <t>Naivasha</t>
  </si>
  <si>
    <t>Iten Tambach</t>
  </si>
  <si>
    <t>Kapenguria</t>
  </si>
  <si>
    <t>Kericho</t>
  </si>
  <si>
    <t>Nyasare</t>
  </si>
  <si>
    <t>Eldoret</t>
  </si>
  <si>
    <t>Nzoia</t>
  </si>
  <si>
    <t>Ground water abstracted</t>
  </si>
  <si>
    <t>Total Volume of water treated</t>
  </si>
  <si>
    <t>Total Expenditures-sewerage</t>
  </si>
  <si>
    <t>Water Value (in Ksh.) per category</t>
  </si>
  <si>
    <t>Sewer Value (in Ksh.) per category</t>
  </si>
  <si>
    <t>Total Billed</t>
  </si>
  <si>
    <t>Difference</t>
  </si>
  <si>
    <t>Marsabit</t>
  </si>
  <si>
    <t>Kisii</t>
  </si>
  <si>
    <t>Othaya Mukurweini</t>
  </si>
  <si>
    <t>Murang'a Urban</t>
  </si>
  <si>
    <t>Nakuru Urban</t>
  </si>
  <si>
    <t>Kakamega Rural</t>
  </si>
  <si>
    <t>Surface Water Abstracted</t>
  </si>
  <si>
    <t>Unmeterd volume produced</t>
  </si>
  <si>
    <t>Total Expenditures-Water</t>
  </si>
  <si>
    <t>Total expenditures-sewerage</t>
  </si>
  <si>
    <t>Total expenditures Other</t>
  </si>
  <si>
    <t>Actual cost of water produced</t>
  </si>
  <si>
    <t>Non-revenue water</t>
  </si>
  <si>
    <t>Water Sold in Cubic meters</t>
  </si>
  <si>
    <t>Sewer Value in Cubic Meters</t>
  </si>
  <si>
    <t>of which: hydropower and cooling</t>
  </si>
  <si>
    <t>Return Flows: WWTW(MCM)/a)</t>
  </si>
  <si>
    <t>Return Flows: WWTW  (MCM)/a)</t>
  </si>
  <si>
    <t>Data Cell Colour Codes within Water Accounts</t>
  </si>
  <si>
    <t>White</t>
  </si>
  <si>
    <t>Expected empty cells</t>
  </si>
  <si>
    <t>Green</t>
  </si>
  <si>
    <t>Light Green</t>
  </si>
  <si>
    <t>Orange</t>
  </si>
  <si>
    <t>Data derived from Green and Light Green statistics</t>
  </si>
  <si>
    <t>Red</t>
  </si>
  <si>
    <t>Literature estimates</t>
  </si>
  <si>
    <t>Data Text Colour Codes within Water Accounts</t>
  </si>
  <si>
    <t xml:space="preserve">Black Text </t>
  </si>
  <si>
    <t>Calculations</t>
  </si>
  <si>
    <t xml:space="preserve">Blue Text </t>
  </si>
  <si>
    <t>Data entered from data input sources</t>
  </si>
  <si>
    <t>Red Text</t>
  </si>
  <si>
    <t>Work in progress</t>
  </si>
  <si>
    <t>Tab  Colour Codes within Water Accounts</t>
  </si>
  <si>
    <t xml:space="preserve">Yellow  </t>
  </si>
  <si>
    <t>Data Inputs</t>
  </si>
  <si>
    <t>Output Tables</t>
  </si>
  <si>
    <t>Grey</t>
  </si>
  <si>
    <t>Not applicable</t>
  </si>
  <si>
    <t>Official statistics from reputable data sources</t>
  </si>
  <si>
    <t>Data estimates by based  on official statistics</t>
  </si>
  <si>
    <t>Water use up to June 2023 (1000 m3/day)</t>
  </si>
  <si>
    <t>Basin</t>
  </si>
  <si>
    <t>Public_SW</t>
  </si>
  <si>
    <t>Public_GW</t>
  </si>
  <si>
    <t>Domestic_SW</t>
  </si>
  <si>
    <t>Domestic_GW</t>
  </si>
  <si>
    <t>Livestock_SW</t>
  </si>
  <si>
    <t>Livestock_GW</t>
  </si>
  <si>
    <t>Irrigation_SW</t>
  </si>
  <si>
    <t>Irrigation_GW</t>
  </si>
  <si>
    <t>Industrial_SW</t>
  </si>
  <si>
    <t>Industrial_GW</t>
  </si>
  <si>
    <t>Power_SW</t>
  </si>
  <si>
    <t>Power_GW</t>
  </si>
  <si>
    <t>Other_SW</t>
  </si>
  <si>
    <t>Other_GW</t>
  </si>
  <si>
    <t>LVN</t>
  </si>
  <si>
    <t>LVS</t>
  </si>
  <si>
    <t>RV</t>
  </si>
  <si>
    <t>ENN</t>
  </si>
  <si>
    <t>2023 Water Use in Yearly Values  (m3/year)</t>
  </si>
  <si>
    <t>Calculations of Values for Industry, Domestic, Public and Other own supply values outside of WASREB supply</t>
  </si>
  <si>
    <t>Sector</t>
  </si>
  <si>
    <t>% of total</t>
  </si>
  <si>
    <t>Derived Own Supply (% of Water left after WASREB deduction)</t>
  </si>
  <si>
    <t>Industrial</t>
  </si>
  <si>
    <t>Other</t>
  </si>
  <si>
    <t>WASREB Total</t>
  </si>
  <si>
    <t>Water Use Up to June 2021 (1000 m3/day)</t>
  </si>
  <si>
    <t>2021 Water Use in Yearly Values (m3/year)</t>
  </si>
  <si>
    <t>Ground Water Use</t>
  </si>
  <si>
    <t>% of Total</t>
  </si>
  <si>
    <t>Derived own use of Groundwater</t>
  </si>
  <si>
    <t>Surface Water Use</t>
  </si>
  <si>
    <t>Derived own use for Surface water</t>
  </si>
  <si>
    <t>WASREB Groundwater use</t>
  </si>
  <si>
    <t>WASREB Surface water use</t>
  </si>
  <si>
    <t>Basin Name</t>
  </si>
  <si>
    <t>Lake_Area_m2</t>
  </si>
  <si>
    <t>DamArea_m2</t>
  </si>
  <si>
    <t>Total WaterBody Area m2</t>
  </si>
  <si>
    <t>Basin_Area_km2</t>
  </si>
  <si>
    <t>TotalWaterBodyArea_km2</t>
  </si>
  <si>
    <t>Basin_Area_m2</t>
  </si>
  <si>
    <t>Storage Capacity of dams_MCM</t>
  </si>
  <si>
    <t>Comments</t>
  </si>
  <si>
    <t>Athi_Basin</t>
  </si>
  <si>
    <t>From Basin plan report, area from ArcGISPro.</t>
  </si>
  <si>
    <t>LakeVict_North</t>
  </si>
  <si>
    <t>From Basin plan report</t>
  </si>
  <si>
    <t>LakeVict_South</t>
  </si>
  <si>
    <t>Sondu-Miriu Hydroelectric Power Station(powerstation that utilizes a river not a dam</t>
  </si>
  <si>
    <t>EwasoNgiro</t>
  </si>
  <si>
    <t xml:space="preserve">Utilises aquifer abstraction, which I got from report. </t>
  </si>
  <si>
    <t>TanaRiver</t>
  </si>
  <si>
    <t>Total Storage CapacityMCM</t>
  </si>
  <si>
    <t>RiftValley</t>
  </si>
  <si>
    <t xml:space="preserve">Turkwell_Dam is the only dam calculated as m2 has a storage capacity of 1641 on its own. </t>
  </si>
  <si>
    <t>Rift</t>
  </si>
  <si>
    <t>tana</t>
  </si>
  <si>
    <t>system:index</t>
  </si>
  <si>
    <t>Year</t>
  </si>
  <si>
    <t>Month</t>
  </si>
  <si>
    <t>Subbasin_ID</t>
  </si>
  <si>
    <t>mean_rf_mm</t>
  </si>
  <si>
    <t>.geo</t>
  </si>
  <si>
    <t>5H</t>
  </si>
  <si>
    <t>{"type":"MultiPoint","coordinates":[]}</t>
  </si>
  <si>
    <t>5GA</t>
  </si>
  <si>
    <t>5GB</t>
  </si>
  <si>
    <t>5EB</t>
  </si>
  <si>
    <t>5EC</t>
  </si>
  <si>
    <t>5EA</t>
  </si>
  <si>
    <t>5CB</t>
  </si>
  <si>
    <t>5FB</t>
  </si>
  <si>
    <t>5DD</t>
  </si>
  <si>
    <t>5DC</t>
  </si>
  <si>
    <t>5DB</t>
  </si>
  <si>
    <t>5AD</t>
  </si>
  <si>
    <t>5BD</t>
  </si>
  <si>
    <t>5ED</t>
  </si>
  <si>
    <t>5FA</t>
  </si>
  <si>
    <t>5DA</t>
  </si>
  <si>
    <t>TotalAnnual Rf</t>
  </si>
  <si>
    <t>5BE</t>
  </si>
  <si>
    <t>5BB</t>
  </si>
  <si>
    <t>WB_Area_sqkm</t>
  </si>
  <si>
    <t>5BA</t>
  </si>
  <si>
    <t>Basin_Area_sqkm</t>
  </si>
  <si>
    <t>5J</t>
  </si>
  <si>
    <t>proportion(WB/BA)</t>
  </si>
  <si>
    <t>5CC</t>
  </si>
  <si>
    <t>TotalRf_mm</t>
  </si>
  <si>
    <t>5CA</t>
  </si>
  <si>
    <t>Rainfall_MCM_on_Lake</t>
  </si>
  <si>
    <t>5AC</t>
  </si>
  <si>
    <t>BASIN_MAR</t>
  </si>
  <si>
    <t>5AA</t>
  </si>
  <si>
    <t>5AB</t>
  </si>
  <si>
    <t>5BC</t>
  </si>
  <si>
    <t>4CA</t>
  </si>
  <si>
    <t>3BD</t>
  </si>
  <si>
    <t>3BC</t>
  </si>
  <si>
    <t>3BB</t>
  </si>
  <si>
    <t>3BA</t>
  </si>
  <si>
    <t>3AA</t>
  </si>
  <si>
    <t>3AB</t>
  </si>
  <si>
    <t>3FA</t>
  </si>
  <si>
    <t>3N</t>
  </si>
  <si>
    <t>4CB</t>
  </si>
  <si>
    <t>3CB</t>
  </si>
  <si>
    <t>3DA</t>
  </si>
  <si>
    <t>3DB</t>
  </si>
  <si>
    <t>3FB</t>
  </si>
  <si>
    <t>3HC</t>
  </si>
  <si>
    <t>TotalAnnual Rf_mm</t>
  </si>
  <si>
    <t>3HB</t>
  </si>
  <si>
    <t>3HA</t>
  </si>
  <si>
    <t>3HD1</t>
  </si>
  <si>
    <t>3AC</t>
  </si>
  <si>
    <t>3EA</t>
  </si>
  <si>
    <t>3EB</t>
  </si>
  <si>
    <t>3ED</t>
  </si>
  <si>
    <t>3EC</t>
  </si>
  <si>
    <t>3G</t>
  </si>
  <si>
    <t>3LA</t>
  </si>
  <si>
    <t>3J</t>
  </si>
  <si>
    <t>3LB</t>
  </si>
  <si>
    <t>3MA</t>
  </si>
  <si>
    <t>3MB</t>
  </si>
  <si>
    <t>3MD1</t>
  </si>
  <si>
    <t>3MC</t>
  </si>
  <si>
    <t>3K</t>
  </si>
  <si>
    <t>3MD2</t>
  </si>
  <si>
    <t>1GE</t>
  </si>
  <si>
    <t>1GD</t>
  </si>
  <si>
    <t>1GB</t>
  </si>
  <si>
    <t>1GC</t>
  </si>
  <si>
    <t>1GA</t>
  </si>
  <si>
    <t>1GF</t>
  </si>
  <si>
    <t>1GG</t>
  </si>
  <si>
    <t>1HG</t>
  </si>
  <si>
    <t>1HB</t>
  </si>
  <si>
    <t>1HA</t>
  </si>
  <si>
    <t>1HF</t>
  </si>
  <si>
    <t>1HE</t>
  </si>
  <si>
    <t>1HC</t>
  </si>
  <si>
    <t>1HD</t>
  </si>
  <si>
    <t>1JA</t>
  </si>
  <si>
    <t>1JE</t>
  </si>
  <si>
    <t>1JB</t>
  </si>
  <si>
    <t>1JF</t>
  </si>
  <si>
    <t>1JD</t>
  </si>
  <si>
    <t>1JG</t>
  </si>
  <si>
    <t>1JC</t>
  </si>
  <si>
    <t>1KA</t>
  </si>
  <si>
    <t>1KC</t>
  </si>
  <si>
    <t>1KB</t>
  </si>
  <si>
    <t>1LA3</t>
  </si>
  <si>
    <t>1LB1</t>
  </si>
  <si>
    <t>1LB2</t>
  </si>
  <si>
    <t>1LA2</t>
  </si>
  <si>
    <t>1LA1</t>
  </si>
  <si>
    <t>4GC</t>
  </si>
  <si>
    <t>4EA</t>
  </si>
  <si>
    <t>4KA</t>
  </si>
  <si>
    <t>4DA</t>
  </si>
  <si>
    <t>4BB</t>
  </si>
  <si>
    <t>4EC</t>
  </si>
  <si>
    <t>4BC</t>
  </si>
  <si>
    <t>4ED</t>
  </si>
  <si>
    <t>4GD</t>
  </si>
  <si>
    <t>4BA</t>
  </si>
  <si>
    <t>4KB</t>
  </si>
  <si>
    <t>4DD</t>
  </si>
  <si>
    <t>4GE</t>
  </si>
  <si>
    <t>4BF</t>
  </si>
  <si>
    <t>4BG</t>
  </si>
  <si>
    <t>4JB</t>
  </si>
  <si>
    <t>TotalAnnual Rf from Monthly Avg</t>
  </si>
  <si>
    <t>4GF</t>
  </si>
  <si>
    <t>4HB</t>
  </si>
  <si>
    <t>4BE</t>
  </si>
  <si>
    <t>4CC</t>
  </si>
  <si>
    <t>4DE</t>
  </si>
  <si>
    <t>4HA</t>
  </si>
  <si>
    <t>4GG</t>
  </si>
  <si>
    <t>4HC</t>
  </si>
  <si>
    <t>3HD2</t>
  </si>
  <si>
    <t>4GA</t>
  </si>
  <si>
    <t>4FB</t>
  </si>
  <si>
    <t>4GB</t>
  </si>
  <si>
    <t>4FA</t>
  </si>
  <si>
    <t>4JA</t>
  </si>
  <si>
    <t>4EB</t>
  </si>
  <si>
    <t>4DC</t>
  </si>
  <si>
    <t>4DB</t>
  </si>
  <si>
    <t>4AA</t>
  </si>
  <si>
    <t>4AC</t>
  </si>
  <si>
    <t>4AB</t>
  </si>
  <si>
    <t>4AD</t>
  </si>
  <si>
    <t>4BD</t>
  </si>
  <si>
    <t>2CC</t>
  </si>
  <si>
    <t>2BC</t>
  </si>
  <si>
    <t>2BA</t>
  </si>
  <si>
    <t>2CB</t>
  </si>
  <si>
    <t>2EG2</t>
  </si>
  <si>
    <t>2EF</t>
  </si>
  <si>
    <t>2ED</t>
  </si>
  <si>
    <t>2EG1</t>
  </si>
  <si>
    <t>2FC</t>
  </si>
  <si>
    <t>2KA</t>
  </si>
  <si>
    <t>2KB</t>
  </si>
  <si>
    <t>2KC</t>
  </si>
  <si>
    <t>2EC</t>
  </si>
  <si>
    <t>2J</t>
  </si>
  <si>
    <t>2AB</t>
  </si>
  <si>
    <t>2BD</t>
  </si>
  <si>
    <t>2CA</t>
  </si>
  <si>
    <t>Lake Area</t>
  </si>
  <si>
    <t>2BB</t>
  </si>
  <si>
    <t>2EH</t>
  </si>
  <si>
    <t>2EE</t>
  </si>
  <si>
    <t>Estimated ET_mm</t>
  </si>
  <si>
    <t>2EA</t>
  </si>
  <si>
    <t>MCM</t>
  </si>
  <si>
    <t>2FB</t>
  </si>
  <si>
    <t>2GA</t>
  </si>
  <si>
    <t>2FA</t>
  </si>
  <si>
    <t>2AA</t>
  </si>
  <si>
    <t>2D</t>
  </si>
  <si>
    <t>2EJ</t>
  </si>
  <si>
    <t>2EK</t>
  </si>
  <si>
    <t>2EB</t>
  </si>
  <si>
    <t>2GD</t>
  </si>
  <si>
    <t>2H</t>
  </si>
  <si>
    <t>2GB</t>
  </si>
  <si>
    <t>2GC</t>
  </si>
  <si>
    <t>Notes for the Water Accounts</t>
  </si>
  <si>
    <t>The water accounts have been prepared for the years 2021 and 2023, consistent with the water Supply and Use Tables (SUTs).</t>
  </si>
  <si>
    <t>General Framework</t>
  </si>
  <si>
    <t>All flows are reported in Million Cubic Metres per Annum (MCM/a).</t>
  </si>
  <si>
    <t>Methodology and Assumptions for Opening Stocks</t>
  </si>
  <si>
    <r>
      <t>Lakes and dams</t>
    </r>
    <r>
      <rPr>
        <sz val="11"/>
        <color theme="1"/>
        <rFont val="Aptos Narrow"/>
        <family val="2"/>
        <scheme val="minor"/>
      </rPr>
      <t>: Opening stocks are based on storage capacity, due to lack of observed level data.</t>
    </r>
  </si>
  <si>
    <r>
      <t>Rivers</t>
    </r>
    <r>
      <rPr>
        <sz val="11"/>
        <color theme="1"/>
        <rFont val="Aptos Narrow"/>
        <family val="2"/>
        <scheme val="minor"/>
      </rPr>
      <t>: Represented by the Mean Annual Runoff (MAR) for each year.</t>
    </r>
  </si>
  <si>
    <t>Data Inputs and Hydrological Components</t>
  </si>
  <si>
    <r>
      <t xml:space="preserve">Cells containing </t>
    </r>
    <r>
      <rPr>
        <sz val="11"/>
        <color theme="1"/>
        <rFont val="Aptos Narrow"/>
        <family val="2"/>
        <scheme val="minor"/>
      </rPr>
      <t>estimated or assumed values include comments that provide explanations for the basis or rationale behind those estimations.</t>
    </r>
  </si>
  <si>
    <t>Data for the water accounts is drawn from multiple sources, including WRA reports, WASREB data, Chirp Data and basin-level hydrological assessments. While these sources vary in format, scope, and temporal resolution, efforts were made to ensure consistency through appropriate standardization and cross-referencing. In some cases, approximations were necessary to enable alignment across datasets.</t>
  </si>
  <si>
    <r>
      <t>Groundwater</t>
    </r>
    <r>
      <rPr>
        <sz val="11"/>
        <color theme="1"/>
        <rFont val="Aptos Narrow"/>
        <family val="2"/>
        <scheme val="minor"/>
      </rPr>
      <t>: Stocks reflect potential groundwater recharge. Additional recharge is based on abstrcated per year</t>
    </r>
  </si>
  <si>
    <t>The precipitation data was modelled using CHIRPs and was compared with basin level reports</t>
  </si>
  <si>
    <t>The basin level reports were used to calculate the ratio's of ET per basin.</t>
  </si>
  <si>
    <t>Return flows are based on WASREB and WRA data</t>
  </si>
  <si>
    <t>Lake estimates: storage capacity is estimated based on lake depth and area. Depth was obtained from literature and area was obtained from a GIS analysis</t>
  </si>
  <si>
    <t>Prepared For:</t>
  </si>
  <si>
    <t>Prepared By:</t>
  </si>
  <si>
    <t xml:space="preserve">Contact People:
 </t>
  </si>
  <si>
    <t>Bernice Macquela
b.macquela@primeafrica.net</t>
  </si>
  <si>
    <t>Jackie Crafford
j.crafford@primeafrica.net</t>
  </si>
  <si>
    <t>National Summary: 2021</t>
  </si>
  <si>
    <t>Model Architecture</t>
  </si>
  <si>
    <t>National Summary: 2023</t>
  </si>
  <si>
    <t>Water Accounts</t>
  </si>
  <si>
    <t>Basin Lake Capacity</t>
  </si>
  <si>
    <t>Data Sources</t>
  </si>
  <si>
    <r>
      <t>Water Resources Authority (WRA)</t>
    </r>
    <r>
      <rPr>
        <sz val="11"/>
        <color theme="1"/>
        <rFont val="Aptos Narrow"/>
        <family val="2"/>
        <scheme val="minor"/>
      </rPr>
      <t xml:space="preserve"> – Performance report data for 2021 &amp; 2023</t>
    </r>
  </si>
  <si>
    <r>
      <t>Water Services Regulatory Board (WASREB)</t>
    </r>
    <r>
      <rPr>
        <sz val="11"/>
        <color theme="1"/>
        <rFont val="Aptos Narrow"/>
        <family val="2"/>
        <scheme val="minor"/>
      </rPr>
      <t xml:space="preserve"> – Data for 2021–2023</t>
    </r>
  </si>
  <si>
    <r>
      <t>Climate Hazards Center – CHIRPS (Climate Hazards Group InfraRed Precipitation with Station data)</t>
    </r>
    <r>
      <rPr>
        <sz val="11"/>
        <color theme="1"/>
        <rFont val="Aptos Narrow"/>
        <family val="2"/>
        <scheme val="minor"/>
      </rPr>
      <t xml:space="preserve"> – Time series rainfall data</t>
    </r>
  </si>
  <si>
    <r>
      <t>WRA GIS Data</t>
    </r>
    <r>
      <rPr>
        <sz val="11"/>
        <color theme="1"/>
        <rFont val="Aptos Narrow"/>
        <family val="2"/>
        <scheme val="minor"/>
      </rPr>
      <t xml:space="preserve"> – Rivers and lakes (sourced from WRA website)</t>
    </r>
  </si>
  <si>
    <r>
      <t>Humanitarian Data Exchange (HDX)</t>
    </r>
    <r>
      <rPr>
        <sz val="11"/>
        <color theme="1"/>
        <rFont val="Aptos Narrow"/>
        <family val="2"/>
        <scheme val="minor"/>
      </rPr>
      <t xml:space="preserve"> – Basin and sub-basin demarcation</t>
    </r>
  </si>
  <si>
    <r>
      <t>OpenStreetMap (OSM)</t>
    </r>
    <r>
      <rPr>
        <sz val="11"/>
        <color theme="1"/>
        <rFont val="Aptos Narrow"/>
        <family val="2"/>
        <scheme val="minor"/>
      </rPr>
      <t xml:space="preserve"> – Land use and land cover data</t>
    </r>
  </si>
  <si>
    <r>
      <t>Shuttle Radar Topography Mission (SRTM)</t>
    </r>
    <r>
      <rPr>
        <sz val="11"/>
        <color theme="1"/>
        <rFont val="Aptos Narrow"/>
        <family val="2"/>
        <scheme val="minor"/>
      </rPr>
      <t xml:space="preserve"> – Digital Elevation Model for country topography</t>
    </r>
  </si>
  <si>
    <r>
      <t>Ministry of Water, Sanitation and Irrigation</t>
    </r>
    <r>
      <rPr>
        <sz val="11"/>
        <color theme="1"/>
        <rFont val="Aptos Narrow"/>
        <family val="2"/>
        <scheme val="minor"/>
      </rPr>
      <t xml:space="preserve"> – </t>
    </r>
    <r>
      <rPr>
        <i/>
        <sz val="11"/>
        <color theme="1"/>
        <rFont val="Aptos Narrow"/>
        <family val="2"/>
        <scheme val="minor"/>
      </rPr>
      <t>National Water Master Plan 2030 (NWMP 2030)</t>
    </r>
  </si>
  <si>
    <r>
      <t>Ministry of Water, Sanitation and Irrigation</t>
    </r>
    <r>
      <rPr>
        <sz val="11"/>
        <color theme="1"/>
        <rFont val="Aptos Narrow"/>
        <family val="2"/>
        <scheme val="minor"/>
      </rPr>
      <t xml:space="preserve"> – </t>
    </r>
    <r>
      <rPr>
        <i/>
        <sz val="11"/>
        <color theme="1"/>
        <rFont val="Aptos Narrow"/>
        <family val="2"/>
        <scheme val="minor"/>
      </rPr>
      <t>Basin Water Resources Management and Development Plans (2020)</t>
    </r>
  </si>
  <si>
    <r>
      <t>Google Earth Engine – MODIS Evapotranspiration</t>
    </r>
    <r>
      <rPr>
        <sz val="11"/>
        <color theme="1"/>
        <rFont val="Aptos Narrow"/>
        <family val="2"/>
        <scheme val="minor"/>
      </rPr>
      <t xml:space="preserve"> – Time series data for ET</t>
    </r>
  </si>
  <si>
    <r>
      <t>World Reference Base for Soil Resources (2014)</t>
    </r>
    <r>
      <rPr>
        <sz val="11"/>
        <color theme="1"/>
        <rFont val="Aptos Narrow"/>
        <family val="2"/>
        <scheme val="minor"/>
      </rPr>
      <t xml:space="preserve"> – Global soil  map</t>
    </r>
  </si>
  <si>
    <t>DRAFT Kenya Water Asset Accounts at Basin Level</t>
  </si>
  <si>
    <t>Groundwater yield</t>
  </si>
  <si>
    <t>Available water (GW)</t>
  </si>
  <si>
    <t>This workbook contains multiple worksheets that contribute to various components of the accounts. These include sub-basin reports presenting hydrological data such as rainfall patterns, and the distribution of rainfall across lakes and rivers over different years. Given the volume and complexity of data involved in compiling the accounts, some worksheets have been hidden for clarity and structure. These worksheets can be unhidden by right clicking on any of the worksheet tabs, and selecting the unhide option.</t>
  </si>
  <si>
    <t>National</t>
  </si>
  <si>
    <t>Artificial Reservoir Storage Capacity</t>
  </si>
  <si>
    <t>Transfers in</t>
  </si>
  <si>
    <t>n/a</t>
  </si>
  <si>
    <t>Abstraction (consumptive)</t>
  </si>
  <si>
    <t>Abstraction (consumptive) + Hydropower</t>
  </si>
  <si>
    <t>Groundwater use</t>
  </si>
  <si>
    <t>Population</t>
  </si>
  <si>
    <t>Water use per capita</t>
  </si>
  <si>
    <t>Key Water Supply and Demand Indicators</t>
  </si>
  <si>
    <t>Units</t>
  </si>
  <si>
    <r>
      <t>Million m</t>
    </r>
    <r>
      <rPr>
        <vertAlign val="superscript"/>
        <sz val="11"/>
        <color theme="1"/>
        <rFont val="Aptos Narrow"/>
        <family val="2"/>
        <scheme val="minor"/>
      </rPr>
      <t>3</t>
    </r>
  </si>
  <si>
    <t>Ratio</t>
  </si>
  <si>
    <t>Nu</t>
  </si>
  <si>
    <r>
      <t>m</t>
    </r>
    <r>
      <rPr>
        <vertAlign val="superscript"/>
        <sz val="11"/>
        <color theme="1"/>
        <rFont val="Aptos Narrow"/>
        <family val="2"/>
        <scheme val="minor"/>
      </rPr>
      <t>3</t>
    </r>
    <r>
      <rPr>
        <sz val="11"/>
        <color theme="1"/>
        <rFont val="Aptos Narrow"/>
        <family val="2"/>
        <scheme val="minor"/>
      </rPr>
      <t>/person/a</t>
    </r>
  </si>
  <si>
    <t>Irrigation Use - WRA</t>
  </si>
  <si>
    <t>Total without power and Irrigation</t>
  </si>
  <si>
    <t>Water Use Per Capita</t>
  </si>
  <si>
    <t>Groundwater sustainable yield</t>
  </si>
  <si>
    <t>Total Water Use</t>
  </si>
  <si>
    <t>Abstraction : Storage capacity ratio</t>
  </si>
  <si>
    <t>Irrigation water use : Storage capacity ratio</t>
  </si>
  <si>
    <t>Groundwater use : Availability ratio</t>
  </si>
  <si>
    <t>Abstraction + Hydropower : Storage capacity ratio</t>
  </si>
  <si>
    <t>Groundwater use/availability ratio (2021)</t>
  </si>
  <si>
    <t>Groundwater use/availability ratio (2023)</t>
  </si>
  <si>
    <t>Water Stress Test for Groundwater</t>
  </si>
  <si>
    <t>12-07-2025</t>
  </si>
  <si>
    <t>Version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</si>
</sst>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_-* #,##0.0_-;\-* #,##0.0_-;_-* &quot;-&quot;??_-;_-@_-"/>
    <numFmt numFmtId="166" formatCode="_-* #,##0.0000_-;\-* #,##0.0000_-;_-* &quot;-&quot;??_-;_-@_-"/>
    <numFmt numFmtId="167" formatCode="_(* #,##0.00_);_(* \(#,##0.00\);_(* &quot;-&quot;??_);_(@_)"/>
    <numFmt numFmtId="168" formatCode="_(* #,##0_);_(* \(#,##0\);_(* &quot;-&quot;??_);_(@_)"/>
    <numFmt numFmtId="169" formatCode="_(* #,##0.0_);_(* \(#,##0.0\);_(* &quot;-&quot;??_);_(@_)"/>
    <numFmt numFmtId="170" formatCode="0.000%"/>
    <numFmt numFmtId="175" formatCode="_-* #,##0.000_-;\-* #,##0.000_-;_-* &quot;-&quot;??_-;_-@_-"/>
  </numFmts>
  <fonts count="43" x14ac:knownFonts="1">
    <font>
      <sz val="11"/>
      <color theme="1"/>
      <name val="Aptos Narrow"/>
      <family val="2"/>
      <scheme val="minor"/>
    </font>
    <font>
      <sz val="11"/>
      <color theme="1"/>
      <name val="Aptos Narrow"/>
      <family val="2"/>
      <scheme val="minor"/>
    </font>
    <font>
      <sz val="11"/>
      <color rgb="FF0000FF"/>
      <name val="Aptos Narrow"/>
      <family val="2"/>
      <scheme val="minor"/>
    </font>
    <font>
      <b/>
      <sz val="14"/>
      <name val="Calibri"/>
      <family val="2"/>
    </font>
    <font>
      <b/>
      <sz val="9"/>
      <color theme="1"/>
      <name val="Arial"/>
      <family val="2"/>
    </font>
    <font>
      <b/>
      <sz val="9"/>
      <color rgb="FF0000FF"/>
      <name val="Arial"/>
      <family val="2"/>
    </font>
    <font>
      <sz val="9"/>
      <color theme="1"/>
      <name val="Arial"/>
      <family val="2"/>
    </font>
    <font>
      <b/>
      <sz val="11"/>
      <name val="Calibri"/>
      <family val="2"/>
    </font>
    <font>
      <b/>
      <sz val="14"/>
      <color theme="1"/>
      <name val="Arial"/>
      <family val="2"/>
    </font>
    <font>
      <b/>
      <sz val="12"/>
      <color theme="1"/>
      <name val="Arial"/>
      <family val="2"/>
    </font>
    <font>
      <b/>
      <sz val="11"/>
      <color theme="0"/>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4"/>
      <color theme="1"/>
      <name val="Aptos Narrow"/>
      <family val="2"/>
      <scheme val="minor"/>
    </font>
    <font>
      <sz val="11"/>
      <name val="Aptos Display"/>
      <family val="2"/>
      <scheme val="major"/>
    </font>
    <font>
      <b/>
      <sz val="11"/>
      <name val="Aptos Display"/>
      <family val="2"/>
      <scheme val="major"/>
    </font>
    <font>
      <sz val="11"/>
      <color rgb="FF0000FF"/>
      <name val="Aptos Display"/>
      <family val="2"/>
      <scheme val="major"/>
    </font>
    <font>
      <sz val="10"/>
      <color rgb="FF0000FF"/>
      <name val="Aptos Display"/>
      <family val="2"/>
      <scheme val="major"/>
    </font>
    <font>
      <sz val="10"/>
      <name val="Aptos Display"/>
      <family val="2"/>
      <scheme val="major"/>
    </font>
    <font>
      <b/>
      <sz val="10"/>
      <color rgb="FF0000FF"/>
      <name val="Aptos Display"/>
      <family val="2"/>
      <scheme val="major"/>
    </font>
    <font>
      <b/>
      <sz val="10"/>
      <color theme="1"/>
      <name val="Aptos Display"/>
      <family val="2"/>
      <scheme val="major"/>
    </font>
    <font>
      <b/>
      <sz val="11"/>
      <color theme="1"/>
      <name val="Aptos Display"/>
      <family val="2"/>
      <scheme val="major"/>
    </font>
    <font>
      <b/>
      <sz val="10"/>
      <name val="Aptos Display"/>
      <family val="2"/>
      <scheme val="major"/>
    </font>
    <font>
      <b/>
      <sz val="11"/>
      <color rgb="FF0000FF"/>
      <name val="Aptos Display"/>
      <family val="2"/>
      <scheme val="major"/>
    </font>
    <font>
      <sz val="11"/>
      <color theme="1"/>
      <name val="Aptos Display"/>
      <family val="2"/>
      <scheme val="major"/>
    </font>
    <font>
      <sz val="10"/>
      <color theme="1"/>
      <name val="Aptos Display"/>
      <family val="2"/>
      <scheme val="major"/>
    </font>
    <font>
      <sz val="11"/>
      <color rgb="FF000000"/>
      <name val="Aptos Display"/>
      <family val="2"/>
      <scheme val="major"/>
    </font>
    <font>
      <b/>
      <sz val="11"/>
      <color rgb="FF000000"/>
      <name val="Aptos Display"/>
      <family val="2"/>
      <scheme val="major"/>
    </font>
    <font>
      <i/>
      <sz val="11"/>
      <color rgb="FF000000"/>
      <name val="Aptos Display"/>
      <family val="2"/>
      <scheme val="major"/>
    </font>
    <font>
      <sz val="10"/>
      <color rgb="FF000000"/>
      <name val="Aptos Display"/>
      <family val="2"/>
      <scheme val="major"/>
    </font>
    <font>
      <b/>
      <sz val="11"/>
      <name val="Aptos Narrow"/>
      <family val="2"/>
      <scheme val="minor"/>
    </font>
    <font>
      <sz val="11"/>
      <name val="Aptos Narrow"/>
      <family val="2"/>
      <scheme val="minor"/>
    </font>
    <font>
      <sz val="11"/>
      <color rgb="FFFF0000"/>
      <name val="Aptos Display"/>
      <family val="2"/>
      <scheme val="major"/>
    </font>
    <font>
      <sz val="11"/>
      <color theme="0"/>
      <name val="Aptos Display"/>
      <family val="2"/>
      <scheme val="major"/>
    </font>
    <font>
      <sz val="11"/>
      <color rgb="FF000000"/>
      <name val="Aptos Narrow"/>
      <family val="2"/>
      <scheme val="minor"/>
    </font>
    <font>
      <b/>
      <sz val="9"/>
      <color rgb="FF000000"/>
      <name val="Arial"/>
      <family val="2"/>
    </font>
    <font>
      <sz val="9"/>
      <color rgb="FF000000"/>
      <name val="Arial"/>
      <family val="2"/>
    </font>
    <font>
      <sz val="9"/>
      <color rgb="FF0000FF"/>
      <name val="Arial"/>
      <family val="2"/>
    </font>
    <font>
      <b/>
      <sz val="28"/>
      <color theme="1"/>
      <name val="Aptos Narrow"/>
      <family val="2"/>
      <scheme val="minor"/>
    </font>
    <font>
      <vertAlign val="superscript"/>
      <sz val="11"/>
      <color theme="1"/>
      <name val="Aptos Narrow"/>
      <family val="2"/>
      <scheme val="minor"/>
    </font>
    <font>
      <sz val="8"/>
      <name val="Aptos Narrow"/>
      <family val="2"/>
      <scheme val="minor"/>
    </font>
    <font>
      <sz val="9"/>
      <color indexed="81"/>
      <name val="Tahoma"/>
      <family val="2"/>
    </font>
  </fonts>
  <fills count="1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2"/>
        <bgColor indexed="64"/>
      </patternFill>
    </fill>
    <fill>
      <patternFill patternType="solid">
        <fgColor rgb="FF0070C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rgb="FF66FF33"/>
        <bgColor indexed="64"/>
      </patternFill>
    </fill>
    <fill>
      <patternFill patternType="solid">
        <fgColor rgb="FFFFC0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s>
  <borders count="53">
    <border>
      <left/>
      <right/>
      <top/>
      <bottom/>
      <diagonal/>
    </border>
    <border>
      <left/>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thin">
        <color auto="1"/>
      </top>
      <bottom style="thin">
        <color auto="1"/>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right style="thin">
        <color indexed="64"/>
      </right>
      <top/>
      <bottom style="thin">
        <color auto="1"/>
      </bottom>
      <diagonal/>
    </border>
    <border>
      <left/>
      <right/>
      <top/>
      <bottom style="thin">
        <color auto="1"/>
      </bottom>
      <diagonal/>
    </border>
    <border>
      <left style="thin">
        <color indexed="64"/>
      </left>
      <right/>
      <top/>
      <bottom style="thin">
        <color auto="1"/>
      </bottom>
      <diagonal/>
    </border>
    <border>
      <left/>
      <right/>
      <top style="thin">
        <color auto="1"/>
      </top>
      <bottom/>
      <diagonal/>
    </border>
    <border>
      <left style="thin">
        <color indexed="64"/>
      </left>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cellStyleXfs>
  <cellXfs count="525">
    <xf numFmtId="0" fontId="0" fillId="0" borderId="0" xfId="0"/>
    <xf numFmtId="164" fontId="0" fillId="0" borderId="0" xfId="1" applyNumberFormat="1" applyFont="1"/>
    <xf numFmtId="0" fontId="7" fillId="0" borderId="12" xfId="0" applyFont="1" applyBorder="1" applyAlignment="1">
      <alignment horizontal="center" vertical="top"/>
    </xf>
    <xf numFmtId="165" fontId="6" fillId="0" borderId="0" xfId="1" applyNumberFormat="1" applyFont="1" applyBorder="1"/>
    <xf numFmtId="165" fontId="6" fillId="0" borderId="0" xfId="1" applyNumberFormat="1" applyFont="1"/>
    <xf numFmtId="165" fontId="6" fillId="0" borderId="2" xfId="1" applyNumberFormat="1" applyFont="1" applyBorder="1"/>
    <xf numFmtId="9" fontId="0" fillId="0" borderId="0" xfId="2" applyFont="1"/>
    <xf numFmtId="165" fontId="6" fillId="0" borderId="3" xfId="1" applyNumberFormat="1" applyFont="1" applyFill="1" applyBorder="1"/>
    <xf numFmtId="165" fontId="6" fillId="0" borderId="4" xfId="1" applyNumberFormat="1" applyFont="1" applyFill="1" applyBorder="1"/>
    <xf numFmtId="165" fontId="6" fillId="0" borderId="13" xfId="1" applyNumberFormat="1" applyFont="1" applyFill="1" applyBorder="1"/>
    <xf numFmtId="165" fontId="6" fillId="0" borderId="6" xfId="1" applyNumberFormat="1" applyFont="1" applyFill="1" applyBorder="1"/>
    <xf numFmtId="165" fontId="6" fillId="0" borderId="0" xfId="1" applyNumberFormat="1" applyFont="1" applyFill="1" applyBorder="1"/>
    <xf numFmtId="165" fontId="6" fillId="0" borderId="7" xfId="1" applyNumberFormat="1" applyFont="1" applyFill="1" applyBorder="1"/>
    <xf numFmtId="165" fontId="6" fillId="0" borderId="8" xfId="1" applyNumberFormat="1" applyFont="1" applyFill="1" applyBorder="1"/>
    <xf numFmtId="165" fontId="6" fillId="0" borderId="2" xfId="1" applyNumberFormat="1" applyFont="1" applyFill="1" applyBorder="1"/>
    <xf numFmtId="165" fontId="6" fillId="0" borderId="9" xfId="1" applyNumberFormat="1" applyFont="1" applyFill="1" applyBorder="1"/>
    <xf numFmtId="165" fontId="4" fillId="0" borderId="0" xfId="1" applyNumberFormat="1" applyFont="1" applyFill="1" applyAlignment="1">
      <alignment vertical="top"/>
    </xf>
    <xf numFmtId="165" fontId="4" fillId="0" borderId="3" xfId="1" applyNumberFormat="1" applyFont="1" applyFill="1" applyBorder="1" applyAlignment="1">
      <alignment vertical="top" wrapText="1"/>
    </xf>
    <xf numFmtId="165" fontId="4" fillId="0" borderId="4" xfId="1" applyNumberFormat="1" applyFont="1" applyFill="1" applyBorder="1" applyAlignment="1">
      <alignment vertical="top" wrapText="1"/>
    </xf>
    <xf numFmtId="165" fontId="5" fillId="0" borderId="13" xfId="1" applyNumberFormat="1" applyFont="1" applyFill="1" applyBorder="1" applyAlignment="1">
      <alignment vertical="top" wrapText="1"/>
    </xf>
    <xf numFmtId="165" fontId="5" fillId="0" borderId="13" xfId="1" applyNumberFormat="1" applyFont="1" applyFill="1" applyBorder="1" applyAlignment="1">
      <alignment vertical="top"/>
    </xf>
    <xf numFmtId="165" fontId="5" fillId="0" borderId="10" xfId="1" applyNumberFormat="1" applyFont="1" applyFill="1" applyBorder="1" applyAlignment="1">
      <alignment vertical="top" wrapText="1"/>
    </xf>
    <xf numFmtId="165" fontId="4" fillId="0" borderId="11" xfId="1" applyNumberFormat="1" applyFont="1" applyFill="1" applyBorder="1" applyAlignment="1">
      <alignment vertical="top" wrapText="1"/>
    </xf>
    <xf numFmtId="165" fontId="5" fillId="0" borderId="5" xfId="1" applyNumberFormat="1" applyFont="1" applyFill="1" applyBorder="1" applyAlignment="1">
      <alignment vertical="top"/>
    </xf>
    <xf numFmtId="165" fontId="4" fillId="0" borderId="0" xfId="1" applyNumberFormat="1" applyFont="1" applyFill="1" applyBorder="1" applyAlignment="1">
      <alignment vertical="top"/>
    </xf>
    <xf numFmtId="165" fontId="6" fillId="0" borderId="0" xfId="1" applyNumberFormat="1" applyFont="1" applyAlignment="1">
      <alignment vertical="top"/>
    </xf>
    <xf numFmtId="165" fontId="6" fillId="0" borderId="3" xfId="1" applyNumberFormat="1" applyFont="1" applyBorder="1"/>
    <xf numFmtId="165" fontId="6" fillId="0" borderId="4" xfId="1" applyNumberFormat="1" applyFont="1" applyBorder="1"/>
    <xf numFmtId="165" fontId="6" fillId="0" borderId="13" xfId="1" applyNumberFormat="1" applyFont="1" applyBorder="1"/>
    <xf numFmtId="165" fontId="6" fillId="0" borderId="6" xfId="1" applyNumberFormat="1" applyFont="1" applyBorder="1"/>
    <xf numFmtId="165" fontId="6" fillId="0" borderId="7" xfId="1" applyNumberFormat="1" applyFont="1" applyBorder="1"/>
    <xf numFmtId="165" fontId="6" fillId="0" borderId="0" xfId="1" applyNumberFormat="1" applyFont="1" applyAlignment="1">
      <alignment vertical="top" wrapText="1"/>
    </xf>
    <xf numFmtId="165" fontId="6" fillId="0" borderId="8" xfId="1" applyNumberFormat="1" applyFont="1" applyBorder="1"/>
    <xf numFmtId="165" fontId="6" fillId="0" borderId="9" xfId="1" applyNumberFormat="1" applyFont="1" applyBorder="1"/>
    <xf numFmtId="2" fontId="0" fillId="0" borderId="0" xfId="0" applyNumberFormat="1"/>
    <xf numFmtId="165" fontId="4" fillId="0" borderId="10" xfId="1" applyNumberFormat="1" applyFont="1" applyFill="1" applyBorder="1" applyAlignment="1">
      <alignment vertical="top" wrapText="1"/>
    </xf>
    <xf numFmtId="0" fontId="9" fillId="4" borderId="0" xfId="1" applyNumberFormat="1" applyFont="1" applyFill="1"/>
    <xf numFmtId="0" fontId="8" fillId="4" borderId="0" xfId="1" applyNumberFormat="1" applyFont="1" applyFill="1"/>
    <xf numFmtId="165" fontId="5" fillId="0" borderId="11" xfId="1" applyNumberFormat="1" applyFont="1" applyFill="1" applyBorder="1" applyAlignment="1">
      <alignment vertical="top"/>
    </xf>
    <xf numFmtId="17" fontId="0" fillId="0" borderId="0" xfId="0" applyNumberFormat="1"/>
    <xf numFmtId="3" fontId="0" fillId="0" borderId="0" xfId="0" applyNumberFormat="1"/>
    <xf numFmtId="16" fontId="0" fillId="0" borderId="0" xfId="0" applyNumberFormat="1"/>
    <xf numFmtId="0" fontId="0" fillId="5" borderId="0" xfId="0" applyFill="1"/>
    <xf numFmtId="17" fontId="0" fillId="5" borderId="0" xfId="0" applyNumberFormat="1" applyFill="1"/>
    <xf numFmtId="3" fontId="0" fillId="5" borderId="0" xfId="0" applyNumberFormat="1" applyFill="1"/>
    <xf numFmtId="16" fontId="0" fillId="5" borderId="0" xfId="0" applyNumberFormat="1" applyFill="1"/>
    <xf numFmtId="2" fontId="6" fillId="0" borderId="4" xfId="1" applyNumberFormat="1" applyFont="1" applyFill="1" applyBorder="1"/>
    <xf numFmtId="2" fontId="6" fillId="0" borderId="0" xfId="1" applyNumberFormat="1" applyFont="1" applyFill="1" applyBorder="1"/>
    <xf numFmtId="2" fontId="6" fillId="0" borderId="2" xfId="1" applyNumberFormat="1" applyFont="1" applyFill="1" applyBorder="1"/>
    <xf numFmtId="2" fontId="6" fillId="0" borderId="2" xfId="1" applyNumberFormat="1" applyFont="1" applyBorder="1"/>
    <xf numFmtId="165" fontId="5" fillId="0" borderId="11" xfId="1" applyNumberFormat="1" applyFont="1" applyFill="1" applyBorder="1" applyAlignment="1">
      <alignment vertical="top" wrapText="1"/>
    </xf>
    <xf numFmtId="165" fontId="5" fillId="0" borderId="4" xfId="1" applyNumberFormat="1" applyFont="1" applyFill="1" applyBorder="1" applyAlignment="1">
      <alignment vertical="top" wrapText="1"/>
    </xf>
    <xf numFmtId="9" fontId="6" fillId="0" borderId="0" xfId="2" applyFont="1"/>
    <xf numFmtId="0" fontId="11" fillId="0" borderId="0" xfId="0" applyFont="1"/>
    <xf numFmtId="0" fontId="0" fillId="0" borderId="12" xfId="0" applyBorder="1"/>
    <xf numFmtId="166" fontId="6" fillId="0" borderId="0" xfId="1" applyNumberFormat="1" applyFont="1"/>
    <xf numFmtId="165" fontId="0" fillId="0" borderId="18" xfId="1" applyNumberFormat="1" applyFont="1" applyBorder="1"/>
    <xf numFmtId="165" fontId="0" fillId="0" borderId="19" xfId="1" applyNumberFormat="1" applyFont="1" applyBorder="1"/>
    <xf numFmtId="165" fontId="13" fillId="0" borderId="18" xfId="1" applyNumberFormat="1" applyFont="1" applyBorder="1"/>
    <xf numFmtId="165" fontId="0" fillId="7" borderId="12" xfId="1" applyNumberFormat="1" applyFont="1" applyFill="1" applyBorder="1"/>
    <xf numFmtId="164" fontId="15" fillId="0" borderId="24" xfId="1" applyNumberFormat="1" applyFont="1" applyFill="1" applyBorder="1"/>
    <xf numFmtId="168" fontId="16" fillId="0" borderId="30" xfId="3" applyNumberFormat="1" applyFont="1" applyFill="1" applyBorder="1" applyAlignment="1">
      <alignment horizontal="left"/>
    </xf>
    <xf numFmtId="164" fontId="16" fillId="0" borderId="31" xfId="1" applyNumberFormat="1" applyFont="1" applyFill="1" applyBorder="1" applyAlignment="1">
      <alignment horizontal="left"/>
    </xf>
    <xf numFmtId="168" fontId="16" fillId="0" borderId="30" xfId="3" applyNumberFormat="1" applyFont="1" applyFill="1" applyBorder="1" applyAlignment="1">
      <alignment horizontal="left" wrapText="1"/>
    </xf>
    <xf numFmtId="164" fontId="16" fillId="0" borderId="31" xfId="1" applyNumberFormat="1" applyFont="1" applyFill="1" applyBorder="1" applyAlignment="1">
      <alignment horizontal="left" wrapText="1"/>
    </xf>
    <xf numFmtId="168" fontId="18" fillId="0" borderId="0" xfId="3" applyNumberFormat="1" applyFont="1" applyFill="1" applyBorder="1"/>
    <xf numFmtId="168" fontId="18" fillId="0" borderId="24" xfId="3" applyNumberFormat="1" applyFont="1" applyFill="1" applyBorder="1"/>
    <xf numFmtId="168" fontId="18" fillId="0" borderId="0" xfId="4" applyNumberFormat="1" applyFont="1" applyFill="1" applyBorder="1" applyAlignment="1">
      <alignment horizontal="left"/>
    </xf>
    <xf numFmtId="168" fontId="19" fillId="0" borderId="0" xfId="3" applyNumberFormat="1" applyFont="1" applyFill="1" applyBorder="1"/>
    <xf numFmtId="168" fontId="18" fillId="0" borderId="24" xfId="4" applyNumberFormat="1" applyFont="1" applyFill="1" applyBorder="1" applyAlignment="1">
      <alignment horizontal="left"/>
    </xf>
    <xf numFmtId="164" fontId="19" fillId="0" borderId="24" xfId="1" applyNumberFormat="1" applyFont="1" applyFill="1" applyBorder="1"/>
    <xf numFmtId="168" fontId="18" fillId="0" borderId="21" xfId="3" applyNumberFormat="1" applyFont="1" applyFill="1" applyBorder="1"/>
    <xf numFmtId="168" fontId="18" fillId="0" borderId="20" xfId="3" applyNumberFormat="1" applyFont="1" applyFill="1" applyBorder="1"/>
    <xf numFmtId="168" fontId="18" fillId="0" borderId="21" xfId="4" applyNumberFormat="1" applyFont="1" applyFill="1" applyBorder="1" applyAlignment="1">
      <alignment horizontal="left"/>
    </xf>
    <xf numFmtId="168" fontId="18" fillId="0" borderId="20" xfId="4" applyNumberFormat="1" applyFont="1" applyFill="1" applyBorder="1" applyAlignment="1">
      <alignment horizontal="left"/>
    </xf>
    <xf numFmtId="164" fontId="19" fillId="0" borderId="20" xfId="1" applyNumberFormat="1" applyFont="1" applyFill="1" applyBorder="1"/>
    <xf numFmtId="168" fontId="19" fillId="0" borderId="21" xfId="3" applyNumberFormat="1" applyFont="1" applyFill="1" applyBorder="1"/>
    <xf numFmtId="164" fontId="18" fillId="0" borderId="21" xfId="4" applyNumberFormat="1" applyFont="1" applyFill="1" applyBorder="1" applyAlignment="1">
      <alignment horizontal="left"/>
    </xf>
    <xf numFmtId="164" fontId="18" fillId="0" borderId="20" xfId="4" applyNumberFormat="1" applyFont="1" applyFill="1" applyBorder="1" applyAlignment="1">
      <alignment horizontal="left"/>
    </xf>
    <xf numFmtId="164" fontId="18" fillId="0" borderId="0" xfId="4" applyNumberFormat="1" applyFont="1" applyFill="1" applyBorder="1" applyAlignment="1">
      <alignment horizontal="left"/>
    </xf>
    <xf numFmtId="164" fontId="18" fillId="0" borderId="24" xfId="4" applyNumberFormat="1" applyFont="1" applyFill="1" applyBorder="1" applyAlignment="1">
      <alignment horizontal="left"/>
    </xf>
    <xf numFmtId="164" fontId="18" fillId="0" borderId="21" xfId="1" applyNumberFormat="1" applyFont="1" applyFill="1" applyBorder="1"/>
    <xf numFmtId="43" fontId="19" fillId="0" borderId="0" xfId="1" applyFont="1" applyFill="1" applyBorder="1"/>
    <xf numFmtId="164" fontId="18" fillId="0" borderId="0" xfId="1" applyNumberFormat="1" applyFont="1" applyFill="1" applyBorder="1"/>
    <xf numFmtId="164" fontId="19" fillId="0" borderId="0" xfId="1" applyNumberFormat="1" applyFont="1" applyFill="1" applyBorder="1"/>
    <xf numFmtId="164" fontId="16" fillId="0" borderId="22" xfId="1" applyNumberFormat="1" applyFont="1" applyFill="1" applyBorder="1"/>
    <xf numFmtId="164" fontId="23" fillId="0" borderId="21" xfId="1" applyNumberFormat="1" applyFont="1" applyFill="1" applyBorder="1"/>
    <xf numFmtId="164" fontId="23" fillId="0" borderId="20" xfId="1" applyNumberFormat="1" applyFont="1" applyFill="1" applyBorder="1"/>
    <xf numFmtId="9" fontId="19" fillId="0" borderId="0" xfId="2" applyFont="1" applyFill="1" applyBorder="1"/>
    <xf numFmtId="9" fontId="19" fillId="0" borderId="24" xfId="2" applyFont="1" applyFill="1" applyBorder="1"/>
    <xf numFmtId="9" fontId="19" fillId="0" borderId="21" xfId="2" applyFont="1" applyFill="1" applyBorder="1"/>
    <xf numFmtId="9" fontId="19" fillId="0" borderId="20" xfId="2" applyFont="1" applyFill="1" applyBorder="1"/>
    <xf numFmtId="164" fontId="15" fillId="0" borderId="25" xfId="1" applyNumberFormat="1" applyFont="1" applyFill="1" applyBorder="1"/>
    <xf numFmtId="164" fontId="15" fillId="0" borderId="0" xfId="1" applyNumberFormat="1" applyFont="1" applyFill="1"/>
    <xf numFmtId="164" fontId="22" fillId="0" borderId="0" xfId="1" applyNumberFormat="1" applyFont="1" applyFill="1"/>
    <xf numFmtId="164" fontId="25" fillId="0" borderId="0" xfId="1" applyNumberFormat="1" applyFont="1" applyFill="1"/>
    <xf numFmtId="164" fontId="16" fillId="0" borderId="24" xfId="1" applyNumberFormat="1" applyFont="1" applyFill="1" applyBorder="1"/>
    <xf numFmtId="164" fontId="25" fillId="0" borderId="0" xfId="1" applyNumberFormat="1" applyFont="1" applyFill="1" applyAlignment="1">
      <alignment horizontal="right"/>
    </xf>
    <xf numFmtId="164" fontId="16" fillId="0" borderId="0" xfId="1" applyNumberFormat="1" applyFont="1" applyFill="1" applyAlignment="1">
      <alignment horizontal="left"/>
    </xf>
    <xf numFmtId="164" fontId="22" fillId="0" borderId="0" xfId="1" applyNumberFormat="1" applyFont="1" applyFill="1" applyAlignment="1">
      <alignment horizontal="left"/>
    </xf>
    <xf numFmtId="164" fontId="16" fillId="0" borderId="24" xfId="1" applyNumberFormat="1" applyFont="1" applyFill="1" applyBorder="1" applyAlignment="1">
      <alignment horizontal="left"/>
    </xf>
    <xf numFmtId="164" fontId="16" fillId="0" borderId="0" xfId="1" applyNumberFormat="1" applyFont="1" applyFill="1" applyAlignment="1">
      <alignment horizontal="left" wrapText="1"/>
    </xf>
    <xf numFmtId="164" fontId="16" fillId="0" borderId="0" xfId="1" applyNumberFormat="1" applyFont="1" applyFill="1" applyBorder="1" applyAlignment="1">
      <alignment horizontal="left"/>
    </xf>
    <xf numFmtId="164" fontId="16" fillId="0" borderId="0" xfId="1" applyNumberFormat="1" applyFont="1" applyFill="1" applyAlignment="1">
      <alignment horizontal="right"/>
    </xf>
    <xf numFmtId="164" fontId="16" fillId="0" borderId="0" xfId="1" applyNumberFormat="1" applyFont="1" applyFill="1" applyBorder="1" applyAlignment="1">
      <alignment horizontal="left" wrapText="1"/>
    </xf>
    <xf numFmtId="164" fontId="16" fillId="0" borderId="24" xfId="1" applyNumberFormat="1" applyFont="1" applyFill="1" applyBorder="1" applyAlignment="1">
      <alignment horizontal="left" wrapText="1"/>
    </xf>
    <xf numFmtId="164" fontId="16" fillId="0" borderId="0" xfId="1" applyNumberFormat="1" applyFont="1" applyFill="1" applyAlignment="1">
      <alignment horizontal="right" wrapText="1"/>
    </xf>
    <xf numFmtId="164" fontId="18" fillId="0" borderId="0" xfId="1" applyNumberFormat="1" applyFont="1" applyFill="1"/>
    <xf numFmtId="164" fontId="18" fillId="0" borderId="0" xfId="1" applyNumberFormat="1" applyFont="1" applyFill="1" applyAlignment="1">
      <alignment horizontal="right"/>
    </xf>
    <xf numFmtId="164" fontId="26" fillId="0" borderId="0" xfId="1" applyNumberFormat="1" applyFont="1" applyFill="1"/>
    <xf numFmtId="164" fontId="15" fillId="0" borderId="21" xfId="1" applyNumberFormat="1" applyFont="1" applyFill="1" applyBorder="1"/>
    <xf numFmtId="164" fontId="18" fillId="0" borderId="21" xfId="1" applyNumberFormat="1" applyFont="1" applyFill="1" applyBorder="1" applyAlignment="1">
      <alignment horizontal="right"/>
    </xf>
    <xf numFmtId="164" fontId="25" fillId="0" borderId="21" xfId="1" applyNumberFormat="1" applyFont="1" applyFill="1" applyBorder="1"/>
    <xf numFmtId="164" fontId="26" fillId="0" borderId="21" xfId="1" applyNumberFormat="1" applyFont="1" applyFill="1" applyBorder="1"/>
    <xf numFmtId="164" fontId="16" fillId="0" borderId="0" xfId="1" applyNumberFormat="1" applyFont="1" applyFill="1"/>
    <xf numFmtId="164" fontId="18" fillId="0" borderId="0" xfId="1" applyNumberFormat="1" applyFont="1" applyFill="1" applyBorder="1" applyAlignment="1">
      <alignment horizontal="left"/>
    </xf>
    <xf numFmtId="164" fontId="27" fillId="0" borderId="0" xfId="1" applyNumberFormat="1" applyFont="1" applyFill="1"/>
    <xf numFmtId="164" fontId="28" fillId="0" borderId="21" xfId="1" applyNumberFormat="1" applyFont="1" applyFill="1" applyBorder="1"/>
    <xf numFmtId="164" fontId="19" fillId="0" borderId="0" xfId="1" applyNumberFormat="1" applyFont="1" applyFill="1"/>
    <xf numFmtId="164" fontId="29" fillId="0" borderId="0" xfId="1" applyNumberFormat="1" applyFont="1" applyFill="1"/>
    <xf numFmtId="164" fontId="30" fillId="0" borderId="0" xfId="1" applyNumberFormat="1" applyFont="1" applyFill="1"/>
    <xf numFmtId="164" fontId="28" fillId="0" borderId="0" xfId="1" applyNumberFormat="1" applyFont="1" applyFill="1"/>
    <xf numFmtId="164" fontId="26" fillId="0" borderId="0" xfId="1" applyNumberFormat="1" applyFont="1" applyFill="1" applyAlignment="1">
      <alignment horizontal="right"/>
    </xf>
    <xf numFmtId="164" fontId="16" fillId="0" borderId="32" xfId="1" applyNumberFormat="1" applyFont="1" applyFill="1" applyBorder="1"/>
    <xf numFmtId="164" fontId="21" fillId="0" borderId="32" xfId="1" applyNumberFormat="1" applyFont="1" applyFill="1" applyBorder="1"/>
    <xf numFmtId="164" fontId="23" fillId="0" borderId="33" xfId="1" applyNumberFormat="1" applyFont="1" applyFill="1" applyBorder="1"/>
    <xf numFmtId="164" fontId="23" fillId="0" borderId="24" xfId="1" applyNumberFormat="1" applyFont="1" applyFill="1" applyBorder="1"/>
    <xf numFmtId="164" fontId="16" fillId="0" borderId="21" xfId="1" applyNumberFormat="1" applyFont="1" applyFill="1" applyBorder="1"/>
    <xf numFmtId="164" fontId="21" fillId="0" borderId="21" xfId="1" applyNumberFormat="1" applyFont="1" applyFill="1" applyBorder="1"/>
    <xf numFmtId="164" fontId="21" fillId="0" borderId="0" xfId="1" applyNumberFormat="1" applyFont="1" applyFill="1" applyBorder="1"/>
    <xf numFmtId="164" fontId="21" fillId="0" borderId="30" xfId="1" applyNumberFormat="1" applyFont="1" applyFill="1" applyBorder="1"/>
    <xf numFmtId="164" fontId="19" fillId="0" borderId="21" xfId="1" applyNumberFormat="1" applyFont="1" applyFill="1" applyBorder="1"/>
    <xf numFmtId="164" fontId="22" fillId="0" borderId="21" xfId="1" applyNumberFormat="1" applyFont="1" applyFill="1" applyBorder="1"/>
    <xf numFmtId="0" fontId="31" fillId="0" borderId="24" xfId="0" applyFont="1" applyBorder="1"/>
    <xf numFmtId="164" fontId="16" fillId="0" borderId="0" xfId="1" applyNumberFormat="1" applyFont="1" applyFill="1" applyAlignment="1">
      <alignment wrapText="1"/>
    </xf>
    <xf numFmtId="164" fontId="16" fillId="0" borderId="24" xfId="1" applyNumberFormat="1" applyFont="1" applyFill="1" applyBorder="1" applyAlignment="1">
      <alignment wrapText="1"/>
    </xf>
    <xf numFmtId="164" fontId="22" fillId="0" borderId="0" xfId="1" applyNumberFormat="1" applyFont="1" applyFill="1" applyAlignment="1">
      <alignment wrapText="1"/>
    </xf>
    <xf numFmtId="164" fontId="32" fillId="0" borderId="24" xfId="0" applyNumberFormat="1" applyFont="1" applyBorder="1"/>
    <xf numFmtId="0" fontId="32" fillId="0" borderId="24" xfId="0" applyFont="1" applyBorder="1"/>
    <xf numFmtId="164" fontId="15" fillId="0" borderId="20" xfId="1" applyNumberFormat="1" applyFont="1" applyFill="1" applyBorder="1"/>
    <xf numFmtId="164" fontId="15" fillId="0" borderId="1" xfId="1" applyNumberFormat="1" applyFont="1" applyFill="1" applyBorder="1"/>
    <xf numFmtId="164" fontId="26" fillId="0" borderId="1" xfId="1" applyNumberFormat="1" applyFont="1" applyFill="1" applyBorder="1"/>
    <xf numFmtId="164" fontId="19" fillId="0" borderId="23" xfId="1" applyNumberFormat="1" applyFont="1" applyFill="1" applyBorder="1"/>
    <xf numFmtId="164" fontId="15" fillId="0" borderId="23" xfId="1" applyNumberFormat="1" applyFont="1" applyFill="1" applyBorder="1"/>
    <xf numFmtId="164" fontId="25" fillId="0" borderId="1" xfId="1" applyNumberFormat="1" applyFont="1" applyFill="1" applyBorder="1"/>
    <xf numFmtId="164" fontId="26" fillId="0" borderId="12" xfId="1" applyNumberFormat="1" applyFont="1" applyFill="1" applyBorder="1"/>
    <xf numFmtId="164" fontId="31" fillId="0" borderId="20" xfId="0" applyNumberFormat="1" applyFont="1" applyBorder="1"/>
    <xf numFmtId="164" fontId="21" fillId="0" borderId="0" xfId="1" applyNumberFormat="1" applyFont="1" applyFill="1"/>
    <xf numFmtId="43" fontId="0" fillId="0" borderId="0" xfId="1" applyFont="1"/>
    <xf numFmtId="165" fontId="0" fillId="0" borderId="12" xfId="1" applyNumberFormat="1" applyFont="1" applyFill="1" applyBorder="1"/>
    <xf numFmtId="0" fontId="11" fillId="0" borderId="12" xfId="0" applyFont="1" applyBorder="1"/>
    <xf numFmtId="164" fontId="23" fillId="2" borderId="20" xfId="1" applyNumberFormat="1" applyFont="1" applyFill="1" applyBorder="1"/>
    <xf numFmtId="164" fontId="16" fillId="2" borderId="20" xfId="1" applyNumberFormat="1" applyFont="1" applyFill="1" applyBorder="1"/>
    <xf numFmtId="164" fontId="19" fillId="2" borderId="24" xfId="1" applyNumberFormat="1" applyFont="1" applyFill="1" applyBorder="1"/>
    <xf numFmtId="164" fontId="32" fillId="2" borderId="24" xfId="0" applyNumberFormat="1" applyFont="1" applyFill="1" applyBorder="1"/>
    <xf numFmtId="165" fontId="0" fillId="0" borderId="19" xfId="1" applyNumberFormat="1" applyFont="1" applyFill="1" applyBorder="1"/>
    <xf numFmtId="165" fontId="0" fillId="0" borderId="0" xfId="1" applyNumberFormat="1" applyFont="1" applyFill="1"/>
    <xf numFmtId="164" fontId="0" fillId="0" borderId="0" xfId="1" applyNumberFormat="1" applyFont="1" applyFill="1"/>
    <xf numFmtId="0" fontId="25" fillId="0" borderId="0" xfId="0" applyFont="1"/>
    <xf numFmtId="0" fontId="22" fillId="9" borderId="14" xfId="0" applyFont="1" applyFill="1" applyBorder="1" applyAlignment="1">
      <alignment horizontal="left"/>
    </xf>
    <xf numFmtId="0" fontId="25" fillId="9" borderId="14" xfId="0" applyFont="1" applyFill="1" applyBorder="1" applyAlignment="1">
      <alignment horizontal="left"/>
    </xf>
    <xf numFmtId="0" fontId="25" fillId="9" borderId="14" xfId="0" applyFont="1" applyFill="1" applyBorder="1"/>
    <xf numFmtId="0" fontId="25" fillId="10" borderId="14" xfId="0" applyFont="1" applyFill="1" applyBorder="1"/>
    <xf numFmtId="0" fontId="25" fillId="3" borderId="14" xfId="0" applyFont="1" applyFill="1" applyBorder="1"/>
    <xf numFmtId="0" fontId="25" fillId="11" borderId="14" xfId="0" applyFont="1" applyFill="1" applyBorder="1"/>
    <xf numFmtId="0" fontId="25" fillId="11" borderId="14" xfId="0" applyFont="1" applyFill="1" applyBorder="1" applyAlignment="1">
      <alignment horizontal="left"/>
    </xf>
    <xf numFmtId="0" fontId="25" fillId="12" borderId="14" xfId="0" applyFont="1" applyFill="1" applyBorder="1"/>
    <xf numFmtId="0" fontId="17" fillId="9" borderId="14" xfId="0" applyFont="1" applyFill="1" applyBorder="1"/>
    <xf numFmtId="0" fontId="33" fillId="9" borderId="14" xfId="0" applyFont="1" applyFill="1" applyBorder="1"/>
    <xf numFmtId="0" fontId="25" fillId="2" borderId="14" xfId="0" applyFont="1" applyFill="1" applyBorder="1"/>
    <xf numFmtId="0" fontId="17" fillId="13" borderId="14" xfId="0" applyFont="1" applyFill="1" applyBorder="1"/>
    <xf numFmtId="0" fontId="34" fillId="14" borderId="14" xfId="0" applyFont="1" applyFill="1" applyBorder="1"/>
    <xf numFmtId="0" fontId="25" fillId="15" borderId="14" xfId="0" applyFont="1" applyFill="1" applyBorder="1"/>
    <xf numFmtId="165" fontId="0" fillId="12" borderId="12" xfId="1" applyNumberFormat="1" applyFont="1" applyFill="1" applyBorder="1"/>
    <xf numFmtId="165" fontId="0" fillId="8" borderId="12" xfId="1" applyNumberFormat="1" applyFont="1" applyFill="1" applyBorder="1"/>
    <xf numFmtId="165" fontId="0" fillId="8" borderId="19" xfId="1" applyNumberFormat="1" applyFont="1" applyFill="1" applyBorder="1"/>
    <xf numFmtId="165" fontId="0" fillId="3" borderId="12" xfId="1" applyNumberFormat="1" applyFont="1" applyFill="1" applyBorder="1"/>
    <xf numFmtId="165" fontId="0" fillId="0" borderId="18" xfId="1" applyNumberFormat="1" applyFont="1" applyFill="1" applyBorder="1"/>
    <xf numFmtId="165" fontId="0" fillId="11" borderId="12" xfId="1" applyNumberFormat="1" applyFont="1" applyFill="1" applyBorder="1"/>
    <xf numFmtId="165" fontId="0" fillId="0" borderId="27" xfId="1" applyNumberFormat="1" applyFont="1" applyBorder="1" applyAlignment="1">
      <alignment vertical="top" wrapText="1"/>
    </xf>
    <xf numFmtId="43" fontId="0" fillId="0" borderId="0" xfId="0" applyNumberFormat="1"/>
    <xf numFmtId="0" fontId="0" fillId="16" borderId="0" xfId="0" applyFill="1"/>
    <xf numFmtId="164" fontId="0" fillId="16" borderId="0" xfId="1" applyNumberFormat="1" applyFont="1" applyFill="1"/>
    <xf numFmtId="165" fontId="0" fillId="8" borderId="12" xfId="1" applyNumberFormat="1" applyFont="1" applyFill="1" applyBorder="1" applyAlignment="1">
      <alignment horizontal="left" indent="1"/>
    </xf>
    <xf numFmtId="0" fontId="11" fillId="0" borderId="12" xfId="0" applyFont="1" applyBorder="1" applyAlignment="1">
      <alignment horizontal="center" vertical="top"/>
    </xf>
    <xf numFmtId="0" fontId="11" fillId="0" borderId="20" xfId="0" applyFont="1" applyBorder="1" applyAlignment="1">
      <alignment horizontal="center" vertical="top"/>
    </xf>
    <xf numFmtId="165" fontId="2" fillId="0" borderId="0" xfId="1" applyNumberFormat="1" applyFont="1"/>
    <xf numFmtId="165" fontId="0" fillId="0" borderId="24" xfId="0" applyNumberFormat="1" applyBorder="1"/>
    <xf numFmtId="0" fontId="11" fillId="0" borderId="21" xfId="0" applyFont="1" applyBorder="1"/>
    <xf numFmtId="165" fontId="31" fillId="0" borderId="21" xfId="1" applyNumberFormat="1" applyFont="1" applyBorder="1"/>
    <xf numFmtId="165" fontId="31" fillId="0" borderId="20" xfId="1" applyNumberFormat="1" applyFont="1" applyBorder="1"/>
    <xf numFmtId="0" fontId="2" fillId="0" borderId="0" xfId="0" applyFont="1"/>
    <xf numFmtId="164" fontId="32" fillId="0" borderId="0" xfId="1" applyNumberFormat="1" applyFont="1"/>
    <xf numFmtId="164" fontId="32" fillId="0" borderId="24" xfId="1" applyNumberFormat="1" applyFont="1" applyBorder="1"/>
    <xf numFmtId="0" fontId="0" fillId="0" borderId="21" xfId="0" applyBorder="1"/>
    <xf numFmtId="164" fontId="31" fillId="0" borderId="21" xfId="1" applyNumberFormat="1" applyFont="1" applyBorder="1"/>
    <xf numFmtId="164" fontId="31" fillId="0" borderId="20" xfId="1" applyNumberFormat="1" applyFont="1" applyBorder="1"/>
    <xf numFmtId="164" fontId="31" fillId="0" borderId="0" xfId="1" applyNumberFormat="1" applyFont="1" applyBorder="1"/>
    <xf numFmtId="0" fontId="11" fillId="0" borderId="20" xfId="0" applyFont="1" applyBorder="1"/>
    <xf numFmtId="0" fontId="0" fillId="0" borderId="24" xfId="0" applyBorder="1"/>
    <xf numFmtId="164" fontId="0" fillId="0" borderId="0" xfId="2" applyNumberFormat="1" applyFont="1" applyBorder="1"/>
    <xf numFmtId="9" fontId="0" fillId="0" borderId="0" xfId="2" applyFont="1" applyBorder="1"/>
    <xf numFmtId="164" fontId="0" fillId="0" borderId="25" xfId="0" applyNumberFormat="1" applyBorder="1"/>
    <xf numFmtId="164" fontId="0" fillId="0" borderId="0" xfId="0" applyNumberFormat="1"/>
    <xf numFmtId="164" fontId="11" fillId="0" borderId="21" xfId="2" applyNumberFormat="1" applyFont="1" applyBorder="1"/>
    <xf numFmtId="9" fontId="11" fillId="0" borderId="21" xfId="2" applyFont="1" applyBorder="1"/>
    <xf numFmtId="164" fontId="11" fillId="0" borderId="22" xfId="0" applyNumberFormat="1" applyFont="1" applyBorder="1"/>
    <xf numFmtId="165" fontId="31" fillId="0" borderId="12" xfId="1" applyNumberFormat="1" applyFont="1" applyBorder="1"/>
    <xf numFmtId="164" fontId="0" fillId="0" borderId="24" xfId="1" applyNumberFormat="1" applyFont="1" applyBorder="1"/>
    <xf numFmtId="164" fontId="0" fillId="0" borderId="24" xfId="1" applyNumberFormat="1" applyFont="1" applyFill="1" applyBorder="1"/>
    <xf numFmtId="164" fontId="11" fillId="0" borderId="21" xfId="0" applyNumberFormat="1" applyFont="1" applyBorder="1"/>
    <xf numFmtId="164" fontId="11" fillId="0" borderId="20" xfId="1" applyNumberFormat="1" applyFont="1" applyBorder="1"/>
    <xf numFmtId="0" fontId="11" fillId="0" borderId="22" xfId="0" applyFont="1" applyBorder="1"/>
    <xf numFmtId="165" fontId="0" fillId="0" borderId="5" xfId="1" applyNumberFormat="1" applyFont="1" applyBorder="1"/>
    <xf numFmtId="164" fontId="11" fillId="0" borderId="12" xfId="1" applyNumberFormat="1" applyFont="1" applyBorder="1"/>
    <xf numFmtId="164" fontId="0" fillId="0" borderId="12" xfId="1" applyNumberFormat="1" applyFont="1" applyBorder="1"/>
    <xf numFmtId="164" fontId="35" fillId="0" borderId="12" xfId="1" applyNumberFormat="1" applyFont="1" applyBorder="1"/>
    <xf numFmtId="0" fontId="36" fillId="0" borderId="12" xfId="0" applyFont="1" applyBorder="1" applyAlignment="1">
      <alignment horizontal="center" vertical="center"/>
    </xf>
    <xf numFmtId="3" fontId="37" fillId="0" borderId="12" xfId="0" applyNumberFormat="1" applyFont="1" applyBorder="1" applyAlignment="1">
      <alignment horizontal="center" vertical="center"/>
    </xf>
    <xf numFmtId="0" fontId="37" fillId="0" borderId="12" xfId="0" applyFont="1" applyBorder="1" applyAlignment="1">
      <alignment horizontal="center" vertical="center"/>
    </xf>
    <xf numFmtId="0" fontId="37" fillId="0" borderId="0" xfId="0" applyFont="1" applyAlignment="1">
      <alignment horizontal="center" vertical="center"/>
    </xf>
    <xf numFmtId="3" fontId="37" fillId="0" borderId="0" xfId="0" applyNumberFormat="1" applyFont="1" applyAlignment="1">
      <alignment horizontal="center" vertical="center"/>
    </xf>
    <xf numFmtId="11" fontId="0" fillId="0" borderId="0" xfId="0" applyNumberFormat="1"/>
    <xf numFmtId="164" fontId="0" fillId="16" borderId="0" xfId="0" applyNumberFormat="1" applyFill="1"/>
    <xf numFmtId="165" fontId="0" fillId="0" borderId="12" xfId="1" applyNumberFormat="1" applyFont="1" applyBorder="1"/>
    <xf numFmtId="165" fontId="0" fillId="15" borderId="12" xfId="1" applyNumberFormat="1" applyFont="1" applyFill="1" applyBorder="1"/>
    <xf numFmtId="165" fontId="13" fillId="0" borderId="12" xfId="1" applyNumberFormat="1" applyFont="1" applyBorder="1"/>
    <xf numFmtId="165" fontId="11" fillId="0" borderId="8" xfId="1" applyNumberFormat="1" applyFont="1" applyBorder="1"/>
    <xf numFmtId="165" fontId="0" fillId="0" borderId="2" xfId="1" applyNumberFormat="1" applyFont="1" applyBorder="1"/>
    <xf numFmtId="165" fontId="0" fillId="0" borderId="10" xfId="1" applyNumberFormat="1" applyFont="1" applyBorder="1" applyAlignment="1">
      <alignment vertical="top" wrapText="1"/>
    </xf>
    <xf numFmtId="165" fontId="0" fillId="15" borderId="11" xfId="1" applyNumberFormat="1" applyFont="1" applyFill="1" applyBorder="1"/>
    <xf numFmtId="165" fontId="0" fillId="0" borderId="7" xfId="1" applyNumberFormat="1" applyFont="1" applyBorder="1"/>
    <xf numFmtId="165" fontId="0" fillId="15" borderId="2" xfId="1" applyNumberFormat="1" applyFont="1" applyFill="1" applyBorder="1"/>
    <xf numFmtId="165" fontId="0" fillId="0" borderId="9" xfId="1" applyNumberFormat="1" applyFont="1" applyBorder="1"/>
    <xf numFmtId="165" fontId="0" fillId="0" borderId="28" xfId="1" applyNumberFormat="1" applyFont="1" applyBorder="1"/>
    <xf numFmtId="165" fontId="0" fillId="15" borderId="28" xfId="1" applyNumberFormat="1" applyFont="1" applyFill="1" applyBorder="1"/>
    <xf numFmtId="165" fontId="0" fillId="0" borderId="26" xfId="1" applyNumberFormat="1" applyFont="1" applyBorder="1"/>
    <xf numFmtId="165" fontId="0" fillId="15" borderId="26" xfId="1" applyNumberFormat="1" applyFont="1" applyFill="1" applyBorder="1"/>
    <xf numFmtId="165" fontId="11" fillId="0" borderId="34" xfId="1" applyNumberFormat="1" applyFont="1" applyBorder="1" applyAlignment="1"/>
    <xf numFmtId="165" fontId="11" fillId="0" borderId="35" xfId="1" applyNumberFormat="1" applyFont="1" applyBorder="1" applyAlignment="1"/>
    <xf numFmtId="165" fontId="11" fillId="0" borderId="34" xfId="1" applyNumberFormat="1" applyFont="1" applyBorder="1"/>
    <xf numFmtId="165" fontId="11" fillId="15" borderId="35" xfId="1" applyNumberFormat="1" applyFont="1" applyFill="1" applyBorder="1"/>
    <xf numFmtId="165" fontId="11" fillId="0" borderId="35" xfId="1" applyNumberFormat="1" applyFont="1" applyBorder="1"/>
    <xf numFmtId="165" fontId="11" fillId="0" borderId="36" xfId="1" applyNumberFormat="1" applyFont="1" applyBorder="1"/>
    <xf numFmtId="165" fontId="11" fillId="0" borderId="36" xfId="1" applyNumberFormat="1" applyFont="1" applyBorder="1" applyAlignment="1"/>
    <xf numFmtId="1" fontId="0" fillId="0" borderId="0" xfId="0" applyNumberFormat="1"/>
    <xf numFmtId="10" fontId="0" fillId="0" borderId="0" xfId="2" applyNumberFormat="1" applyFont="1"/>
    <xf numFmtId="43" fontId="0" fillId="2" borderId="0" xfId="0" applyNumberFormat="1" applyFill="1"/>
    <xf numFmtId="170" fontId="0" fillId="0" borderId="0" xfId="2" applyNumberFormat="1" applyFont="1"/>
    <xf numFmtId="164" fontId="0" fillId="0" borderId="0" xfId="0" applyNumberFormat="1" applyAlignment="1">
      <alignment horizontal="left" indent="2"/>
    </xf>
    <xf numFmtId="164" fontId="0" fillId="16" borderId="0" xfId="0" applyNumberFormat="1" applyFill="1" applyAlignment="1">
      <alignment horizontal="left" indent="2"/>
    </xf>
    <xf numFmtId="164" fontId="0" fillId="0" borderId="0" xfId="1" applyNumberFormat="1" applyFont="1" applyAlignment="1">
      <alignment horizontal="left" indent="2"/>
    </xf>
    <xf numFmtId="165" fontId="0" fillId="11" borderId="12" xfId="1" applyNumberFormat="1" applyFont="1" applyFill="1" applyBorder="1" applyAlignment="1">
      <alignment horizontal="left" indent="1"/>
    </xf>
    <xf numFmtId="165" fontId="0" fillId="0" borderId="37" xfId="1" applyNumberFormat="1" applyFont="1" applyBorder="1"/>
    <xf numFmtId="165" fontId="0" fillId="0" borderId="28" xfId="1" applyNumberFormat="1" applyFont="1" applyFill="1" applyBorder="1"/>
    <xf numFmtId="165" fontId="0" fillId="0" borderId="38" xfId="1" applyNumberFormat="1" applyFont="1" applyFill="1" applyBorder="1"/>
    <xf numFmtId="165" fontId="11" fillId="0" borderId="35" xfId="1" applyNumberFormat="1" applyFont="1" applyFill="1" applyBorder="1" applyAlignment="1"/>
    <xf numFmtId="165" fontId="11" fillId="0" borderId="36" xfId="1" applyNumberFormat="1" applyFont="1" applyFill="1" applyBorder="1" applyAlignment="1"/>
    <xf numFmtId="165" fontId="0" fillId="0" borderId="37" xfId="1" applyNumberFormat="1" applyFont="1" applyFill="1" applyBorder="1"/>
    <xf numFmtId="165" fontId="0" fillId="11" borderId="28" xfId="1" applyNumberFormat="1" applyFont="1" applyFill="1" applyBorder="1"/>
    <xf numFmtId="165" fontId="11" fillId="0" borderId="41" xfId="1" applyNumberFormat="1" applyFont="1" applyBorder="1"/>
    <xf numFmtId="165" fontId="11" fillId="0" borderId="35" xfId="1" applyNumberFormat="1" applyFont="1" applyFill="1" applyBorder="1"/>
    <xf numFmtId="165" fontId="11" fillId="0" borderId="36" xfId="1" applyNumberFormat="1" applyFont="1" applyFill="1" applyBorder="1"/>
    <xf numFmtId="165" fontId="1" fillId="0" borderId="41" xfId="1" applyNumberFormat="1" applyFont="1" applyBorder="1"/>
    <xf numFmtId="165" fontId="11" fillId="0" borderId="26" xfId="1" applyNumberFormat="1" applyFont="1" applyBorder="1"/>
    <xf numFmtId="0" fontId="0" fillId="0" borderId="30" xfId="0" applyBorder="1"/>
    <xf numFmtId="0" fontId="11" fillId="0" borderId="30" xfId="0" applyFont="1" applyBorder="1"/>
    <xf numFmtId="165" fontId="0" fillId="12" borderId="26" xfId="1" applyNumberFormat="1" applyFont="1" applyFill="1" applyBorder="1"/>
    <xf numFmtId="0" fontId="0" fillId="9" borderId="0" xfId="0" applyFill="1"/>
    <xf numFmtId="0" fontId="0" fillId="9" borderId="0" xfId="0" applyFill="1" applyAlignment="1">
      <alignment vertical="center"/>
    </xf>
    <xf numFmtId="165" fontId="0" fillId="0" borderId="6" xfId="1" applyNumberFormat="1" applyFont="1" applyBorder="1"/>
    <xf numFmtId="165" fontId="0" fillId="0" borderId="0" xfId="1" applyNumberFormat="1" applyFont="1"/>
    <xf numFmtId="165" fontId="0" fillId="0" borderId="27" xfId="1" applyNumberFormat="1" applyFont="1" applyBorder="1" applyAlignment="1">
      <alignment vertical="top"/>
    </xf>
    <xf numFmtId="165" fontId="0" fillId="0" borderId="0" xfId="1" applyNumberFormat="1" applyFont="1" applyFill="1" applyBorder="1"/>
    <xf numFmtId="165" fontId="12" fillId="6" borderId="3" xfId="1" applyNumberFormat="1" applyFont="1" applyFill="1" applyBorder="1" applyAlignment="1">
      <alignment vertical="top"/>
    </xf>
    <xf numFmtId="165" fontId="12" fillId="6" borderId="15" xfId="1" applyNumberFormat="1" applyFont="1" applyFill="1" applyBorder="1" applyAlignment="1">
      <alignment vertical="top"/>
    </xf>
    <xf numFmtId="165" fontId="12" fillId="0" borderId="0" xfId="1" applyNumberFormat="1" applyFont="1" applyAlignment="1">
      <alignment vertical="top"/>
    </xf>
    <xf numFmtId="165" fontId="12" fillId="6" borderId="14" xfId="1" applyNumberFormat="1" applyFont="1" applyFill="1" applyBorder="1" applyAlignment="1">
      <alignment vertical="top" wrapText="1"/>
    </xf>
    <xf numFmtId="165" fontId="12" fillId="6" borderId="10" xfId="1" applyNumberFormat="1" applyFont="1" applyFill="1" applyBorder="1" applyAlignment="1">
      <alignment vertical="top"/>
    </xf>
    <xf numFmtId="165" fontId="12" fillId="6" borderId="6" xfId="1" applyNumberFormat="1" applyFont="1" applyFill="1" applyBorder="1" applyAlignment="1">
      <alignment vertical="top"/>
    </xf>
    <xf numFmtId="165" fontId="12" fillId="6" borderId="16" xfId="1" applyNumberFormat="1" applyFont="1" applyFill="1" applyBorder="1" applyAlignment="1">
      <alignment vertical="top"/>
    </xf>
    <xf numFmtId="165" fontId="12" fillId="0" borderId="0" xfId="1" applyNumberFormat="1" applyFont="1" applyAlignment="1">
      <alignment vertical="top" wrapText="1"/>
    </xf>
    <xf numFmtId="165" fontId="12" fillId="6" borderId="8" xfId="1" applyNumberFormat="1" applyFont="1" applyFill="1" applyBorder="1" applyAlignment="1">
      <alignment vertical="top" wrapText="1"/>
    </xf>
    <xf numFmtId="165" fontId="12" fillId="6" borderId="12" xfId="1" applyNumberFormat="1" applyFont="1" applyFill="1" applyBorder="1" applyAlignment="1">
      <alignment vertical="top"/>
    </xf>
    <xf numFmtId="165" fontId="12" fillId="6" borderId="5" xfId="1" applyNumberFormat="1" applyFont="1" applyFill="1" applyBorder="1" applyAlignment="1">
      <alignment vertical="top" wrapText="1"/>
    </xf>
    <xf numFmtId="165" fontId="12" fillId="6" borderId="5" xfId="1" applyNumberFormat="1" applyFont="1" applyFill="1" applyBorder="1" applyAlignment="1">
      <alignment vertical="top"/>
    </xf>
    <xf numFmtId="165" fontId="10" fillId="6" borderId="16" xfId="1" applyNumberFormat="1" applyFont="1" applyFill="1" applyBorder="1" applyAlignment="1">
      <alignment vertical="top"/>
    </xf>
    <xf numFmtId="165" fontId="12" fillId="6" borderId="6" xfId="1" applyNumberFormat="1" applyFont="1" applyFill="1" applyBorder="1" applyAlignment="1">
      <alignment vertical="top" wrapText="1"/>
    </xf>
    <xf numFmtId="165" fontId="12" fillId="6" borderId="12" xfId="1" applyNumberFormat="1" applyFont="1" applyFill="1" applyBorder="1" applyAlignment="1">
      <alignment vertical="top" wrapText="1"/>
    </xf>
    <xf numFmtId="165" fontId="12" fillId="6" borderId="13" xfId="1" applyNumberFormat="1" applyFont="1" applyFill="1" applyBorder="1" applyAlignment="1">
      <alignment vertical="top" wrapText="1"/>
    </xf>
    <xf numFmtId="165" fontId="12" fillId="6" borderId="0" xfId="1" applyNumberFormat="1" applyFont="1" applyFill="1" applyAlignment="1">
      <alignment vertical="top"/>
    </xf>
    <xf numFmtId="165" fontId="10" fillId="6" borderId="17" xfId="1" applyNumberFormat="1" applyFont="1" applyFill="1" applyBorder="1" applyAlignment="1">
      <alignment vertical="top"/>
    </xf>
    <xf numFmtId="165" fontId="12" fillId="6" borderId="3" xfId="1" applyNumberFormat="1" applyFont="1" applyFill="1" applyBorder="1" applyAlignment="1">
      <alignment vertical="top" wrapText="1"/>
    </xf>
    <xf numFmtId="165" fontId="12" fillId="6" borderId="28" xfId="1" applyNumberFormat="1" applyFont="1" applyFill="1" applyBorder="1" applyAlignment="1">
      <alignment vertical="top"/>
    </xf>
    <xf numFmtId="165" fontId="10" fillId="0" borderId="0" xfId="1" applyNumberFormat="1" applyFont="1" applyAlignment="1">
      <alignment vertical="top"/>
    </xf>
    <xf numFmtId="165" fontId="0" fillId="0" borderId="3" xfId="1" applyNumberFormat="1" applyFont="1" applyBorder="1" applyAlignment="1">
      <alignment vertical="top" wrapText="1"/>
    </xf>
    <xf numFmtId="165" fontId="0" fillId="15" borderId="26" xfId="1" applyNumberFormat="1" applyFont="1" applyFill="1" applyBorder="1" applyAlignment="1">
      <alignment wrapText="1"/>
    </xf>
    <xf numFmtId="165" fontId="0" fillId="0" borderId="26" xfId="1" applyNumberFormat="1" applyFont="1" applyFill="1" applyBorder="1"/>
    <xf numFmtId="165" fontId="0" fillId="0" borderId="27" xfId="1" applyNumberFormat="1" applyFont="1" applyBorder="1" applyAlignment="1">
      <alignment horizontal="left" vertical="top" wrapText="1" indent="1"/>
    </xf>
    <xf numFmtId="165" fontId="0" fillId="12" borderId="26" xfId="1" applyNumberFormat="1" applyFont="1" applyFill="1" applyBorder="1" applyAlignment="1">
      <alignment horizontal="left" indent="1"/>
    </xf>
    <xf numFmtId="165" fontId="0" fillId="0" borderId="19" xfId="1" applyNumberFormat="1" applyFont="1" applyBorder="1" applyAlignment="1">
      <alignment horizontal="left" indent="1"/>
    </xf>
    <xf numFmtId="165" fontId="0" fillId="15" borderId="26" xfId="1" applyNumberFormat="1" applyFont="1" applyFill="1" applyBorder="1" applyAlignment="1">
      <alignment horizontal="left" indent="1"/>
    </xf>
    <xf numFmtId="165" fontId="0" fillId="0" borderId="0" xfId="1" applyNumberFormat="1" applyFont="1" applyAlignment="1">
      <alignment vertical="top" wrapText="1"/>
    </xf>
    <xf numFmtId="165" fontId="0" fillId="9" borderId="12" xfId="1" applyNumberFormat="1" applyFont="1" applyFill="1" applyBorder="1"/>
    <xf numFmtId="165" fontId="0" fillId="0" borderId="18" xfId="1" applyNumberFormat="1" applyFont="1" applyBorder="1" applyAlignment="1">
      <alignment horizontal="left" indent="1"/>
    </xf>
    <xf numFmtId="165" fontId="0" fillId="0" borderId="12" xfId="1" applyNumberFormat="1" applyFont="1" applyFill="1" applyBorder="1" applyAlignment="1">
      <alignment horizontal="left" indent="1"/>
    </xf>
    <xf numFmtId="165" fontId="0" fillId="0" borderId="19" xfId="1" applyNumberFormat="1" applyFont="1" applyFill="1" applyBorder="1" applyAlignment="1">
      <alignment horizontal="left" indent="1"/>
    </xf>
    <xf numFmtId="165" fontId="0" fillId="15" borderId="12" xfId="1" applyNumberFormat="1" applyFont="1" applyFill="1" applyBorder="1" applyAlignment="1">
      <alignment horizontal="left" indent="1"/>
    </xf>
    <xf numFmtId="165" fontId="0" fillId="15" borderId="0" xfId="1" applyNumberFormat="1" applyFont="1" applyFill="1"/>
    <xf numFmtId="165" fontId="13" fillId="0" borderId="18" xfId="1" applyNumberFormat="1" applyFont="1" applyBorder="1" applyAlignment="1">
      <alignment horizontal="left" indent="1"/>
    </xf>
    <xf numFmtId="165" fontId="0" fillId="0" borderId="0" xfId="1" applyNumberFormat="1" applyFont="1" applyFill="1" applyAlignment="1">
      <alignment horizontal="left" indent="1"/>
    </xf>
    <xf numFmtId="165" fontId="13" fillId="0" borderId="0" xfId="1" applyNumberFormat="1" applyFont="1"/>
    <xf numFmtId="165" fontId="0" fillId="3" borderId="12" xfId="1" applyNumberFormat="1" applyFont="1" applyFill="1" applyBorder="1" applyAlignment="1">
      <alignment horizontal="left" indent="1"/>
    </xf>
    <xf numFmtId="165" fontId="0" fillId="7" borderId="12" xfId="1" applyNumberFormat="1" applyFont="1" applyFill="1" applyBorder="1" applyAlignment="1">
      <alignment horizontal="left" indent="1"/>
    </xf>
    <xf numFmtId="165" fontId="0" fillId="8" borderId="19" xfId="1" applyNumberFormat="1" applyFont="1" applyFill="1" applyBorder="1" applyAlignment="1">
      <alignment horizontal="left" indent="1"/>
    </xf>
    <xf numFmtId="165" fontId="0" fillId="0" borderId="18" xfId="1" applyNumberFormat="1" applyFont="1" applyFill="1" applyBorder="1" applyAlignment="1">
      <alignment horizontal="left" indent="1"/>
    </xf>
    <xf numFmtId="165" fontId="0" fillId="0" borderId="37" xfId="1" applyNumberFormat="1" applyFont="1" applyBorder="1" applyAlignment="1">
      <alignment horizontal="left" indent="1"/>
    </xf>
    <xf numFmtId="165" fontId="0" fillId="0" borderId="28" xfId="1" applyNumberFormat="1" applyFont="1" applyFill="1" applyBorder="1" applyAlignment="1">
      <alignment horizontal="left" indent="1"/>
    </xf>
    <xf numFmtId="165" fontId="0" fillId="0" borderId="38" xfId="1" applyNumberFormat="1" applyFont="1" applyFill="1" applyBorder="1" applyAlignment="1">
      <alignment horizontal="left" indent="1"/>
    </xf>
    <xf numFmtId="165" fontId="0" fillId="15" borderId="28" xfId="1" applyNumberFormat="1" applyFont="1" applyFill="1" applyBorder="1" applyAlignment="1">
      <alignment horizontal="left" indent="1"/>
    </xf>
    <xf numFmtId="165" fontId="11" fillId="15" borderId="35" xfId="1" applyNumberFormat="1" applyFont="1" applyFill="1" applyBorder="1" applyAlignment="1"/>
    <xf numFmtId="165" fontId="11" fillId="0" borderId="34" xfId="1" applyNumberFormat="1" applyFont="1" applyBorder="1" applyAlignment="1">
      <alignment horizontal="left" indent="1"/>
    </xf>
    <xf numFmtId="165" fontId="11" fillId="0" borderId="35" xfId="1" applyNumberFormat="1" applyFont="1" applyFill="1" applyBorder="1" applyAlignment="1">
      <alignment horizontal="left" indent="1"/>
    </xf>
    <xf numFmtId="165" fontId="11" fillId="0" borderId="36" xfId="1" applyNumberFormat="1" applyFont="1" applyFill="1" applyBorder="1" applyAlignment="1">
      <alignment horizontal="left" indent="1"/>
    </xf>
    <xf numFmtId="165" fontId="11" fillId="15" borderId="35" xfId="1" applyNumberFormat="1" applyFont="1" applyFill="1" applyBorder="1" applyAlignment="1">
      <alignment horizontal="left" indent="1"/>
    </xf>
    <xf numFmtId="165" fontId="0" fillId="3" borderId="0" xfId="1" applyNumberFormat="1" applyFont="1" applyFill="1"/>
    <xf numFmtId="165" fontId="11" fillId="0" borderId="28" xfId="1" applyNumberFormat="1" applyFont="1" applyBorder="1"/>
    <xf numFmtId="165" fontId="11" fillId="15" borderId="28" xfId="1" applyNumberFormat="1" applyFont="1" applyFill="1" applyBorder="1"/>
    <xf numFmtId="165" fontId="11" fillId="8" borderId="35" xfId="1" applyNumberFormat="1" applyFont="1" applyFill="1" applyBorder="1"/>
    <xf numFmtId="165" fontId="11" fillId="0" borderId="42" xfId="1" applyNumberFormat="1" applyFont="1" applyFill="1" applyBorder="1"/>
    <xf numFmtId="165" fontId="11" fillId="0" borderId="43" xfId="1" applyNumberFormat="1" applyFont="1" applyFill="1" applyBorder="1"/>
    <xf numFmtId="165" fontId="0" fillId="0" borderId="42" xfId="1" applyNumberFormat="1" applyFont="1" applyFill="1" applyBorder="1"/>
    <xf numFmtId="165" fontId="0" fillId="15" borderId="42" xfId="1" applyNumberFormat="1" applyFont="1" applyFill="1" applyBorder="1"/>
    <xf numFmtId="165" fontId="1" fillId="0" borderId="42" xfId="1" applyNumberFormat="1" applyFont="1" applyFill="1" applyBorder="1"/>
    <xf numFmtId="165" fontId="11" fillId="15" borderId="42" xfId="1" applyNumberFormat="1" applyFont="1" applyFill="1" applyBorder="1"/>
    <xf numFmtId="165" fontId="11" fillId="0" borderId="0" xfId="1" applyNumberFormat="1" applyFont="1"/>
    <xf numFmtId="165" fontId="12" fillId="6" borderId="4" xfId="1" applyNumberFormat="1" applyFont="1" applyFill="1" applyBorder="1" applyAlignment="1">
      <alignment vertical="top"/>
    </xf>
    <xf numFmtId="165" fontId="13" fillId="0" borderId="6" xfId="1" applyNumberFormat="1" applyFont="1" applyBorder="1"/>
    <xf numFmtId="165" fontId="11" fillId="0" borderId="10" xfId="1" applyNumberFormat="1" applyFont="1" applyBorder="1"/>
    <xf numFmtId="165" fontId="0" fillId="3" borderId="19" xfId="1" applyNumberFormat="1" applyFont="1" applyFill="1" applyBorder="1"/>
    <xf numFmtId="165" fontId="11" fillId="0" borderId="6" xfId="1" applyNumberFormat="1" applyFont="1" applyBorder="1"/>
    <xf numFmtId="165" fontId="0" fillId="12" borderId="11" xfId="1" applyNumberFormat="1" applyFont="1" applyFill="1" applyBorder="1"/>
    <xf numFmtId="165" fontId="38" fillId="0" borderId="3" xfId="1" applyNumberFormat="1" applyFont="1" applyFill="1" applyBorder="1"/>
    <xf numFmtId="165" fontId="38" fillId="0" borderId="6" xfId="1" applyNumberFormat="1" applyFont="1" applyFill="1" applyBorder="1"/>
    <xf numFmtId="165" fontId="38" fillId="0" borderId="8" xfId="1" applyNumberFormat="1" applyFont="1" applyFill="1" applyBorder="1"/>
    <xf numFmtId="165" fontId="38" fillId="0" borderId="3" xfId="1" applyNumberFormat="1" applyFont="1" applyBorder="1"/>
    <xf numFmtId="165" fontId="38" fillId="0" borderId="6" xfId="1" applyNumberFormat="1" applyFont="1" applyBorder="1"/>
    <xf numFmtId="165" fontId="38" fillId="0" borderId="4" xfId="1" applyNumberFormat="1" applyFont="1" applyBorder="1"/>
    <xf numFmtId="165" fontId="38" fillId="0" borderId="0" xfId="1" applyNumberFormat="1" applyFont="1" applyBorder="1"/>
    <xf numFmtId="165" fontId="38" fillId="0" borderId="2" xfId="1" applyNumberFormat="1" applyFont="1" applyBorder="1"/>
    <xf numFmtId="165" fontId="0" fillId="0" borderId="4" xfId="1" applyNumberFormat="1" applyFont="1" applyFill="1" applyBorder="1" applyAlignment="1">
      <alignment vertical="top"/>
    </xf>
    <xf numFmtId="165" fontId="0" fillId="0" borderId="4" xfId="1" applyNumberFormat="1" applyFont="1" applyFill="1" applyBorder="1" applyAlignment="1">
      <alignment vertical="top" wrapText="1"/>
    </xf>
    <xf numFmtId="165" fontId="0" fillId="0" borderId="13" xfId="1" applyNumberFormat="1" applyFont="1" applyFill="1" applyBorder="1" applyAlignment="1">
      <alignment vertical="top"/>
    </xf>
    <xf numFmtId="165" fontId="0" fillId="0" borderId="0" xfId="1" applyNumberFormat="1" applyFont="1" applyFill="1" applyAlignment="1">
      <alignment vertical="top"/>
    </xf>
    <xf numFmtId="165" fontId="0" fillId="0" borderId="7" xfId="1" applyNumberFormat="1" applyFont="1" applyFill="1" applyBorder="1"/>
    <xf numFmtId="165" fontId="2" fillId="0" borderId="0" xfId="1" applyNumberFormat="1" applyFont="1" applyFill="1" applyBorder="1"/>
    <xf numFmtId="165" fontId="2" fillId="0" borderId="7" xfId="1" applyNumberFormat="1" applyFont="1" applyFill="1" applyBorder="1"/>
    <xf numFmtId="165" fontId="0" fillId="0" borderId="1" xfId="1" applyNumberFormat="1" applyFont="1" applyFill="1" applyBorder="1"/>
    <xf numFmtId="165" fontId="0" fillId="0" borderId="45" xfId="1" applyNumberFormat="1" applyFont="1" applyFill="1" applyBorder="1"/>
    <xf numFmtId="165" fontId="0" fillId="0" borderId="2" xfId="1" applyNumberFormat="1" applyFont="1" applyFill="1" applyBorder="1"/>
    <xf numFmtId="165" fontId="0" fillId="0" borderId="9" xfId="1" applyNumberFormat="1" applyFont="1" applyFill="1" applyBorder="1"/>
    <xf numFmtId="165" fontId="32" fillId="0" borderId="0" xfId="1" applyNumberFormat="1" applyFont="1" applyFill="1" applyBorder="1"/>
    <xf numFmtId="165" fontId="32" fillId="0" borderId="7" xfId="1" applyNumberFormat="1" applyFont="1" applyFill="1" applyBorder="1"/>
    <xf numFmtId="165" fontId="32" fillId="0" borderId="1" xfId="1" applyNumberFormat="1" applyFont="1" applyFill="1" applyBorder="1"/>
    <xf numFmtId="165" fontId="32" fillId="0" borderId="45" xfId="1" applyNumberFormat="1" applyFont="1" applyFill="1" applyBorder="1"/>
    <xf numFmtId="165" fontId="2" fillId="0" borderId="0" xfId="1" applyNumberFormat="1" applyFont="1" applyFill="1" applyBorder="1" applyAlignment="1">
      <alignment horizontal="center" vertical="top" wrapText="1"/>
    </xf>
    <xf numFmtId="165" fontId="32" fillId="0" borderId="3" xfId="1" applyNumberFormat="1" applyFont="1" applyFill="1" applyBorder="1" applyAlignment="1">
      <alignment vertical="top"/>
    </xf>
    <xf numFmtId="165" fontId="32" fillId="0" borderId="6" xfId="1" applyNumberFormat="1" applyFont="1" applyFill="1" applyBorder="1"/>
    <xf numFmtId="165" fontId="32" fillId="0" borderId="44" xfId="1" applyNumberFormat="1" applyFont="1" applyFill="1" applyBorder="1"/>
    <xf numFmtId="165" fontId="32" fillId="0" borderId="6" xfId="1" applyNumberFormat="1" applyFont="1" applyFill="1" applyBorder="1" applyAlignment="1">
      <alignment vertical="top" wrapText="1"/>
    </xf>
    <xf numFmtId="165" fontId="32" fillId="0" borderId="8" xfId="1" applyNumberFormat="1" applyFont="1" applyFill="1" applyBorder="1"/>
    <xf numFmtId="165" fontId="32" fillId="0" borderId="0" xfId="1" applyNumberFormat="1" applyFont="1" applyFill="1"/>
    <xf numFmtId="165" fontId="0" fillId="0" borderId="6" xfId="1" applyNumberFormat="1" applyFont="1" applyFill="1" applyBorder="1" applyAlignment="1">
      <alignment vertical="top"/>
    </xf>
    <xf numFmtId="165" fontId="0" fillId="0" borderId="0" xfId="1" applyNumberFormat="1" applyFont="1" applyFill="1" applyBorder="1" applyAlignment="1">
      <alignment vertical="top" wrapText="1"/>
    </xf>
    <xf numFmtId="165" fontId="0" fillId="0" borderId="0" xfId="1" applyNumberFormat="1" applyFont="1" applyFill="1" applyBorder="1" applyAlignment="1">
      <alignment vertical="top"/>
    </xf>
    <xf numFmtId="165" fontId="0" fillId="0" borderId="7" xfId="1" applyNumberFormat="1" applyFont="1" applyFill="1" applyBorder="1" applyAlignment="1">
      <alignment vertical="top"/>
    </xf>
    <xf numFmtId="9" fontId="0" fillId="0" borderId="8" xfId="2" applyFont="1" applyFill="1" applyBorder="1"/>
    <xf numFmtId="9" fontId="0" fillId="0" borderId="2" xfId="2" applyFont="1" applyFill="1" applyBorder="1"/>
    <xf numFmtId="9" fontId="0" fillId="0" borderId="9" xfId="2" applyFont="1" applyFill="1" applyBorder="1"/>
    <xf numFmtId="43" fontId="3" fillId="0" borderId="12" xfId="1" applyFont="1" applyFill="1" applyBorder="1"/>
    <xf numFmtId="43" fontId="0" fillId="0" borderId="12" xfId="1" applyFont="1" applyFill="1" applyBorder="1"/>
    <xf numFmtId="43" fontId="0" fillId="0" borderId="0" xfId="1" applyFont="1" applyFill="1"/>
    <xf numFmtId="43" fontId="2" fillId="0" borderId="12" xfId="1" applyFont="1" applyFill="1" applyBorder="1"/>
    <xf numFmtId="164" fontId="2" fillId="0" borderId="12" xfId="1" applyNumberFormat="1" applyFont="1" applyBorder="1"/>
    <xf numFmtId="0" fontId="2" fillId="0" borderId="12" xfId="0" applyFont="1" applyBorder="1"/>
    <xf numFmtId="1" fontId="2" fillId="0" borderId="12" xfId="0" applyNumberFormat="1" applyFont="1" applyBorder="1"/>
    <xf numFmtId="0" fontId="15" fillId="0" borderId="25" xfId="0" applyFont="1" applyBorder="1"/>
    <xf numFmtId="0" fontId="16" fillId="0" borderId="0" xfId="0" applyFont="1"/>
    <xf numFmtId="0" fontId="17" fillId="0" borderId="0" xfId="0" applyFont="1"/>
    <xf numFmtId="0" fontId="16" fillId="0" borderId="24" xfId="0" applyFont="1" applyBorder="1"/>
    <xf numFmtId="0" fontId="15" fillId="0" borderId="0" xfId="0" applyFont="1"/>
    <xf numFmtId="0" fontId="16" fillId="0" borderId="29" xfId="0" applyFont="1" applyBorder="1" applyAlignment="1">
      <alignment horizontal="left"/>
    </xf>
    <xf numFmtId="167" fontId="16" fillId="0" borderId="30" xfId="0" applyNumberFormat="1" applyFont="1" applyBorder="1" applyAlignment="1">
      <alignment horizontal="left"/>
    </xf>
    <xf numFmtId="0" fontId="16" fillId="0" borderId="30" xfId="0" applyFont="1" applyBorder="1" applyAlignment="1">
      <alignment horizontal="left"/>
    </xf>
    <xf numFmtId="167" fontId="16" fillId="0" borderId="31" xfId="0" applyNumberFormat="1" applyFont="1" applyBorder="1" applyAlignment="1">
      <alignment horizontal="left"/>
    </xf>
    <xf numFmtId="167" fontId="16" fillId="0" borderId="30" xfId="0" applyNumberFormat="1" applyFont="1" applyBorder="1" applyAlignment="1">
      <alignment horizontal="left" wrapText="1"/>
    </xf>
    <xf numFmtId="167" fontId="16" fillId="0" borderId="31" xfId="0" applyNumberFormat="1" applyFont="1" applyBorder="1" applyAlignment="1">
      <alignment horizontal="left" wrapText="1"/>
    </xf>
    <xf numFmtId="0" fontId="16" fillId="0" borderId="31" xfId="0" applyFont="1" applyBorder="1" applyAlignment="1">
      <alignment horizontal="left"/>
    </xf>
    <xf numFmtId="0" fontId="16" fillId="0" borderId="29" xfId="0" applyFont="1" applyBorder="1" applyAlignment="1">
      <alignment horizontal="left" wrapText="1"/>
    </xf>
    <xf numFmtId="168" fontId="15" fillId="0" borderId="25" xfId="0" applyNumberFormat="1" applyFont="1" applyBorder="1"/>
    <xf numFmtId="168" fontId="18" fillId="0" borderId="0" xfId="0" applyNumberFormat="1" applyFont="1"/>
    <xf numFmtId="168" fontId="18" fillId="0" borderId="24" xfId="0" applyNumberFormat="1" applyFont="1" applyBorder="1"/>
    <xf numFmtId="168" fontId="17" fillId="0" borderId="0" xfId="0" applyNumberFormat="1" applyFont="1"/>
    <xf numFmtId="168" fontId="15" fillId="0" borderId="22" xfId="0" applyNumberFormat="1" applyFont="1" applyBorder="1"/>
    <xf numFmtId="168" fontId="18" fillId="0" borderId="21" xfId="0" applyNumberFormat="1" applyFont="1" applyBorder="1"/>
    <xf numFmtId="168" fontId="19" fillId="0" borderId="21" xfId="0" applyNumberFormat="1" applyFont="1" applyBorder="1"/>
    <xf numFmtId="168" fontId="18" fillId="0" borderId="20" xfId="0" applyNumberFormat="1" applyFont="1" applyBorder="1"/>
    <xf numFmtId="168" fontId="17" fillId="0" borderId="21" xfId="0" applyNumberFormat="1" applyFont="1" applyBorder="1"/>
    <xf numFmtId="0" fontId="16" fillId="0" borderId="22" xfId="0" applyFont="1" applyBorder="1"/>
    <xf numFmtId="0" fontId="17" fillId="0" borderId="21" xfId="0" applyFont="1" applyBorder="1"/>
    <xf numFmtId="0" fontId="16" fillId="0" borderId="25" xfId="0" applyFont="1" applyBorder="1"/>
    <xf numFmtId="3" fontId="16" fillId="0" borderId="25" xfId="0" applyNumberFormat="1" applyFont="1" applyBorder="1"/>
    <xf numFmtId="0" fontId="18" fillId="0" borderId="21" xfId="0" applyFont="1" applyBorder="1"/>
    <xf numFmtId="3" fontId="18" fillId="0" borderId="21" xfId="0" applyNumberFormat="1" applyFont="1" applyBorder="1"/>
    <xf numFmtId="3" fontId="18" fillId="0" borderId="24" xfId="0" applyNumberFormat="1" applyFont="1" applyBorder="1"/>
    <xf numFmtId="3" fontId="18" fillId="0" borderId="0" xfId="0" applyNumberFormat="1" applyFont="1"/>
    <xf numFmtId="3" fontId="18" fillId="0" borderId="20" xfId="0" applyNumberFormat="1" applyFont="1" applyBorder="1"/>
    <xf numFmtId="11" fontId="17" fillId="0" borderId="21" xfId="0" applyNumberFormat="1" applyFont="1" applyBorder="1"/>
    <xf numFmtId="0" fontId="18" fillId="0" borderId="0" xfId="0" applyFont="1"/>
    <xf numFmtId="3" fontId="20" fillId="0" borderId="21" xfId="0" applyNumberFormat="1" applyFont="1" applyBorder="1"/>
    <xf numFmtId="164" fontId="18" fillId="0" borderId="0" xfId="0" applyNumberFormat="1" applyFont="1"/>
    <xf numFmtId="164" fontId="18" fillId="0" borderId="24" xfId="0" applyNumberFormat="1" applyFont="1" applyBorder="1"/>
    <xf numFmtId="164" fontId="18" fillId="0" borderId="21" xfId="0" applyNumberFormat="1" applyFont="1" applyBorder="1"/>
    <xf numFmtId="164" fontId="18" fillId="0" borderId="20" xfId="0" applyNumberFormat="1" applyFont="1" applyBorder="1"/>
    <xf numFmtId="43" fontId="17" fillId="0" borderId="21" xfId="0" applyNumberFormat="1" applyFont="1" applyBorder="1"/>
    <xf numFmtId="0" fontId="18" fillId="0" borderId="24" xfId="0" applyFont="1" applyBorder="1"/>
    <xf numFmtId="168" fontId="21" fillId="0" borderId="21" xfId="0" applyNumberFormat="1" applyFont="1" applyBorder="1"/>
    <xf numFmtId="168" fontId="21" fillId="0" borderId="20" xfId="0" applyNumberFormat="1" applyFont="1" applyBorder="1"/>
    <xf numFmtId="0" fontId="22" fillId="0" borderId="21" xfId="0" applyFont="1" applyBorder="1"/>
    <xf numFmtId="169" fontId="18" fillId="0" borderId="0" xfId="0" applyNumberFormat="1" applyFont="1"/>
    <xf numFmtId="167" fontId="18" fillId="0" borderId="0" xfId="0" applyNumberFormat="1" applyFont="1"/>
    <xf numFmtId="168" fontId="19" fillId="0" borderId="0" xfId="0" applyNumberFormat="1" applyFont="1"/>
    <xf numFmtId="1" fontId="18" fillId="0" borderId="0" xfId="0" applyNumberFormat="1" applyFont="1" applyAlignment="1">
      <alignment horizontal="right"/>
    </xf>
    <xf numFmtId="0" fontId="19" fillId="0" borderId="0" xfId="0" applyFont="1"/>
    <xf numFmtId="0" fontId="15" fillId="0" borderId="22" xfId="0" applyFont="1" applyBorder="1"/>
    <xf numFmtId="164" fontId="23" fillId="0" borderId="21" xfId="0" applyNumberFormat="1" applyFont="1" applyBorder="1"/>
    <xf numFmtId="164" fontId="23" fillId="0" borderId="20" xfId="0" applyNumberFormat="1" applyFont="1" applyBorder="1"/>
    <xf numFmtId="0" fontId="15" fillId="0" borderId="21" xfId="0" applyFont="1" applyBorder="1"/>
    <xf numFmtId="3" fontId="20" fillId="0" borderId="20" xfId="0" applyNumberFormat="1" applyFont="1" applyBorder="1"/>
    <xf numFmtId="0" fontId="24" fillId="0" borderId="21" xfId="0" applyFont="1" applyBorder="1"/>
    <xf numFmtId="0" fontId="20" fillId="0" borderId="21" xfId="0" applyFont="1" applyBorder="1"/>
    <xf numFmtId="0" fontId="18" fillId="0" borderId="20" xfId="0" applyFont="1" applyBorder="1"/>
    <xf numFmtId="164" fontId="19" fillId="0" borderId="0" xfId="0" applyNumberFormat="1" applyFont="1"/>
    <xf numFmtId="164" fontId="19" fillId="0" borderId="24" xfId="0" applyNumberFormat="1" applyFont="1" applyBorder="1"/>
    <xf numFmtId="0" fontId="17" fillId="0" borderId="24" xfId="0" applyFont="1" applyBorder="1"/>
    <xf numFmtId="0" fontId="0" fillId="0" borderId="25" xfId="0" applyBorder="1"/>
    <xf numFmtId="15" fontId="0" fillId="9" borderId="0" xfId="0" applyNumberFormat="1" applyFill="1"/>
    <xf numFmtId="0" fontId="0" fillId="2" borderId="0" xfId="0" applyFill="1"/>
    <xf numFmtId="164" fontId="0" fillId="0" borderId="12" xfId="1" applyNumberFormat="1" applyFont="1" applyBorder="1" applyAlignment="1">
      <alignment horizontal="center"/>
    </xf>
    <xf numFmtId="43" fontId="0" fillId="0" borderId="12" xfId="1" applyFont="1" applyBorder="1"/>
    <xf numFmtId="0" fontId="0" fillId="17" borderId="12" xfId="0" applyFill="1" applyBorder="1"/>
    <xf numFmtId="0" fontId="11" fillId="0" borderId="0" xfId="0" applyFont="1" applyAlignment="1">
      <alignment horizontal="left"/>
    </xf>
    <xf numFmtId="165" fontId="11" fillId="0" borderId="12" xfId="1" applyNumberFormat="1" applyFont="1" applyBorder="1"/>
    <xf numFmtId="165" fontId="11" fillId="0" borderId="12" xfId="1" applyNumberFormat="1" applyFont="1" applyBorder="1" applyAlignment="1">
      <alignment horizontal="center"/>
    </xf>
    <xf numFmtId="0" fontId="0" fillId="9" borderId="0" xfId="0" applyFill="1" applyAlignment="1">
      <alignment horizontal="center" vertical="center" wrapText="1"/>
    </xf>
    <xf numFmtId="0" fontId="0" fillId="9" borderId="0" xfId="0" applyFill="1" applyAlignment="1">
      <alignment horizontal="center" wrapText="1"/>
    </xf>
    <xf numFmtId="0" fontId="39" fillId="9" borderId="0" xfId="0" applyFont="1" applyFill="1" applyAlignment="1">
      <alignment horizontal="center" vertical="center"/>
    </xf>
    <xf numFmtId="0" fontId="0" fillId="9" borderId="0" xfId="0" applyFill="1" applyAlignment="1">
      <alignment horizontal="center"/>
    </xf>
    <xf numFmtId="0" fontId="0" fillId="0" borderId="32" xfId="0" applyBorder="1" applyAlignment="1">
      <alignment horizontal="left" wrapText="1"/>
    </xf>
    <xf numFmtId="0" fontId="11" fillId="0" borderId="30" xfId="0" applyFont="1" applyBorder="1" applyAlignment="1">
      <alignment horizontal="center"/>
    </xf>
    <xf numFmtId="164" fontId="11" fillId="0" borderId="30" xfId="1" applyNumberFormat="1" applyFont="1" applyBorder="1" applyAlignment="1">
      <alignment horizontal="center"/>
    </xf>
    <xf numFmtId="165" fontId="2" fillId="0" borderId="0" xfId="1" applyNumberFormat="1" applyFont="1" applyFill="1" applyBorder="1" applyAlignment="1">
      <alignment horizontal="center"/>
    </xf>
    <xf numFmtId="165" fontId="2" fillId="0" borderId="7" xfId="1" applyNumberFormat="1" applyFont="1" applyFill="1" applyBorder="1" applyAlignment="1">
      <alignment horizontal="center"/>
    </xf>
    <xf numFmtId="165" fontId="0" fillId="0" borderId="3" xfId="1" applyNumberFormat="1" applyFont="1" applyFill="1" applyBorder="1" applyAlignment="1">
      <alignment horizontal="center" vertical="top" wrapText="1"/>
    </xf>
    <xf numFmtId="165" fontId="0" fillId="0" borderId="4" xfId="1" applyNumberFormat="1" applyFont="1" applyFill="1" applyBorder="1" applyAlignment="1">
      <alignment horizontal="center" vertical="top" wrapText="1"/>
    </xf>
    <xf numFmtId="165" fontId="0" fillId="0" borderId="13" xfId="1" applyNumberFormat="1" applyFont="1" applyFill="1" applyBorder="1" applyAlignment="1">
      <alignment horizontal="center" vertical="top" wrapText="1"/>
    </xf>
    <xf numFmtId="165" fontId="0" fillId="0" borderId="3" xfId="1" applyNumberFormat="1" applyFont="1" applyFill="1" applyBorder="1" applyAlignment="1">
      <alignment horizontal="center"/>
    </xf>
    <xf numFmtId="165" fontId="0" fillId="0" borderId="4" xfId="1" applyNumberFormat="1" applyFont="1" applyFill="1" applyBorder="1" applyAlignment="1">
      <alignment horizontal="center"/>
    </xf>
    <xf numFmtId="165" fontId="0" fillId="0" borderId="13" xfId="1" applyNumberFormat="1" applyFont="1" applyFill="1" applyBorder="1" applyAlignment="1">
      <alignment horizontal="center"/>
    </xf>
    <xf numFmtId="165" fontId="14" fillId="0" borderId="2" xfId="1" applyNumberFormat="1" applyFont="1" applyBorder="1" applyAlignment="1">
      <alignment horizontal="center"/>
    </xf>
    <xf numFmtId="165" fontId="10" fillId="6" borderId="10" xfId="1" applyNumberFormat="1" applyFont="1" applyFill="1" applyBorder="1" applyAlignment="1">
      <alignment horizontal="center" vertical="top"/>
    </xf>
    <xf numFmtId="165" fontId="10" fillId="6" borderId="11" xfId="1" applyNumberFormat="1" applyFont="1" applyFill="1" applyBorder="1" applyAlignment="1">
      <alignment horizontal="center" vertical="top"/>
    </xf>
    <xf numFmtId="165" fontId="12" fillId="6" borderId="8" xfId="1" applyNumberFormat="1" applyFont="1" applyFill="1" applyBorder="1" applyAlignment="1">
      <alignment horizontal="center" vertical="top"/>
    </xf>
    <xf numFmtId="165" fontId="12" fillId="6" borderId="2" xfId="1" applyNumberFormat="1" applyFont="1" applyFill="1" applyBorder="1" applyAlignment="1">
      <alignment horizontal="center" vertical="top"/>
    </xf>
    <xf numFmtId="165" fontId="12" fillId="6" borderId="9" xfId="1" applyNumberFormat="1" applyFont="1" applyFill="1" applyBorder="1" applyAlignment="1">
      <alignment horizontal="center" vertical="top"/>
    </xf>
    <xf numFmtId="165" fontId="11" fillId="0" borderId="18" xfId="1" applyNumberFormat="1" applyFont="1" applyBorder="1"/>
    <xf numFmtId="165" fontId="11" fillId="0" borderId="12" xfId="1" applyNumberFormat="1" applyFont="1" applyBorder="1"/>
    <xf numFmtId="165" fontId="11" fillId="0" borderId="39" xfId="1" applyNumberFormat="1" applyFont="1" applyBorder="1"/>
    <xf numFmtId="165" fontId="11" fillId="0" borderId="30" xfId="1" applyNumberFormat="1" applyFont="1" applyBorder="1"/>
    <xf numFmtId="165" fontId="11" fillId="0" borderId="40" xfId="1" applyNumberFormat="1" applyFont="1" applyBorder="1"/>
    <xf numFmtId="165" fontId="10" fillId="6" borderId="3" xfId="1" applyNumberFormat="1" applyFont="1" applyFill="1" applyBorder="1" applyAlignment="1">
      <alignment horizontal="center" vertical="top"/>
    </xf>
    <xf numFmtId="165" fontId="10" fillId="6" borderId="4" xfId="1" applyNumberFormat="1" applyFont="1" applyFill="1" applyBorder="1" applyAlignment="1">
      <alignment horizontal="center" vertical="top"/>
    </xf>
    <xf numFmtId="165" fontId="12" fillId="6" borderId="3" xfId="1" applyNumberFormat="1" applyFont="1" applyFill="1" applyBorder="1" applyAlignment="1">
      <alignment horizontal="center" vertical="top"/>
    </xf>
    <xf numFmtId="165" fontId="12" fillId="6" borderId="4" xfId="1" applyNumberFormat="1" applyFont="1" applyFill="1" applyBorder="1" applyAlignment="1">
      <alignment horizontal="center" vertical="top"/>
    </xf>
    <xf numFmtId="165" fontId="12" fillId="6" borderId="5" xfId="1" applyNumberFormat="1" applyFont="1" applyFill="1" applyBorder="1" applyAlignment="1">
      <alignment horizontal="center" vertical="top"/>
    </xf>
    <xf numFmtId="165" fontId="12" fillId="6" borderId="6" xfId="1" applyNumberFormat="1" applyFont="1" applyFill="1" applyBorder="1" applyAlignment="1">
      <alignment horizontal="center" vertical="top"/>
    </xf>
    <xf numFmtId="165" fontId="12" fillId="6" borderId="0" xfId="1" applyNumberFormat="1" applyFont="1" applyFill="1" applyAlignment="1">
      <alignment horizontal="center" vertical="top"/>
    </xf>
    <xf numFmtId="165" fontId="0" fillId="0" borderId="12" xfId="1" applyNumberFormat="1" applyFont="1" applyBorder="1"/>
    <xf numFmtId="165" fontId="0" fillId="0" borderId="31" xfId="1" applyNumberFormat="1" applyFont="1" applyBorder="1"/>
    <xf numFmtId="165" fontId="0" fillId="0" borderId="30" xfId="1" applyNumberFormat="1" applyFont="1" applyBorder="1"/>
    <xf numFmtId="165" fontId="0" fillId="0" borderId="29" xfId="1" applyNumberFormat="1" applyFont="1" applyBorder="1"/>
    <xf numFmtId="165" fontId="0" fillId="0" borderId="0" xfId="1" applyNumberFormat="1" applyFont="1"/>
    <xf numFmtId="165" fontId="14" fillId="0" borderId="0" xfId="1" applyNumberFormat="1" applyFont="1" applyAlignment="1">
      <alignment horizontal="center"/>
    </xf>
    <xf numFmtId="165" fontId="10" fillId="0" borderId="0" xfId="1" applyNumberFormat="1" applyFont="1" applyAlignment="1">
      <alignment horizontal="center" vertical="top"/>
    </xf>
    <xf numFmtId="165" fontId="12" fillId="0" borderId="0" xfId="1" applyNumberFormat="1" applyFont="1" applyAlignment="1">
      <alignment horizontal="center" vertical="top"/>
    </xf>
    <xf numFmtId="165" fontId="11" fillId="0" borderId="18" xfId="1" applyNumberFormat="1" applyFont="1" applyBorder="1" applyAlignment="1">
      <alignment horizontal="left" indent="1"/>
    </xf>
    <xf numFmtId="165" fontId="11" fillId="0" borderId="12" xfId="1" applyNumberFormat="1" applyFont="1" applyBorder="1" applyAlignment="1">
      <alignment horizontal="left" indent="1"/>
    </xf>
    <xf numFmtId="165" fontId="0" fillId="0" borderId="6" xfId="1" applyNumberFormat="1" applyFont="1" applyBorder="1"/>
    <xf numFmtId="165" fontId="11" fillId="0" borderId="6" xfId="1" applyNumberFormat="1" applyFont="1" applyBorder="1"/>
    <xf numFmtId="165" fontId="11" fillId="0" borderId="0" xfId="1" applyNumberFormat="1" applyFont="1"/>
    <xf numFmtId="9" fontId="11" fillId="0" borderId="12" xfId="2" applyFont="1" applyBorder="1"/>
    <xf numFmtId="0" fontId="11" fillId="0" borderId="46" xfId="0" applyFont="1" applyFill="1" applyBorder="1" applyAlignment="1">
      <alignment horizontal="center" vertical="top"/>
    </xf>
    <xf numFmtId="0" fontId="0" fillId="17" borderId="20" xfId="0" applyFill="1" applyBorder="1"/>
    <xf numFmtId="164" fontId="0" fillId="2" borderId="12" xfId="1" applyNumberFormat="1" applyFont="1" applyFill="1" applyBorder="1"/>
    <xf numFmtId="43" fontId="0" fillId="3" borderId="12" xfId="1" applyNumberFormat="1" applyFont="1" applyFill="1" applyBorder="1"/>
    <xf numFmtId="0" fontId="0" fillId="0" borderId="12" xfId="0" applyFont="1" applyBorder="1"/>
    <xf numFmtId="165" fontId="0" fillId="0" borderId="12" xfId="0" applyNumberFormat="1" applyFont="1" applyBorder="1"/>
    <xf numFmtId="9" fontId="1" fillId="0" borderId="12" xfId="2" applyFont="1" applyBorder="1"/>
    <xf numFmtId="175" fontId="0" fillId="0" borderId="12" xfId="1" applyNumberFormat="1" applyFont="1" applyBorder="1"/>
    <xf numFmtId="0" fontId="11" fillId="0" borderId="47" xfId="0" applyFont="1" applyBorder="1" applyAlignment="1">
      <alignment horizontal="center"/>
    </xf>
    <xf numFmtId="0" fontId="11" fillId="0" borderId="48" xfId="0" applyFont="1" applyBorder="1" applyAlignment="1">
      <alignment horizontal="center"/>
    </xf>
    <xf numFmtId="0" fontId="11" fillId="0" borderId="49" xfId="0" applyFont="1" applyBorder="1" applyAlignment="1">
      <alignment horizontal="center"/>
    </xf>
    <xf numFmtId="0" fontId="0" fillId="0" borderId="18" xfId="0" applyBorder="1"/>
    <xf numFmtId="0" fontId="0" fillId="0" borderId="19" xfId="0" applyBorder="1"/>
    <xf numFmtId="175" fontId="0" fillId="0" borderId="19" xfId="1" applyNumberFormat="1" applyFont="1" applyBorder="1"/>
    <xf numFmtId="0" fontId="0" fillId="0" borderId="50" xfId="0" applyBorder="1"/>
    <xf numFmtId="175" fontId="0" fillId="0" borderId="51" xfId="1" applyNumberFormat="1" applyFont="1" applyBorder="1"/>
    <xf numFmtId="175" fontId="0" fillId="0" borderId="52" xfId="1" applyNumberFormat="1" applyFont="1" applyBorder="1"/>
    <xf numFmtId="0" fontId="0" fillId="0" borderId="18" xfId="0" applyFont="1" applyBorder="1"/>
    <xf numFmtId="0" fontId="0" fillId="0" borderId="19" xfId="0" applyFont="1" applyBorder="1"/>
    <xf numFmtId="165" fontId="0" fillId="0" borderId="19" xfId="0" applyNumberFormat="1" applyFont="1" applyBorder="1"/>
    <xf numFmtId="9" fontId="1" fillId="0" borderId="19" xfId="2" applyFont="1" applyBorder="1"/>
    <xf numFmtId="0" fontId="0" fillId="0" borderId="50" xfId="0" applyFont="1" applyBorder="1"/>
    <xf numFmtId="9" fontId="0" fillId="0" borderId="51" xfId="0" applyNumberFormat="1" applyFont="1" applyBorder="1"/>
    <xf numFmtId="9" fontId="0" fillId="0" borderId="52" xfId="0" applyNumberFormat="1" applyFont="1" applyBorder="1"/>
  </cellXfs>
  <cellStyles count="5">
    <cellStyle name="Comma" xfId="1" builtinId="3"/>
    <cellStyle name="Comma 2 2" xfId="4" xr:uid="{FBE5ED8F-6B1F-4170-B510-58935F2E7E33}"/>
    <cellStyle name="Comma 2 3" xfId="3" xr:uid="{CBD1AC4C-EDC2-4152-B450-D2B83B402D2A}"/>
    <cellStyle name="Normal" xfId="0" builtinId="0"/>
    <cellStyle name="Percent" xfId="2" builtinId="5"/>
  </cellStyles>
  <dxfs count="8">
    <dxf>
      <fill>
        <patternFill>
          <bgColor rgb="FFFFFFCC"/>
        </patternFill>
      </fill>
    </dxf>
    <dxf>
      <fill>
        <patternFill>
          <bgColor rgb="FFBDD7EE"/>
        </patternFill>
      </fill>
    </dxf>
    <dxf>
      <fill>
        <patternFill>
          <bgColor rgb="FFFFE699"/>
        </patternFill>
      </fill>
    </dxf>
    <dxf>
      <fill>
        <patternFill>
          <bgColor rgb="FFC6E0B4"/>
        </patternFill>
      </fill>
    </dxf>
    <dxf>
      <fill>
        <patternFill>
          <bgColor rgb="FFFFFFCC"/>
        </patternFill>
      </fill>
    </dxf>
    <dxf>
      <fill>
        <patternFill>
          <bgColor rgb="FFBDD7EE"/>
        </patternFill>
      </fill>
    </dxf>
    <dxf>
      <fill>
        <patternFill>
          <bgColor rgb="FFFFE699"/>
        </patternFill>
      </fill>
    </dxf>
    <dxf>
      <fill>
        <patternFill>
          <bgColor rgb="FFC6E0B4"/>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Water</a:t>
            </a:r>
            <a:r>
              <a:rPr lang="en-ZA" baseline="0"/>
              <a:t> Use Per Capita</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Summary!$N$4</c:f>
              <c:strCache>
                <c:ptCount val="1"/>
                <c:pt idx="0">
                  <c:v>2021</c:v>
                </c:pt>
              </c:strCache>
            </c:strRef>
          </c:tx>
          <c:spPr>
            <a:solidFill>
              <a:schemeClr val="accent1"/>
            </a:solidFill>
            <a:ln>
              <a:noFill/>
            </a:ln>
            <a:effectLst/>
          </c:spPr>
          <c:invertIfNegative val="0"/>
          <c:cat>
            <c:strRef>
              <c:f>Summary!$O$3:$T$3</c:f>
              <c:strCache>
                <c:ptCount val="6"/>
                <c:pt idx="0">
                  <c:v>Athi</c:v>
                </c:pt>
                <c:pt idx="1">
                  <c:v>Ewaso Ngiro North</c:v>
                </c:pt>
                <c:pt idx="2">
                  <c:v>Lake Victoria North</c:v>
                </c:pt>
                <c:pt idx="3">
                  <c:v>Lake Victoria South</c:v>
                </c:pt>
                <c:pt idx="4">
                  <c:v>Rift Valley</c:v>
                </c:pt>
                <c:pt idx="5">
                  <c:v>Tana</c:v>
                </c:pt>
              </c:strCache>
            </c:strRef>
          </c:cat>
          <c:val>
            <c:numRef>
              <c:f>Summary!$O$4:$T$4</c:f>
              <c:numCache>
                <c:formatCode>_-* #,##0.000_-;\-* #,##0.000_-;_-* "-"??_-;_-@_-</c:formatCode>
                <c:ptCount val="6"/>
                <c:pt idx="0">
                  <c:v>16.085834078115685</c:v>
                </c:pt>
                <c:pt idx="1">
                  <c:v>24.835384545106312</c:v>
                </c:pt>
                <c:pt idx="2">
                  <c:v>10.22992313346399</c:v>
                </c:pt>
                <c:pt idx="3">
                  <c:v>7.9947903770538886</c:v>
                </c:pt>
                <c:pt idx="4">
                  <c:v>20.167324075366949</c:v>
                </c:pt>
                <c:pt idx="5">
                  <c:v>91.116634327142037</c:v>
                </c:pt>
              </c:numCache>
            </c:numRef>
          </c:val>
          <c:extLst>
            <c:ext xmlns:c16="http://schemas.microsoft.com/office/drawing/2014/chart" uri="{C3380CC4-5D6E-409C-BE32-E72D297353CC}">
              <c16:uniqueId val="{00000000-B856-4E92-B09C-B39FBB886105}"/>
            </c:ext>
          </c:extLst>
        </c:ser>
        <c:ser>
          <c:idx val="1"/>
          <c:order val="1"/>
          <c:tx>
            <c:strRef>
              <c:f>Summary!$N$5</c:f>
              <c:strCache>
                <c:ptCount val="1"/>
                <c:pt idx="0">
                  <c:v>2023</c:v>
                </c:pt>
              </c:strCache>
            </c:strRef>
          </c:tx>
          <c:spPr>
            <a:solidFill>
              <a:schemeClr val="accent2"/>
            </a:solidFill>
            <a:ln>
              <a:noFill/>
            </a:ln>
            <a:effectLst/>
          </c:spPr>
          <c:invertIfNegative val="0"/>
          <c:cat>
            <c:strRef>
              <c:f>Summary!$O$3:$T$3</c:f>
              <c:strCache>
                <c:ptCount val="6"/>
                <c:pt idx="0">
                  <c:v>Athi</c:v>
                </c:pt>
                <c:pt idx="1">
                  <c:v>Ewaso Ngiro North</c:v>
                </c:pt>
                <c:pt idx="2">
                  <c:v>Lake Victoria North</c:v>
                </c:pt>
                <c:pt idx="3">
                  <c:v>Lake Victoria South</c:v>
                </c:pt>
                <c:pt idx="4">
                  <c:v>Rift Valley</c:v>
                </c:pt>
                <c:pt idx="5">
                  <c:v>Tana</c:v>
                </c:pt>
              </c:strCache>
            </c:strRef>
          </c:cat>
          <c:val>
            <c:numRef>
              <c:f>Summary!$O$5:$T$5</c:f>
              <c:numCache>
                <c:formatCode>_-* #,##0.000_-;\-* #,##0.000_-;_-* "-"??_-;_-@_-</c:formatCode>
                <c:ptCount val="6"/>
                <c:pt idx="0">
                  <c:v>16.27909561092611</c:v>
                </c:pt>
                <c:pt idx="1">
                  <c:v>49.699209796506388</c:v>
                </c:pt>
                <c:pt idx="2">
                  <c:v>220.77186302304116</c:v>
                </c:pt>
                <c:pt idx="3">
                  <c:v>7.8266165492683895</c:v>
                </c:pt>
                <c:pt idx="4">
                  <c:v>27.821152377365149</c:v>
                </c:pt>
                <c:pt idx="5">
                  <c:v>97.724063287447933</c:v>
                </c:pt>
              </c:numCache>
            </c:numRef>
          </c:val>
          <c:extLst>
            <c:ext xmlns:c16="http://schemas.microsoft.com/office/drawing/2014/chart" uri="{C3380CC4-5D6E-409C-BE32-E72D297353CC}">
              <c16:uniqueId val="{00000001-B856-4E92-B09C-B39FBB886105}"/>
            </c:ext>
          </c:extLst>
        </c:ser>
        <c:dLbls>
          <c:showLegendKey val="0"/>
          <c:showVal val="0"/>
          <c:showCatName val="0"/>
          <c:showSerName val="0"/>
          <c:showPercent val="0"/>
          <c:showBubbleSize val="0"/>
        </c:dLbls>
        <c:gapWidth val="219"/>
        <c:overlap val="-27"/>
        <c:axId val="1567822879"/>
        <c:axId val="1567821439"/>
      </c:barChart>
      <c:catAx>
        <c:axId val="15678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21439"/>
        <c:crosses val="autoZero"/>
        <c:auto val="1"/>
        <c:lblAlgn val="ctr"/>
        <c:lblOffset val="100"/>
        <c:noMultiLvlLbl val="0"/>
      </c:catAx>
      <c:valAx>
        <c:axId val="1567821439"/>
        <c:scaling>
          <c:orientation val="minMax"/>
        </c:scaling>
        <c:delete val="0"/>
        <c:axPos val="l"/>
        <c:majorGridlines>
          <c:spPr>
            <a:ln w="9525" cap="flat" cmpd="sng" algn="ctr">
              <a:solidFill>
                <a:schemeClr val="tx1">
                  <a:lumMod val="15000"/>
                  <a:lumOff val="85000"/>
                </a:schemeClr>
              </a:solidFill>
              <a:round/>
            </a:ln>
            <a:effectLst/>
          </c:spPr>
        </c:majorGridlines>
        <c:numFmt formatCode="_-* #,##0.000_-;\-* #,##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82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Groundwater Stress Test</a:t>
            </a:r>
            <a:r>
              <a:rPr lang="en-ZA" baseline="0"/>
              <a:t>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2021</c:v>
          </c:tx>
          <c:spPr>
            <a:solidFill>
              <a:schemeClr val="accent1"/>
            </a:solidFill>
            <a:ln>
              <a:noFill/>
            </a:ln>
            <a:effectLst/>
          </c:spPr>
          <c:invertIfNegative val="0"/>
          <c:cat>
            <c:strRef>
              <c:f>Summary!$O$8:$T$8</c:f>
              <c:strCache>
                <c:ptCount val="6"/>
                <c:pt idx="0">
                  <c:v>Athi</c:v>
                </c:pt>
                <c:pt idx="1">
                  <c:v>Ewaso Ngiro North</c:v>
                </c:pt>
                <c:pt idx="2">
                  <c:v>Lake Victoria North</c:v>
                </c:pt>
                <c:pt idx="3">
                  <c:v>Lake Victoria South</c:v>
                </c:pt>
                <c:pt idx="4">
                  <c:v>Rift Valley</c:v>
                </c:pt>
                <c:pt idx="5">
                  <c:v>Tana</c:v>
                </c:pt>
              </c:strCache>
            </c:strRef>
          </c:cat>
          <c:val>
            <c:numRef>
              <c:f>Summary!$O$11:$T$11</c:f>
              <c:numCache>
                <c:formatCode>0%</c:formatCode>
                <c:ptCount val="6"/>
                <c:pt idx="0">
                  <c:v>0.27591606557377046</c:v>
                </c:pt>
                <c:pt idx="1">
                  <c:v>3.172817371937639E-2</c:v>
                </c:pt>
                <c:pt idx="2">
                  <c:v>5.7078448275862073E-2</c:v>
                </c:pt>
                <c:pt idx="3">
                  <c:v>1.2370443349753695E-2</c:v>
                </c:pt>
                <c:pt idx="4">
                  <c:v>1.0743524509803921</c:v>
                </c:pt>
                <c:pt idx="5">
                  <c:v>1.4243111111111113E-2</c:v>
                </c:pt>
              </c:numCache>
            </c:numRef>
          </c:val>
          <c:extLst>
            <c:ext xmlns:c16="http://schemas.microsoft.com/office/drawing/2014/chart" uri="{C3380CC4-5D6E-409C-BE32-E72D297353CC}">
              <c16:uniqueId val="{00000000-69EC-41F8-9BB4-7BAA19C0B9E7}"/>
            </c:ext>
          </c:extLst>
        </c:ser>
        <c:ser>
          <c:idx val="1"/>
          <c:order val="1"/>
          <c:tx>
            <c:v>2023</c:v>
          </c:tx>
          <c:spPr>
            <a:solidFill>
              <a:schemeClr val="accent2"/>
            </a:solidFill>
            <a:ln>
              <a:noFill/>
            </a:ln>
            <a:effectLst/>
          </c:spPr>
          <c:invertIfNegative val="0"/>
          <c:cat>
            <c:strRef>
              <c:f>Summary!$O$8:$T$8</c:f>
              <c:strCache>
                <c:ptCount val="6"/>
                <c:pt idx="0">
                  <c:v>Athi</c:v>
                </c:pt>
                <c:pt idx="1">
                  <c:v>Ewaso Ngiro North</c:v>
                </c:pt>
                <c:pt idx="2">
                  <c:v>Lake Victoria North</c:v>
                </c:pt>
                <c:pt idx="3">
                  <c:v>Lake Victoria South</c:v>
                </c:pt>
                <c:pt idx="4">
                  <c:v>Rift Valley</c:v>
                </c:pt>
                <c:pt idx="5">
                  <c:v>Tana</c:v>
                </c:pt>
              </c:strCache>
            </c:strRef>
          </c:cat>
          <c:val>
            <c:numRef>
              <c:f>Summary!$O$12:$T$12</c:f>
              <c:numCache>
                <c:formatCode>0%</c:formatCode>
                <c:ptCount val="6"/>
                <c:pt idx="0">
                  <c:v>0.29433839344262291</c:v>
                </c:pt>
                <c:pt idx="1">
                  <c:v>0.2011271937639198</c:v>
                </c:pt>
                <c:pt idx="2">
                  <c:v>5.8713081896551722E-2</c:v>
                </c:pt>
                <c:pt idx="3">
                  <c:v>1.3582315270935962E-2</c:v>
                </c:pt>
                <c:pt idx="4">
                  <c:v>1.3796320098039216</c:v>
                </c:pt>
                <c:pt idx="5">
                  <c:v>0.11921386666666665</c:v>
                </c:pt>
              </c:numCache>
            </c:numRef>
          </c:val>
          <c:extLst>
            <c:ext xmlns:c16="http://schemas.microsoft.com/office/drawing/2014/chart" uri="{C3380CC4-5D6E-409C-BE32-E72D297353CC}">
              <c16:uniqueId val="{00000001-69EC-41F8-9BB4-7BAA19C0B9E7}"/>
            </c:ext>
          </c:extLst>
        </c:ser>
        <c:dLbls>
          <c:showLegendKey val="0"/>
          <c:showVal val="0"/>
          <c:showCatName val="0"/>
          <c:showSerName val="0"/>
          <c:showPercent val="0"/>
          <c:showBubbleSize val="0"/>
        </c:dLbls>
        <c:gapWidth val="182"/>
        <c:axId val="1737251647"/>
        <c:axId val="1737253567"/>
      </c:barChart>
      <c:catAx>
        <c:axId val="173725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53567"/>
        <c:crosses val="autoZero"/>
        <c:auto val="1"/>
        <c:lblAlgn val="ctr"/>
        <c:lblOffset val="100"/>
        <c:noMultiLvlLbl val="0"/>
      </c:catAx>
      <c:valAx>
        <c:axId val="1737253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51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12</xdr:row>
      <xdr:rowOff>104775</xdr:rowOff>
    </xdr:from>
    <xdr:to>
      <xdr:col>9</xdr:col>
      <xdr:colOff>407670</xdr:colOff>
      <xdr:row>20</xdr:row>
      <xdr:rowOff>55245</xdr:rowOff>
    </xdr:to>
    <xdr:pic>
      <xdr:nvPicPr>
        <xdr:cNvPr id="2" name="Picture 1">
          <a:extLst>
            <a:ext uri="{FF2B5EF4-FFF2-40B4-BE49-F238E27FC236}">
              <a16:creationId xmlns:a16="http://schemas.microsoft.com/office/drawing/2014/main" id="{F3FB4DC1-0643-42C7-8FF3-D45AE421DB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6560" y="2299335"/>
          <a:ext cx="2571750" cy="1413510"/>
        </a:xfrm>
        <a:prstGeom prst="rect">
          <a:avLst/>
        </a:prstGeom>
      </xdr:spPr>
    </xdr:pic>
    <xdr:clientData/>
  </xdr:twoCellAnchor>
  <xdr:twoCellAnchor editAs="oneCell">
    <xdr:from>
      <xdr:col>11</xdr:col>
      <xdr:colOff>0</xdr:colOff>
      <xdr:row>13</xdr:row>
      <xdr:rowOff>0</xdr:rowOff>
    </xdr:from>
    <xdr:to>
      <xdr:col>16</xdr:col>
      <xdr:colOff>95401</xdr:colOff>
      <xdr:row>19</xdr:row>
      <xdr:rowOff>167718</xdr:rowOff>
    </xdr:to>
    <xdr:pic>
      <xdr:nvPicPr>
        <xdr:cNvPr id="3" name="Picture 2">
          <a:extLst>
            <a:ext uri="{FF2B5EF4-FFF2-40B4-BE49-F238E27FC236}">
              <a16:creationId xmlns:a16="http://schemas.microsoft.com/office/drawing/2014/main" id="{A2513BDB-9E0F-4873-B933-C33F20FE32DD}"/>
            </a:ext>
          </a:extLst>
        </xdr:cNvPr>
        <xdr:cNvPicPr>
          <a:picLocks noChangeAspect="1"/>
        </xdr:cNvPicPr>
      </xdr:nvPicPr>
      <xdr:blipFill>
        <a:blip xmlns:r="http://schemas.openxmlformats.org/officeDocument/2006/relationships" r:embed="rId2"/>
        <a:stretch>
          <a:fillRect/>
        </a:stretch>
      </xdr:blipFill>
      <xdr:spPr>
        <a:xfrm>
          <a:off x="6233160" y="2377440"/>
          <a:ext cx="3143401" cy="1264998"/>
        </a:xfrm>
        <a:prstGeom prst="rect">
          <a:avLst/>
        </a:prstGeom>
      </xdr:spPr>
    </xdr:pic>
    <xdr:clientData/>
  </xdr:twoCellAnchor>
  <xdr:twoCellAnchor editAs="oneCell">
    <xdr:from>
      <xdr:col>7</xdr:col>
      <xdr:colOff>396240</xdr:colOff>
      <xdr:row>25</xdr:row>
      <xdr:rowOff>74294</xdr:rowOff>
    </xdr:from>
    <xdr:to>
      <xdr:col>13</xdr:col>
      <xdr:colOff>405045</xdr:colOff>
      <xdr:row>33</xdr:row>
      <xdr:rowOff>22684</xdr:rowOff>
    </xdr:to>
    <xdr:pic>
      <xdr:nvPicPr>
        <xdr:cNvPr id="4" name="Picture 3">
          <a:extLst>
            <a:ext uri="{FF2B5EF4-FFF2-40B4-BE49-F238E27FC236}">
              <a16:creationId xmlns:a16="http://schemas.microsoft.com/office/drawing/2014/main" id="{A4C3CE12-0049-45EF-8E71-404F509539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91000" y="4646294"/>
          <a:ext cx="3773085" cy="1411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22859</xdr:colOff>
      <xdr:row>0</xdr:row>
      <xdr:rowOff>182880</xdr:rowOff>
    </xdr:from>
    <xdr:to>
      <xdr:col>30</xdr:col>
      <xdr:colOff>199040</xdr:colOff>
      <xdr:row>18</xdr:row>
      <xdr:rowOff>198122</xdr:rowOff>
    </xdr:to>
    <xdr:graphicFrame macro="">
      <xdr:nvGraphicFramePr>
        <xdr:cNvPr id="3" name="Chart 2">
          <a:extLst>
            <a:ext uri="{FF2B5EF4-FFF2-40B4-BE49-F238E27FC236}">
              <a16:creationId xmlns:a16="http://schemas.microsoft.com/office/drawing/2014/main" id="{46BABB4E-F107-BC4E-94E4-00BE6C8C5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15240</xdr:colOff>
      <xdr:row>20</xdr:row>
      <xdr:rowOff>137160</xdr:rowOff>
    </xdr:from>
    <xdr:to>
      <xdr:col>30</xdr:col>
      <xdr:colOff>198120</xdr:colOff>
      <xdr:row>35</xdr:row>
      <xdr:rowOff>57150</xdr:rowOff>
    </xdr:to>
    <xdr:graphicFrame macro="">
      <xdr:nvGraphicFramePr>
        <xdr:cNvPr id="9" name="Chart 8">
          <a:extLst>
            <a:ext uri="{FF2B5EF4-FFF2-40B4-BE49-F238E27FC236}">
              <a16:creationId xmlns:a16="http://schemas.microsoft.com/office/drawing/2014/main" id="{8E14B23C-1257-41CC-5B46-16061F19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ernice Macquela" id="{4138674A-761B-4487-A3A5-265D19D8CBE4}" userId="1f26457384c04c48" providerId="Windows Live"/>
  <person displayName="Sean Bennett" id="{C8FEDC8C-D925-4DE8-9B2E-08062C31BAEE}" userId="777def08648fd2e8" providerId="Windows Live"/>
  <person displayName="Dineo Makate" id="{007D336D-C1D4-4AD4-8305-525F7EE15BF9}" userId="a21ca0d81a3dd141" providerId="Windows Live"/>
  <person displayName="Jackie Crafford" id="{B8D23A2C-2822-477E-A45E-4BE14AB9BA02}" userId="ab15ca096263dbd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5-06-20T06:52:14.83" personId="{C8FEDC8C-D925-4DE8-9B2E-08062C31BAEE}" id="{2891413B-E39A-4FE9-B53F-02843FA0572D}">
    <text xml:space="preserve">Blanks are islands here
</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06-20T06:52:40.91" personId="{C8FEDC8C-D925-4DE8-9B2E-08062C31BAEE}" id="{79B28698-5D99-44BC-816F-2BFA7E5560DD}">
    <text xml:space="preserve">Blanks are islands here
</text>
  </threadedComment>
</ThreadedComments>
</file>

<file path=xl/threadedComments/threadedComment3.xml><?xml version="1.0" encoding="utf-8"?>
<ThreadedComments xmlns="http://schemas.microsoft.com/office/spreadsheetml/2018/threadedcomments" xmlns:x="http://schemas.openxmlformats.org/spreadsheetml/2006/main">
  <threadedComment ref="L3" dT="2025-06-02T13:19:28.64" personId="{007D336D-C1D4-4AD4-8305-525F7EE15BF9}" id="{74E09C79-4BBB-4941-BFF7-85CF7C5070E9}">
    <text xml:space="preserve">Thika and Sasumua dams from Tana Basin
</text>
  </threadedComment>
  <threadedComment ref="AA4" dT="2025-06-04T08:40:29.50" personId="{007D336D-C1D4-4AD4-8305-525F7EE15BF9}" id="{71242845-9BC7-4A84-B396-BBE0CA7CE6B0}">
    <text>Flows into Somalia before reaching the ocean</text>
  </threadedComment>
  <threadedComment ref="AC4" dT="2025-06-04T08:43:06.61" personId="{007D336D-C1D4-4AD4-8305-525F7EE15BF9}" id="{4DB2961C-F10D-41A7-B325-BE082CCDEBF2}">
    <text>Indirectly flows into the ocean from Somalia: Juba basin</text>
  </threadedComment>
  <threadedComment ref="K7" dT="2025-06-03T09:51:47.72" personId="{007D336D-C1D4-4AD4-8305-525F7EE15BF9}" id="{2EF63B2E-6944-4C8B-ACE6-97D88105FBD0}">
    <text>Four dams</text>
  </threadedComment>
  <threadedComment ref="L7" dT="2025-06-02T14:35:43.54" personId="{007D336D-C1D4-4AD4-8305-525F7EE15BF9}" id="{18DC61F4-1A01-4250-BF5D-2809986CF890}">
    <text>Transfer to Nairobi</text>
  </threadedComment>
  <threadedComment ref="AB7" dT="2025-06-04T09:03:13.22" personId="{007D336D-C1D4-4AD4-8305-525F7EE15BF9}" id="{BE690592-E54F-4E9C-BA1D-4D8D7F299934}">
    <text>80% of Lake Turkana. Flow from Ethiopia</text>
  </threadedComment>
  <threadedComment ref="L12" dT="2025-06-02T13:19:28.64" personId="{007D336D-C1D4-4AD4-8305-525F7EE15BF9}" id="{8AC5CB76-6DF6-4A53-81D1-7B8989676854}">
    <text xml:space="preserve">Thika and Sasumua dams from Tana Basin
</text>
  </threadedComment>
  <threadedComment ref="AA13" dT="2025-06-04T08:40:29.50" personId="{007D336D-C1D4-4AD4-8305-525F7EE15BF9}" id="{5EAA1D4E-8509-409F-8BBE-47D790630640}">
    <text>Flows into Somalia before reaching the ocean</text>
  </threadedComment>
  <threadedComment ref="AC13" dT="2025-06-04T08:43:06.61" personId="{007D336D-C1D4-4AD4-8305-525F7EE15BF9}" id="{FB203594-052D-4134-884A-910E41EE1314}">
    <text>Indirectly flows into the ocean from Somalia: Juba basin</text>
  </threadedComment>
  <threadedComment ref="K16" dT="2025-06-03T09:51:47.72" personId="{007D336D-C1D4-4AD4-8305-525F7EE15BF9}" id="{8CA1C6E1-E117-4FDE-A0CB-6344B2508EBE}">
    <text>Four dams</text>
  </threadedComment>
  <threadedComment ref="L16" dT="2025-06-02T14:35:43.54" personId="{007D336D-C1D4-4AD4-8305-525F7EE15BF9}" id="{18146221-9B24-4636-B823-A934057CE72B}">
    <text>Transfer to Nairobi</text>
  </threadedComment>
  <threadedComment ref="AB16" dT="2025-06-04T09:03:13.22" personId="{007D336D-C1D4-4AD4-8305-525F7EE15BF9}" id="{6BE99D6B-1ACB-46FC-9B39-DC4476AABF56}">
    <text>80% of Lake Turkana. Flow from Ethiopia</text>
  </threadedComment>
  <threadedComment ref="L21" dT="2025-06-02T13:19:28.64" personId="{007D336D-C1D4-4AD4-8305-525F7EE15BF9}" id="{DABB0422-C030-4E66-AEA4-3462B27F5D36}">
    <text xml:space="preserve">Thika and Sasumua dams from Tana Basin
</text>
  </threadedComment>
  <threadedComment ref="AA22" dT="2025-06-04T08:40:29.50" personId="{007D336D-C1D4-4AD4-8305-525F7EE15BF9}" id="{5643CA8D-5827-446F-9576-34891997659A}">
    <text>Flows into Somalia before reaching the ocean</text>
  </threadedComment>
  <threadedComment ref="AC22" dT="2025-06-04T08:43:06.61" personId="{007D336D-C1D4-4AD4-8305-525F7EE15BF9}" id="{7A6ECDE6-555B-40E4-AF76-F65029328857}">
    <text>Indirectly flows into the ocean from Somalia: Juba basin</text>
  </threadedComment>
  <threadedComment ref="K25" dT="2025-06-03T09:51:47.72" personId="{007D336D-C1D4-4AD4-8305-525F7EE15BF9}" id="{497F2AEA-739C-4FF0-AEC1-03452F9FB691}">
    <text>Four dams</text>
  </threadedComment>
  <threadedComment ref="L25" dT="2025-06-02T14:35:43.54" personId="{007D336D-C1D4-4AD4-8305-525F7EE15BF9}" id="{B43F1C25-E1F6-4024-BEBD-157B2F70B963}">
    <text>Transfer to Nairobi</text>
  </threadedComment>
  <threadedComment ref="AB25" dT="2025-06-04T09:03:13.22" personId="{007D336D-C1D4-4AD4-8305-525F7EE15BF9}" id="{A934BC82-CD14-4AC9-AB52-8CB0035C00D9}">
    <text>80% of Lake Turkana. Flow from Ethiopia</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5-07-10T06:26:57.71" personId="{B8D23A2C-2822-477E-A45E-4BE14AB9BA02}" id="{612AABA2-4DEF-4807-9464-8641597E9081}">
    <text>Insert description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BI4" dT="2025-06-04T09:46:18.68" personId="{4138674A-761B-4487-A3A5-265D19D8CBE4}" id="{530875D8-4386-49AA-9976-78C66E56D0CC}">
    <text>Inserted Water Produced Value</text>
  </threadedComment>
  <threadedComment ref="B10" dT="2025-06-04T09:41:58.83" personId="{4138674A-761B-4487-A3A5-265D19D8CBE4}" id="{C552997C-3A88-4BE6-BF03-4EF2F00FEF1A}">
    <text>Adjusted by adding GW value</text>
  </threadedComment>
  <threadedComment ref="AQ10" dT="2025-06-04T09:41:58.83" personId="{4138674A-761B-4487-A3A5-265D19D8CBE4}" id="{D710CD99-820E-4982-A09A-2CF0A5115844}">
    <text>Adjusted by adding GW value</text>
  </threadedComment>
  <threadedComment ref="AR10" dT="2025-06-04T09:41:58.83" personId="{4138674A-761B-4487-A3A5-265D19D8CBE4}" id="{4F48D548-903E-40B1-8E77-9793129100AE}">
    <text>Adjusted by adding GW value</text>
  </threadedComment>
  <threadedComment ref="AW10" dT="2025-06-04T09:41:58.83" personId="{4138674A-761B-4487-A3A5-265D19D8CBE4}" id="{05A4C113-4AA9-4B9A-9C53-02D1A4BAF81A}">
    <text>Adjusted by adding GW value</text>
  </threadedComment>
  <threadedComment ref="AX10" dT="2025-06-04T09:41:58.83" personId="{4138674A-761B-4487-A3A5-265D19D8CBE4}" id="{61D25D6B-F549-4E88-8741-0C72276DAFAE}">
    <text>Adjusted by using SW value</text>
  </threadedComment>
  <threadedComment ref="BA10" dT="2025-06-04T09:41:58.83" personId="{4138674A-761B-4487-A3A5-265D19D8CBE4}" id="{FFAA7BFB-8FB4-4EAD-BDA9-8D68A9640324}">
    <text>Adjusted by adding GW value</text>
  </threadedComment>
  <threadedComment ref="BJ10" dT="2025-06-04T09:41:58.83" personId="{4138674A-761B-4487-A3A5-265D19D8CBE4}" id="{0A325BB8-E780-4EF2-A4EA-163C64566F98}">
    <text>Adjusted by adding GW value</text>
  </threadedComment>
  <threadedComment ref="BL10" dT="2025-06-04T09:41:58.83" personId="{4138674A-761B-4487-A3A5-265D19D8CBE4}" id="{BF727399-D577-46AE-95A5-1F2DC0236456}">
    <text>Adjusted by adding GW value</text>
  </threadedComment>
  <threadedComment ref="BR10" dT="2025-06-04T09:41:58.83" personId="{4138674A-761B-4487-A3A5-265D19D8CBE4}" id="{5525B46D-4D97-490B-AE79-75BBEA2CA4A9}">
    <text>Adjusted by adding GW value</text>
  </threadedComment>
  <threadedComment ref="CB10" dT="2025-06-04T09:41:58.83" personId="{4138674A-761B-4487-A3A5-265D19D8CBE4}" id="{C5D6CC9F-8BB0-42C2-AD07-2638489ABE4D}">
    <text>Adjusted by adding GW value</text>
  </threadedComment>
  <threadedComment ref="CW10" dT="2025-06-04T09:41:58.83" personId="{4138674A-761B-4487-A3A5-265D19D8CBE4}" id="{7C86C449-D20B-4FCD-AAFF-23A9A87A8CEF}">
    <text>Adjusted by adding GW value</text>
  </threadedComment>
</ThreadedComments>
</file>

<file path=xl/threadedComments/threadedComment6.xml><?xml version="1.0" encoding="utf-8"?>
<ThreadedComments xmlns="http://schemas.microsoft.com/office/spreadsheetml/2018/threadedcomments" xmlns:x="http://schemas.openxmlformats.org/spreadsheetml/2006/main">
  <threadedComment ref="L3" dT="2025-06-02T13:19:28.64" personId="{007D336D-C1D4-4AD4-8305-525F7EE15BF9}" id="{8CB5E566-A406-467E-8BDD-BDB1F247833C}">
    <text xml:space="preserve">Thika and Sasumua dams from Tana Basin
</text>
  </threadedComment>
  <threadedComment ref="AA4" dT="2025-06-04T08:40:29.50" personId="{007D336D-C1D4-4AD4-8305-525F7EE15BF9}" id="{59274F3A-293D-4196-8054-FE1B0C38C444}">
    <text>Flows into Somalia before reaching the ocean</text>
  </threadedComment>
  <threadedComment ref="AC4" dT="2025-06-04T08:43:06.61" personId="{007D336D-C1D4-4AD4-8305-525F7EE15BF9}" id="{0DFF3C57-B775-4C26-BB9C-C9F0D46F4286}">
    <text>Indirectly flows into the ocean from Somalia: Juba basin</text>
  </threadedComment>
  <threadedComment ref="K7" dT="2025-06-03T09:51:47.72" personId="{007D336D-C1D4-4AD4-8305-525F7EE15BF9}" id="{7A9A1F37-52EC-4BE4-9C60-93B2DF3EFB1F}">
    <text>Four dams</text>
  </threadedComment>
  <threadedComment ref="L7" dT="2025-06-02T14:35:43.54" personId="{007D336D-C1D4-4AD4-8305-525F7EE15BF9}" id="{72E960C2-AD43-4D85-9EBB-4D858D8ECEC7}">
    <text>Transfer to Nairobi</text>
  </threadedComment>
  <threadedComment ref="AB7" dT="2025-06-04T09:03:13.22" personId="{007D336D-C1D4-4AD4-8305-525F7EE15BF9}" id="{9A95D643-B179-4DD5-8337-44AEC0186F21}">
    <text>80% of Lake Turkana. Flow from Ethiopia</text>
  </threadedComment>
  <threadedComment ref="L12" dT="2025-06-02T13:19:28.64" personId="{007D336D-C1D4-4AD4-8305-525F7EE15BF9}" id="{A55F1E58-907E-4E2B-9BF9-725AFF705D4E}">
    <text xml:space="preserve">Thika and Sasumua dams from Tana Basin
</text>
  </threadedComment>
  <threadedComment ref="AA13" dT="2025-06-04T08:40:29.50" personId="{007D336D-C1D4-4AD4-8305-525F7EE15BF9}" id="{B178D6D4-A02D-4A80-80B0-1114F767B6A7}">
    <text>Flows into Somalia before reaching the ocean</text>
  </threadedComment>
  <threadedComment ref="AC13" dT="2025-06-04T08:43:06.61" personId="{007D336D-C1D4-4AD4-8305-525F7EE15BF9}" id="{DD71EB8C-D1F2-4742-BD99-E8A3AEA1B00E}">
    <text>Indirectly flows into the ocean from Somalia: Juba basin</text>
  </threadedComment>
  <threadedComment ref="K16" dT="2025-06-03T09:51:47.72" personId="{007D336D-C1D4-4AD4-8305-525F7EE15BF9}" id="{45536985-EC4E-4BD3-8EF9-9755E4B42124}">
    <text>Four dams</text>
  </threadedComment>
  <threadedComment ref="L16" dT="2025-06-02T14:35:43.54" personId="{007D336D-C1D4-4AD4-8305-525F7EE15BF9}" id="{3D7C9F24-0F8F-44AC-BA82-A1DDAD606574}">
    <text>Transfer to Nairobi</text>
  </threadedComment>
  <threadedComment ref="AB16" dT="2025-06-04T09:03:13.22" personId="{007D336D-C1D4-4AD4-8305-525F7EE15BF9}" id="{4C89B4B1-F048-48D9-8894-4C79D19DAA5E}">
    <text>80% of Lake Turkana. Flow from Ethiopia</text>
  </threadedComment>
  <threadedComment ref="L21" dT="2025-06-02T13:19:28.64" personId="{007D336D-C1D4-4AD4-8305-525F7EE15BF9}" id="{2275315C-0514-4444-9C9A-018BC2793510}">
    <text xml:space="preserve">Thika and Sasumua dams from Tana Basin
</text>
  </threadedComment>
  <threadedComment ref="AA22" dT="2025-06-04T08:40:29.50" personId="{007D336D-C1D4-4AD4-8305-525F7EE15BF9}" id="{1CB30E1A-C3FB-43C0-A9F8-1222691544B1}">
    <text>Flows into Somalia before reaching the ocean</text>
  </threadedComment>
  <threadedComment ref="AC22" dT="2025-06-04T08:43:06.61" personId="{007D336D-C1D4-4AD4-8305-525F7EE15BF9}" id="{CBD89EAF-4D73-4816-B5D6-1930029B8255}">
    <text>Indirectly flows into the ocean from Somalia: Juba basin</text>
  </threadedComment>
  <threadedComment ref="K25" dT="2025-06-03T09:51:47.72" personId="{007D336D-C1D4-4AD4-8305-525F7EE15BF9}" id="{5B2AC86F-0EFF-485B-914D-8B0D9445AE13}">
    <text>Four dams</text>
  </threadedComment>
  <threadedComment ref="L25" dT="2025-06-02T14:35:43.54" personId="{007D336D-C1D4-4AD4-8305-525F7EE15BF9}" id="{24ABB2DB-1837-4477-94C3-6272AB1F6B37}">
    <text>Transfer to Nairobi</text>
  </threadedComment>
  <threadedComment ref="AB25" dT="2025-06-04T09:03:13.22" personId="{007D336D-C1D4-4AD4-8305-525F7EE15BF9}" id="{47FDD4C7-72FB-4508-B3D6-C21ECDABF663}">
    <text>80% of Lake Turkana. Flow from Ethiopia</text>
  </threadedComment>
</ThreadedComments>
</file>

<file path=xl/threadedComments/threadedComment7.xml><?xml version="1.0" encoding="utf-8"?>
<ThreadedComments xmlns="http://schemas.microsoft.com/office/spreadsheetml/2018/threadedcomments" xmlns:x="http://schemas.openxmlformats.org/spreadsheetml/2006/main">
  <threadedComment ref="D3" dT="2025-06-20T09:27:59.84" personId="{4138674A-761B-4487-A3A5-265D19D8CBE4}" id="{9985329D-34CE-4CAA-8DDD-CD8318BA486B}">
    <text>Suspected Data Problem: This value far exceeds comparable values in the same year and in other years.</text>
  </threadedComment>
  <threadedComment ref="B32" dT="2025-06-20T10:49:07.32" personId="{4138674A-761B-4487-A3A5-265D19D8CBE4}" id="{0C1D70C4-C4F1-4B5C-9AB7-49144982C52D}">
    <text>Industry, Domestic, Public and Other surface water supply</text>
  </threadedComment>
</ThreadedComments>
</file>

<file path=xl/threadedComments/threadedComment8.xml><?xml version="1.0" encoding="utf-8"?>
<ThreadedComments xmlns="http://schemas.microsoft.com/office/spreadsheetml/2018/threadedcomments" xmlns:x="http://schemas.openxmlformats.org/spreadsheetml/2006/main">
  <threadedComment ref="B10" dT="2025-06-20T10:10:43.86" personId="{C8FEDC8C-D925-4DE8-9B2E-08062C31BAEE}" id="{14982A60-2E45-44DA-8547-6C2952292201}">
    <text xml:space="preserve">Assumed a 2,5m average Depth
</text>
  </threadedComment>
  <threadedComment ref="D10" dT="2025-06-20T10:11:02.53" personId="{C8FEDC8C-D925-4DE8-9B2E-08062C31BAEE}" id="{E7D54BC5-BA84-4DDC-9E62-CE2488CAC789}">
    <text xml:space="preserve">Assumed a 2,5m average depth
</text>
  </threadedComment>
  <threadedComment ref="D17" dT="2025-07-02T13:23:20.04" personId="{4138674A-761B-4487-A3A5-265D19D8CBE4}" id="{93262158-41FA-4181-B748-ABE2FE8DF2A1}">
    <text>Used 3 meters</text>
  </threadedComment>
</ThreadedComments>
</file>

<file path=xl/threadedComments/threadedComment9.xml><?xml version="1.0" encoding="utf-8"?>
<ThreadedComments xmlns="http://schemas.microsoft.com/office/spreadsheetml/2018/threadedcomments" xmlns:x="http://schemas.openxmlformats.org/spreadsheetml/2006/main">
  <threadedComment ref="B2" dT="2025-06-02T13:07:45.71" personId="{007D336D-C1D4-4AD4-8305-525F7EE15BF9}" id="{D10E50DD-9A77-4628-8E82-7DB97E08CAEE}">
    <text>Athi Basin plan</text>
  </threadedComment>
  <threadedComment ref="F2" dT="2025-06-02T13:29:10.90" personId="{007D336D-C1D4-4AD4-8305-525F7EE15BF9}" id="{F28F79B1-3771-40FC-BDCF-8A7102136CA0}">
    <text>ISC Tana Basin plan</text>
  </threadedComment>
  <threadedComment ref="B11" dT="2025-06-02T13:02:01.72" personId="{007D336D-C1D4-4AD4-8305-525F7EE15BF9}" id="{8EB468A3-9A72-4FEA-8322-ECDE8B0D32EE}">
    <text>ISC Athi Basin Plan</text>
  </threadedComment>
  <threadedComment ref="F13" dT="2025-06-02T13:40:42.63" personId="{007D336D-C1D4-4AD4-8305-525F7EE15BF9}" id="{846FF818-7104-4FF3-B916-E53098A0E1C6}">
    <text xml:space="preserve">7 dams
</text>
  </threadedComment>
  <threadedComment ref="G13" dT="2025-06-03T09:51:47.72" personId="{007D336D-C1D4-4AD4-8305-525F7EE15BF9}" id="{00E193E3-639D-454A-A2BF-E5C0EB7AB32D}">
    <text>Four dams</text>
  </threadedComment>
  <threadedComment ref="B14" dT="2025-06-02T13:19:28.64" personId="{007D336D-C1D4-4AD4-8305-525F7EE15BF9}" id="{09381375-74AC-4866-A2F7-5BC4EAF1CD90}">
    <text xml:space="preserve">Thika and Sasumua dams from Tana Basin
</text>
  </threadedComment>
  <threadedComment ref="F14" dT="2025-06-02T14:35:43.54" personId="{007D336D-C1D4-4AD4-8305-525F7EE15BF9}" id="{3CB86CD8-0EEB-4C10-9A72-012E950A9E61}">
    <text>Transfer to Nairobi</text>
  </threadedComment>
  <threadedComment ref="E25" dT="2025-06-03T08:34:12.44" personId="{007D336D-C1D4-4AD4-8305-525F7EE15BF9}" id="{37254D3A-B2CB-4493-8F75-1ECDF98C4569}">
    <text>Sondu, Sangoro and Gogo falls</text>
  </threadedComment>
  <threadedComment ref="G25" dT="2025-06-03T09:53:12.12" personId="{007D336D-C1D4-4AD4-8305-525F7EE15BF9}" id="{87DF2A0A-09A2-41F5-8677-8CF055D9BDA0}">
    <text>Turkwel hydropower station</text>
  </threadedComment>
  <threadedComment ref="B26" dT="2025-06-03T09:22:39.02" personId="{007D336D-C1D4-4AD4-8305-525F7EE15BF9}" id="{C637EC33-1921-4AB1-B51F-5BF18851B211}">
    <text>30 domestic, 19% livestock, 5% industry, 1% irrigation</text>
  </threadedComment>
  <threadedComment ref="C26" dT="2025-06-03T09:25:04.67" personId="{007D336D-C1D4-4AD4-8305-525F7EE15BF9}" id="{904C899C-BDE9-4EC2-8751-1DEEF0F9D908}">
    <text>26% domestic and public, 7% livestock, 19% irrigation, 16% industry, 18% other</text>
  </threadedComment>
  <threadedComment ref="D26" dT="2025-06-03T09:27:24.91" personId="{007D336D-C1D4-4AD4-8305-525F7EE15BF9}" id="{3459DA9A-1A82-4185-8546-82269A6E9C05}">
    <text xml:space="preserve">43% domestic, 9% livestock, 3%  irrigation, 5% industry </text>
  </threadedComment>
  <threadedComment ref="E26" dT="2025-06-03T09:28:51.54" personId="{007D336D-C1D4-4AD4-8305-525F7EE15BF9}" id="{D4B291C2-B60C-4354-82FF-0327CA531B0C}">
    <text>43% domestic, 9% livestock, 3% irrigation, 5% industry</text>
  </threadedComment>
  <threadedComment ref="F26" dT="2025-06-03T11:27:00.60" personId="{007D336D-C1D4-4AD4-8305-525F7EE15BF9}" id="{16117B40-9160-4C52-8F66-0A17D1B4CCA7}">
    <text>30% domestic, 19% livestock, 1% small irrigation, 5% industry</text>
  </threadedComment>
  <threadedComment ref="G26" dT="2025-06-03T09:42:16.04" personId="{007D336D-C1D4-4AD4-8305-525F7EE15BF9}" id="{62A9C228-C7A4-473B-847D-27A26186E412}">
    <text>47% Domestic. 38% livestock, 42% small irrigation,5% industrial</text>
  </threadedComment>
  <threadedComment ref="B28" dT="2025-06-03T09:15:52.16" personId="{007D336D-C1D4-4AD4-8305-525F7EE15BF9}" id="{D3044570-2BDC-4E27-AECC-2F8AE166A9C7}">
    <text>Lake Amboseli</text>
  </threadedComment>
  <threadedComment ref="D29" dT="2025-06-03T08:51:45.95" personId="{007D336D-C1D4-4AD4-8305-525F7EE15BF9}" id="{657A2252-6006-4A47-A00B-6D4C155C829A}">
    <text>To Uganda via Malaksi River and Malaba River</text>
  </threadedComment>
  <threadedComment ref="E29" dT="2025-06-03T08:45:37.28" personId="{007D336D-C1D4-4AD4-8305-525F7EE15BF9}" id="{E6476F95-F2A9-4EAC-8454-37B69E7B19EA}">
    <text>Into Tanzania, which eventually ends up in the lake victoria</text>
  </threadedComment>
  <threadedComment ref="G29" dT="2025-06-04T08:55:22.16" personId="{007D336D-C1D4-4AD4-8305-525F7EE15BF9}" id="{A23C8F14-BA1C-4D39-AD9B-B048A9A94E8D}">
    <text>Tanzania</text>
  </threadedComment>
  <threadedComment ref="B30" dT="2025-06-02T13:16:29.90" personId="{007D336D-C1D4-4AD4-8305-525F7EE15BF9}" id="{AE043AFC-FE62-4401-A448-53525B09174A}">
    <text xml:space="preserve">Rive r node: 8,9,10,11,12,13,14
</text>
  </threadedComment>
  <threadedComment ref="F30" dT="2025-06-03T09:33:02.69" personId="{007D336D-C1D4-4AD4-8305-525F7EE15BF9}" id="{2FCC2EFB-EABE-4707-BFCC-E7C45A7D754C}">
    <text xml:space="preserve">Flow via Tana River
</text>
  </threadedComment>
  <threadedComment ref="G36" dT="2025-06-03T09:57:45.80" personId="{007D336D-C1D4-4AD4-8305-525F7EE15BF9}" id="{E4F6536E-B5FE-4C3B-9ADC-7C9D0E0595D7}">
    <text>Flow from Ethiopia into Lake Turkana</text>
  </threadedComment>
</ThreadedComments>
</file>

<file path=xl/threadedComments/threadedComment10.xml><?xml version="1.0" encoding="utf-8"?>
<ThreadedComments xmlns="http://schemas.microsoft.com/office/spreadsheetml/2018/threadedcomments" xmlns:x="http://schemas.openxmlformats.org/spreadsheetml/2006/main">
  <threadedComment ref="L3" dT="2025-06-02T13:19:28.64" personId="{007D336D-C1D4-4AD4-8305-525F7EE15BF9}" id="{B6101274-738E-4A5B-B9A9-A39FD11C6568}">
    <text xml:space="preserve">Thika and Sasumua dams from Tana Basin
</text>
  </threadedComment>
  <threadedComment ref="AE4" dT="2025-06-04T08:40:29.50" personId="{007D336D-C1D4-4AD4-8305-525F7EE15BF9}" id="{8842EDE3-A984-45A1-9A1C-2B38AE85D95B}">
    <text>Flows into Somalia before reaching the ocean</text>
  </threadedComment>
  <threadedComment ref="AG4" dT="2025-06-04T08:43:06.61" personId="{007D336D-C1D4-4AD4-8305-525F7EE15BF9}" id="{927A5D88-E6FC-4176-9F2E-47AC3A82B261}">
    <text>Indirectly flows into the ocean from Somalia: Juba basin</text>
  </threadedComment>
  <threadedComment ref="K7" dT="2025-06-03T09:51:47.72" personId="{007D336D-C1D4-4AD4-8305-525F7EE15BF9}" id="{40711DB9-729D-4348-8506-B3214E307027}">
    <text>Four dams</text>
  </threadedComment>
  <threadedComment ref="L7" dT="2025-06-02T14:35:43.54" personId="{007D336D-C1D4-4AD4-8305-525F7EE15BF9}" id="{85C1B146-D6A0-40CC-8D19-EB371D405B87}">
    <text>Transfer to Nairobi</text>
  </threadedComment>
  <threadedComment ref="AF7" dT="2025-06-04T09:03:13.22" personId="{007D336D-C1D4-4AD4-8305-525F7EE15BF9}" id="{3C45BE59-D0AB-4F1F-8B62-48E8D30E7941}">
    <text>80% of Lake Turkana. Flows
 from Ethiopia</text>
  </threadedComment>
  <threadedComment ref="L12" dT="2025-06-02T13:19:28.64" personId="{007D336D-C1D4-4AD4-8305-525F7EE15BF9}" id="{B33BBCDF-3961-4B2E-8CF1-8DECB53037B2}">
    <text xml:space="preserve">Thika and Sasumua dams from Tana Basin
</text>
  </threadedComment>
  <threadedComment ref="AE13" dT="2025-06-04T08:40:29.50" personId="{007D336D-C1D4-4AD4-8305-525F7EE15BF9}" id="{2F760C77-BDC5-49E2-977C-F417A8AE12D0}">
    <text>Flows into Somalia before reaching the ocean</text>
  </threadedComment>
  <threadedComment ref="AG13" dT="2025-06-04T08:43:06.61" personId="{007D336D-C1D4-4AD4-8305-525F7EE15BF9}" id="{C2BE861D-9B35-4993-812A-2394715CC7D0}">
    <text>Indirectly flows into the ocean from Somalia: Juba basin</text>
  </threadedComment>
  <threadedComment ref="K16" dT="2025-06-03T09:51:47.72" personId="{007D336D-C1D4-4AD4-8305-525F7EE15BF9}" id="{7862C697-7657-4B9C-9C5B-5F4E7698ED74}">
    <text>Four dams</text>
  </threadedComment>
  <threadedComment ref="L16" dT="2025-06-02T14:35:43.54" personId="{007D336D-C1D4-4AD4-8305-525F7EE15BF9}" id="{AE951030-B01F-4421-ABBF-2F7A5A89E40A}">
    <text>Transfer to Nairobi</text>
  </threadedComment>
  <threadedComment ref="AF16" dT="2025-06-04T09:03:13.22" personId="{007D336D-C1D4-4AD4-8305-525F7EE15BF9}" id="{6A497E63-25E5-423B-9329-33498CD2BCC6}">
    <text>80% of Lake Turkana. Flow from Ethiopia</text>
  </threadedComment>
  <threadedComment ref="L21" dT="2025-06-02T13:19:28.64" personId="{007D336D-C1D4-4AD4-8305-525F7EE15BF9}" id="{99A75466-D08B-447F-8ACE-18F69454A284}">
    <text xml:space="preserve">Thika and Sasumua dams from Tana Basin
</text>
  </threadedComment>
  <threadedComment ref="AE22" dT="2025-06-04T08:40:29.50" personId="{007D336D-C1D4-4AD4-8305-525F7EE15BF9}" id="{B89EFC92-EC83-4AE7-91F1-9CF0A48A2196}">
    <text>Flows into Somalia before reaching the ocean</text>
  </threadedComment>
  <threadedComment ref="AG22" dT="2025-06-04T08:43:06.61" personId="{007D336D-C1D4-4AD4-8305-525F7EE15BF9}" id="{1B312406-E80E-4148-A407-526C769AF68D}">
    <text>Indirectly flows into the ocean from Somalia: Juba basin</text>
  </threadedComment>
  <threadedComment ref="K25" dT="2025-06-03T09:51:47.72" personId="{007D336D-C1D4-4AD4-8305-525F7EE15BF9}" id="{E6881603-C3F1-4EDE-8D15-7EBD355D4E1D}">
    <text>Four dams</text>
  </threadedComment>
  <threadedComment ref="L25" dT="2025-06-02T14:35:43.54" personId="{007D336D-C1D4-4AD4-8305-525F7EE15BF9}" id="{26BAA615-B6BB-4A4F-9E3E-6A05BD7756CA}">
    <text>Transfer to Nairobi</text>
  </threadedComment>
  <threadedComment ref="AF25" dT="2025-06-04T09:03:13.22" personId="{007D336D-C1D4-4AD4-8305-525F7EE15BF9}" id="{9EE237A6-8811-474B-B666-4CF6F79E9573}">
    <text>80% of Lake Turkana. Flow from Ethiopia</text>
  </threadedComment>
</ThreadedComments>
</file>

<file path=xl/threadedComments/threadedComment11.xml><?xml version="1.0" encoding="utf-8"?>
<ThreadedComments xmlns="http://schemas.microsoft.com/office/spreadsheetml/2018/threadedcomments" xmlns:x="http://schemas.openxmlformats.org/spreadsheetml/2006/main">
  <threadedComment ref="L5" dT="2025-06-23T08:46:06.01" personId="{007D336D-C1D4-4AD4-8305-525F7EE15BF9}" id="{D3664EA4-D4F7-4597-A74D-0ECC22BF618D}">
    <text xml:space="preserve">Used depth=1m and the area of the lake=170km2
</text>
  </threadedComment>
  <threadedComment ref="M5" dT="2025-06-23T08:48:46.42" personId="{007D336D-C1D4-4AD4-8305-525F7EE15BF9}" id="{20F20FF5-8D43-46FE-BEC3-D2C3DC225376}">
    <text>Assume opening stock=outflow to the sea</text>
  </threadedComment>
  <threadedComment ref="N5" dT="2025-07-08T11:17:35.81" personId="{4138674A-761B-4487-A3A5-265D19D8CBE4}" id="{D3325027-30E6-4357-8FAF-39DDB86FC133}">
    <text>Groundwater Recharge</text>
  </threadedComment>
  <threadedComment ref="T5" dT="2025-07-08T13:18:29.78" personId="{4138674A-761B-4487-A3A5-265D19D8CBE4}" id="{917773D6-65C4-4C87-9FFB-2E0B8F1AC81E}">
    <text>Used lake depth of 3m</text>
  </threadedComment>
  <threadedComment ref="AA5" dT="2025-07-02T13:12:23.51" personId="{4138674A-761B-4487-A3A5-265D19D8CBE4}" id="{DF176865-06DB-4853-BF8A-79503E8732D9}">
    <text xml:space="preserve">Chebara Dam, Kipkarren Dam, Ellegirini Dam and other smaller dams </text>
  </threadedComment>
  <threadedComment ref="AB5" dT="2025-07-08T12:46:00.96" personId="{4138674A-761B-4487-A3A5-265D19D8CBE4}" id="{2C0DEEA7-FCD2-494C-849F-E9B4C4B6933F}">
    <text xml:space="preserve">Estimated lake capacity using depth and area. Used lake depth of 3m
</text>
  </threadedComment>
  <threadedComment ref="AI5" dT="2025-07-02T12:44:50.16" personId="{4138674A-761B-4487-A3A5-265D19D8CBE4}" id="{B9F7853A-7469-43C3-AFAB-70461AD700FD}">
    <text>Sondu Miriu Dam for Hydropower</text>
  </threadedComment>
  <threadedComment ref="AR5" dT="2025-07-01T10:47:56.27" personId="{4138674A-761B-4487-A3A5-265D19D8CBE4}" id="{7C4014F4-614C-45DE-A965-D6605B44F8E9}">
    <text>Storage Capacity of Lake Turkana</text>
  </threadedComment>
  <threadedComment ref="M7" dT="2025-06-23T09:02:14.52" personId="{007D336D-C1D4-4AD4-8305-525F7EE15BF9}" id="{A745CF1C-496F-44B7-9E0F-2B9FA559BAE4}">
    <text xml:space="preserve">WWTW+ soil water (3%)
</text>
  </threadedComment>
  <threadedComment ref="K9" dT="2025-07-08T13:02:00.76" personId="{4138674A-761B-4487-A3A5-265D19D8CBE4}" id="{FB4B96DB-5CCE-4B9A-BC7A-08758806ED3E}">
    <text>Used precipitation/storage capacity ratio of the lake</text>
  </threadedComment>
  <threadedComment ref="L9" dT="2025-06-25T12:29:49.77" personId="{007D336D-C1D4-4AD4-8305-525F7EE15BF9}" id="{2D50A14B-6FDD-4CA5-BF21-3851978DBAF6}">
    <text>Africa experts.com</text>
  </threadedComment>
  <threadedComment ref="M9" dT="2025-06-25T12:21:40.08" personId="{007D336D-C1D4-4AD4-8305-525F7EE15BF9}" id="{B1AAF818-CE77-4D67-8717-01520FB3CB83}">
    <text>0.5% 0f precipitation</text>
  </threadedComment>
  <threadedComment ref="U9" dT="2025-07-08T12:51:29.09" personId="{4138674A-761B-4487-A3A5-265D19D8CBE4}" id="{F02AE6DD-1FFE-4EE6-9615-7573D0EEC3A4}">
    <text xml:space="preserve">It is assumed that only 0.5% (0.005) of total precipitation falls directly on rivers, as rivers cover a very small portion of the land surface compared to soil </text>
  </threadedComment>
  <threadedComment ref="AY9" dT="2025-07-01T08:25:59.28" personId="{007D336D-C1D4-4AD4-8305-525F7EE15BF9}" id="{52033399-5494-4225-9607-AEB837B13F7B}">
    <text>Area of dams and use basin and total precipitation proportion</text>
  </threadedComment>
  <threadedComment ref="K11" dT="2025-06-23T09:34:46.92" personId="{007D336D-C1D4-4AD4-8305-525F7EE15BF9}" id="{2C2823A1-05AF-4329-9768-4C21DC613A16}">
    <text>20% of supply</text>
  </threadedComment>
  <threadedComment ref="N11" dT="2025-07-08T13:04:49.23" personId="{4138674A-761B-4487-A3A5-265D19D8CBE4}" id="{BA14C1AB-B4F6-4C3D-A34F-2688517C8168}">
    <text>Groundwater is recharged by the amount of water that is used</text>
  </threadedComment>
  <threadedComment ref="U11" dT="2025-07-08T12:48:08.31" personId="{4138674A-761B-4487-A3A5-265D19D8CBE4}" id="{3FA31F2D-2F46-4AF6-8979-A1281433E08C}">
    <text xml:space="preserve">Rainfall this year is 1.355 times higher than average, so the river's MAR inflow is estimated by adding this extra rainfall to the usual MAR </text>
  </threadedComment>
  <threadedComment ref="V11" dT="2025-07-08T13:05:10.46" personId="{4138674A-761B-4487-A3A5-265D19D8CBE4}" id="{4A32EB68-9458-491B-8196-C884D4537A67}">
    <text>Groundwater is recharged by the amount of water that is used</text>
  </threadedComment>
  <threadedComment ref="AB11" dT="2025-06-27T10:36:26.80" personId="{007D336D-C1D4-4AD4-8305-525F7EE15BF9}" id="{252D7B76-06DE-4FEE-A987-2F5DFFD73976}">
    <text xml:space="preserve">Flow into small lake (river node 17) before entering lake victoria </text>
  </threadedComment>
  <threadedComment ref="AD11" dT="2025-07-08T13:05:58.20" personId="{4138674A-761B-4487-A3A5-265D19D8CBE4}" id="{85E1E102-8031-4C99-8634-2B834FFF56F4}">
    <text>Groundwater is recharged by the amount of water that is used</text>
  </threadedComment>
  <threadedComment ref="AL11" dT="2025-07-08T13:06:21.17" personId="{4138674A-761B-4487-A3A5-265D19D8CBE4}" id="{B1E4601A-84BC-4EB8-8EB1-62586EA645AE}">
    <text>Groundwater is recharged by the amount of water that is used</text>
  </threadedComment>
  <threadedComment ref="AQ11" dT="2025-07-01T12:45:07.89" personId="{4138674A-761B-4487-A3A5-265D19D8CBE4}" id="{59B69E3B-60F2-4917-8C3A-B45D8A91161D}">
    <text>Turkwel Dam Inflow from Basin Report</text>
  </threadedComment>
  <threadedComment ref="AR11" dT="2025-07-01T12:47:19.44" personId="{4138674A-761B-4487-A3A5-265D19D8CBE4}" id="{3FFD43A9-EC7F-4327-8DC4-36A5C65320D7}">
    <text>Kerio River + Turkwel River = Inflow Into Lake Turkana. Plus Lake Naivasha inflow</text>
  </threadedComment>
  <threadedComment ref="AT11" dT="2025-06-23T10:46:31.03" personId="{007D336D-C1D4-4AD4-8305-525F7EE15BF9}" id="{BF1D6CE5-42DB-402F-9160-C3ACD63A7B83}">
    <text xml:space="preserve">Lake returns+ soil water (25%)
</text>
  </threadedComment>
  <threadedComment ref="AY11" dT="2025-07-08T13:08:44.88" personId="{4138674A-761B-4487-A3A5-265D19D8CBE4}" id="{5C2A8762-38A8-4D29-8E81-C4656C465893}">
    <text>Inflows to dams is 20% of supply - estimation based on hydrological assessment</text>
  </threadedComment>
  <threadedComment ref="K15" dT="2025-06-30T12:33:53.37" personId="{007D336D-C1D4-4AD4-8305-525F7EE15BF9}" id="{3DE96AE7-641F-4CA5-AA8C-4C4BA3CC8DA0}">
    <text>Total SW-irrigation</text>
  </threadedComment>
  <threadedComment ref="L15" dT="2025-06-30T12:34:54.36" personId="{007D336D-C1D4-4AD4-8305-525F7EE15BF9}" id="{F185C4B7-2A1F-40B3-8878-F1605008A6C3}">
    <text>Lake Amboseli is at the bottom of the catchment. No info available on water use</text>
  </threadedComment>
  <threadedComment ref="M15" dT="2025-06-30T12:31:15.88" personId="{007D336D-C1D4-4AD4-8305-525F7EE15BF9}" id="{CDC4F332-C131-497F-9143-AAE2FA51BBC9}">
    <text>SW irrigation</text>
  </threadedComment>
  <threadedComment ref="AA15" dT="2025-07-02T13:38:41.58" personId="{4138674A-761B-4487-A3A5-265D19D8CBE4}" id="{3D2F68FC-467D-498E-8F15-0AD9F9BA584A}">
    <text xml:space="preserve">Assumption is that water for Domestic comes from Dams
</text>
  </threadedComment>
  <threadedComment ref="AI15" dT="2025-07-08T09:10:18.39" personId="{4138674A-761B-4487-A3A5-265D19D8CBE4}" id="{BFB3F342-1094-47D2-8CD2-6A2F9BDA3D05}">
    <text>No information available on how much water is being abstracted from Dams</text>
  </threadedComment>
  <threadedComment ref="AY15" dT="2025-07-01T08:30:37.37" personId="{007D336D-C1D4-4AD4-8305-525F7EE15BF9}" id="{304D7E4B-BB94-4C36-9778-F84D55AE014F}">
    <text>Total SW-Agri</text>
  </threadedComment>
  <threadedComment ref="AR17" dT="2025-07-01T13:57:43.96" personId="{4138674A-761B-4487-A3A5-265D19D8CBE4}" id="{E98F3BA5-5251-4EE3-BBCB-CF72AD15A9F1}">
    <text>ET is 10 times more than precipitation</text>
  </threadedComment>
  <threadedComment ref="U18" dT="2025-07-03T09:06:00.05" personId="{4138674A-761B-4487-A3A5-265D19D8CBE4}" id="{9A3CC7B5-5108-4CC8-BA3E-3272107674D5}">
    <text>Outflow to Somalia before it reaches the sea</text>
  </threadedComment>
  <threadedComment ref="AC18" dT="2025-07-02T13:41:45.96" personId="{4138674A-761B-4487-A3A5-265D19D8CBE4}" id="{796AD5F5-AA87-4D36-BD00-E23DCAB7683F}">
    <text>To Uganda via Malaksi River and Malaba River; as well as outflow to Lake Victoria</text>
  </threadedComment>
  <threadedComment ref="AK18" dT="2025-07-02T13:01:35.03" personId="{4138674A-761B-4487-A3A5-265D19D8CBE4}" id="{B82DF78F-36D6-4A26-98FA-E2F6809386EF}">
    <text>Outflows to Lake Victoria and to Tanzania, which eventually ends up in Lake Victoria</text>
  </threadedComment>
  <threadedComment ref="AS18" dT="2025-07-01T12:27:31.95" personId="{4138674A-761B-4487-A3A5-265D19D8CBE4}" id="{DB7CA4CC-2BC8-4426-8BD7-B6E4A3544F20}">
    <text>Water to Tanzania</text>
  </threadedComment>
  <threadedComment ref="AY18" dT="2025-07-08T13:10:08.81" personId="{4138674A-761B-4487-A3A5-265D19D8CBE4}" id="{AD14FE03-C30B-4C70-B9FD-F5C3958654EE}">
    <text>Flow to Athi river</text>
  </threadedComment>
  <threadedComment ref="M19" dT="2025-06-30T13:23:17.24" personId="{007D336D-C1D4-4AD4-8305-525F7EE15BF9}" id="{9165DDCF-D8BE-4A8B-97A6-5A33DE28708F}">
    <text>Goal seek. To get higher outflow due to higher rainfall</text>
  </threadedComment>
  <threadedComment ref="BA19" dT="2025-07-08T13:10:36.89" personId="{4138674A-761B-4487-A3A5-265D19D8CBE4}" id="{624CCB35-FA38-49EA-A55F-405C7756FEAA}">
    <text>Goal seek value to get higher outflow to sea</text>
  </threadedComment>
  <threadedComment ref="L20" dT="2025-06-23T10:36:20.52" personId="{007D336D-C1D4-4AD4-8305-525F7EE15BF9}" id="{4E0A2E33-EB13-4A06-8E50-42953B65D316}">
    <text>=Closing volume*3%</text>
  </threadedComment>
  <threadedComment ref="T20" dT="2025-07-03T09:43:24.99" personId="{4138674A-761B-4487-A3A5-265D19D8CBE4}" id="{7E40FB46-6C34-455B-85E7-BF1247C68637}">
    <text>Lake water outflows but also recharges the aquifer however the information for the amount is unknown</text>
  </threadedComment>
  <threadedComment ref="AB20" dT="2025-06-27T12:50:48.19" personId="{007D336D-C1D4-4AD4-8305-525F7EE15BF9}" id="{FC31BEBC-3923-400E-8152-BC4161485E7E}">
    <text>River node 18</text>
  </threadedComment>
  <threadedComment ref="AC20" dT="2025-07-03T08:39:25.42" personId="{4138674A-761B-4487-A3A5-265D19D8CBE4}" id="{910B630F-1F29-4717-9D1B-FBD12BEC7BC2}">
    <text>To avoid double accounting the outflows to other inland resources is captured in the lakes however it ends up in the river and outflows to Lake Victoria, hence the 6514 is the outflow to the river</text>
  </threadedComment>
  <threadedComment ref="AK20" dT="2025-07-08T12:43:55.11" personId="{4138674A-761B-4487-A3A5-265D19D8CBE4}" id="{34DBCAF1-C6B7-4FDD-9F9B-0814F98D702B}">
    <text xml:space="preserve">Similar to LVN To avoid double accounting the outflows to other inland resources is captured in the lakes however it ends up in the river and outflows to Lake Victoria
</text>
  </threadedComment>
  <threadedComment ref="AR20" dT="2025-07-01T13:09:09.86" personId="{4138674A-761B-4487-A3A5-265D19D8CBE4}" id="{379C53A0-F2B0-40A7-B0FE-67AC7D74F072}">
    <text>Studies (UNESCO 2013-GW resources assessment) show that in semi-arid areas like Lake Turkana, Groundwater recharge can be around 1% of the water volume</text>
  </threadedComment>
  <threadedComment ref="AR20" dT="2025-07-03T10:22:26.66" personId="{4138674A-761B-4487-A3A5-265D19D8CBE4}" id="{DC79DFF9-2A8E-4025-98CB-377FD437D485}" parentId="{379C53A0-F2B0-40A7-B0FE-67AC7D74F072}">
    <text>The outflow is assumed to be GW, however we don’t know the real opening stock of GW therefore it’s difficult to account for whether this water is going in GW recharge or becomes evaporated</text>
  </threadedComment>
  <threadedComment ref="AS20" dT="2025-07-08T13:07:48.81" personId="{4138674A-761B-4487-A3A5-265D19D8CBE4}" id="{FC1B6288-FD1D-4350-9807-D93599D0D049}">
    <text>Goal Seek Value</text>
  </threadedComment>
  <threadedComment ref="L28" dT="2025-06-23T08:46:06.01" personId="{007D336D-C1D4-4AD4-8305-525F7EE15BF9}" id="{9FF948DA-04C8-4542-9936-0C6C43B790B8}">
    <text xml:space="preserve">Used depth=1m and the area of the lake=170km2
</text>
  </threadedComment>
  <threadedComment ref="AA28" dT="2025-07-02T13:12:23.51" personId="{4138674A-761B-4487-A3A5-265D19D8CBE4}" id="{0F088E15-6A84-495E-8DBC-09CBB3F0AC82}">
    <text xml:space="preserve">Chebara Dam, Kipkarren Dam, Ellegirini Dam and other smaller dams </text>
  </threadedComment>
  <threadedComment ref="AB28" dT="2025-07-08T12:45:18.96" personId="{4138674A-761B-4487-A3A5-265D19D8CBE4}" id="{E086BE3E-8EE1-4AE6-9828-9BB5DCAF8AFE}">
    <text>Estimated Lake Capacity using depth and area</text>
  </threadedComment>
  <threadedComment ref="AI28" dT="2025-07-08T12:44:52.43" personId="{4138674A-761B-4487-A3A5-265D19D8CBE4}" id="{6653B434-AD14-4D9B-BB32-77679B7A071C}">
    <text>Sondu Miriu Dam for Hydropower</text>
  </threadedComment>
  <threadedComment ref="AY32" dT="2025-07-08T09:48:45.52" personId="{4138674A-761B-4487-A3A5-265D19D8CBE4}" id="{455AED1F-492E-4DCE-A1F0-80D766AEFD6A}">
    <text>Area of dams and use basin and total precipitation proportion</text>
  </threadedComment>
  <threadedComment ref="K33" dT="2025-07-02T10:45:42.71" personId="{4138674A-761B-4487-A3A5-265D19D8CBE4}" id="{B96E8172-048E-4283-8FB4-04E73A6FBE11}">
    <text>Flow from Tana basin has the capacity for 181, however actual transfer is calculated to be 51</text>
  </threadedComment>
  <threadedComment ref="N34" dT="2025-07-02T10:43:15.05" personId="{4138674A-761B-4487-A3A5-265D19D8CBE4}" id="{BF1D3470-9801-45D0-813C-6913AF05A519}">
    <text>Inflow into GW is water that was used in that year</text>
  </threadedComment>
  <threadedComment ref="AB34" dT="2025-07-08T08:02:43.98" personId="{4138674A-761B-4487-A3A5-265D19D8CBE4}" id="{5AC30F13-7679-43C7-902E-22504865CB87}">
    <text>River node 17 flows into the lake and flows out later</text>
  </threadedComment>
  <threadedComment ref="AL34" dT="2025-06-23T10:46:31.03" personId="{007D336D-C1D4-4AD4-8305-525F7EE15BF9}" id="{A9C0A911-1DAE-4931-87A0-9C0AB88F9E37}">
    <text xml:space="preserve">Lake returns+ soil water (25%)
</text>
  </threadedComment>
  <threadedComment ref="AQ34" dT="2025-07-08T10:47:11.92" personId="{4138674A-761B-4487-A3A5-265D19D8CBE4}" id="{737D0D08-D95A-44E6-8267-B6DE61FE217F}">
    <text>Turkwel Dam Inflow from Basin Report</text>
  </threadedComment>
  <threadedComment ref="AR34" dT="2025-07-01T12:47:19.44" personId="{4138674A-761B-4487-A3A5-265D19D8CBE4}" id="{3624896F-E228-4760-A6A4-A465B0EC830D}">
    <text>Kerio River + Turkwel River = Inflow Into Lake Turkana. Plus Lake Naivasha inflow</text>
  </threadedComment>
  <threadedComment ref="K38" dT="2025-07-02T10:30:02.71" personId="{4138674A-761B-4487-A3A5-265D19D8CBE4}" id="{00546136-8D68-4F74-ACBC-FEF17C366BF5}">
    <text>Total SW - Irrigation</text>
  </threadedComment>
  <threadedComment ref="M38" dT="2025-07-02T10:27:34.04" personId="{4138674A-761B-4487-A3A5-265D19D8CBE4}" id="{4E787AFF-705F-4DE4-BD6A-DA53F542BB52}">
    <text>SW Irrigation</text>
  </threadedComment>
  <threadedComment ref="AC38" dT="2025-07-08T07:56:27.47" personId="{4138674A-761B-4487-A3A5-265D19D8CBE4}" id="{46C5A360-7AE2-4FD9-8BB8-9E4E87EB595F}">
    <text>Abstraction value for 2023 is high due to the reported WRA data</text>
  </threadedComment>
  <threadedComment ref="AI38" dT="2025-07-08T09:10:18.39" personId="{4138674A-761B-4487-A3A5-265D19D8CBE4}" id="{93394F1B-E526-405A-A145-9416168E9BE1}">
    <text>No information available on how much water is being abstracted from Dams</text>
  </threadedComment>
  <threadedComment ref="AY38" dT="2025-07-01T08:30:37.37" personId="{007D336D-C1D4-4AD4-8305-525F7EE15BF9}" id="{4253B894-9C26-40E2-BC2F-0E7AD14CC27F}">
    <text>Total SW-Agri</text>
  </threadedComment>
  <threadedComment ref="U41" dT="2025-07-08T07:34:55.70" personId="{4138674A-761B-4487-A3A5-265D19D8CBE4}" id="{35C95901-D7D9-40E8-BF9F-29A55CB81ADD}">
    <text>Outflow to Somalia</text>
  </threadedComment>
  <threadedComment ref="AK41" dT="2025-06-30T08:55:40.90" personId="{007D336D-C1D4-4AD4-8305-525F7EE15BF9}" id="{84619F5C-1F52-4FD4-A676-3FF8EBFBB16D}">
    <text>Flow to lake victoria</text>
  </threadedComment>
  <threadedComment ref="AS41" dT="2025-07-08T10:54:35.12" personId="{4138674A-761B-4487-A3A5-265D19D8CBE4}" id="{5DB5400E-BCB2-4E61-8406-39F78DA49473}">
    <text>Outflows to Tanzania, higher than 2021 due to higher rainfalls</text>
  </threadedComment>
  <threadedComment ref="AY41" dT="2025-07-08T13:09:54.72" personId="{4138674A-761B-4487-A3A5-265D19D8CBE4}" id="{F14C2458-D3AC-4414-B78C-EF8478D923F6}">
    <text>Flow to Athi river</text>
  </threadedComment>
  <threadedComment ref="BA42" dT="2025-07-08T13:09:21.29" personId="{4138674A-761B-4487-A3A5-265D19D8CBE4}" id="{CE53E55D-66A1-47F5-9AC0-A4AE4B287C80}">
    <text>Goal seek value to get higher outflows to sea</text>
  </threadedComment>
  <threadedComment ref="L43" dT="2025-06-23T10:36:20.52" personId="{007D336D-C1D4-4AD4-8305-525F7EE15BF9}" id="{17FFDFC5-58E5-4ADD-8C23-2C4613EB64B8}">
    <text>=Closing volume*3%</text>
  </threadedComment>
  <threadedComment ref="T43" dT="2025-07-08T13:03:59.25" personId="{4138674A-761B-4487-A3A5-265D19D8CBE4}" id="{8F42EA63-833D-4CB2-A2C0-D2FEE5A095AB}">
    <text>Lake water outflows but also recharges the aquifer however the information for the amount is unknown</text>
  </threadedComment>
  <threadedComment ref="AB43" dT="2025-06-27T12:50:48.19" personId="{007D336D-C1D4-4AD4-8305-525F7EE15BF9}" id="{2D2F5CA8-DF07-4C74-96A5-06C7BAE15720}">
    <text>River node 18</text>
  </threadedComment>
  <threadedComment ref="AC43" dT="2025-07-03T08:39:25.42" personId="{4138674A-761B-4487-A3A5-265D19D8CBE4}" id="{275EF0CE-39FC-4E7C-93B9-B95295597DA8}">
    <text>To avoid double accounting the outflows to other inland resources is captured in the lakes however it ends up in the river and outflows to Lake Victoria, hence the 6514 is the outflow to the river</text>
  </threadedComment>
  <threadedComment ref="AK43" dT="2025-07-08T12:44:23.03" personId="{4138674A-761B-4487-A3A5-265D19D8CBE4}" id="{D25BA740-4A19-43E3-810D-430647D52938}">
    <text xml:space="preserve">Similar to LVN To avoid double accounting the outflows to other inland resources is captured in the lakes however it ends up in the river and outflows to Lake Victoria
</text>
  </threadedComment>
  <threadedComment ref="M45" dT="2025-07-08T12:56:22.71" personId="{4138674A-761B-4487-A3A5-265D19D8CBE4}" id="{E960734F-94E9-4F96-9AFC-C7FABE21BAC3}">
    <text xml:space="preserve">Estimated rainfall for this year was higher than both the average and the 2021 levels, resulting in a higher ending MAR compared to the beginning. </text>
  </threadedComment>
  <threadedComment ref="U45" dT="2025-07-08T07:37:36.99" personId="{4138674A-761B-4487-A3A5-265D19D8CBE4}" id="{B05B8DE9-0CF6-46EB-87F0-21F2E3E30E20}">
    <text>Stock for Rivers and Streams is higher in 2023 due to rainfall for that year being double the average rainfall</text>
  </threadedComment>
</ThreadedComments>
</file>

<file path=xl/threadedComments/threadedComment12.xml><?xml version="1.0" encoding="utf-8"?>
<ThreadedComments xmlns="http://schemas.microsoft.com/office/spreadsheetml/2018/threadedcomments" xmlns:x="http://schemas.openxmlformats.org/spreadsheetml/2006/main">
  <threadedComment ref="N9" dT="2025-07-11T13:01:06.24" personId="{4138674A-761B-4487-A3A5-265D19D8CBE4}" id="{A6934DAB-A1F8-4D1A-8A97-DB90D4182DD8}">
    <text>According to the NWMP 2030</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bin"/><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702-FEB4-443B-9B08-2C63575DE335}">
  <dimension ref="A1:P3529"/>
  <sheetViews>
    <sheetView workbookViewId="0"/>
  </sheetViews>
  <sheetFormatPr defaultRowHeight="14.4" x14ac:dyDescent="0.3"/>
  <cols>
    <col min="4" max="4" width="18.33203125" customWidth="1"/>
    <col min="5" max="5" width="17" style="1" bestFit="1" customWidth="1"/>
    <col min="6" max="6" width="12" bestFit="1" customWidth="1"/>
    <col min="7" max="7" width="30.33203125" bestFit="1" customWidth="1"/>
    <col min="9" max="9" width="27.21875" customWidth="1"/>
    <col min="10" max="10" width="11.44140625" customWidth="1"/>
    <col min="11" max="11" width="12.33203125" customWidth="1"/>
    <col min="12" max="12" width="11.5546875" customWidth="1"/>
    <col min="13" max="13" width="10.88671875" customWidth="1"/>
    <col min="14" max="14" width="11.44140625" customWidth="1"/>
    <col min="15" max="15" width="10.33203125" customWidth="1"/>
    <col min="16" max="16" width="9.44140625" bestFit="1" customWidth="1"/>
  </cols>
  <sheetData>
    <row r="1" spans="1:16" x14ac:dyDescent="0.3">
      <c r="A1" t="s">
        <v>455</v>
      </c>
      <c r="B1" t="s">
        <v>456</v>
      </c>
      <c r="C1" t="s">
        <v>457</v>
      </c>
      <c r="D1" t="s">
        <v>458</v>
      </c>
      <c r="E1" s="1" t="s">
        <v>98</v>
      </c>
      <c r="F1" t="s">
        <v>459</v>
      </c>
      <c r="G1" t="s">
        <v>460</v>
      </c>
    </row>
    <row r="2" spans="1:16" x14ac:dyDescent="0.3">
      <c r="A2">
        <v>0</v>
      </c>
      <c r="B2">
        <v>2018</v>
      </c>
      <c r="C2">
        <v>1</v>
      </c>
      <c r="D2" t="s">
        <v>597</v>
      </c>
      <c r="E2" s="1">
        <v>11471728699.770399</v>
      </c>
      <c r="F2">
        <v>1.6203466165997999</v>
      </c>
      <c r="G2" t="s">
        <v>462</v>
      </c>
      <c r="I2" s="53"/>
      <c r="J2" s="53" t="s">
        <v>456</v>
      </c>
      <c r="K2" s="53" t="s">
        <v>456</v>
      </c>
      <c r="L2" s="53" t="s">
        <v>456</v>
      </c>
      <c r="M2" s="53" t="s">
        <v>456</v>
      </c>
      <c r="N2" s="53" t="s">
        <v>456</v>
      </c>
      <c r="O2" s="53" t="s">
        <v>456</v>
      </c>
      <c r="P2" s="53" t="s">
        <v>456</v>
      </c>
    </row>
    <row r="3" spans="1:16" x14ac:dyDescent="0.3">
      <c r="A3">
        <v>1</v>
      </c>
      <c r="B3">
        <v>2018</v>
      </c>
      <c r="C3">
        <v>1</v>
      </c>
      <c r="D3" t="s">
        <v>598</v>
      </c>
      <c r="E3" s="1">
        <v>3687689163.67488</v>
      </c>
      <c r="F3">
        <v>3.2524272966989498</v>
      </c>
      <c r="G3" t="s">
        <v>462</v>
      </c>
      <c r="I3" s="53" t="s">
        <v>457</v>
      </c>
      <c r="J3" s="53">
        <v>2018</v>
      </c>
      <c r="K3" s="53">
        <v>2019</v>
      </c>
      <c r="L3" s="53">
        <v>2020</v>
      </c>
      <c r="M3" s="53">
        <v>2021</v>
      </c>
      <c r="N3" s="53">
        <v>2022</v>
      </c>
      <c r="O3" s="53">
        <v>2023</v>
      </c>
      <c r="P3" s="53">
        <v>2024</v>
      </c>
    </row>
    <row r="4" spans="1:16" x14ac:dyDescent="0.3">
      <c r="A4">
        <v>2</v>
      </c>
      <c r="B4">
        <v>2018</v>
      </c>
      <c r="C4">
        <v>1</v>
      </c>
      <c r="D4" t="s">
        <v>599</v>
      </c>
      <c r="E4" s="1">
        <v>1328345994.4294701</v>
      </c>
      <c r="F4">
        <v>7.4607196400109297</v>
      </c>
      <c r="G4" t="s">
        <v>462</v>
      </c>
      <c r="I4" s="53">
        <v>1</v>
      </c>
      <c r="J4" s="1">
        <f>AVERAGEIFS($F:$F,$B:$B,J$3,$C:$C,$I4)</f>
        <v>21.859690838755022</v>
      </c>
      <c r="K4" s="1">
        <f t="shared" ref="K4:P15" si="0">AVERAGEIFS($F:$F,$B:$B,K$3,$C:$C,$I4)</f>
        <v>14.297514930412907</v>
      </c>
      <c r="L4" s="1">
        <f t="shared" si="0"/>
        <v>59.246199598054609</v>
      </c>
      <c r="M4" s="1">
        <f t="shared" si="0"/>
        <v>38.606002827188767</v>
      </c>
      <c r="N4" s="1">
        <f t="shared" si="0"/>
        <v>32.898476072266391</v>
      </c>
      <c r="O4" s="1">
        <f t="shared" si="0"/>
        <v>11.768009011264207</v>
      </c>
      <c r="P4" s="1">
        <f t="shared" si="0"/>
        <v>80.549754956099235</v>
      </c>
    </row>
    <row r="5" spans="1:16" x14ac:dyDescent="0.3">
      <c r="A5">
        <v>3</v>
      </c>
      <c r="B5">
        <v>2018</v>
      </c>
      <c r="C5">
        <v>1</v>
      </c>
      <c r="D5" t="s">
        <v>600</v>
      </c>
      <c r="E5" s="1">
        <v>2386916831.8411002</v>
      </c>
      <c r="F5">
        <v>11.6240835638717</v>
      </c>
      <c r="G5" t="s">
        <v>462</v>
      </c>
      <c r="I5" s="53">
        <v>2</v>
      </c>
      <c r="J5" s="1">
        <f t="shared" ref="J5:J15" si="1">AVERAGEIFS($F:$F,$B:$B,J$3,$C:$C,$I5)</f>
        <v>16.669363613707702</v>
      </c>
      <c r="K5" s="1">
        <f t="shared" si="0"/>
        <v>12.940035604115819</v>
      </c>
      <c r="L5" s="1">
        <f t="shared" si="0"/>
        <v>36.766510689707161</v>
      </c>
      <c r="M5" s="1">
        <f t="shared" si="0"/>
        <v>36.270468723609355</v>
      </c>
      <c r="N5" s="1">
        <f t="shared" si="0"/>
        <v>45.422257844897949</v>
      </c>
      <c r="O5" s="1">
        <f t="shared" si="0"/>
        <v>4.5434649645037846</v>
      </c>
      <c r="P5" s="1">
        <f t="shared" si="0"/>
        <v>43.802892667054863</v>
      </c>
    </row>
    <row r="6" spans="1:16" x14ac:dyDescent="0.3">
      <c r="A6">
        <v>4</v>
      </c>
      <c r="B6">
        <v>2018</v>
      </c>
      <c r="C6">
        <v>1</v>
      </c>
      <c r="D6" t="s">
        <v>601</v>
      </c>
      <c r="E6" s="1">
        <v>1267625229.7317801</v>
      </c>
      <c r="F6">
        <v>9.3202005818815508</v>
      </c>
      <c r="G6" t="s">
        <v>462</v>
      </c>
      <c r="I6" s="53">
        <v>3</v>
      </c>
      <c r="J6" s="1">
        <f t="shared" si="1"/>
        <v>167.57250064020587</v>
      </c>
      <c r="K6" s="1">
        <f t="shared" si="0"/>
        <v>30.085816862634129</v>
      </c>
      <c r="L6" s="1">
        <f t="shared" si="0"/>
        <v>160.17505934878395</v>
      </c>
      <c r="M6" s="1">
        <f t="shared" si="0"/>
        <v>36.605287066090057</v>
      </c>
      <c r="N6" s="1">
        <f t="shared" si="0"/>
        <v>36.561251136627803</v>
      </c>
      <c r="O6" s="1">
        <f t="shared" si="0"/>
        <v>104.57487984795554</v>
      </c>
      <c r="P6" s="1">
        <f t="shared" si="0"/>
        <v>61.563138099919215</v>
      </c>
    </row>
    <row r="7" spans="1:16" x14ac:dyDescent="0.3">
      <c r="A7">
        <v>5</v>
      </c>
      <c r="B7">
        <v>2018</v>
      </c>
      <c r="C7">
        <v>1</v>
      </c>
      <c r="D7" t="s">
        <v>602</v>
      </c>
      <c r="E7" s="1">
        <v>391058343.134152</v>
      </c>
      <c r="F7">
        <v>10.2876119140154</v>
      </c>
      <c r="G7" t="s">
        <v>462</v>
      </c>
      <c r="I7" s="53">
        <v>4</v>
      </c>
      <c r="J7" s="1">
        <f t="shared" si="1"/>
        <v>303.32268203206894</v>
      </c>
      <c r="K7" s="1">
        <f t="shared" si="0"/>
        <v>102.34293665947841</v>
      </c>
      <c r="L7" s="1">
        <f t="shared" si="0"/>
        <v>236.71625943230524</v>
      </c>
      <c r="M7" s="1">
        <f t="shared" si="0"/>
        <v>91.500688112480162</v>
      </c>
      <c r="N7" s="1">
        <f t="shared" si="0"/>
        <v>113.6913433934177</v>
      </c>
      <c r="O7" s="1">
        <f t="shared" si="0"/>
        <v>157.5611513465266</v>
      </c>
      <c r="P7" s="1">
        <f t="shared" si="0"/>
        <v>261.75326039769641</v>
      </c>
    </row>
    <row r="8" spans="1:16" x14ac:dyDescent="0.3">
      <c r="A8">
        <v>6</v>
      </c>
      <c r="B8">
        <v>2018</v>
      </c>
      <c r="C8">
        <v>1</v>
      </c>
      <c r="D8" t="s">
        <v>603</v>
      </c>
      <c r="E8" s="1">
        <v>422085764.02112901</v>
      </c>
      <c r="F8">
        <v>16.599724890879799</v>
      </c>
      <c r="G8" t="s">
        <v>462</v>
      </c>
      <c r="I8" s="53">
        <v>5</v>
      </c>
      <c r="J8" s="1">
        <f t="shared" si="1"/>
        <v>221.24154622347024</v>
      </c>
      <c r="K8" s="1">
        <f t="shared" si="0"/>
        <v>64.771970976368451</v>
      </c>
      <c r="L8" s="1">
        <f t="shared" si="0"/>
        <v>115.52796305481658</v>
      </c>
      <c r="M8" s="1">
        <f t="shared" si="0"/>
        <v>173.16862869074936</v>
      </c>
      <c r="N8" s="1">
        <f t="shared" si="0"/>
        <v>84.488099591037582</v>
      </c>
      <c r="O8" s="1">
        <f t="shared" si="0"/>
        <v>78.324768089673526</v>
      </c>
      <c r="P8" s="1">
        <f t="shared" si="0"/>
        <v>202.12392226984932</v>
      </c>
    </row>
    <row r="9" spans="1:16" x14ac:dyDescent="0.3">
      <c r="A9">
        <v>7</v>
      </c>
      <c r="B9">
        <v>2018</v>
      </c>
      <c r="C9">
        <v>1</v>
      </c>
      <c r="D9" t="s">
        <v>604</v>
      </c>
      <c r="E9" s="1">
        <v>397694749.90066302</v>
      </c>
      <c r="F9">
        <v>15.017319703501199</v>
      </c>
      <c r="G9" t="s">
        <v>462</v>
      </c>
      <c r="I9" s="53">
        <v>6</v>
      </c>
      <c r="J9" s="1">
        <f t="shared" si="1"/>
        <v>161.52799742742198</v>
      </c>
      <c r="K9" s="1">
        <f t="shared" si="0"/>
        <v>114.81652939705319</v>
      </c>
      <c r="L9" s="1">
        <f t="shared" si="0"/>
        <v>111.67157755592368</v>
      </c>
      <c r="M9" s="1">
        <f t="shared" si="0"/>
        <v>41.652293145810091</v>
      </c>
      <c r="N9" s="1">
        <f t="shared" si="0"/>
        <v>41.668221559144669</v>
      </c>
      <c r="O9" s="1">
        <f t="shared" si="0"/>
        <v>58.351639118208332</v>
      </c>
      <c r="P9" s="1">
        <f t="shared" si="0"/>
        <v>39.050899380336674</v>
      </c>
    </row>
    <row r="10" spans="1:16" x14ac:dyDescent="0.3">
      <c r="A10">
        <v>8</v>
      </c>
      <c r="B10">
        <v>2018</v>
      </c>
      <c r="C10">
        <v>1</v>
      </c>
      <c r="D10" t="s">
        <v>605</v>
      </c>
      <c r="E10" s="1">
        <v>1517354861.31195</v>
      </c>
      <c r="F10">
        <v>28.544381820138</v>
      </c>
      <c r="G10" t="s">
        <v>462</v>
      </c>
      <c r="I10" s="53">
        <v>7</v>
      </c>
      <c r="J10" s="1">
        <f t="shared" si="1"/>
        <v>69.252752210948557</v>
      </c>
      <c r="K10" s="1">
        <f t="shared" si="0"/>
        <v>94.007434656419079</v>
      </c>
      <c r="L10" s="1">
        <f t="shared" si="0"/>
        <v>117.02843806923052</v>
      </c>
      <c r="M10" s="1">
        <f t="shared" si="0"/>
        <v>75.470816358005578</v>
      </c>
      <c r="N10" s="1">
        <f t="shared" si="0"/>
        <v>45.55624662968863</v>
      </c>
      <c r="O10" s="1">
        <f t="shared" si="0"/>
        <v>41.87430445042687</v>
      </c>
      <c r="P10" s="1">
        <f t="shared" si="0"/>
        <v>112.60965950659022</v>
      </c>
    </row>
    <row r="11" spans="1:16" x14ac:dyDescent="0.3">
      <c r="A11">
        <v>9</v>
      </c>
      <c r="B11">
        <v>2018</v>
      </c>
      <c r="C11">
        <v>1</v>
      </c>
      <c r="D11" t="s">
        <v>606</v>
      </c>
      <c r="E11" s="1">
        <v>5106491399.3695297</v>
      </c>
      <c r="F11">
        <v>72.205398437117694</v>
      </c>
      <c r="G11" t="s">
        <v>462</v>
      </c>
      <c r="I11" s="53">
        <v>8</v>
      </c>
      <c r="J11" s="1">
        <f t="shared" si="1"/>
        <v>71.941013136693485</v>
      </c>
      <c r="K11" s="1">
        <f t="shared" si="0"/>
        <v>100.89376217297009</v>
      </c>
      <c r="L11" s="1">
        <f t="shared" si="0"/>
        <v>121.83942256916701</v>
      </c>
      <c r="M11" s="1">
        <f t="shared" si="0"/>
        <v>67.770146856647898</v>
      </c>
      <c r="N11" s="1">
        <f t="shared" si="0"/>
        <v>94.632326687637246</v>
      </c>
      <c r="O11" s="1">
        <f t="shared" si="0"/>
        <v>41.244459100184741</v>
      </c>
      <c r="P11" s="1">
        <f t="shared" si="0"/>
        <v>86.816222610854737</v>
      </c>
    </row>
    <row r="12" spans="1:16" x14ac:dyDescent="0.3">
      <c r="A12">
        <v>10</v>
      </c>
      <c r="B12">
        <v>2018</v>
      </c>
      <c r="C12">
        <v>1</v>
      </c>
      <c r="D12" t="s">
        <v>607</v>
      </c>
      <c r="E12" s="1">
        <v>1640324372.38025</v>
      </c>
      <c r="F12">
        <v>66.117834388337997</v>
      </c>
      <c r="G12" t="s">
        <v>462</v>
      </c>
      <c r="I12" s="53">
        <v>9</v>
      </c>
      <c r="J12" s="1">
        <f t="shared" si="1"/>
        <v>31.044610261753967</v>
      </c>
      <c r="K12" s="1">
        <f t="shared" si="0"/>
        <v>58.267881384250984</v>
      </c>
      <c r="L12" s="1">
        <f t="shared" si="0"/>
        <v>70.812840912919455</v>
      </c>
      <c r="M12" s="1">
        <f t="shared" si="0"/>
        <v>73.475874696464572</v>
      </c>
      <c r="N12" s="1">
        <f t="shared" si="0"/>
        <v>71.742296941202113</v>
      </c>
      <c r="O12" s="1">
        <f t="shared" si="0"/>
        <v>73.582851154244153</v>
      </c>
      <c r="P12" s="1">
        <f t="shared" si="0"/>
        <v>40.103428288661839</v>
      </c>
    </row>
    <row r="13" spans="1:16" x14ac:dyDescent="0.3">
      <c r="A13">
        <v>11</v>
      </c>
      <c r="B13">
        <v>2018</v>
      </c>
      <c r="C13">
        <v>1</v>
      </c>
      <c r="D13" t="s">
        <v>608</v>
      </c>
      <c r="E13" s="1">
        <v>1996197430.5933101</v>
      </c>
      <c r="F13">
        <v>102.119022286226</v>
      </c>
      <c r="G13" t="s">
        <v>462</v>
      </c>
      <c r="I13" s="53">
        <v>10</v>
      </c>
      <c r="J13" s="1">
        <f t="shared" si="1"/>
        <v>50.474487307993158</v>
      </c>
      <c r="K13" s="1">
        <f t="shared" si="0"/>
        <v>135.92471210628722</v>
      </c>
      <c r="L13" s="1">
        <f t="shared" si="0"/>
        <v>98.162707766283589</v>
      </c>
      <c r="M13" s="1">
        <f t="shared" si="0"/>
        <v>62.817939963520693</v>
      </c>
      <c r="N13" s="1">
        <f t="shared" si="0"/>
        <v>47.30784802607193</v>
      </c>
      <c r="O13" s="1">
        <f t="shared" si="0"/>
        <v>88.415097201174873</v>
      </c>
      <c r="P13" s="1">
        <f t="shared" si="0"/>
        <v>74.185622325527177</v>
      </c>
    </row>
    <row r="14" spans="1:16" x14ac:dyDescent="0.3">
      <c r="A14">
        <v>12</v>
      </c>
      <c r="B14">
        <v>2018</v>
      </c>
      <c r="C14">
        <v>1</v>
      </c>
      <c r="D14" t="s">
        <v>609</v>
      </c>
      <c r="E14" s="1">
        <v>827884512.01094699</v>
      </c>
      <c r="F14">
        <v>11.242804725823801</v>
      </c>
      <c r="G14" t="s">
        <v>462</v>
      </c>
      <c r="I14" s="53">
        <v>11</v>
      </c>
      <c r="J14" s="1">
        <f t="shared" si="1"/>
        <v>39.575555333571927</v>
      </c>
      <c r="K14" s="1">
        <f t="shared" si="0"/>
        <v>122.84124850583979</v>
      </c>
      <c r="L14" s="1">
        <f t="shared" si="0"/>
        <v>99.608535564992479</v>
      </c>
      <c r="M14" s="1">
        <f t="shared" si="0"/>
        <v>36.742754227275114</v>
      </c>
      <c r="N14" s="1">
        <f t="shared" si="0"/>
        <v>107.31511849497235</v>
      </c>
      <c r="O14" s="1">
        <f t="shared" si="0"/>
        <v>132.92188611765246</v>
      </c>
      <c r="P14" s="1">
        <f t="shared" si="0"/>
        <v>127.31440223751767</v>
      </c>
    </row>
    <row r="15" spans="1:16" x14ac:dyDescent="0.3">
      <c r="A15">
        <v>13</v>
      </c>
      <c r="B15">
        <v>2018</v>
      </c>
      <c r="C15">
        <v>1</v>
      </c>
      <c r="D15" t="s">
        <v>610</v>
      </c>
      <c r="E15" s="1">
        <v>27925066662.691898</v>
      </c>
      <c r="F15">
        <v>7.5005580826926793E-2</v>
      </c>
      <c r="G15" t="s">
        <v>462</v>
      </c>
      <c r="I15" s="53">
        <v>12</v>
      </c>
      <c r="J15" s="1">
        <f t="shared" si="1"/>
        <v>76.954582693672762</v>
      </c>
      <c r="K15" s="1">
        <f t="shared" si="0"/>
        <v>134.42384968680557</v>
      </c>
      <c r="L15" s="1">
        <f t="shared" si="0"/>
        <v>25.103619071543957</v>
      </c>
      <c r="M15" s="1">
        <f t="shared" si="0"/>
        <v>35.858952470866697</v>
      </c>
      <c r="N15" s="1">
        <f t="shared" si="0"/>
        <v>41.00734946433996</v>
      </c>
      <c r="O15" s="1">
        <f t="shared" si="0"/>
        <v>30.266498714411206</v>
      </c>
      <c r="P15" s="1">
        <f t="shared" si="0"/>
        <v>28.658429868241008</v>
      </c>
    </row>
    <row r="16" spans="1:16" x14ac:dyDescent="0.3">
      <c r="A16">
        <v>14</v>
      </c>
      <c r="B16">
        <v>2018</v>
      </c>
      <c r="C16">
        <v>1</v>
      </c>
      <c r="D16" t="s">
        <v>611</v>
      </c>
      <c r="E16" s="1">
        <v>9991630666.6372299</v>
      </c>
      <c r="F16">
        <v>5.6829504088535404E-3</v>
      </c>
      <c r="G16" t="s">
        <v>462</v>
      </c>
      <c r="I16" s="53"/>
    </row>
    <row r="17" spans="1:16" x14ac:dyDescent="0.3">
      <c r="A17">
        <v>15</v>
      </c>
      <c r="B17">
        <v>2018</v>
      </c>
      <c r="C17">
        <v>1</v>
      </c>
      <c r="E17" s="1">
        <v>7292661387.1202002</v>
      </c>
      <c r="F17">
        <v>2.8131334395167</v>
      </c>
      <c r="G17" t="s">
        <v>462</v>
      </c>
      <c r="I17" s="53" t="s">
        <v>574</v>
      </c>
      <c r="J17" s="203">
        <f>SUM(J4:J15)</f>
        <v>1231.4367817202633</v>
      </c>
      <c r="K17" s="203">
        <f t="shared" ref="K17:P17" si="2">SUM(K4:K15)</f>
        <v>985.61369294263568</v>
      </c>
      <c r="L17" s="203">
        <f t="shared" si="2"/>
        <v>1252.6591336337285</v>
      </c>
      <c r="M17" s="223">
        <f t="shared" si="2"/>
        <v>769.93985313870826</v>
      </c>
      <c r="N17" s="203">
        <f t="shared" si="2"/>
        <v>762.29083584130444</v>
      </c>
      <c r="O17" s="203">
        <f t="shared" si="2"/>
        <v>823.42900911622621</v>
      </c>
      <c r="P17" s="203">
        <f t="shared" si="2"/>
        <v>1158.5316326083484</v>
      </c>
    </row>
    <row r="18" spans="1:16" x14ac:dyDescent="0.3">
      <c r="A18">
        <v>16</v>
      </c>
      <c r="B18">
        <v>2018</v>
      </c>
      <c r="C18">
        <v>1</v>
      </c>
      <c r="D18" t="s">
        <v>612</v>
      </c>
      <c r="E18" s="1">
        <v>13256390113.066601</v>
      </c>
      <c r="F18">
        <v>8.1960801270892197E-2</v>
      </c>
      <c r="G18" t="s">
        <v>462</v>
      </c>
    </row>
    <row r="19" spans="1:16" x14ac:dyDescent="0.3">
      <c r="A19">
        <v>17</v>
      </c>
      <c r="B19">
        <v>2018</v>
      </c>
      <c r="C19">
        <v>1</v>
      </c>
      <c r="D19" t="s">
        <v>613</v>
      </c>
      <c r="E19" s="1">
        <v>3581196595.78016</v>
      </c>
      <c r="F19">
        <v>0.69723949876426705</v>
      </c>
      <c r="G19" t="s">
        <v>462</v>
      </c>
      <c r="I19" t="s">
        <v>614</v>
      </c>
      <c r="J19" s="251">
        <f>'Lakes Area'!$D$7/1000000</f>
        <v>7854.5441378642763</v>
      </c>
      <c r="K19" s="251">
        <f>'Lakes Area'!$D$7/1000000</f>
        <v>7854.5441378642763</v>
      </c>
      <c r="L19" s="251">
        <f>'Lakes Area'!$D$7/1000000</f>
        <v>7854.5441378642763</v>
      </c>
      <c r="M19" s="251">
        <f>'Lakes Area'!$D$7/1000000</f>
        <v>7854.5441378642763</v>
      </c>
      <c r="N19" s="251">
        <f>'Lakes Area'!$D$7/1000000</f>
        <v>7854.5441378642763</v>
      </c>
      <c r="O19" s="251">
        <f>'Lakes Area'!$D$7/1000000</f>
        <v>7854.5441378642763</v>
      </c>
      <c r="P19" s="251">
        <f>'Lakes Area'!$D$7/1000000</f>
        <v>7854.5441378642763</v>
      </c>
    </row>
    <row r="20" spans="1:16" x14ac:dyDescent="0.3">
      <c r="A20">
        <v>18</v>
      </c>
      <c r="B20">
        <v>2018</v>
      </c>
      <c r="C20">
        <v>1</v>
      </c>
      <c r="E20" s="1">
        <v>37247152.902896002</v>
      </c>
      <c r="F20">
        <v>6.68837872828085</v>
      </c>
      <c r="G20" t="s">
        <v>462</v>
      </c>
      <c r="I20" t="s">
        <v>483</v>
      </c>
      <c r="J20" s="1">
        <v>131423</v>
      </c>
      <c r="K20" s="1">
        <v>131423</v>
      </c>
      <c r="L20" s="1">
        <v>131423</v>
      </c>
      <c r="M20" s="1">
        <v>131423</v>
      </c>
      <c r="N20" s="1">
        <v>131423</v>
      </c>
      <c r="O20" s="1">
        <v>131423</v>
      </c>
      <c r="P20" s="1">
        <v>131423</v>
      </c>
    </row>
    <row r="21" spans="1:16" x14ac:dyDescent="0.3">
      <c r="A21">
        <v>19</v>
      </c>
      <c r="B21">
        <v>2018</v>
      </c>
      <c r="C21">
        <v>1</v>
      </c>
      <c r="E21" s="1">
        <v>25322285.179603402</v>
      </c>
      <c r="F21">
        <v>0</v>
      </c>
      <c r="G21" t="s">
        <v>462</v>
      </c>
      <c r="I21" t="s">
        <v>485</v>
      </c>
    </row>
    <row r="22" spans="1:16" x14ac:dyDescent="0.3">
      <c r="A22">
        <v>20</v>
      </c>
      <c r="B22">
        <v>2018</v>
      </c>
      <c r="C22">
        <v>1</v>
      </c>
      <c r="D22" t="s">
        <v>615</v>
      </c>
      <c r="E22" s="1">
        <v>2041018330.9093001</v>
      </c>
      <c r="F22">
        <v>2.6888180613803399</v>
      </c>
      <c r="G22" t="s">
        <v>462</v>
      </c>
      <c r="I22" t="s">
        <v>487</v>
      </c>
      <c r="J22" s="203">
        <f>J17</f>
        <v>1231.4367817202633</v>
      </c>
      <c r="K22" s="203">
        <f t="shared" ref="K22:P22" si="3">K17</f>
        <v>985.61369294263568</v>
      </c>
      <c r="L22" s="203">
        <f t="shared" si="3"/>
        <v>1252.6591336337285</v>
      </c>
      <c r="M22" s="203">
        <f t="shared" si="3"/>
        <v>769.93985313870826</v>
      </c>
      <c r="N22" s="203">
        <f t="shared" si="3"/>
        <v>762.29083584130444</v>
      </c>
      <c r="O22" s="203">
        <f t="shared" si="3"/>
        <v>823.42900911622621</v>
      </c>
      <c r="P22" s="203">
        <f t="shared" si="3"/>
        <v>1158.5316326083484</v>
      </c>
    </row>
    <row r="23" spans="1:16" x14ac:dyDescent="0.3">
      <c r="A23">
        <v>21</v>
      </c>
      <c r="B23">
        <v>2018</v>
      </c>
      <c r="C23">
        <v>1</v>
      </c>
      <c r="D23" t="s">
        <v>616</v>
      </c>
      <c r="E23" s="1">
        <v>605930355.27862597</v>
      </c>
      <c r="F23">
        <v>10.9951132761881</v>
      </c>
      <c r="G23" t="s">
        <v>462</v>
      </c>
      <c r="I23" t="s">
        <v>489</v>
      </c>
      <c r="J23" s="180">
        <f>(J22*100*J19*10)/1000000</f>
        <v>9672.3745550113454</v>
      </c>
      <c r="K23" s="180">
        <f t="shared" ref="K23:P23" si="4">(K22*100*K19*10)/1000000</f>
        <v>7741.5462541013394</v>
      </c>
      <c r="L23" s="180">
        <f t="shared" si="4"/>
        <v>9839.066454824946</v>
      </c>
      <c r="M23" s="180">
        <f t="shared" si="4"/>
        <v>6047.5265599787226</v>
      </c>
      <c r="N23" s="180">
        <f t="shared" si="4"/>
        <v>5987.4470160049768</v>
      </c>
      <c r="O23" s="180">
        <f t="shared" si="4"/>
        <v>6467.6594965012446</v>
      </c>
      <c r="P23" s="180">
        <f t="shared" si="4"/>
        <v>9099.7378434342336</v>
      </c>
    </row>
    <row r="24" spans="1:16" x14ac:dyDescent="0.3">
      <c r="A24">
        <v>22</v>
      </c>
      <c r="B24">
        <v>2018</v>
      </c>
      <c r="C24">
        <v>1</v>
      </c>
      <c r="E24" s="1">
        <v>131035151.786063</v>
      </c>
      <c r="F24">
        <v>8.7882729653389209</v>
      </c>
      <c r="G24" t="s">
        <v>462</v>
      </c>
      <c r="I24" t="s">
        <v>491</v>
      </c>
    </row>
    <row r="25" spans="1:16" x14ac:dyDescent="0.3">
      <c r="A25">
        <v>23</v>
      </c>
      <c r="B25">
        <v>2018</v>
      </c>
      <c r="C25">
        <v>1</v>
      </c>
      <c r="D25" t="s">
        <v>617</v>
      </c>
      <c r="E25" s="1">
        <v>611436351.56101799</v>
      </c>
      <c r="F25">
        <v>11.326631999923899</v>
      </c>
      <c r="G25" t="s">
        <v>462</v>
      </c>
    </row>
    <row r="26" spans="1:16" x14ac:dyDescent="0.3">
      <c r="A26">
        <v>24</v>
      </c>
      <c r="B26">
        <v>2018</v>
      </c>
      <c r="C26">
        <v>1</v>
      </c>
      <c r="E26" s="1">
        <v>35239045.096558496</v>
      </c>
      <c r="F26">
        <v>8.9521120927878908</v>
      </c>
      <c r="G26" t="s">
        <v>462</v>
      </c>
      <c r="I26" t="s">
        <v>618</v>
      </c>
      <c r="M26">
        <v>2335</v>
      </c>
    </row>
    <row r="27" spans="1:16" x14ac:dyDescent="0.3">
      <c r="A27">
        <v>25</v>
      </c>
      <c r="B27">
        <v>2018</v>
      </c>
      <c r="C27">
        <v>1</v>
      </c>
      <c r="D27" t="s">
        <v>619</v>
      </c>
      <c r="E27" s="1">
        <v>411572220.10175699</v>
      </c>
      <c r="F27">
        <v>9.7967794943423492</v>
      </c>
      <c r="G27" t="s">
        <v>462</v>
      </c>
      <c r="I27" t="s">
        <v>620</v>
      </c>
      <c r="M27" s="1">
        <f>(M26*100*M19*10)/1000000</f>
        <v>18340.360561913087</v>
      </c>
    </row>
    <row r="28" spans="1:16" x14ac:dyDescent="0.3">
      <c r="A28">
        <v>26</v>
      </c>
      <c r="B28">
        <v>2018</v>
      </c>
      <c r="C28">
        <v>1</v>
      </c>
      <c r="D28" t="s">
        <v>621</v>
      </c>
      <c r="E28" s="1">
        <v>142609914.55098999</v>
      </c>
      <c r="F28">
        <v>12.6392646826431</v>
      </c>
      <c r="G28" t="s">
        <v>462</v>
      </c>
    </row>
    <row r="29" spans="1:16" x14ac:dyDescent="0.3">
      <c r="A29">
        <v>27</v>
      </c>
      <c r="B29">
        <v>2018</v>
      </c>
      <c r="C29">
        <v>1</v>
      </c>
      <c r="D29" t="s">
        <v>622</v>
      </c>
      <c r="E29" s="1">
        <v>325241863.996732</v>
      </c>
      <c r="F29">
        <v>32.5399529744343</v>
      </c>
      <c r="G29" t="s">
        <v>462</v>
      </c>
    </row>
    <row r="30" spans="1:16" x14ac:dyDescent="0.3">
      <c r="A30">
        <v>28</v>
      </c>
      <c r="B30">
        <v>2018</v>
      </c>
      <c r="C30">
        <v>1</v>
      </c>
      <c r="D30" t="s">
        <v>623</v>
      </c>
      <c r="E30" s="1">
        <v>549866723.00464296</v>
      </c>
      <c r="F30">
        <v>28.7595580937008</v>
      </c>
      <c r="G30" t="s">
        <v>462</v>
      </c>
    </row>
    <row r="31" spans="1:16" x14ac:dyDescent="0.3">
      <c r="A31">
        <v>29</v>
      </c>
      <c r="B31">
        <v>2018</v>
      </c>
      <c r="C31">
        <v>1</v>
      </c>
      <c r="E31" s="1">
        <v>51177523.518806398</v>
      </c>
      <c r="F31">
        <v>22.382851565462801</v>
      </c>
      <c r="G31" t="s">
        <v>462</v>
      </c>
    </row>
    <row r="32" spans="1:16" x14ac:dyDescent="0.3">
      <c r="A32">
        <v>30</v>
      </c>
      <c r="B32">
        <v>2018</v>
      </c>
      <c r="C32">
        <v>1</v>
      </c>
      <c r="E32" s="1">
        <v>18918004.079254899</v>
      </c>
      <c r="F32">
        <v>29.532958274086301</v>
      </c>
      <c r="G32" t="s">
        <v>462</v>
      </c>
    </row>
    <row r="33" spans="1:7" x14ac:dyDescent="0.3">
      <c r="A33">
        <v>31</v>
      </c>
      <c r="B33">
        <v>2018</v>
      </c>
      <c r="C33">
        <v>1</v>
      </c>
      <c r="E33" s="1">
        <v>167968861.782038</v>
      </c>
      <c r="F33">
        <v>50.150467927521298</v>
      </c>
      <c r="G33" t="s">
        <v>462</v>
      </c>
    </row>
    <row r="34" spans="1:7" x14ac:dyDescent="0.3">
      <c r="A34">
        <v>32</v>
      </c>
      <c r="B34">
        <v>2018</v>
      </c>
      <c r="C34">
        <v>1</v>
      </c>
      <c r="E34" s="1">
        <v>81433391.728578895</v>
      </c>
      <c r="F34">
        <v>82.904693030851902</v>
      </c>
      <c r="G34" t="s">
        <v>462</v>
      </c>
    </row>
    <row r="35" spans="1:7" x14ac:dyDescent="0.3">
      <c r="A35">
        <v>33</v>
      </c>
      <c r="B35">
        <v>2018</v>
      </c>
      <c r="C35">
        <v>1</v>
      </c>
      <c r="D35" t="s">
        <v>624</v>
      </c>
      <c r="E35" s="1">
        <v>11550167785.3235</v>
      </c>
      <c r="F35">
        <v>1.4830465188264299</v>
      </c>
      <c r="G35" t="s">
        <v>462</v>
      </c>
    </row>
    <row r="36" spans="1:7" x14ac:dyDescent="0.3">
      <c r="A36">
        <v>34</v>
      </c>
      <c r="B36">
        <v>2018</v>
      </c>
      <c r="C36">
        <v>1</v>
      </c>
      <c r="D36" t="s">
        <v>625</v>
      </c>
      <c r="E36" s="1">
        <v>13014403053.783501</v>
      </c>
      <c r="F36">
        <v>2.6929251066286501</v>
      </c>
      <c r="G36" t="s">
        <v>462</v>
      </c>
    </row>
    <row r="37" spans="1:7" x14ac:dyDescent="0.3">
      <c r="A37">
        <v>35</v>
      </c>
      <c r="B37">
        <v>2018</v>
      </c>
      <c r="C37">
        <v>1</v>
      </c>
      <c r="D37" t="s">
        <v>626</v>
      </c>
      <c r="E37" s="1">
        <v>1423069413.0258601</v>
      </c>
      <c r="F37">
        <v>8.3253827167185293</v>
      </c>
      <c r="G37" t="s">
        <v>462</v>
      </c>
    </row>
    <row r="38" spans="1:7" x14ac:dyDescent="0.3">
      <c r="A38">
        <v>36</v>
      </c>
      <c r="B38">
        <v>2018</v>
      </c>
      <c r="C38">
        <v>1</v>
      </c>
      <c r="D38" t="s">
        <v>627</v>
      </c>
      <c r="E38" s="1">
        <v>604356379.307827</v>
      </c>
      <c r="F38">
        <v>10.572256297906</v>
      </c>
      <c r="G38" t="s">
        <v>462</v>
      </c>
    </row>
    <row r="39" spans="1:7" x14ac:dyDescent="0.3">
      <c r="A39">
        <v>37</v>
      </c>
      <c r="B39">
        <v>2018</v>
      </c>
      <c r="C39">
        <v>1</v>
      </c>
      <c r="D39" t="s">
        <v>628</v>
      </c>
      <c r="E39" s="1">
        <v>728853784.529477</v>
      </c>
      <c r="F39">
        <v>10.958256338148701</v>
      </c>
      <c r="G39" t="s">
        <v>462</v>
      </c>
    </row>
    <row r="40" spans="1:7" x14ac:dyDescent="0.3">
      <c r="A40">
        <v>38</v>
      </c>
      <c r="B40">
        <v>2018</v>
      </c>
      <c r="C40">
        <v>1</v>
      </c>
      <c r="D40" t="s">
        <v>629</v>
      </c>
      <c r="E40" s="1">
        <v>1156953600.2190299</v>
      </c>
      <c r="F40">
        <v>54.220482764671601</v>
      </c>
      <c r="G40" t="s">
        <v>462</v>
      </c>
    </row>
    <row r="41" spans="1:7" x14ac:dyDescent="0.3">
      <c r="A41">
        <v>39</v>
      </c>
      <c r="B41">
        <v>2018</v>
      </c>
      <c r="C41">
        <v>1</v>
      </c>
      <c r="D41" t="s">
        <v>630</v>
      </c>
      <c r="E41" s="1">
        <v>8242799167.7091198</v>
      </c>
      <c r="F41">
        <v>70.938790870998503</v>
      </c>
      <c r="G41" t="s">
        <v>462</v>
      </c>
    </row>
    <row r="42" spans="1:7" x14ac:dyDescent="0.3">
      <c r="A42">
        <v>40</v>
      </c>
      <c r="B42">
        <v>2018</v>
      </c>
      <c r="C42">
        <v>1</v>
      </c>
      <c r="D42" t="s">
        <v>631</v>
      </c>
      <c r="E42" s="1">
        <v>968076931.52810705</v>
      </c>
      <c r="F42">
        <v>31.412632496440601</v>
      </c>
      <c r="G42" t="s">
        <v>462</v>
      </c>
    </row>
    <row r="43" spans="1:7" x14ac:dyDescent="0.3">
      <c r="A43">
        <v>41</v>
      </c>
      <c r="B43">
        <v>2018</v>
      </c>
      <c r="C43">
        <v>1</v>
      </c>
      <c r="D43" t="s">
        <v>632</v>
      </c>
      <c r="E43" s="1">
        <v>755819072.60557199</v>
      </c>
      <c r="F43">
        <v>50.2724908145386</v>
      </c>
      <c r="G43" t="s">
        <v>462</v>
      </c>
    </row>
    <row r="44" spans="1:7" x14ac:dyDescent="0.3">
      <c r="A44">
        <v>42</v>
      </c>
      <c r="B44">
        <v>2018</v>
      </c>
      <c r="C44">
        <v>2</v>
      </c>
      <c r="D44" t="s">
        <v>597</v>
      </c>
      <c r="E44" s="1">
        <v>11471728699.770399</v>
      </c>
      <c r="F44">
        <v>5.3110138531834297</v>
      </c>
      <c r="G44" t="s">
        <v>462</v>
      </c>
    </row>
    <row r="45" spans="1:7" x14ac:dyDescent="0.3">
      <c r="A45">
        <v>43</v>
      </c>
      <c r="B45">
        <v>2018</v>
      </c>
      <c r="C45">
        <v>2</v>
      </c>
      <c r="D45" t="s">
        <v>598</v>
      </c>
      <c r="E45" s="1">
        <v>3687689163.67488</v>
      </c>
      <c r="F45">
        <v>10.3579458709065</v>
      </c>
      <c r="G45" t="s">
        <v>462</v>
      </c>
    </row>
    <row r="46" spans="1:7" x14ac:dyDescent="0.3">
      <c r="A46">
        <v>44</v>
      </c>
      <c r="B46">
        <v>2018</v>
      </c>
      <c r="C46">
        <v>2</v>
      </c>
      <c r="D46" t="s">
        <v>599</v>
      </c>
      <c r="E46" s="1">
        <v>1328345994.4294701</v>
      </c>
      <c r="F46">
        <v>13.3139244735153</v>
      </c>
      <c r="G46" t="s">
        <v>462</v>
      </c>
    </row>
    <row r="47" spans="1:7" x14ac:dyDescent="0.3">
      <c r="A47">
        <v>45</v>
      </c>
      <c r="B47">
        <v>2018</v>
      </c>
      <c r="C47">
        <v>2</v>
      </c>
      <c r="D47" t="s">
        <v>600</v>
      </c>
      <c r="E47" s="1">
        <v>2386916831.8411002</v>
      </c>
      <c r="F47">
        <v>15.6068894103608</v>
      </c>
      <c r="G47" t="s">
        <v>462</v>
      </c>
    </row>
    <row r="48" spans="1:7" x14ac:dyDescent="0.3">
      <c r="A48">
        <v>46</v>
      </c>
      <c r="B48">
        <v>2018</v>
      </c>
      <c r="C48">
        <v>2</v>
      </c>
      <c r="D48" t="s">
        <v>601</v>
      </c>
      <c r="E48" s="1">
        <v>1267625229.7317801</v>
      </c>
      <c r="F48">
        <v>9.5403970525896398</v>
      </c>
      <c r="G48" t="s">
        <v>462</v>
      </c>
    </row>
    <row r="49" spans="1:7" x14ac:dyDescent="0.3">
      <c r="A49">
        <v>47</v>
      </c>
      <c r="B49">
        <v>2018</v>
      </c>
      <c r="C49">
        <v>2</v>
      </c>
      <c r="D49" t="s">
        <v>602</v>
      </c>
      <c r="E49" s="1">
        <v>391058343.134152</v>
      </c>
      <c r="F49">
        <v>15.5246240610381</v>
      </c>
      <c r="G49" t="s">
        <v>462</v>
      </c>
    </row>
    <row r="50" spans="1:7" x14ac:dyDescent="0.3">
      <c r="A50">
        <v>48</v>
      </c>
      <c r="B50">
        <v>2018</v>
      </c>
      <c r="C50">
        <v>2</v>
      </c>
      <c r="D50" t="s">
        <v>603</v>
      </c>
      <c r="E50" s="1">
        <v>422085764.02112901</v>
      </c>
      <c r="F50">
        <v>22.307618143335699</v>
      </c>
      <c r="G50" t="s">
        <v>462</v>
      </c>
    </row>
    <row r="51" spans="1:7" x14ac:dyDescent="0.3">
      <c r="A51">
        <v>49</v>
      </c>
      <c r="B51">
        <v>2018</v>
      </c>
      <c r="C51">
        <v>2</v>
      </c>
      <c r="D51" t="s">
        <v>604</v>
      </c>
      <c r="E51" s="1">
        <v>397694749.90066302</v>
      </c>
      <c r="F51">
        <v>22.5425878906414</v>
      </c>
      <c r="G51" t="s">
        <v>462</v>
      </c>
    </row>
    <row r="52" spans="1:7" x14ac:dyDescent="0.3">
      <c r="A52">
        <v>50</v>
      </c>
      <c r="B52">
        <v>2018</v>
      </c>
      <c r="C52">
        <v>2</v>
      </c>
      <c r="D52" t="s">
        <v>605</v>
      </c>
      <c r="E52" s="1">
        <v>1517354861.31195</v>
      </c>
      <c r="F52">
        <v>22.766844949736399</v>
      </c>
      <c r="G52" t="s">
        <v>462</v>
      </c>
    </row>
    <row r="53" spans="1:7" x14ac:dyDescent="0.3">
      <c r="A53">
        <v>51</v>
      </c>
      <c r="B53">
        <v>2018</v>
      </c>
      <c r="C53">
        <v>2</v>
      </c>
      <c r="D53" t="s">
        <v>606</v>
      </c>
      <c r="E53" s="1">
        <v>5106491399.3695297</v>
      </c>
      <c r="F53">
        <v>32.021277180817698</v>
      </c>
      <c r="G53" t="s">
        <v>462</v>
      </c>
    </row>
    <row r="54" spans="1:7" x14ac:dyDescent="0.3">
      <c r="A54">
        <v>52</v>
      </c>
      <c r="B54">
        <v>2018</v>
      </c>
      <c r="C54">
        <v>2</v>
      </c>
      <c r="D54" t="s">
        <v>607</v>
      </c>
      <c r="E54" s="1">
        <v>1640324372.38025</v>
      </c>
      <c r="F54">
        <v>27.9891378542974</v>
      </c>
      <c r="G54" t="s">
        <v>462</v>
      </c>
    </row>
    <row r="55" spans="1:7" x14ac:dyDescent="0.3">
      <c r="A55">
        <v>53</v>
      </c>
      <c r="B55">
        <v>2018</v>
      </c>
      <c r="C55">
        <v>2</v>
      </c>
      <c r="D55" t="s">
        <v>608</v>
      </c>
      <c r="E55" s="1">
        <v>1996197430.5933101</v>
      </c>
      <c r="F55">
        <v>40.009600721893399</v>
      </c>
      <c r="G55" t="s">
        <v>462</v>
      </c>
    </row>
    <row r="56" spans="1:7" x14ac:dyDescent="0.3">
      <c r="A56">
        <v>54</v>
      </c>
      <c r="B56">
        <v>2018</v>
      </c>
      <c r="C56">
        <v>2</v>
      </c>
      <c r="D56" t="s">
        <v>609</v>
      </c>
      <c r="E56" s="1">
        <v>827884512.01094699</v>
      </c>
      <c r="F56">
        <v>15.799175757400899</v>
      </c>
      <c r="G56" t="s">
        <v>462</v>
      </c>
    </row>
    <row r="57" spans="1:7" x14ac:dyDescent="0.3">
      <c r="A57">
        <v>55</v>
      </c>
      <c r="B57">
        <v>2018</v>
      </c>
      <c r="C57">
        <v>2</v>
      </c>
      <c r="D57" t="s">
        <v>610</v>
      </c>
      <c r="E57" s="1">
        <v>27925066662.691898</v>
      </c>
      <c r="F57">
        <v>22.0177360982882</v>
      </c>
      <c r="G57" t="s">
        <v>462</v>
      </c>
    </row>
    <row r="58" spans="1:7" x14ac:dyDescent="0.3">
      <c r="A58">
        <v>56</v>
      </c>
      <c r="B58">
        <v>2018</v>
      </c>
      <c r="C58">
        <v>2</v>
      </c>
      <c r="D58" t="s">
        <v>611</v>
      </c>
      <c r="E58" s="1">
        <v>9991630666.6372299</v>
      </c>
      <c r="F58">
        <v>21.763775912643801</v>
      </c>
      <c r="G58" t="s">
        <v>462</v>
      </c>
    </row>
    <row r="59" spans="1:7" x14ac:dyDescent="0.3">
      <c r="A59">
        <v>57</v>
      </c>
      <c r="B59">
        <v>2018</v>
      </c>
      <c r="C59">
        <v>2</v>
      </c>
      <c r="E59" s="1">
        <v>7292661387.1202002</v>
      </c>
      <c r="F59">
        <v>9.8261032242835409</v>
      </c>
      <c r="G59" t="s">
        <v>462</v>
      </c>
    </row>
    <row r="60" spans="1:7" x14ac:dyDescent="0.3">
      <c r="A60">
        <v>58</v>
      </c>
      <c r="B60">
        <v>2018</v>
      </c>
      <c r="C60">
        <v>2</v>
      </c>
      <c r="D60" t="s">
        <v>612</v>
      </c>
      <c r="E60" s="1">
        <v>13256390113.066601</v>
      </c>
      <c r="F60">
        <v>3.3904251329663202</v>
      </c>
      <c r="G60" t="s">
        <v>462</v>
      </c>
    </row>
    <row r="61" spans="1:7" x14ac:dyDescent="0.3">
      <c r="A61">
        <v>59</v>
      </c>
      <c r="B61">
        <v>2018</v>
      </c>
      <c r="C61">
        <v>2</v>
      </c>
      <c r="D61" t="s">
        <v>613</v>
      </c>
      <c r="E61" s="1">
        <v>3581196595.78016</v>
      </c>
      <c r="F61">
        <v>4.8053874494128896</v>
      </c>
      <c r="G61" t="s">
        <v>462</v>
      </c>
    </row>
    <row r="62" spans="1:7" x14ac:dyDescent="0.3">
      <c r="A62">
        <v>60</v>
      </c>
      <c r="B62">
        <v>2018</v>
      </c>
      <c r="C62">
        <v>2</v>
      </c>
      <c r="E62" s="1">
        <v>37247152.902896002</v>
      </c>
      <c r="F62">
        <v>9.2984802053356397</v>
      </c>
      <c r="G62" t="s">
        <v>462</v>
      </c>
    </row>
    <row r="63" spans="1:7" x14ac:dyDescent="0.3">
      <c r="A63">
        <v>61</v>
      </c>
      <c r="B63">
        <v>2018</v>
      </c>
      <c r="C63">
        <v>2</v>
      </c>
      <c r="E63" s="1">
        <v>25322285.179603402</v>
      </c>
      <c r="F63">
        <v>0</v>
      </c>
      <c r="G63" t="s">
        <v>462</v>
      </c>
    </row>
    <row r="64" spans="1:7" x14ac:dyDescent="0.3">
      <c r="A64">
        <v>62</v>
      </c>
      <c r="B64">
        <v>2018</v>
      </c>
      <c r="C64">
        <v>2</v>
      </c>
      <c r="D64" t="s">
        <v>615</v>
      </c>
      <c r="E64" s="1">
        <v>2041018330.9093001</v>
      </c>
      <c r="F64">
        <v>7.4031328831514402</v>
      </c>
      <c r="G64" t="s">
        <v>462</v>
      </c>
    </row>
    <row r="65" spans="1:7" x14ac:dyDescent="0.3">
      <c r="A65">
        <v>63</v>
      </c>
      <c r="B65">
        <v>2018</v>
      </c>
      <c r="C65">
        <v>2</v>
      </c>
      <c r="D65" t="s">
        <v>616</v>
      </c>
      <c r="E65" s="1">
        <v>605930355.27862597</v>
      </c>
      <c r="F65">
        <v>7.6346984770284898</v>
      </c>
      <c r="G65" t="s">
        <v>462</v>
      </c>
    </row>
    <row r="66" spans="1:7" x14ac:dyDescent="0.3">
      <c r="A66">
        <v>64</v>
      </c>
      <c r="B66">
        <v>2018</v>
      </c>
      <c r="C66">
        <v>2</v>
      </c>
      <c r="E66" s="1">
        <v>131035151.786063</v>
      </c>
      <c r="F66">
        <v>7.2930679535919403</v>
      </c>
      <c r="G66" t="s">
        <v>462</v>
      </c>
    </row>
    <row r="67" spans="1:7" x14ac:dyDescent="0.3">
      <c r="A67">
        <v>65</v>
      </c>
      <c r="B67">
        <v>2018</v>
      </c>
      <c r="C67">
        <v>2</v>
      </c>
      <c r="D67" t="s">
        <v>617</v>
      </c>
      <c r="E67" s="1">
        <v>611436351.56101799</v>
      </c>
      <c r="F67">
        <v>8.9235164300275098</v>
      </c>
      <c r="G67" t="s">
        <v>462</v>
      </c>
    </row>
    <row r="68" spans="1:7" x14ac:dyDescent="0.3">
      <c r="A68">
        <v>66</v>
      </c>
      <c r="B68">
        <v>2018</v>
      </c>
      <c r="C68">
        <v>2</v>
      </c>
      <c r="E68" s="1">
        <v>35239045.096558496</v>
      </c>
      <c r="F68">
        <v>9.01544287283558</v>
      </c>
      <c r="G68" t="s">
        <v>462</v>
      </c>
    </row>
    <row r="69" spans="1:7" x14ac:dyDescent="0.3">
      <c r="A69">
        <v>67</v>
      </c>
      <c r="B69">
        <v>2018</v>
      </c>
      <c r="C69">
        <v>2</v>
      </c>
      <c r="D69" t="s">
        <v>619</v>
      </c>
      <c r="E69" s="1">
        <v>411572220.10175699</v>
      </c>
      <c r="F69">
        <v>10.1292942888963</v>
      </c>
      <c r="G69" t="s">
        <v>462</v>
      </c>
    </row>
    <row r="70" spans="1:7" x14ac:dyDescent="0.3">
      <c r="A70">
        <v>68</v>
      </c>
      <c r="B70">
        <v>2018</v>
      </c>
      <c r="C70">
        <v>2</v>
      </c>
      <c r="D70" t="s">
        <v>621</v>
      </c>
      <c r="E70" s="1">
        <v>142609914.55098999</v>
      </c>
      <c r="F70">
        <v>16.043423398074601</v>
      </c>
      <c r="G70" t="s">
        <v>462</v>
      </c>
    </row>
    <row r="71" spans="1:7" x14ac:dyDescent="0.3">
      <c r="A71">
        <v>69</v>
      </c>
      <c r="B71">
        <v>2018</v>
      </c>
      <c r="C71">
        <v>2</v>
      </c>
      <c r="D71" t="s">
        <v>622</v>
      </c>
      <c r="E71" s="1">
        <v>325241863.996732</v>
      </c>
      <c r="F71">
        <v>20.373644117203099</v>
      </c>
      <c r="G71" t="s">
        <v>462</v>
      </c>
    </row>
    <row r="72" spans="1:7" x14ac:dyDescent="0.3">
      <c r="A72">
        <v>70</v>
      </c>
      <c r="B72">
        <v>2018</v>
      </c>
      <c r="C72">
        <v>2</v>
      </c>
      <c r="D72" t="s">
        <v>623</v>
      </c>
      <c r="E72" s="1">
        <v>549866723.00464296</v>
      </c>
      <c r="F72">
        <v>19.203681654749801</v>
      </c>
      <c r="G72" t="s">
        <v>462</v>
      </c>
    </row>
    <row r="73" spans="1:7" x14ac:dyDescent="0.3">
      <c r="A73">
        <v>71</v>
      </c>
      <c r="B73">
        <v>2018</v>
      </c>
      <c r="C73">
        <v>2</v>
      </c>
      <c r="E73" s="1">
        <v>51177523.518806398</v>
      </c>
      <c r="F73">
        <v>16.340507817499802</v>
      </c>
      <c r="G73" t="s">
        <v>462</v>
      </c>
    </row>
    <row r="74" spans="1:7" x14ac:dyDescent="0.3">
      <c r="A74">
        <v>72</v>
      </c>
      <c r="B74">
        <v>2018</v>
      </c>
      <c r="C74">
        <v>2</v>
      </c>
      <c r="E74" s="1">
        <v>18918004.079254899</v>
      </c>
      <c r="F74">
        <v>18.670547068118999</v>
      </c>
      <c r="G74" t="s">
        <v>462</v>
      </c>
    </row>
    <row r="75" spans="1:7" x14ac:dyDescent="0.3">
      <c r="A75">
        <v>73</v>
      </c>
      <c r="B75">
        <v>2018</v>
      </c>
      <c r="C75">
        <v>2</v>
      </c>
      <c r="E75" s="1">
        <v>167968861.782038</v>
      </c>
      <c r="F75">
        <v>31.072321202307599</v>
      </c>
      <c r="G75" t="s">
        <v>462</v>
      </c>
    </row>
    <row r="76" spans="1:7" x14ac:dyDescent="0.3">
      <c r="A76">
        <v>74</v>
      </c>
      <c r="B76">
        <v>2018</v>
      </c>
      <c r="C76">
        <v>2</v>
      </c>
      <c r="E76" s="1">
        <v>81433391.728578895</v>
      </c>
      <c r="F76">
        <v>29.393695789984399</v>
      </c>
      <c r="G76" t="s">
        <v>462</v>
      </c>
    </row>
    <row r="77" spans="1:7" x14ac:dyDescent="0.3">
      <c r="A77">
        <v>75</v>
      </c>
      <c r="B77">
        <v>2018</v>
      </c>
      <c r="C77">
        <v>2</v>
      </c>
      <c r="D77" t="s">
        <v>624</v>
      </c>
      <c r="E77" s="1">
        <v>11550167785.3235</v>
      </c>
      <c r="F77">
        <v>21.132421545560199</v>
      </c>
      <c r="G77" t="s">
        <v>462</v>
      </c>
    </row>
    <row r="78" spans="1:7" x14ac:dyDescent="0.3">
      <c r="A78">
        <v>76</v>
      </c>
      <c r="B78">
        <v>2018</v>
      </c>
      <c r="C78">
        <v>2</v>
      </c>
      <c r="D78" t="s">
        <v>625</v>
      </c>
      <c r="E78" s="1">
        <v>13014403053.783501</v>
      </c>
      <c r="F78">
        <v>5.7803944199831498</v>
      </c>
      <c r="G78" t="s">
        <v>462</v>
      </c>
    </row>
    <row r="79" spans="1:7" x14ac:dyDescent="0.3">
      <c r="A79">
        <v>77</v>
      </c>
      <c r="B79">
        <v>2018</v>
      </c>
      <c r="C79">
        <v>2</v>
      </c>
      <c r="D79" t="s">
        <v>626</v>
      </c>
      <c r="E79" s="1">
        <v>1423069413.0258601</v>
      </c>
      <c r="F79">
        <v>9.4450370978928593</v>
      </c>
      <c r="G79" t="s">
        <v>462</v>
      </c>
    </row>
    <row r="80" spans="1:7" x14ac:dyDescent="0.3">
      <c r="A80">
        <v>78</v>
      </c>
      <c r="B80">
        <v>2018</v>
      </c>
      <c r="C80">
        <v>2</v>
      </c>
      <c r="D80" t="s">
        <v>627</v>
      </c>
      <c r="E80" s="1">
        <v>604356379.307827</v>
      </c>
      <c r="F80">
        <v>7.9517993292918199</v>
      </c>
      <c r="G80" t="s">
        <v>462</v>
      </c>
    </row>
    <row r="81" spans="1:7" x14ac:dyDescent="0.3">
      <c r="A81">
        <v>79</v>
      </c>
      <c r="B81">
        <v>2018</v>
      </c>
      <c r="C81">
        <v>2</v>
      </c>
      <c r="D81" t="s">
        <v>628</v>
      </c>
      <c r="E81" s="1">
        <v>728853784.529477</v>
      </c>
      <c r="F81">
        <v>9.9519917276745602</v>
      </c>
      <c r="G81" t="s">
        <v>462</v>
      </c>
    </row>
    <row r="82" spans="1:7" x14ac:dyDescent="0.3">
      <c r="A82">
        <v>80</v>
      </c>
      <c r="B82">
        <v>2018</v>
      </c>
      <c r="C82">
        <v>2</v>
      </c>
      <c r="D82" t="s">
        <v>629</v>
      </c>
      <c r="E82" s="1">
        <v>1156953600.2190299</v>
      </c>
      <c r="F82">
        <v>34.083837683390399</v>
      </c>
      <c r="G82" t="s">
        <v>462</v>
      </c>
    </row>
    <row r="83" spans="1:7" x14ac:dyDescent="0.3">
      <c r="A83">
        <v>81</v>
      </c>
      <c r="B83">
        <v>2018</v>
      </c>
      <c r="C83">
        <v>2</v>
      </c>
      <c r="D83" t="s">
        <v>630</v>
      </c>
      <c r="E83" s="1">
        <v>8242799167.7091198</v>
      </c>
      <c r="F83">
        <v>27.320886944406499</v>
      </c>
      <c r="G83" t="s">
        <v>462</v>
      </c>
    </row>
    <row r="84" spans="1:7" x14ac:dyDescent="0.3">
      <c r="A84">
        <v>82</v>
      </c>
      <c r="B84">
        <v>2018</v>
      </c>
      <c r="C84">
        <v>2</v>
      </c>
      <c r="D84" t="s">
        <v>631</v>
      </c>
      <c r="E84" s="1">
        <v>968076931.52810705</v>
      </c>
      <c r="F84">
        <v>21.578828959483801</v>
      </c>
      <c r="G84" t="s">
        <v>462</v>
      </c>
    </row>
    <row r="85" spans="1:7" x14ac:dyDescent="0.3">
      <c r="A85">
        <v>83</v>
      </c>
      <c r="B85">
        <v>2018</v>
      </c>
      <c r="C85">
        <v>2</v>
      </c>
      <c r="D85" t="s">
        <v>632</v>
      </c>
      <c r="E85" s="1">
        <v>755819072.60557199</v>
      </c>
      <c r="F85">
        <v>37.178154871923603</v>
      </c>
      <c r="G85" t="s">
        <v>462</v>
      </c>
    </row>
    <row r="86" spans="1:7" x14ac:dyDescent="0.3">
      <c r="A86">
        <v>84</v>
      </c>
      <c r="B86">
        <v>2018</v>
      </c>
      <c r="C86">
        <v>3</v>
      </c>
      <c r="D86" t="s">
        <v>597</v>
      </c>
      <c r="E86" s="1">
        <v>11471728699.770399</v>
      </c>
      <c r="F86">
        <v>119.48892868263</v>
      </c>
      <c r="G86" t="s">
        <v>462</v>
      </c>
    </row>
    <row r="87" spans="1:7" x14ac:dyDescent="0.3">
      <c r="A87">
        <v>85</v>
      </c>
      <c r="B87">
        <v>2018</v>
      </c>
      <c r="C87">
        <v>3</v>
      </c>
      <c r="D87" t="s">
        <v>598</v>
      </c>
      <c r="E87" s="1">
        <v>3687689163.67488</v>
      </c>
      <c r="F87">
        <v>132.62413274761099</v>
      </c>
      <c r="G87" t="s">
        <v>462</v>
      </c>
    </row>
    <row r="88" spans="1:7" x14ac:dyDescent="0.3">
      <c r="A88">
        <v>86</v>
      </c>
      <c r="B88">
        <v>2018</v>
      </c>
      <c r="C88">
        <v>3</v>
      </c>
      <c r="D88" t="s">
        <v>599</v>
      </c>
      <c r="E88" s="1">
        <v>1328345994.4294701</v>
      </c>
      <c r="F88">
        <v>152.66803327670601</v>
      </c>
      <c r="G88" t="s">
        <v>462</v>
      </c>
    </row>
    <row r="89" spans="1:7" x14ac:dyDescent="0.3">
      <c r="A89">
        <v>87</v>
      </c>
      <c r="B89">
        <v>2018</v>
      </c>
      <c r="C89">
        <v>3</v>
      </c>
      <c r="D89" t="s">
        <v>600</v>
      </c>
      <c r="E89" s="1">
        <v>2386916831.8411002</v>
      </c>
      <c r="F89">
        <v>181.760153629775</v>
      </c>
      <c r="G89" t="s">
        <v>462</v>
      </c>
    </row>
    <row r="90" spans="1:7" x14ac:dyDescent="0.3">
      <c r="A90">
        <v>88</v>
      </c>
      <c r="B90">
        <v>2018</v>
      </c>
      <c r="C90">
        <v>3</v>
      </c>
      <c r="D90" t="s">
        <v>601</v>
      </c>
      <c r="E90" s="1">
        <v>1267625229.7317801</v>
      </c>
      <c r="F90">
        <v>160.06478500673899</v>
      </c>
      <c r="G90" t="s">
        <v>462</v>
      </c>
    </row>
    <row r="91" spans="1:7" x14ac:dyDescent="0.3">
      <c r="A91">
        <v>89</v>
      </c>
      <c r="B91">
        <v>2018</v>
      </c>
      <c r="C91">
        <v>3</v>
      </c>
      <c r="D91" t="s">
        <v>602</v>
      </c>
      <c r="E91" s="1">
        <v>391058343.134152</v>
      </c>
      <c r="F91">
        <v>194.55704442874901</v>
      </c>
      <c r="G91" t="s">
        <v>462</v>
      </c>
    </row>
    <row r="92" spans="1:7" x14ac:dyDescent="0.3">
      <c r="A92">
        <v>90</v>
      </c>
      <c r="B92">
        <v>2018</v>
      </c>
      <c r="C92">
        <v>3</v>
      </c>
      <c r="D92" t="s">
        <v>603</v>
      </c>
      <c r="E92" s="1">
        <v>422085764.02112901</v>
      </c>
      <c r="F92">
        <v>220.27151648236699</v>
      </c>
      <c r="G92" t="s">
        <v>462</v>
      </c>
    </row>
    <row r="93" spans="1:7" x14ac:dyDescent="0.3">
      <c r="A93">
        <v>91</v>
      </c>
      <c r="B93">
        <v>2018</v>
      </c>
      <c r="C93">
        <v>3</v>
      </c>
      <c r="D93" t="s">
        <v>604</v>
      </c>
      <c r="E93" s="1">
        <v>397694749.90066302</v>
      </c>
      <c r="F93">
        <v>201.75910628405401</v>
      </c>
      <c r="G93" t="s">
        <v>462</v>
      </c>
    </row>
    <row r="94" spans="1:7" x14ac:dyDescent="0.3">
      <c r="A94">
        <v>92</v>
      </c>
      <c r="B94">
        <v>2018</v>
      </c>
      <c r="C94">
        <v>3</v>
      </c>
      <c r="D94" t="s">
        <v>605</v>
      </c>
      <c r="E94" s="1">
        <v>1517354861.31195</v>
      </c>
      <c r="F94">
        <v>191.95858119897699</v>
      </c>
      <c r="G94" t="s">
        <v>462</v>
      </c>
    </row>
    <row r="95" spans="1:7" x14ac:dyDescent="0.3">
      <c r="A95">
        <v>93</v>
      </c>
      <c r="B95">
        <v>2018</v>
      </c>
      <c r="C95">
        <v>3</v>
      </c>
      <c r="D95" t="s">
        <v>606</v>
      </c>
      <c r="E95" s="1">
        <v>5106491399.3695297</v>
      </c>
      <c r="F95">
        <v>235.874717797388</v>
      </c>
      <c r="G95" t="s">
        <v>462</v>
      </c>
    </row>
    <row r="96" spans="1:7" x14ac:dyDescent="0.3">
      <c r="A96">
        <v>94</v>
      </c>
      <c r="B96">
        <v>2018</v>
      </c>
      <c r="C96">
        <v>3</v>
      </c>
      <c r="D96" t="s">
        <v>607</v>
      </c>
      <c r="E96" s="1">
        <v>1640324372.38025</v>
      </c>
      <c r="F96">
        <v>270.21647353605698</v>
      </c>
      <c r="G96" t="s">
        <v>462</v>
      </c>
    </row>
    <row r="97" spans="1:7" x14ac:dyDescent="0.3">
      <c r="A97">
        <v>95</v>
      </c>
      <c r="B97">
        <v>2018</v>
      </c>
      <c r="C97">
        <v>3</v>
      </c>
      <c r="D97" t="s">
        <v>608</v>
      </c>
      <c r="E97" s="1">
        <v>1996197430.5933101</v>
      </c>
      <c r="F97">
        <v>281.228922038875</v>
      </c>
      <c r="G97" t="s">
        <v>462</v>
      </c>
    </row>
    <row r="98" spans="1:7" x14ac:dyDescent="0.3">
      <c r="A98">
        <v>96</v>
      </c>
      <c r="B98">
        <v>2018</v>
      </c>
      <c r="C98">
        <v>3</v>
      </c>
      <c r="D98" t="s">
        <v>609</v>
      </c>
      <c r="E98" s="1">
        <v>827884512.01094699</v>
      </c>
      <c r="F98">
        <v>164.780075661307</v>
      </c>
      <c r="G98" t="s">
        <v>462</v>
      </c>
    </row>
    <row r="99" spans="1:7" x14ac:dyDescent="0.3">
      <c r="A99">
        <v>97</v>
      </c>
      <c r="B99">
        <v>2018</v>
      </c>
      <c r="C99">
        <v>3</v>
      </c>
      <c r="D99" t="s">
        <v>610</v>
      </c>
      <c r="E99" s="1">
        <v>27925066662.691898</v>
      </c>
      <c r="F99">
        <v>109.95524996822</v>
      </c>
      <c r="G99" t="s">
        <v>462</v>
      </c>
    </row>
    <row r="100" spans="1:7" x14ac:dyDescent="0.3">
      <c r="A100">
        <v>98</v>
      </c>
      <c r="B100">
        <v>2018</v>
      </c>
      <c r="C100">
        <v>3</v>
      </c>
      <c r="D100" t="s">
        <v>611</v>
      </c>
      <c r="E100" s="1">
        <v>9991630666.6372299</v>
      </c>
      <c r="F100">
        <v>87.523420064877897</v>
      </c>
      <c r="G100" t="s">
        <v>462</v>
      </c>
    </row>
    <row r="101" spans="1:7" x14ac:dyDescent="0.3">
      <c r="A101">
        <v>99</v>
      </c>
      <c r="B101">
        <v>2018</v>
      </c>
      <c r="C101">
        <v>3</v>
      </c>
      <c r="E101" s="1">
        <v>7292661387.1202002</v>
      </c>
      <c r="F101">
        <v>58.967551929354201</v>
      </c>
      <c r="G101" t="s">
        <v>462</v>
      </c>
    </row>
    <row r="102" spans="1:7" x14ac:dyDescent="0.3">
      <c r="A102">
        <v>100</v>
      </c>
      <c r="B102">
        <v>2018</v>
      </c>
      <c r="C102">
        <v>3</v>
      </c>
      <c r="D102" t="s">
        <v>612</v>
      </c>
      <c r="E102" s="1">
        <v>13256390113.066601</v>
      </c>
      <c r="F102">
        <v>90.076675102722604</v>
      </c>
      <c r="G102" t="s">
        <v>462</v>
      </c>
    </row>
    <row r="103" spans="1:7" x14ac:dyDescent="0.3">
      <c r="A103">
        <v>101</v>
      </c>
      <c r="B103">
        <v>2018</v>
      </c>
      <c r="C103">
        <v>3</v>
      </c>
      <c r="D103" t="s">
        <v>613</v>
      </c>
      <c r="E103" s="1">
        <v>3581196595.78016</v>
      </c>
      <c r="F103">
        <v>78.563286201456094</v>
      </c>
      <c r="G103" t="s">
        <v>462</v>
      </c>
    </row>
    <row r="104" spans="1:7" x14ac:dyDescent="0.3">
      <c r="A104">
        <v>102</v>
      </c>
      <c r="B104">
        <v>2018</v>
      </c>
      <c r="C104">
        <v>3</v>
      </c>
      <c r="E104" s="1">
        <v>37247152.902896002</v>
      </c>
      <c r="F104">
        <v>76.461555027899095</v>
      </c>
      <c r="G104" t="s">
        <v>462</v>
      </c>
    </row>
    <row r="105" spans="1:7" x14ac:dyDescent="0.3">
      <c r="A105">
        <v>103</v>
      </c>
      <c r="B105">
        <v>2018</v>
      </c>
      <c r="C105">
        <v>3</v>
      </c>
      <c r="E105" s="1">
        <v>25322285.179603402</v>
      </c>
      <c r="F105">
        <v>83.552174780404897</v>
      </c>
      <c r="G105" t="s">
        <v>462</v>
      </c>
    </row>
    <row r="106" spans="1:7" x14ac:dyDescent="0.3">
      <c r="A106">
        <v>104</v>
      </c>
      <c r="B106">
        <v>2018</v>
      </c>
      <c r="C106">
        <v>3</v>
      </c>
      <c r="D106" t="s">
        <v>615</v>
      </c>
      <c r="E106" s="1">
        <v>2041018330.9093001</v>
      </c>
      <c r="F106">
        <v>125.54823685260401</v>
      </c>
      <c r="G106" t="s">
        <v>462</v>
      </c>
    </row>
    <row r="107" spans="1:7" x14ac:dyDescent="0.3">
      <c r="A107">
        <v>105</v>
      </c>
      <c r="B107">
        <v>2018</v>
      </c>
      <c r="C107">
        <v>3</v>
      </c>
      <c r="D107" t="s">
        <v>616</v>
      </c>
      <c r="E107" s="1">
        <v>605930355.27862597</v>
      </c>
      <c r="F107">
        <v>163.94017505203001</v>
      </c>
      <c r="G107" t="s">
        <v>462</v>
      </c>
    </row>
    <row r="108" spans="1:7" x14ac:dyDescent="0.3">
      <c r="A108">
        <v>106</v>
      </c>
      <c r="B108">
        <v>2018</v>
      </c>
      <c r="C108">
        <v>3</v>
      </c>
      <c r="E108" s="1">
        <v>131035151.786063</v>
      </c>
      <c r="F108">
        <v>144.38906812882399</v>
      </c>
      <c r="G108" t="s">
        <v>462</v>
      </c>
    </row>
    <row r="109" spans="1:7" x14ac:dyDescent="0.3">
      <c r="A109">
        <v>107</v>
      </c>
      <c r="B109">
        <v>2018</v>
      </c>
      <c r="C109">
        <v>3</v>
      </c>
      <c r="D109" t="s">
        <v>617</v>
      </c>
      <c r="E109" s="1">
        <v>611436351.56101799</v>
      </c>
      <c r="F109">
        <v>166.69882535362001</v>
      </c>
      <c r="G109" t="s">
        <v>462</v>
      </c>
    </row>
    <row r="110" spans="1:7" x14ac:dyDescent="0.3">
      <c r="A110">
        <v>108</v>
      </c>
      <c r="B110">
        <v>2018</v>
      </c>
      <c r="C110">
        <v>3</v>
      </c>
      <c r="E110" s="1">
        <v>35239045.096558496</v>
      </c>
      <c r="F110">
        <v>170.43899380733799</v>
      </c>
      <c r="G110" t="s">
        <v>462</v>
      </c>
    </row>
    <row r="111" spans="1:7" x14ac:dyDescent="0.3">
      <c r="A111">
        <v>109</v>
      </c>
      <c r="B111">
        <v>2018</v>
      </c>
      <c r="C111">
        <v>3</v>
      </c>
      <c r="D111" t="s">
        <v>619</v>
      </c>
      <c r="E111" s="1">
        <v>411572220.10175699</v>
      </c>
      <c r="F111">
        <v>148.368478200776</v>
      </c>
      <c r="G111" t="s">
        <v>462</v>
      </c>
    </row>
    <row r="112" spans="1:7" x14ac:dyDescent="0.3">
      <c r="A112">
        <v>110</v>
      </c>
      <c r="B112">
        <v>2018</v>
      </c>
      <c r="C112">
        <v>3</v>
      </c>
      <c r="D112" t="s">
        <v>621</v>
      </c>
      <c r="E112" s="1">
        <v>142609914.55098999</v>
      </c>
      <c r="F112">
        <v>163.443740646615</v>
      </c>
      <c r="G112" t="s">
        <v>462</v>
      </c>
    </row>
    <row r="113" spans="1:7" x14ac:dyDescent="0.3">
      <c r="A113">
        <v>111</v>
      </c>
      <c r="B113">
        <v>2018</v>
      </c>
      <c r="C113">
        <v>3</v>
      </c>
      <c r="D113" t="s">
        <v>622</v>
      </c>
      <c r="E113" s="1">
        <v>325241863.996732</v>
      </c>
      <c r="F113">
        <v>179.93375804453001</v>
      </c>
      <c r="G113" t="s">
        <v>462</v>
      </c>
    </row>
    <row r="114" spans="1:7" x14ac:dyDescent="0.3">
      <c r="A114">
        <v>112</v>
      </c>
      <c r="B114">
        <v>2018</v>
      </c>
      <c r="C114">
        <v>3</v>
      </c>
      <c r="D114" t="s">
        <v>623</v>
      </c>
      <c r="E114" s="1">
        <v>549866723.00464296</v>
      </c>
      <c r="F114">
        <v>175.07306871455799</v>
      </c>
      <c r="G114" t="s">
        <v>462</v>
      </c>
    </row>
    <row r="115" spans="1:7" x14ac:dyDescent="0.3">
      <c r="A115">
        <v>113</v>
      </c>
      <c r="B115">
        <v>2018</v>
      </c>
      <c r="C115">
        <v>3</v>
      </c>
      <c r="E115" s="1">
        <v>51177523.518806398</v>
      </c>
      <c r="F115">
        <v>141.59487850365099</v>
      </c>
      <c r="G115" t="s">
        <v>462</v>
      </c>
    </row>
    <row r="116" spans="1:7" x14ac:dyDescent="0.3">
      <c r="A116">
        <v>114</v>
      </c>
      <c r="B116">
        <v>2018</v>
      </c>
      <c r="C116">
        <v>3</v>
      </c>
      <c r="E116" s="1">
        <v>18918004.079254899</v>
      </c>
      <c r="F116">
        <v>168.537780704597</v>
      </c>
      <c r="G116" t="s">
        <v>462</v>
      </c>
    </row>
    <row r="117" spans="1:7" x14ac:dyDescent="0.3">
      <c r="A117">
        <v>115</v>
      </c>
      <c r="B117">
        <v>2018</v>
      </c>
      <c r="C117">
        <v>3</v>
      </c>
      <c r="E117" s="1">
        <v>167968861.782038</v>
      </c>
      <c r="F117">
        <v>195.55696884419399</v>
      </c>
      <c r="G117" t="s">
        <v>462</v>
      </c>
    </row>
    <row r="118" spans="1:7" x14ac:dyDescent="0.3">
      <c r="A118">
        <v>116</v>
      </c>
      <c r="B118">
        <v>2018</v>
      </c>
      <c r="C118">
        <v>3</v>
      </c>
      <c r="E118" s="1">
        <v>81433391.728578895</v>
      </c>
      <c r="F118">
        <v>217.243047445689</v>
      </c>
      <c r="G118" t="s">
        <v>462</v>
      </c>
    </row>
    <row r="119" spans="1:7" x14ac:dyDescent="0.3">
      <c r="A119">
        <v>117</v>
      </c>
      <c r="B119">
        <v>2018</v>
      </c>
      <c r="C119">
        <v>3</v>
      </c>
      <c r="D119" t="s">
        <v>624</v>
      </c>
      <c r="E119" s="1">
        <v>11550167785.3235</v>
      </c>
      <c r="F119">
        <v>95.6518599426836</v>
      </c>
      <c r="G119" t="s">
        <v>462</v>
      </c>
    </row>
    <row r="120" spans="1:7" x14ac:dyDescent="0.3">
      <c r="A120">
        <v>118</v>
      </c>
      <c r="B120">
        <v>2018</v>
      </c>
      <c r="C120">
        <v>3</v>
      </c>
      <c r="D120" t="s">
        <v>625</v>
      </c>
      <c r="E120" s="1">
        <v>13014403053.783501</v>
      </c>
      <c r="F120">
        <v>150.75190395855</v>
      </c>
      <c r="G120" t="s">
        <v>462</v>
      </c>
    </row>
    <row r="121" spans="1:7" x14ac:dyDescent="0.3">
      <c r="A121">
        <v>119</v>
      </c>
      <c r="B121">
        <v>2018</v>
      </c>
      <c r="C121">
        <v>3</v>
      </c>
      <c r="D121" t="s">
        <v>626</v>
      </c>
      <c r="E121" s="1">
        <v>1423069413.0258601</v>
      </c>
      <c r="F121">
        <v>164.79466417441</v>
      </c>
      <c r="G121" t="s">
        <v>462</v>
      </c>
    </row>
    <row r="122" spans="1:7" x14ac:dyDescent="0.3">
      <c r="A122">
        <v>120</v>
      </c>
      <c r="B122">
        <v>2018</v>
      </c>
      <c r="C122">
        <v>3</v>
      </c>
      <c r="D122" t="s">
        <v>627</v>
      </c>
      <c r="E122" s="1">
        <v>604356379.307827</v>
      </c>
      <c r="F122">
        <v>176.554979346197</v>
      </c>
      <c r="G122" t="s">
        <v>462</v>
      </c>
    </row>
    <row r="123" spans="1:7" x14ac:dyDescent="0.3">
      <c r="A123">
        <v>121</v>
      </c>
      <c r="B123">
        <v>2018</v>
      </c>
      <c r="C123">
        <v>3</v>
      </c>
      <c r="D123" t="s">
        <v>628</v>
      </c>
      <c r="E123" s="1">
        <v>728853784.529477</v>
      </c>
      <c r="F123">
        <v>192.19098146904901</v>
      </c>
      <c r="G123" t="s">
        <v>462</v>
      </c>
    </row>
    <row r="124" spans="1:7" x14ac:dyDescent="0.3">
      <c r="A124">
        <v>122</v>
      </c>
      <c r="B124">
        <v>2018</v>
      </c>
      <c r="C124">
        <v>3</v>
      </c>
      <c r="D124" t="s">
        <v>629</v>
      </c>
      <c r="E124" s="1">
        <v>1156953600.2190299</v>
      </c>
      <c r="F124">
        <v>227.97855692178001</v>
      </c>
      <c r="G124" t="s">
        <v>462</v>
      </c>
    </row>
    <row r="125" spans="1:7" x14ac:dyDescent="0.3">
      <c r="A125">
        <v>123</v>
      </c>
      <c r="B125">
        <v>2018</v>
      </c>
      <c r="C125">
        <v>3</v>
      </c>
      <c r="D125" t="s">
        <v>630</v>
      </c>
      <c r="E125" s="1">
        <v>8242799167.7091198</v>
      </c>
      <c r="F125">
        <v>265.42871308035097</v>
      </c>
      <c r="G125" t="s">
        <v>462</v>
      </c>
    </row>
    <row r="126" spans="1:7" x14ac:dyDescent="0.3">
      <c r="A126">
        <v>124</v>
      </c>
      <c r="B126">
        <v>2018</v>
      </c>
      <c r="C126">
        <v>3</v>
      </c>
      <c r="D126" t="s">
        <v>631</v>
      </c>
      <c r="E126" s="1">
        <v>968076931.52810705</v>
      </c>
      <c r="F126">
        <v>224.82335402166601</v>
      </c>
      <c r="G126" t="s">
        <v>462</v>
      </c>
    </row>
    <row r="127" spans="1:7" x14ac:dyDescent="0.3">
      <c r="A127">
        <v>125</v>
      </c>
      <c r="B127">
        <v>2018</v>
      </c>
      <c r="C127">
        <v>3</v>
      </c>
      <c r="D127" t="s">
        <v>632</v>
      </c>
      <c r="E127" s="1">
        <v>755819072.60557199</v>
      </c>
      <c r="F127">
        <v>286.75060982876499</v>
      </c>
      <c r="G127" t="s">
        <v>462</v>
      </c>
    </row>
    <row r="128" spans="1:7" x14ac:dyDescent="0.3">
      <c r="A128">
        <v>126</v>
      </c>
      <c r="B128">
        <v>2018</v>
      </c>
      <c r="C128">
        <v>4</v>
      </c>
      <c r="D128" t="s">
        <v>597</v>
      </c>
      <c r="E128" s="1">
        <v>11471728699.770399</v>
      </c>
      <c r="F128">
        <v>180.943804196678</v>
      </c>
      <c r="G128" t="s">
        <v>462</v>
      </c>
    </row>
    <row r="129" spans="1:7" x14ac:dyDescent="0.3">
      <c r="A129">
        <v>127</v>
      </c>
      <c r="B129">
        <v>2018</v>
      </c>
      <c r="C129">
        <v>4</v>
      </c>
      <c r="D129" t="s">
        <v>598</v>
      </c>
      <c r="E129" s="1">
        <v>3687689163.67488</v>
      </c>
      <c r="F129">
        <v>294.674953029775</v>
      </c>
      <c r="G129" t="s">
        <v>462</v>
      </c>
    </row>
    <row r="130" spans="1:7" x14ac:dyDescent="0.3">
      <c r="A130">
        <v>128</v>
      </c>
      <c r="B130">
        <v>2018</v>
      </c>
      <c r="C130">
        <v>4</v>
      </c>
      <c r="D130" t="s">
        <v>599</v>
      </c>
      <c r="E130" s="1">
        <v>1328345994.4294701</v>
      </c>
      <c r="F130">
        <v>380.97253363948801</v>
      </c>
      <c r="G130" t="s">
        <v>462</v>
      </c>
    </row>
    <row r="131" spans="1:7" x14ac:dyDescent="0.3">
      <c r="A131">
        <v>129</v>
      </c>
      <c r="B131">
        <v>2018</v>
      </c>
      <c r="C131">
        <v>4</v>
      </c>
      <c r="D131" t="s">
        <v>600</v>
      </c>
      <c r="E131" s="1">
        <v>2386916831.8411002</v>
      </c>
      <c r="F131">
        <v>407.55959064563802</v>
      </c>
      <c r="G131" t="s">
        <v>462</v>
      </c>
    </row>
    <row r="132" spans="1:7" x14ac:dyDescent="0.3">
      <c r="A132">
        <v>130</v>
      </c>
      <c r="B132">
        <v>2018</v>
      </c>
      <c r="C132">
        <v>4</v>
      </c>
      <c r="D132" t="s">
        <v>601</v>
      </c>
      <c r="E132" s="1">
        <v>1267625229.7317801</v>
      </c>
      <c r="F132">
        <v>295.49244113192498</v>
      </c>
      <c r="G132" t="s">
        <v>462</v>
      </c>
    </row>
    <row r="133" spans="1:7" x14ac:dyDescent="0.3">
      <c r="A133">
        <v>131</v>
      </c>
      <c r="B133">
        <v>2018</v>
      </c>
      <c r="C133">
        <v>4</v>
      </c>
      <c r="D133" t="s">
        <v>602</v>
      </c>
      <c r="E133" s="1">
        <v>391058343.134152</v>
      </c>
      <c r="F133">
        <v>393.22764927983201</v>
      </c>
      <c r="G133" t="s">
        <v>462</v>
      </c>
    </row>
    <row r="134" spans="1:7" x14ac:dyDescent="0.3">
      <c r="A134">
        <v>132</v>
      </c>
      <c r="B134">
        <v>2018</v>
      </c>
      <c r="C134">
        <v>4</v>
      </c>
      <c r="D134" t="s">
        <v>603</v>
      </c>
      <c r="E134" s="1">
        <v>422085764.02112901</v>
      </c>
      <c r="F134">
        <v>485.09804885235502</v>
      </c>
      <c r="G134" t="s">
        <v>462</v>
      </c>
    </row>
    <row r="135" spans="1:7" x14ac:dyDescent="0.3">
      <c r="A135">
        <v>133</v>
      </c>
      <c r="B135">
        <v>2018</v>
      </c>
      <c r="C135">
        <v>4</v>
      </c>
      <c r="D135" t="s">
        <v>604</v>
      </c>
      <c r="E135" s="1">
        <v>397694749.90066302</v>
      </c>
      <c r="F135">
        <v>434.01779382983602</v>
      </c>
      <c r="G135" t="s">
        <v>462</v>
      </c>
    </row>
    <row r="136" spans="1:7" x14ac:dyDescent="0.3">
      <c r="A136">
        <v>134</v>
      </c>
      <c r="B136">
        <v>2018</v>
      </c>
      <c r="C136">
        <v>4</v>
      </c>
      <c r="D136" t="s">
        <v>605</v>
      </c>
      <c r="E136" s="1">
        <v>1517354861.31195</v>
      </c>
      <c r="F136">
        <v>360.49288011144301</v>
      </c>
      <c r="G136" t="s">
        <v>462</v>
      </c>
    </row>
    <row r="137" spans="1:7" x14ac:dyDescent="0.3">
      <c r="A137">
        <v>135</v>
      </c>
      <c r="B137">
        <v>2018</v>
      </c>
      <c r="C137">
        <v>4</v>
      </c>
      <c r="D137" t="s">
        <v>606</v>
      </c>
      <c r="E137" s="1">
        <v>5106491399.3695297</v>
      </c>
      <c r="F137">
        <v>396.24108739793502</v>
      </c>
      <c r="G137" t="s">
        <v>462</v>
      </c>
    </row>
    <row r="138" spans="1:7" x14ac:dyDescent="0.3">
      <c r="A138">
        <v>136</v>
      </c>
      <c r="B138">
        <v>2018</v>
      </c>
      <c r="C138">
        <v>4</v>
      </c>
      <c r="D138" t="s">
        <v>607</v>
      </c>
      <c r="E138" s="1">
        <v>1640324372.38025</v>
      </c>
      <c r="F138">
        <v>394.612203713979</v>
      </c>
      <c r="G138" t="s">
        <v>462</v>
      </c>
    </row>
    <row r="139" spans="1:7" x14ac:dyDescent="0.3">
      <c r="A139">
        <v>137</v>
      </c>
      <c r="B139">
        <v>2018</v>
      </c>
      <c r="C139">
        <v>4</v>
      </c>
      <c r="D139" t="s">
        <v>608</v>
      </c>
      <c r="E139" s="1">
        <v>1996197430.5933101</v>
      </c>
      <c r="F139">
        <v>410.67345944378502</v>
      </c>
      <c r="G139" t="s">
        <v>462</v>
      </c>
    </row>
    <row r="140" spans="1:7" x14ac:dyDescent="0.3">
      <c r="A140">
        <v>138</v>
      </c>
      <c r="B140">
        <v>2018</v>
      </c>
      <c r="C140">
        <v>4</v>
      </c>
      <c r="D140" t="s">
        <v>609</v>
      </c>
      <c r="E140" s="1">
        <v>827884512.01094699</v>
      </c>
      <c r="F140">
        <v>361.24012707090202</v>
      </c>
      <c r="G140" t="s">
        <v>462</v>
      </c>
    </row>
    <row r="141" spans="1:7" x14ac:dyDescent="0.3">
      <c r="A141">
        <v>139</v>
      </c>
      <c r="B141">
        <v>2018</v>
      </c>
      <c r="C141">
        <v>4</v>
      </c>
      <c r="D141" t="s">
        <v>610</v>
      </c>
      <c r="E141" s="1">
        <v>27925066662.691898</v>
      </c>
      <c r="F141">
        <v>158.59493209123499</v>
      </c>
      <c r="G141" t="s">
        <v>462</v>
      </c>
    </row>
    <row r="142" spans="1:7" x14ac:dyDescent="0.3">
      <c r="A142">
        <v>140</v>
      </c>
      <c r="B142">
        <v>2018</v>
      </c>
      <c r="C142">
        <v>4</v>
      </c>
      <c r="D142" t="s">
        <v>611</v>
      </c>
      <c r="E142" s="1">
        <v>9991630666.6372299</v>
      </c>
      <c r="F142">
        <v>142.67207282433901</v>
      </c>
      <c r="G142" t="s">
        <v>462</v>
      </c>
    </row>
    <row r="143" spans="1:7" x14ac:dyDescent="0.3">
      <c r="A143">
        <v>141</v>
      </c>
      <c r="B143">
        <v>2018</v>
      </c>
      <c r="C143">
        <v>4</v>
      </c>
      <c r="E143" s="1">
        <v>7292661387.1202002</v>
      </c>
      <c r="F143">
        <v>257.08526677049798</v>
      </c>
      <c r="G143" t="s">
        <v>462</v>
      </c>
    </row>
    <row r="144" spans="1:7" x14ac:dyDescent="0.3">
      <c r="A144">
        <v>142</v>
      </c>
      <c r="B144">
        <v>2018</v>
      </c>
      <c r="C144">
        <v>4</v>
      </c>
      <c r="D144" t="s">
        <v>612</v>
      </c>
      <c r="E144" s="1">
        <v>13256390113.066601</v>
      </c>
      <c r="F144">
        <v>149.644233198884</v>
      </c>
      <c r="G144" t="s">
        <v>462</v>
      </c>
    </row>
    <row r="145" spans="1:7" x14ac:dyDescent="0.3">
      <c r="A145">
        <v>143</v>
      </c>
      <c r="B145">
        <v>2018</v>
      </c>
      <c r="C145">
        <v>4</v>
      </c>
      <c r="D145" t="s">
        <v>613</v>
      </c>
      <c r="E145" s="1">
        <v>3581196595.78016</v>
      </c>
      <c r="F145">
        <v>100.807629871434</v>
      </c>
      <c r="G145" t="s">
        <v>462</v>
      </c>
    </row>
    <row r="146" spans="1:7" x14ac:dyDescent="0.3">
      <c r="A146">
        <v>144</v>
      </c>
      <c r="B146">
        <v>2018</v>
      </c>
      <c r="C146">
        <v>4</v>
      </c>
      <c r="E146" s="1">
        <v>37247152.902896002</v>
      </c>
      <c r="F146">
        <v>309.679939515321</v>
      </c>
      <c r="G146" t="s">
        <v>462</v>
      </c>
    </row>
    <row r="147" spans="1:7" x14ac:dyDescent="0.3">
      <c r="A147">
        <v>145</v>
      </c>
      <c r="B147">
        <v>2018</v>
      </c>
      <c r="C147">
        <v>4</v>
      </c>
      <c r="E147" s="1">
        <v>25322285.179603402</v>
      </c>
      <c r="F147">
        <v>115.68553358045401</v>
      </c>
      <c r="G147" t="s">
        <v>462</v>
      </c>
    </row>
    <row r="148" spans="1:7" x14ac:dyDescent="0.3">
      <c r="A148">
        <v>146</v>
      </c>
      <c r="B148">
        <v>2018</v>
      </c>
      <c r="C148">
        <v>4</v>
      </c>
      <c r="D148" t="s">
        <v>615</v>
      </c>
      <c r="E148" s="1">
        <v>2041018330.9093001</v>
      </c>
      <c r="F148">
        <v>325.26278450784997</v>
      </c>
      <c r="G148" t="s">
        <v>462</v>
      </c>
    </row>
    <row r="149" spans="1:7" x14ac:dyDescent="0.3">
      <c r="A149">
        <v>147</v>
      </c>
      <c r="B149">
        <v>2018</v>
      </c>
      <c r="C149">
        <v>4</v>
      </c>
      <c r="D149" t="s">
        <v>616</v>
      </c>
      <c r="E149" s="1">
        <v>605930355.27862597</v>
      </c>
      <c r="F149">
        <v>281.556387682749</v>
      </c>
      <c r="G149" t="s">
        <v>462</v>
      </c>
    </row>
    <row r="150" spans="1:7" x14ac:dyDescent="0.3">
      <c r="A150">
        <v>148</v>
      </c>
      <c r="B150">
        <v>2018</v>
      </c>
      <c r="C150">
        <v>4</v>
      </c>
      <c r="E150" s="1">
        <v>131035151.786063</v>
      </c>
      <c r="F150">
        <v>271.66377185970299</v>
      </c>
      <c r="G150" t="s">
        <v>462</v>
      </c>
    </row>
    <row r="151" spans="1:7" x14ac:dyDescent="0.3">
      <c r="A151">
        <v>149</v>
      </c>
      <c r="B151">
        <v>2018</v>
      </c>
      <c r="C151">
        <v>4</v>
      </c>
      <c r="D151" t="s">
        <v>617</v>
      </c>
      <c r="E151" s="1">
        <v>611436351.56101799</v>
      </c>
      <c r="F151">
        <v>355.74841054838902</v>
      </c>
      <c r="G151" t="s">
        <v>462</v>
      </c>
    </row>
    <row r="152" spans="1:7" x14ac:dyDescent="0.3">
      <c r="A152">
        <v>150</v>
      </c>
      <c r="B152">
        <v>2018</v>
      </c>
      <c r="C152">
        <v>4</v>
      </c>
      <c r="E152" s="1">
        <v>35239045.096558496</v>
      </c>
      <c r="F152">
        <v>274.46156906884499</v>
      </c>
      <c r="G152" t="s">
        <v>462</v>
      </c>
    </row>
    <row r="153" spans="1:7" x14ac:dyDescent="0.3">
      <c r="A153">
        <v>151</v>
      </c>
      <c r="B153">
        <v>2018</v>
      </c>
      <c r="C153">
        <v>4</v>
      </c>
      <c r="D153" t="s">
        <v>619</v>
      </c>
      <c r="E153" s="1">
        <v>411572220.10175699</v>
      </c>
      <c r="F153">
        <v>317.00627001274199</v>
      </c>
      <c r="G153" t="s">
        <v>462</v>
      </c>
    </row>
    <row r="154" spans="1:7" x14ac:dyDescent="0.3">
      <c r="A154">
        <v>152</v>
      </c>
      <c r="B154">
        <v>2018</v>
      </c>
      <c r="C154">
        <v>4</v>
      </c>
      <c r="D154" t="s">
        <v>621</v>
      </c>
      <c r="E154" s="1">
        <v>142609914.55098999</v>
      </c>
      <c r="F154">
        <v>375.48798851180197</v>
      </c>
      <c r="G154" t="s">
        <v>462</v>
      </c>
    </row>
    <row r="155" spans="1:7" x14ac:dyDescent="0.3">
      <c r="A155">
        <v>153</v>
      </c>
      <c r="B155">
        <v>2018</v>
      </c>
      <c r="C155">
        <v>4</v>
      </c>
      <c r="D155" t="s">
        <v>622</v>
      </c>
      <c r="E155" s="1">
        <v>325241863.996732</v>
      </c>
      <c r="F155">
        <v>304.71723646449698</v>
      </c>
      <c r="G155" t="s">
        <v>462</v>
      </c>
    </row>
    <row r="156" spans="1:7" x14ac:dyDescent="0.3">
      <c r="A156">
        <v>154</v>
      </c>
      <c r="B156">
        <v>2018</v>
      </c>
      <c r="C156">
        <v>4</v>
      </c>
      <c r="D156" t="s">
        <v>623</v>
      </c>
      <c r="E156" s="1">
        <v>549866723.00464296</v>
      </c>
      <c r="F156">
        <v>304.91943997765401</v>
      </c>
      <c r="G156" t="s">
        <v>462</v>
      </c>
    </row>
    <row r="157" spans="1:7" x14ac:dyDescent="0.3">
      <c r="A157">
        <v>155</v>
      </c>
      <c r="B157">
        <v>2018</v>
      </c>
      <c r="C157">
        <v>4</v>
      </c>
      <c r="E157" s="1">
        <v>51177523.518806398</v>
      </c>
      <c r="F157">
        <v>315.63622591333399</v>
      </c>
      <c r="G157" t="s">
        <v>462</v>
      </c>
    </row>
    <row r="158" spans="1:7" x14ac:dyDescent="0.3">
      <c r="A158">
        <v>156</v>
      </c>
      <c r="B158">
        <v>2018</v>
      </c>
      <c r="C158">
        <v>4</v>
      </c>
      <c r="E158" s="1">
        <v>18918004.079254899</v>
      </c>
      <c r="F158">
        <v>302.84383915985597</v>
      </c>
      <c r="G158" t="s">
        <v>462</v>
      </c>
    </row>
    <row r="159" spans="1:7" x14ac:dyDescent="0.3">
      <c r="A159">
        <v>157</v>
      </c>
      <c r="B159">
        <v>2018</v>
      </c>
      <c r="C159">
        <v>4</v>
      </c>
      <c r="E159" s="1">
        <v>167968861.782038</v>
      </c>
      <c r="F159">
        <v>340.28419632886602</v>
      </c>
      <c r="G159" t="s">
        <v>462</v>
      </c>
    </row>
    <row r="160" spans="1:7" x14ac:dyDescent="0.3">
      <c r="A160">
        <v>158</v>
      </c>
      <c r="B160">
        <v>2018</v>
      </c>
      <c r="C160">
        <v>4</v>
      </c>
      <c r="E160" s="1">
        <v>81433391.728578895</v>
      </c>
      <c r="F160">
        <v>266.87147473026499</v>
      </c>
      <c r="G160" t="s">
        <v>462</v>
      </c>
    </row>
    <row r="161" spans="1:7" x14ac:dyDescent="0.3">
      <c r="A161">
        <v>159</v>
      </c>
      <c r="B161">
        <v>2018</v>
      </c>
      <c r="C161">
        <v>4</v>
      </c>
      <c r="D161" t="s">
        <v>624</v>
      </c>
      <c r="E161" s="1">
        <v>11550167785.3235</v>
      </c>
      <c r="F161">
        <v>151.10119114049201</v>
      </c>
      <c r="G161" t="s">
        <v>462</v>
      </c>
    </row>
    <row r="162" spans="1:7" x14ac:dyDescent="0.3">
      <c r="A162">
        <v>160</v>
      </c>
      <c r="B162">
        <v>2018</v>
      </c>
      <c r="C162">
        <v>4</v>
      </c>
      <c r="D162" t="s">
        <v>625</v>
      </c>
      <c r="E162" s="1">
        <v>13014403053.783501</v>
      </c>
      <c r="F162">
        <v>185.01214701871001</v>
      </c>
      <c r="G162" t="s">
        <v>462</v>
      </c>
    </row>
    <row r="163" spans="1:7" x14ac:dyDescent="0.3">
      <c r="A163">
        <v>161</v>
      </c>
      <c r="B163">
        <v>2018</v>
      </c>
      <c r="C163">
        <v>4</v>
      </c>
      <c r="D163" t="s">
        <v>626</v>
      </c>
      <c r="E163" s="1">
        <v>1423069413.0258601</v>
      </c>
      <c r="F163">
        <v>228.22932796034101</v>
      </c>
      <c r="G163" t="s">
        <v>462</v>
      </c>
    </row>
    <row r="164" spans="1:7" x14ac:dyDescent="0.3">
      <c r="A164">
        <v>162</v>
      </c>
      <c r="B164">
        <v>2018</v>
      </c>
      <c r="C164">
        <v>4</v>
      </c>
      <c r="D164" t="s">
        <v>627</v>
      </c>
      <c r="E164" s="1">
        <v>604356379.307827</v>
      </c>
      <c r="F164">
        <v>276.77119375221298</v>
      </c>
      <c r="G164" t="s">
        <v>462</v>
      </c>
    </row>
    <row r="165" spans="1:7" x14ac:dyDescent="0.3">
      <c r="A165">
        <v>163</v>
      </c>
      <c r="B165">
        <v>2018</v>
      </c>
      <c r="C165">
        <v>4</v>
      </c>
      <c r="D165" t="s">
        <v>628</v>
      </c>
      <c r="E165" s="1">
        <v>728853784.529477</v>
      </c>
      <c r="F165">
        <v>308.25942108746102</v>
      </c>
      <c r="G165" t="s">
        <v>462</v>
      </c>
    </row>
    <row r="166" spans="1:7" x14ac:dyDescent="0.3">
      <c r="A166">
        <v>164</v>
      </c>
      <c r="B166">
        <v>2018</v>
      </c>
      <c r="C166">
        <v>4</v>
      </c>
      <c r="D166" t="s">
        <v>629</v>
      </c>
      <c r="E166" s="1">
        <v>1156953600.2190299</v>
      </c>
      <c r="F166">
        <v>356.58648485044102</v>
      </c>
      <c r="G166" t="s">
        <v>462</v>
      </c>
    </row>
    <row r="167" spans="1:7" x14ac:dyDescent="0.3">
      <c r="A167">
        <v>165</v>
      </c>
      <c r="B167">
        <v>2018</v>
      </c>
      <c r="C167">
        <v>4</v>
      </c>
      <c r="D167" t="s">
        <v>630</v>
      </c>
      <c r="E167" s="1">
        <v>8242799167.7091198</v>
      </c>
      <c r="F167">
        <v>317.006553927124</v>
      </c>
      <c r="G167" t="s">
        <v>462</v>
      </c>
    </row>
    <row r="168" spans="1:7" x14ac:dyDescent="0.3">
      <c r="A168">
        <v>166</v>
      </c>
      <c r="B168">
        <v>2018</v>
      </c>
      <c r="C168">
        <v>4</v>
      </c>
      <c r="D168" t="s">
        <v>631</v>
      </c>
      <c r="E168" s="1">
        <v>968076931.52810705</v>
      </c>
      <c r="F168">
        <v>380.52385471301699</v>
      </c>
      <c r="G168" t="s">
        <v>462</v>
      </c>
    </row>
    <row r="169" spans="1:7" x14ac:dyDescent="0.3">
      <c r="A169">
        <v>167</v>
      </c>
      <c r="B169">
        <v>2018</v>
      </c>
      <c r="C169">
        <v>4</v>
      </c>
      <c r="D169" t="s">
        <v>632</v>
      </c>
      <c r="E169" s="1">
        <v>755819072.60557199</v>
      </c>
      <c r="F169">
        <v>470.18669593480899</v>
      </c>
      <c r="G169" t="s">
        <v>462</v>
      </c>
    </row>
    <row r="170" spans="1:7" x14ac:dyDescent="0.3">
      <c r="A170">
        <v>168</v>
      </c>
      <c r="B170">
        <v>2018</v>
      </c>
      <c r="C170">
        <v>5</v>
      </c>
      <c r="D170" t="s">
        <v>597</v>
      </c>
      <c r="E170" s="1">
        <v>11471728699.770399</v>
      </c>
      <c r="F170">
        <v>85.728396120844494</v>
      </c>
      <c r="G170" t="s">
        <v>462</v>
      </c>
    </row>
    <row r="171" spans="1:7" x14ac:dyDescent="0.3">
      <c r="A171">
        <v>169</v>
      </c>
      <c r="B171">
        <v>2018</v>
      </c>
      <c r="C171">
        <v>5</v>
      </c>
      <c r="D171" t="s">
        <v>598</v>
      </c>
      <c r="E171" s="1">
        <v>3687689163.67488</v>
      </c>
      <c r="F171">
        <v>217.79645740350699</v>
      </c>
      <c r="G171" t="s">
        <v>462</v>
      </c>
    </row>
    <row r="172" spans="1:7" x14ac:dyDescent="0.3">
      <c r="A172">
        <v>170</v>
      </c>
      <c r="B172">
        <v>2018</v>
      </c>
      <c r="C172">
        <v>5</v>
      </c>
      <c r="D172" t="s">
        <v>599</v>
      </c>
      <c r="E172" s="1">
        <v>1328345994.4294701</v>
      </c>
      <c r="F172">
        <v>259.60311419844402</v>
      </c>
      <c r="G172" t="s">
        <v>462</v>
      </c>
    </row>
    <row r="173" spans="1:7" x14ac:dyDescent="0.3">
      <c r="A173">
        <v>171</v>
      </c>
      <c r="B173">
        <v>2018</v>
      </c>
      <c r="C173">
        <v>5</v>
      </c>
      <c r="D173" t="s">
        <v>600</v>
      </c>
      <c r="E173" s="1">
        <v>2386916831.8411002</v>
      </c>
      <c r="F173">
        <v>341.94590798759202</v>
      </c>
      <c r="G173" t="s">
        <v>462</v>
      </c>
    </row>
    <row r="174" spans="1:7" x14ac:dyDescent="0.3">
      <c r="A174">
        <v>172</v>
      </c>
      <c r="B174">
        <v>2018</v>
      </c>
      <c r="C174">
        <v>5</v>
      </c>
      <c r="D174" t="s">
        <v>601</v>
      </c>
      <c r="E174" s="1">
        <v>1267625229.7317801</v>
      </c>
      <c r="F174">
        <v>264.20658533564603</v>
      </c>
      <c r="G174" t="s">
        <v>462</v>
      </c>
    </row>
    <row r="175" spans="1:7" x14ac:dyDescent="0.3">
      <c r="A175">
        <v>173</v>
      </c>
      <c r="B175">
        <v>2018</v>
      </c>
      <c r="C175">
        <v>5</v>
      </c>
      <c r="D175" t="s">
        <v>602</v>
      </c>
      <c r="E175" s="1">
        <v>391058343.134152</v>
      </c>
      <c r="F175">
        <v>327.13583112748199</v>
      </c>
      <c r="G175" t="s">
        <v>462</v>
      </c>
    </row>
    <row r="176" spans="1:7" x14ac:dyDescent="0.3">
      <c r="A176">
        <v>174</v>
      </c>
      <c r="B176">
        <v>2018</v>
      </c>
      <c r="C176">
        <v>5</v>
      </c>
      <c r="D176" t="s">
        <v>603</v>
      </c>
      <c r="E176" s="1">
        <v>422085764.02112901</v>
      </c>
      <c r="F176">
        <v>375.219968117652</v>
      </c>
      <c r="G176" t="s">
        <v>462</v>
      </c>
    </row>
    <row r="177" spans="1:7" x14ac:dyDescent="0.3">
      <c r="A177">
        <v>175</v>
      </c>
      <c r="B177">
        <v>2018</v>
      </c>
      <c r="C177">
        <v>5</v>
      </c>
      <c r="D177" t="s">
        <v>604</v>
      </c>
      <c r="E177" s="1">
        <v>397694749.90066302</v>
      </c>
      <c r="F177">
        <v>281.12995640366302</v>
      </c>
      <c r="G177" t="s">
        <v>462</v>
      </c>
    </row>
    <row r="178" spans="1:7" x14ac:dyDescent="0.3">
      <c r="A178">
        <v>176</v>
      </c>
      <c r="B178">
        <v>2018</v>
      </c>
      <c r="C178">
        <v>5</v>
      </c>
      <c r="D178" t="s">
        <v>605</v>
      </c>
      <c r="E178" s="1">
        <v>1517354861.31195</v>
      </c>
      <c r="F178">
        <v>234.799623423719</v>
      </c>
      <c r="G178" t="s">
        <v>462</v>
      </c>
    </row>
    <row r="179" spans="1:7" x14ac:dyDescent="0.3">
      <c r="A179">
        <v>177</v>
      </c>
      <c r="B179">
        <v>2018</v>
      </c>
      <c r="C179">
        <v>5</v>
      </c>
      <c r="D179" t="s">
        <v>606</v>
      </c>
      <c r="E179" s="1">
        <v>5106491399.3695297</v>
      </c>
      <c r="F179">
        <v>228.57310284692801</v>
      </c>
      <c r="G179" t="s">
        <v>462</v>
      </c>
    </row>
    <row r="180" spans="1:7" x14ac:dyDescent="0.3">
      <c r="A180">
        <v>178</v>
      </c>
      <c r="B180">
        <v>2018</v>
      </c>
      <c r="C180">
        <v>5</v>
      </c>
      <c r="D180" t="s">
        <v>607</v>
      </c>
      <c r="E180" s="1">
        <v>1640324372.38025</v>
      </c>
      <c r="F180">
        <v>220.095349133025</v>
      </c>
      <c r="G180" t="s">
        <v>462</v>
      </c>
    </row>
    <row r="181" spans="1:7" x14ac:dyDescent="0.3">
      <c r="A181">
        <v>179</v>
      </c>
      <c r="B181">
        <v>2018</v>
      </c>
      <c r="C181">
        <v>5</v>
      </c>
      <c r="D181" t="s">
        <v>608</v>
      </c>
      <c r="E181" s="1">
        <v>1996197430.5933101</v>
      </c>
      <c r="F181">
        <v>125.94909399940001</v>
      </c>
      <c r="G181" t="s">
        <v>462</v>
      </c>
    </row>
    <row r="182" spans="1:7" x14ac:dyDescent="0.3">
      <c r="A182">
        <v>180</v>
      </c>
      <c r="B182">
        <v>2018</v>
      </c>
      <c r="C182">
        <v>5</v>
      </c>
      <c r="D182" t="s">
        <v>609</v>
      </c>
      <c r="E182" s="1">
        <v>827884512.01094699</v>
      </c>
      <c r="F182">
        <v>319.83071781383597</v>
      </c>
      <c r="G182" t="s">
        <v>462</v>
      </c>
    </row>
    <row r="183" spans="1:7" x14ac:dyDescent="0.3">
      <c r="A183">
        <v>181</v>
      </c>
      <c r="B183">
        <v>2018</v>
      </c>
      <c r="C183">
        <v>5</v>
      </c>
      <c r="D183" t="s">
        <v>610</v>
      </c>
      <c r="E183" s="1">
        <v>27925066662.691898</v>
      </c>
      <c r="F183">
        <v>99.692253586014303</v>
      </c>
      <c r="G183" t="s">
        <v>462</v>
      </c>
    </row>
    <row r="184" spans="1:7" x14ac:dyDescent="0.3">
      <c r="A184">
        <v>182</v>
      </c>
      <c r="B184">
        <v>2018</v>
      </c>
      <c r="C184">
        <v>5</v>
      </c>
      <c r="D184" t="s">
        <v>611</v>
      </c>
      <c r="E184" s="1">
        <v>9991630666.6372299</v>
      </c>
      <c r="F184">
        <v>77.218196683211204</v>
      </c>
      <c r="G184" t="s">
        <v>462</v>
      </c>
    </row>
    <row r="185" spans="1:7" x14ac:dyDescent="0.3">
      <c r="A185">
        <v>183</v>
      </c>
      <c r="B185">
        <v>2018</v>
      </c>
      <c r="C185">
        <v>5</v>
      </c>
      <c r="E185" s="1">
        <v>7292661387.1202002</v>
      </c>
      <c r="F185">
        <v>139.83516828632199</v>
      </c>
      <c r="G185" t="s">
        <v>462</v>
      </c>
    </row>
    <row r="186" spans="1:7" x14ac:dyDescent="0.3">
      <c r="A186">
        <v>184</v>
      </c>
      <c r="B186">
        <v>2018</v>
      </c>
      <c r="C186">
        <v>5</v>
      </c>
      <c r="D186" t="s">
        <v>612</v>
      </c>
      <c r="E186" s="1">
        <v>13256390113.066601</v>
      </c>
      <c r="F186">
        <v>90.3597021709719</v>
      </c>
      <c r="G186" t="s">
        <v>462</v>
      </c>
    </row>
    <row r="187" spans="1:7" x14ac:dyDescent="0.3">
      <c r="A187">
        <v>185</v>
      </c>
      <c r="B187">
        <v>2018</v>
      </c>
      <c r="C187">
        <v>5</v>
      </c>
      <c r="D187" t="s">
        <v>613</v>
      </c>
      <c r="E187" s="1">
        <v>3581196595.78016</v>
      </c>
      <c r="F187">
        <v>17.185970955519</v>
      </c>
      <c r="G187" t="s">
        <v>462</v>
      </c>
    </row>
    <row r="188" spans="1:7" x14ac:dyDescent="0.3">
      <c r="A188">
        <v>186</v>
      </c>
      <c r="B188">
        <v>2018</v>
      </c>
      <c r="C188">
        <v>5</v>
      </c>
      <c r="E188" s="1">
        <v>37247152.902896002</v>
      </c>
      <c r="F188">
        <v>143.08804071481401</v>
      </c>
      <c r="G188" t="s">
        <v>462</v>
      </c>
    </row>
    <row r="189" spans="1:7" x14ac:dyDescent="0.3">
      <c r="A189">
        <v>187</v>
      </c>
      <c r="B189">
        <v>2018</v>
      </c>
      <c r="C189">
        <v>5</v>
      </c>
      <c r="E189" s="1">
        <v>25322285.179603402</v>
      </c>
      <c r="F189">
        <v>7.1193570016008403</v>
      </c>
      <c r="G189" t="s">
        <v>462</v>
      </c>
    </row>
    <row r="190" spans="1:7" x14ac:dyDescent="0.3">
      <c r="A190">
        <v>188</v>
      </c>
      <c r="B190">
        <v>2018</v>
      </c>
      <c r="C190">
        <v>5</v>
      </c>
      <c r="D190" t="s">
        <v>615</v>
      </c>
      <c r="E190" s="1">
        <v>2041018330.9093001</v>
      </c>
      <c r="F190">
        <v>186.629588475574</v>
      </c>
      <c r="G190" t="s">
        <v>462</v>
      </c>
    </row>
    <row r="191" spans="1:7" x14ac:dyDescent="0.3">
      <c r="A191">
        <v>189</v>
      </c>
      <c r="B191">
        <v>2018</v>
      </c>
      <c r="C191">
        <v>5</v>
      </c>
      <c r="D191" t="s">
        <v>616</v>
      </c>
      <c r="E191" s="1">
        <v>605930355.27862597</v>
      </c>
      <c r="F191">
        <v>263.26275465308998</v>
      </c>
      <c r="G191" t="s">
        <v>462</v>
      </c>
    </row>
    <row r="192" spans="1:7" x14ac:dyDescent="0.3">
      <c r="A192">
        <v>190</v>
      </c>
      <c r="B192">
        <v>2018</v>
      </c>
      <c r="C192">
        <v>5</v>
      </c>
      <c r="E192" s="1">
        <v>131035151.786063</v>
      </c>
      <c r="F192">
        <v>303.64245281555702</v>
      </c>
      <c r="G192" t="s">
        <v>462</v>
      </c>
    </row>
    <row r="193" spans="1:7" x14ac:dyDescent="0.3">
      <c r="A193">
        <v>191</v>
      </c>
      <c r="B193">
        <v>2018</v>
      </c>
      <c r="C193">
        <v>5</v>
      </c>
      <c r="D193" t="s">
        <v>617</v>
      </c>
      <c r="E193" s="1">
        <v>611436351.56101799</v>
      </c>
      <c r="F193">
        <v>302.19009596361201</v>
      </c>
      <c r="G193" t="s">
        <v>462</v>
      </c>
    </row>
    <row r="194" spans="1:7" x14ac:dyDescent="0.3">
      <c r="A194">
        <v>192</v>
      </c>
      <c r="B194">
        <v>2018</v>
      </c>
      <c r="C194">
        <v>5</v>
      </c>
      <c r="E194" s="1">
        <v>35239045.096558496</v>
      </c>
      <c r="F194">
        <v>286.68378471868402</v>
      </c>
      <c r="G194" t="s">
        <v>462</v>
      </c>
    </row>
    <row r="195" spans="1:7" x14ac:dyDescent="0.3">
      <c r="A195">
        <v>193</v>
      </c>
      <c r="B195">
        <v>2018</v>
      </c>
      <c r="C195">
        <v>5</v>
      </c>
      <c r="D195" t="s">
        <v>619</v>
      </c>
      <c r="E195" s="1">
        <v>411572220.10175699</v>
      </c>
      <c r="F195">
        <v>351.171062541916</v>
      </c>
      <c r="G195" t="s">
        <v>462</v>
      </c>
    </row>
    <row r="196" spans="1:7" x14ac:dyDescent="0.3">
      <c r="A196">
        <v>194</v>
      </c>
      <c r="B196">
        <v>2018</v>
      </c>
      <c r="C196">
        <v>5</v>
      </c>
      <c r="D196" t="s">
        <v>621</v>
      </c>
      <c r="E196" s="1">
        <v>142609914.55098999</v>
      </c>
      <c r="F196">
        <v>398.170202012424</v>
      </c>
      <c r="G196" t="s">
        <v>462</v>
      </c>
    </row>
    <row r="197" spans="1:7" x14ac:dyDescent="0.3">
      <c r="A197">
        <v>195</v>
      </c>
      <c r="B197">
        <v>2018</v>
      </c>
      <c r="C197">
        <v>5</v>
      </c>
      <c r="D197" t="s">
        <v>622</v>
      </c>
      <c r="E197" s="1">
        <v>325241863.996732</v>
      </c>
      <c r="F197">
        <v>249.121772914334</v>
      </c>
      <c r="G197" t="s">
        <v>462</v>
      </c>
    </row>
    <row r="198" spans="1:7" x14ac:dyDescent="0.3">
      <c r="A198">
        <v>196</v>
      </c>
      <c r="B198">
        <v>2018</v>
      </c>
      <c r="C198">
        <v>5</v>
      </c>
      <c r="D198" t="s">
        <v>623</v>
      </c>
      <c r="E198" s="1">
        <v>549866723.00464296</v>
      </c>
      <c r="F198">
        <v>228.99561838892799</v>
      </c>
      <c r="G198" t="s">
        <v>462</v>
      </c>
    </row>
    <row r="199" spans="1:7" x14ac:dyDescent="0.3">
      <c r="A199">
        <v>197</v>
      </c>
      <c r="B199">
        <v>2018</v>
      </c>
      <c r="C199">
        <v>5</v>
      </c>
      <c r="E199" s="1">
        <v>51177523.518806398</v>
      </c>
      <c r="F199">
        <v>246.71551028686801</v>
      </c>
      <c r="G199" t="s">
        <v>462</v>
      </c>
    </row>
    <row r="200" spans="1:7" x14ac:dyDescent="0.3">
      <c r="A200">
        <v>198</v>
      </c>
      <c r="B200">
        <v>2018</v>
      </c>
      <c r="C200">
        <v>5</v>
      </c>
      <c r="E200" s="1">
        <v>18918004.079254899</v>
      </c>
      <c r="F200">
        <v>189.332527836163</v>
      </c>
      <c r="G200" t="s">
        <v>462</v>
      </c>
    </row>
    <row r="201" spans="1:7" x14ac:dyDescent="0.3">
      <c r="A201">
        <v>199</v>
      </c>
      <c r="B201">
        <v>2018</v>
      </c>
      <c r="C201">
        <v>5</v>
      </c>
      <c r="E201" s="1">
        <v>167968861.782038</v>
      </c>
      <c r="F201">
        <v>226.592564421742</v>
      </c>
      <c r="G201" t="s">
        <v>462</v>
      </c>
    </row>
    <row r="202" spans="1:7" x14ac:dyDescent="0.3">
      <c r="A202">
        <v>200</v>
      </c>
      <c r="B202">
        <v>2018</v>
      </c>
      <c r="C202">
        <v>5</v>
      </c>
      <c r="E202" s="1">
        <v>81433391.728578895</v>
      </c>
      <c r="F202">
        <v>71.168982237254596</v>
      </c>
      <c r="G202" t="s">
        <v>462</v>
      </c>
    </row>
    <row r="203" spans="1:7" x14ac:dyDescent="0.3">
      <c r="A203">
        <v>201</v>
      </c>
      <c r="B203">
        <v>2018</v>
      </c>
      <c r="C203">
        <v>5</v>
      </c>
      <c r="D203" t="s">
        <v>624</v>
      </c>
      <c r="E203" s="1">
        <v>11550167785.3235</v>
      </c>
      <c r="F203">
        <v>29.129311036330002</v>
      </c>
      <c r="G203" t="s">
        <v>462</v>
      </c>
    </row>
    <row r="204" spans="1:7" x14ac:dyDescent="0.3">
      <c r="A204">
        <v>202</v>
      </c>
      <c r="B204">
        <v>2018</v>
      </c>
      <c r="C204">
        <v>5</v>
      </c>
      <c r="D204" t="s">
        <v>625</v>
      </c>
      <c r="E204" s="1">
        <v>13014403053.783501</v>
      </c>
      <c r="F204">
        <v>102.38132343411399</v>
      </c>
      <c r="G204" t="s">
        <v>462</v>
      </c>
    </row>
    <row r="205" spans="1:7" x14ac:dyDescent="0.3">
      <c r="A205">
        <v>203</v>
      </c>
      <c r="B205">
        <v>2018</v>
      </c>
      <c r="C205">
        <v>5</v>
      </c>
      <c r="D205" t="s">
        <v>626</v>
      </c>
      <c r="E205" s="1">
        <v>1423069413.0258601</v>
      </c>
      <c r="F205">
        <v>272.15797169417198</v>
      </c>
      <c r="G205" t="s">
        <v>462</v>
      </c>
    </row>
    <row r="206" spans="1:7" x14ac:dyDescent="0.3">
      <c r="A206">
        <v>204</v>
      </c>
      <c r="B206">
        <v>2018</v>
      </c>
      <c r="C206">
        <v>5</v>
      </c>
      <c r="D206" t="s">
        <v>627</v>
      </c>
      <c r="E206" s="1">
        <v>604356379.307827</v>
      </c>
      <c r="F206">
        <v>291.31828635558298</v>
      </c>
      <c r="G206" t="s">
        <v>462</v>
      </c>
    </row>
    <row r="207" spans="1:7" x14ac:dyDescent="0.3">
      <c r="A207">
        <v>205</v>
      </c>
      <c r="B207">
        <v>2018</v>
      </c>
      <c r="C207">
        <v>5</v>
      </c>
      <c r="D207" t="s">
        <v>628</v>
      </c>
      <c r="E207" s="1">
        <v>728853784.529477</v>
      </c>
      <c r="F207">
        <v>323.59984582995099</v>
      </c>
      <c r="G207" t="s">
        <v>462</v>
      </c>
    </row>
    <row r="208" spans="1:7" x14ac:dyDescent="0.3">
      <c r="A208">
        <v>206</v>
      </c>
      <c r="B208">
        <v>2018</v>
      </c>
      <c r="C208">
        <v>5</v>
      </c>
      <c r="D208" t="s">
        <v>629</v>
      </c>
      <c r="E208" s="1">
        <v>1156953600.2190299</v>
      </c>
      <c r="F208">
        <v>261.23266667190097</v>
      </c>
      <c r="G208" t="s">
        <v>462</v>
      </c>
    </row>
    <row r="209" spans="1:7" x14ac:dyDescent="0.3">
      <c r="A209">
        <v>207</v>
      </c>
      <c r="B209">
        <v>2018</v>
      </c>
      <c r="C209">
        <v>5</v>
      </c>
      <c r="D209" t="s">
        <v>630</v>
      </c>
      <c r="E209" s="1">
        <v>8242799167.7091198</v>
      </c>
      <c r="F209">
        <v>178.55749131337799</v>
      </c>
      <c r="G209" t="s">
        <v>462</v>
      </c>
    </row>
    <row r="210" spans="1:7" x14ac:dyDescent="0.3">
      <c r="A210">
        <v>208</v>
      </c>
      <c r="B210">
        <v>2018</v>
      </c>
      <c r="C210">
        <v>5</v>
      </c>
      <c r="D210" t="s">
        <v>631</v>
      </c>
      <c r="E210" s="1">
        <v>968076931.52810705</v>
      </c>
      <c r="F210">
        <v>301.80565273326198</v>
      </c>
      <c r="G210" t="s">
        <v>462</v>
      </c>
    </row>
    <row r="211" spans="1:7" x14ac:dyDescent="0.3">
      <c r="A211">
        <v>209</v>
      </c>
      <c r="B211">
        <v>2018</v>
      </c>
      <c r="C211">
        <v>5</v>
      </c>
      <c r="D211" t="s">
        <v>632</v>
      </c>
      <c r="E211" s="1">
        <v>755819072.60557199</v>
      </c>
      <c r="F211">
        <v>371.77268174071702</v>
      </c>
      <c r="G211" t="s">
        <v>462</v>
      </c>
    </row>
    <row r="212" spans="1:7" x14ac:dyDescent="0.3">
      <c r="A212">
        <v>210</v>
      </c>
      <c r="B212">
        <v>2018</v>
      </c>
      <c r="C212">
        <v>6</v>
      </c>
      <c r="D212" t="s">
        <v>597</v>
      </c>
      <c r="E212" s="1">
        <v>11471728699.770399</v>
      </c>
      <c r="F212">
        <v>61.596521728367797</v>
      </c>
      <c r="G212" t="s">
        <v>462</v>
      </c>
    </row>
    <row r="213" spans="1:7" x14ac:dyDescent="0.3">
      <c r="A213">
        <v>211</v>
      </c>
      <c r="B213">
        <v>2018</v>
      </c>
      <c r="C213">
        <v>6</v>
      </c>
      <c r="D213" t="s">
        <v>598</v>
      </c>
      <c r="E213" s="1">
        <v>3687689163.67488</v>
      </c>
      <c r="F213">
        <v>150.930702807176</v>
      </c>
      <c r="G213" t="s">
        <v>462</v>
      </c>
    </row>
    <row r="214" spans="1:7" x14ac:dyDescent="0.3">
      <c r="A214">
        <v>212</v>
      </c>
      <c r="B214">
        <v>2018</v>
      </c>
      <c r="C214">
        <v>6</v>
      </c>
      <c r="D214" t="s">
        <v>599</v>
      </c>
      <c r="E214" s="1">
        <v>1328345994.4294701</v>
      </c>
      <c r="F214">
        <v>165.07118515989299</v>
      </c>
      <c r="G214" t="s">
        <v>462</v>
      </c>
    </row>
    <row r="215" spans="1:7" x14ac:dyDescent="0.3">
      <c r="A215">
        <v>213</v>
      </c>
      <c r="B215">
        <v>2018</v>
      </c>
      <c r="C215">
        <v>6</v>
      </c>
      <c r="D215" t="s">
        <v>600</v>
      </c>
      <c r="E215" s="1">
        <v>2386916831.8411002</v>
      </c>
      <c r="F215">
        <v>239.33981443709601</v>
      </c>
      <c r="G215" t="s">
        <v>462</v>
      </c>
    </row>
    <row r="216" spans="1:7" x14ac:dyDescent="0.3">
      <c r="A216">
        <v>214</v>
      </c>
      <c r="B216">
        <v>2018</v>
      </c>
      <c r="C216">
        <v>6</v>
      </c>
      <c r="D216" t="s">
        <v>601</v>
      </c>
      <c r="E216" s="1">
        <v>1267625229.7317801</v>
      </c>
      <c r="F216">
        <v>208.107152664821</v>
      </c>
      <c r="G216" t="s">
        <v>462</v>
      </c>
    </row>
    <row r="217" spans="1:7" x14ac:dyDescent="0.3">
      <c r="A217">
        <v>215</v>
      </c>
      <c r="B217">
        <v>2018</v>
      </c>
      <c r="C217">
        <v>6</v>
      </c>
      <c r="D217" t="s">
        <v>602</v>
      </c>
      <c r="E217" s="1">
        <v>391058343.134152</v>
      </c>
      <c r="F217">
        <v>251.09988148183101</v>
      </c>
      <c r="G217" t="s">
        <v>462</v>
      </c>
    </row>
    <row r="218" spans="1:7" x14ac:dyDescent="0.3">
      <c r="A218">
        <v>216</v>
      </c>
      <c r="B218">
        <v>2018</v>
      </c>
      <c r="C218">
        <v>6</v>
      </c>
      <c r="D218" t="s">
        <v>603</v>
      </c>
      <c r="E218" s="1">
        <v>422085764.02112901</v>
      </c>
      <c r="F218">
        <v>279.621785903741</v>
      </c>
      <c r="G218" t="s">
        <v>462</v>
      </c>
    </row>
    <row r="219" spans="1:7" x14ac:dyDescent="0.3">
      <c r="A219">
        <v>217</v>
      </c>
      <c r="B219">
        <v>2018</v>
      </c>
      <c r="C219">
        <v>6</v>
      </c>
      <c r="D219" t="s">
        <v>604</v>
      </c>
      <c r="E219" s="1">
        <v>397694749.90066302</v>
      </c>
      <c r="F219">
        <v>310.04548878179003</v>
      </c>
      <c r="G219" t="s">
        <v>462</v>
      </c>
    </row>
    <row r="220" spans="1:7" x14ac:dyDescent="0.3">
      <c r="A220">
        <v>218</v>
      </c>
      <c r="B220">
        <v>2018</v>
      </c>
      <c r="C220">
        <v>6</v>
      </c>
      <c r="D220" t="s">
        <v>605</v>
      </c>
      <c r="E220" s="1">
        <v>1517354861.31195</v>
      </c>
      <c r="F220">
        <v>224.26176037777299</v>
      </c>
      <c r="G220" t="s">
        <v>462</v>
      </c>
    </row>
    <row r="221" spans="1:7" x14ac:dyDescent="0.3">
      <c r="A221">
        <v>219</v>
      </c>
      <c r="B221">
        <v>2018</v>
      </c>
      <c r="C221">
        <v>6</v>
      </c>
      <c r="D221" t="s">
        <v>606</v>
      </c>
      <c r="E221" s="1">
        <v>5106491399.3695297</v>
      </c>
      <c r="F221">
        <v>133.74047258252199</v>
      </c>
      <c r="G221" t="s">
        <v>462</v>
      </c>
    </row>
    <row r="222" spans="1:7" x14ac:dyDescent="0.3">
      <c r="A222">
        <v>220</v>
      </c>
      <c r="B222">
        <v>2018</v>
      </c>
      <c r="C222">
        <v>6</v>
      </c>
      <c r="D222" t="s">
        <v>607</v>
      </c>
      <c r="E222" s="1">
        <v>1640324372.38025</v>
      </c>
      <c r="F222">
        <v>41.573962017862598</v>
      </c>
      <c r="G222" t="s">
        <v>462</v>
      </c>
    </row>
    <row r="223" spans="1:7" x14ac:dyDescent="0.3">
      <c r="A223">
        <v>221</v>
      </c>
      <c r="B223">
        <v>2018</v>
      </c>
      <c r="C223">
        <v>6</v>
      </c>
      <c r="D223" t="s">
        <v>608</v>
      </c>
      <c r="E223" s="1">
        <v>1996197430.5933101</v>
      </c>
      <c r="F223">
        <v>27.404875444893701</v>
      </c>
      <c r="G223" t="s">
        <v>462</v>
      </c>
    </row>
    <row r="224" spans="1:7" x14ac:dyDescent="0.3">
      <c r="A224">
        <v>222</v>
      </c>
      <c r="B224">
        <v>2018</v>
      </c>
      <c r="C224">
        <v>6</v>
      </c>
      <c r="D224" t="s">
        <v>609</v>
      </c>
      <c r="E224" s="1">
        <v>827884512.01094699</v>
      </c>
      <c r="F224">
        <v>245.99401873075101</v>
      </c>
      <c r="G224" t="s">
        <v>462</v>
      </c>
    </row>
    <row r="225" spans="1:7" x14ac:dyDescent="0.3">
      <c r="A225">
        <v>223</v>
      </c>
      <c r="B225">
        <v>2018</v>
      </c>
      <c r="C225">
        <v>6</v>
      </c>
      <c r="D225" t="s">
        <v>610</v>
      </c>
      <c r="E225" s="1">
        <v>27925066662.691898</v>
      </c>
      <c r="F225">
        <v>45.391172899748703</v>
      </c>
      <c r="G225" t="s">
        <v>462</v>
      </c>
    </row>
    <row r="226" spans="1:7" x14ac:dyDescent="0.3">
      <c r="A226">
        <v>224</v>
      </c>
      <c r="B226">
        <v>2018</v>
      </c>
      <c r="C226">
        <v>6</v>
      </c>
      <c r="D226" t="s">
        <v>611</v>
      </c>
      <c r="E226" s="1">
        <v>9991630666.6372299</v>
      </c>
      <c r="F226">
        <v>17.619150724760001</v>
      </c>
      <c r="G226" t="s">
        <v>462</v>
      </c>
    </row>
    <row r="227" spans="1:7" x14ac:dyDescent="0.3">
      <c r="A227">
        <v>225</v>
      </c>
      <c r="B227">
        <v>2018</v>
      </c>
      <c r="C227">
        <v>6</v>
      </c>
      <c r="E227" s="1">
        <v>7292661387.1202002</v>
      </c>
      <c r="F227">
        <v>54.698876181488302</v>
      </c>
      <c r="G227" t="s">
        <v>462</v>
      </c>
    </row>
    <row r="228" spans="1:7" x14ac:dyDescent="0.3">
      <c r="A228">
        <v>226</v>
      </c>
      <c r="B228">
        <v>2018</v>
      </c>
      <c r="C228">
        <v>6</v>
      </c>
      <c r="D228" t="s">
        <v>612</v>
      </c>
      <c r="E228" s="1">
        <v>13256390113.066601</v>
      </c>
      <c r="F228">
        <v>47.614454133948897</v>
      </c>
      <c r="G228" t="s">
        <v>462</v>
      </c>
    </row>
    <row r="229" spans="1:7" x14ac:dyDescent="0.3">
      <c r="A229">
        <v>227</v>
      </c>
      <c r="B229">
        <v>2018</v>
      </c>
      <c r="C229">
        <v>6</v>
      </c>
      <c r="D229" t="s">
        <v>613</v>
      </c>
      <c r="E229" s="1">
        <v>3581196595.78016</v>
      </c>
      <c r="F229">
        <v>14.847263453999901</v>
      </c>
      <c r="G229" t="s">
        <v>462</v>
      </c>
    </row>
    <row r="230" spans="1:7" x14ac:dyDescent="0.3">
      <c r="A230">
        <v>228</v>
      </c>
      <c r="B230">
        <v>2018</v>
      </c>
      <c r="C230">
        <v>6</v>
      </c>
      <c r="E230" s="1">
        <v>37247152.902896002</v>
      </c>
      <c r="F230">
        <v>37.060466075506703</v>
      </c>
      <c r="G230" t="s">
        <v>462</v>
      </c>
    </row>
    <row r="231" spans="1:7" x14ac:dyDescent="0.3">
      <c r="A231">
        <v>229</v>
      </c>
      <c r="B231">
        <v>2018</v>
      </c>
      <c r="C231">
        <v>6</v>
      </c>
      <c r="E231" s="1">
        <v>25322285.179603402</v>
      </c>
      <c r="F231">
        <v>2.3240729999361598</v>
      </c>
      <c r="G231" t="s">
        <v>462</v>
      </c>
    </row>
    <row r="232" spans="1:7" x14ac:dyDescent="0.3">
      <c r="A232">
        <v>230</v>
      </c>
      <c r="B232">
        <v>2018</v>
      </c>
      <c r="C232">
        <v>6</v>
      </c>
      <c r="D232" t="s">
        <v>615</v>
      </c>
      <c r="E232" s="1">
        <v>2041018330.9093001</v>
      </c>
      <c r="F232">
        <v>124.137157370282</v>
      </c>
      <c r="G232" t="s">
        <v>462</v>
      </c>
    </row>
    <row r="233" spans="1:7" x14ac:dyDescent="0.3">
      <c r="A233">
        <v>231</v>
      </c>
      <c r="B233">
        <v>2018</v>
      </c>
      <c r="C233">
        <v>6</v>
      </c>
      <c r="D233" t="s">
        <v>616</v>
      </c>
      <c r="E233" s="1">
        <v>605930355.27862597</v>
      </c>
      <c r="F233">
        <v>208.23786606402101</v>
      </c>
      <c r="G233" t="s">
        <v>462</v>
      </c>
    </row>
    <row r="234" spans="1:7" x14ac:dyDescent="0.3">
      <c r="A234">
        <v>232</v>
      </c>
      <c r="B234">
        <v>2018</v>
      </c>
      <c r="C234">
        <v>6</v>
      </c>
      <c r="E234" s="1">
        <v>131035151.786063</v>
      </c>
      <c r="F234">
        <v>275.84264477374199</v>
      </c>
      <c r="G234" t="s">
        <v>462</v>
      </c>
    </row>
    <row r="235" spans="1:7" x14ac:dyDescent="0.3">
      <c r="A235">
        <v>233</v>
      </c>
      <c r="B235">
        <v>2018</v>
      </c>
      <c r="C235">
        <v>6</v>
      </c>
      <c r="D235" t="s">
        <v>617</v>
      </c>
      <c r="E235" s="1">
        <v>611436351.56101799</v>
      </c>
      <c r="F235">
        <v>210.03933010089099</v>
      </c>
      <c r="G235" t="s">
        <v>462</v>
      </c>
    </row>
    <row r="236" spans="1:7" x14ac:dyDescent="0.3">
      <c r="A236">
        <v>234</v>
      </c>
      <c r="B236">
        <v>2018</v>
      </c>
      <c r="C236">
        <v>6</v>
      </c>
      <c r="E236" s="1">
        <v>35239045.096558496</v>
      </c>
      <c r="F236">
        <v>231.58153526448001</v>
      </c>
      <c r="G236" t="s">
        <v>462</v>
      </c>
    </row>
    <row r="237" spans="1:7" x14ac:dyDescent="0.3">
      <c r="A237">
        <v>235</v>
      </c>
      <c r="B237">
        <v>2018</v>
      </c>
      <c r="C237">
        <v>6</v>
      </c>
      <c r="D237" t="s">
        <v>619</v>
      </c>
      <c r="E237" s="1">
        <v>411572220.10175699</v>
      </c>
      <c r="F237">
        <v>251.66930694829799</v>
      </c>
      <c r="G237" t="s">
        <v>462</v>
      </c>
    </row>
    <row r="238" spans="1:7" x14ac:dyDescent="0.3">
      <c r="A238">
        <v>236</v>
      </c>
      <c r="B238">
        <v>2018</v>
      </c>
      <c r="C238">
        <v>6</v>
      </c>
      <c r="D238" t="s">
        <v>621</v>
      </c>
      <c r="E238" s="1">
        <v>142609914.55098999</v>
      </c>
      <c r="F238">
        <v>275.971016498724</v>
      </c>
      <c r="G238" t="s">
        <v>462</v>
      </c>
    </row>
    <row r="239" spans="1:7" x14ac:dyDescent="0.3">
      <c r="A239">
        <v>237</v>
      </c>
      <c r="B239">
        <v>2018</v>
      </c>
      <c r="C239">
        <v>6</v>
      </c>
      <c r="D239" t="s">
        <v>622</v>
      </c>
      <c r="E239" s="1">
        <v>325241863.996732</v>
      </c>
      <c r="F239">
        <v>202.34981499005499</v>
      </c>
      <c r="G239" t="s">
        <v>462</v>
      </c>
    </row>
    <row r="240" spans="1:7" x14ac:dyDescent="0.3">
      <c r="A240">
        <v>238</v>
      </c>
      <c r="B240">
        <v>2018</v>
      </c>
      <c r="C240">
        <v>6</v>
      </c>
      <c r="D240" t="s">
        <v>623</v>
      </c>
      <c r="E240" s="1">
        <v>549866723.00464296</v>
      </c>
      <c r="F240">
        <v>188.410084906046</v>
      </c>
      <c r="G240" t="s">
        <v>462</v>
      </c>
    </row>
    <row r="241" spans="1:7" x14ac:dyDescent="0.3">
      <c r="A241">
        <v>239</v>
      </c>
      <c r="B241">
        <v>2018</v>
      </c>
      <c r="C241">
        <v>6</v>
      </c>
      <c r="E241" s="1">
        <v>51177523.518806398</v>
      </c>
      <c r="F241">
        <v>234.14792312696099</v>
      </c>
      <c r="G241" t="s">
        <v>462</v>
      </c>
    </row>
    <row r="242" spans="1:7" x14ac:dyDescent="0.3">
      <c r="A242">
        <v>240</v>
      </c>
      <c r="B242">
        <v>2018</v>
      </c>
      <c r="C242">
        <v>6</v>
      </c>
      <c r="E242" s="1">
        <v>18918004.079254899</v>
      </c>
      <c r="F242">
        <v>183.26362653573301</v>
      </c>
      <c r="G242" t="s">
        <v>462</v>
      </c>
    </row>
    <row r="243" spans="1:7" x14ac:dyDescent="0.3">
      <c r="A243">
        <v>241</v>
      </c>
      <c r="B243">
        <v>2018</v>
      </c>
      <c r="C243">
        <v>6</v>
      </c>
      <c r="E243" s="1">
        <v>167968861.782038</v>
      </c>
      <c r="F243">
        <v>150.16174853050001</v>
      </c>
      <c r="G243" t="s">
        <v>462</v>
      </c>
    </row>
    <row r="244" spans="1:7" x14ac:dyDescent="0.3">
      <c r="A244">
        <v>242</v>
      </c>
      <c r="B244">
        <v>2018</v>
      </c>
      <c r="C244">
        <v>6</v>
      </c>
      <c r="E244" s="1">
        <v>81433391.728578895</v>
      </c>
      <c r="F244">
        <v>6.1285171778480301</v>
      </c>
      <c r="G244" t="s">
        <v>462</v>
      </c>
    </row>
    <row r="245" spans="1:7" x14ac:dyDescent="0.3">
      <c r="A245">
        <v>243</v>
      </c>
      <c r="B245">
        <v>2018</v>
      </c>
      <c r="C245">
        <v>6</v>
      </c>
      <c r="D245" t="s">
        <v>624</v>
      </c>
      <c r="E245" s="1">
        <v>11550167785.3235</v>
      </c>
      <c r="F245">
        <v>5.8322125735889498</v>
      </c>
      <c r="G245" t="s">
        <v>462</v>
      </c>
    </row>
    <row r="246" spans="1:7" x14ac:dyDescent="0.3">
      <c r="A246">
        <v>244</v>
      </c>
      <c r="B246">
        <v>2018</v>
      </c>
      <c r="C246">
        <v>6</v>
      </c>
      <c r="D246" t="s">
        <v>625</v>
      </c>
      <c r="E246" s="1">
        <v>13014403053.783501</v>
      </c>
      <c r="F246">
        <v>91.072410203679198</v>
      </c>
      <c r="G246" t="s">
        <v>462</v>
      </c>
    </row>
    <row r="247" spans="1:7" x14ac:dyDescent="0.3">
      <c r="A247">
        <v>245</v>
      </c>
      <c r="B247">
        <v>2018</v>
      </c>
      <c r="C247">
        <v>6</v>
      </c>
      <c r="D247" t="s">
        <v>626</v>
      </c>
      <c r="E247" s="1">
        <v>1423069413.0258601</v>
      </c>
      <c r="F247">
        <v>275.39691135301001</v>
      </c>
      <c r="G247" t="s">
        <v>462</v>
      </c>
    </row>
    <row r="248" spans="1:7" x14ac:dyDescent="0.3">
      <c r="A248">
        <v>246</v>
      </c>
      <c r="B248">
        <v>2018</v>
      </c>
      <c r="C248">
        <v>6</v>
      </c>
      <c r="D248" t="s">
        <v>627</v>
      </c>
      <c r="E248" s="1">
        <v>604356379.307827</v>
      </c>
      <c r="F248">
        <v>340.79569312403902</v>
      </c>
      <c r="G248" t="s">
        <v>462</v>
      </c>
    </row>
    <row r="249" spans="1:7" x14ac:dyDescent="0.3">
      <c r="A249">
        <v>247</v>
      </c>
      <c r="B249">
        <v>2018</v>
      </c>
      <c r="C249">
        <v>6</v>
      </c>
      <c r="D249" t="s">
        <v>628</v>
      </c>
      <c r="E249" s="1">
        <v>728853784.529477</v>
      </c>
      <c r="F249">
        <v>296.38371516370103</v>
      </c>
      <c r="G249" t="s">
        <v>462</v>
      </c>
    </row>
    <row r="250" spans="1:7" x14ac:dyDescent="0.3">
      <c r="A250">
        <v>248</v>
      </c>
      <c r="B250">
        <v>2018</v>
      </c>
      <c r="C250">
        <v>6</v>
      </c>
      <c r="D250" t="s">
        <v>629</v>
      </c>
      <c r="E250" s="1">
        <v>1156953600.2190299</v>
      </c>
      <c r="F250">
        <v>148.302212548336</v>
      </c>
      <c r="G250" t="s">
        <v>462</v>
      </c>
    </row>
    <row r="251" spans="1:7" x14ac:dyDescent="0.3">
      <c r="A251">
        <v>249</v>
      </c>
      <c r="B251">
        <v>2018</v>
      </c>
      <c r="C251">
        <v>6</v>
      </c>
      <c r="D251" t="s">
        <v>630</v>
      </c>
      <c r="E251" s="1">
        <v>8242799167.7091198</v>
      </c>
      <c r="F251">
        <v>26.241836497166801</v>
      </c>
      <c r="G251" t="s">
        <v>462</v>
      </c>
    </row>
    <row r="252" spans="1:7" x14ac:dyDescent="0.3">
      <c r="A252">
        <v>250</v>
      </c>
      <c r="B252">
        <v>2018</v>
      </c>
      <c r="C252">
        <v>6</v>
      </c>
      <c r="D252" t="s">
        <v>631</v>
      </c>
      <c r="E252" s="1">
        <v>968076931.52810705</v>
      </c>
      <c r="F252">
        <v>246.916102401545</v>
      </c>
      <c r="G252" t="s">
        <v>462</v>
      </c>
    </row>
    <row r="253" spans="1:7" x14ac:dyDescent="0.3">
      <c r="A253">
        <v>251</v>
      </c>
      <c r="B253">
        <v>2018</v>
      </c>
      <c r="C253">
        <v>6</v>
      </c>
      <c r="D253" t="s">
        <v>632</v>
      </c>
      <c r="E253" s="1">
        <v>755819072.60557199</v>
      </c>
      <c r="F253">
        <v>252.95114721117</v>
      </c>
      <c r="G253" t="s">
        <v>462</v>
      </c>
    </row>
    <row r="254" spans="1:7" x14ac:dyDescent="0.3">
      <c r="A254">
        <v>252</v>
      </c>
      <c r="B254">
        <v>2018</v>
      </c>
      <c r="C254">
        <v>7</v>
      </c>
      <c r="D254" t="s">
        <v>597</v>
      </c>
      <c r="E254" s="1">
        <v>11471728699.770399</v>
      </c>
      <c r="F254">
        <v>32.233591794742097</v>
      </c>
      <c r="G254" t="s">
        <v>462</v>
      </c>
    </row>
    <row r="255" spans="1:7" x14ac:dyDescent="0.3">
      <c r="A255">
        <v>253</v>
      </c>
      <c r="B255">
        <v>2018</v>
      </c>
      <c r="C255">
        <v>7</v>
      </c>
      <c r="D255" t="s">
        <v>598</v>
      </c>
      <c r="E255" s="1">
        <v>3687689163.67488</v>
      </c>
      <c r="F255">
        <v>103.78588506785201</v>
      </c>
      <c r="G255" t="s">
        <v>462</v>
      </c>
    </row>
    <row r="256" spans="1:7" x14ac:dyDescent="0.3">
      <c r="A256">
        <v>254</v>
      </c>
      <c r="B256">
        <v>2018</v>
      </c>
      <c r="C256">
        <v>7</v>
      </c>
      <c r="D256" t="s">
        <v>599</v>
      </c>
      <c r="E256" s="1">
        <v>1328345994.4294701</v>
      </c>
      <c r="F256">
        <v>117.8156077682</v>
      </c>
      <c r="G256" t="s">
        <v>462</v>
      </c>
    </row>
    <row r="257" spans="1:7" x14ac:dyDescent="0.3">
      <c r="A257">
        <v>255</v>
      </c>
      <c r="B257">
        <v>2018</v>
      </c>
      <c r="C257">
        <v>7</v>
      </c>
      <c r="D257" t="s">
        <v>600</v>
      </c>
      <c r="E257" s="1">
        <v>2386916831.8411002</v>
      </c>
      <c r="F257">
        <v>129.47128303179301</v>
      </c>
      <c r="G257" t="s">
        <v>462</v>
      </c>
    </row>
    <row r="258" spans="1:7" x14ac:dyDescent="0.3">
      <c r="A258">
        <v>256</v>
      </c>
      <c r="B258">
        <v>2018</v>
      </c>
      <c r="C258">
        <v>7</v>
      </c>
      <c r="D258" t="s">
        <v>601</v>
      </c>
      <c r="E258" s="1">
        <v>1267625229.7317801</v>
      </c>
      <c r="F258">
        <v>93.195432487899893</v>
      </c>
      <c r="G258" t="s">
        <v>462</v>
      </c>
    </row>
    <row r="259" spans="1:7" x14ac:dyDescent="0.3">
      <c r="A259">
        <v>257</v>
      </c>
      <c r="B259">
        <v>2018</v>
      </c>
      <c r="C259">
        <v>7</v>
      </c>
      <c r="D259" t="s">
        <v>602</v>
      </c>
      <c r="E259" s="1">
        <v>391058343.134152</v>
      </c>
      <c r="F259">
        <v>114.411143388182</v>
      </c>
      <c r="G259" t="s">
        <v>462</v>
      </c>
    </row>
    <row r="260" spans="1:7" x14ac:dyDescent="0.3">
      <c r="A260">
        <v>258</v>
      </c>
      <c r="B260">
        <v>2018</v>
      </c>
      <c r="C260">
        <v>7</v>
      </c>
      <c r="D260" t="s">
        <v>603</v>
      </c>
      <c r="E260" s="1">
        <v>422085764.02112901</v>
      </c>
      <c r="F260">
        <v>136.86028602432501</v>
      </c>
      <c r="G260" t="s">
        <v>462</v>
      </c>
    </row>
    <row r="261" spans="1:7" x14ac:dyDescent="0.3">
      <c r="A261">
        <v>259</v>
      </c>
      <c r="B261">
        <v>2018</v>
      </c>
      <c r="C261">
        <v>7</v>
      </c>
      <c r="D261" t="s">
        <v>604</v>
      </c>
      <c r="E261" s="1">
        <v>397694749.90066302</v>
      </c>
      <c r="F261">
        <v>131.105085448876</v>
      </c>
      <c r="G261" t="s">
        <v>462</v>
      </c>
    </row>
    <row r="262" spans="1:7" x14ac:dyDescent="0.3">
      <c r="A262">
        <v>260</v>
      </c>
      <c r="B262">
        <v>2018</v>
      </c>
      <c r="C262">
        <v>7</v>
      </c>
      <c r="D262" t="s">
        <v>605</v>
      </c>
      <c r="E262" s="1">
        <v>1517354861.31195</v>
      </c>
      <c r="F262">
        <v>85.105171644330994</v>
      </c>
      <c r="G262" t="s">
        <v>462</v>
      </c>
    </row>
    <row r="263" spans="1:7" x14ac:dyDescent="0.3">
      <c r="A263">
        <v>261</v>
      </c>
      <c r="B263">
        <v>2018</v>
      </c>
      <c r="C263">
        <v>7</v>
      </c>
      <c r="D263" t="s">
        <v>606</v>
      </c>
      <c r="E263" s="1">
        <v>5106491399.3695297</v>
      </c>
      <c r="F263">
        <v>53.667604468209198</v>
      </c>
      <c r="G263" t="s">
        <v>462</v>
      </c>
    </row>
    <row r="264" spans="1:7" x14ac:dyDescent="0.3">
      <c r="A264">
        <v>262</v>
      </c>
      <c r="B264">
        <v>2018</v>
      </c>
      <c r="C264">
        <v>7</v>
      </c>
      <c r="D264" t="s">
        <v>607</v>
      </c>
      <c r="E264" s="1">
        <v>1640324372.38025</v>
      </c>
      <c r="F264">
        <v>11.2976297433715</v>
      </c>
      <c r="G264" t="s">
        <v>462</v>
      </c>
    </row>
    <row r="265" spans="1:7" x14ac:dyDescent="0.3">
      <c r="A265">
        <v>263</v>
      </c>
      <c r="B265">
        <v>2018</v>
      </c>
      <c r="C265">
        <v>7</v>
      </c>
      <c r="D265" t="s">
        <v>608</v>
      </c>
      <c r="E265" s="1">
        <v>1996197430.5933101</v>
      </c>
      <c r="F265">
        <v>8.5507931832080502</v>
      </c>
      <c r="G265" t="s">
        <v>462</v>
      </c>
    </row>
    <row r="266" spans="1:7" x14ac:dyDescent="0.3">
      <c r="A266">
        <v>264</v>
      </c>
      <c r="B266">
        <v>2018</v>
      </c>
      <c r="C266">
        <v>7</v>
      </c>
      <c r="D266" t="s">
        <v>609</v>
      </c>
      <c r="E266" s="1">
        <v>827884512.01094699</v>
      </c>
      <c r="F266">
        <v>97.661589248315195</v>
      </c>
      <c r="G266" t="s">
        <v>462</v>
      </c>
    </row>
    <row r="267" spans="1:7" x14ac:dyDescent="0.3">
      <c r="A267">
        <v>265</v>
      </c>
      <c r="B267">
        <v>2018</v>
      </c>
      <c r="C267">
        <v>7</v>
      </c>
      <c r="D267" t="s">
        <v>610</v>
      </c>
      <c r="E267" s="1">
        <v>27925066662.691898</v>
      </c>
      <c r="F267">
        <v>21.9842308582943</v>
      </c>
      <c r="G267" t="s">
        <v>462</v>
      </c>
    </row>
    <row r="268" spans="1:7" x14ac:dyDescent="0.3">
      <c r="A268">
        <v>266</v>
      </c>
      <c r="B268">
        <v>2018</v>
      </c>
      <c r="C268">
        <v>7</v>
      </c>
      <c r="D268" t="s">
        <v>611</v>
      </c>
      <c r="E268" s="1">
        <v>9991630666.6372299</v>
      </c>
      <c r="F268">
        <v>9.1425186507458402</v>
      </c>
      <c r="G268" t="s">
        <v>462</v>
      </c>
    </row>
    <row r="269" spans="1:7" x14ac:dyDescent="0.3">
      <c r="A269">
        <v>267</v>
      </c>
      <c r="B269">
        <v>2018</v>
      </c>
      <c r="C269">
        <v>7</v>
      </c>
      <c r="E269" s="1">
        <v>7292661387.1202002</v>
      </c>
      <c r="F269">
        <v>14.644015392645899</v>
      </c>
      <c r="G269" t="s">
        <v>462</v>
      </c>
    </row>
    <row r="270" spans="1:7" x14ac:dyDescent="0.3">
      <c r="A270">
        <v>268</v>
      </c>
      <c r="B270">
        <v>2018</v>
      </c>
      <c r="C270">
        <v>7</v>
      </c>
      <c r="D270" t="s">
        <v>612</v>
      </c>
      <c r="E270" s="1">
        <v>13256390113.066601</v>
      </c>
      <c r="F270">
        <v>17.372170330191601</v>
      </c>
      <c r="G270" t="s">
        <v>462</v>
      </c>
    </row>
    <row r="271" spans="1:7" x14ac:dyDescent="0.3">
      <c r="A271">
        <v>269</v>
      </c>
      <c r="B271">
        <v>2018</v>
      </c>
      <c r="C271">
        <v>7</v>
      </c>
      <c r="D271" t="s">
        <v>613</v>
      </c>
      <c r="E271" s="1">
        <v>3581196595.78016</v>
      </c>
      <c r="F271">
        <v>8.3270993615645192</v>
      </c>
      <c r="G271" t="s">
        <v>462</v>
      </c>
    </row>
    <row r="272" spans="1:7" x14ac:dyDescent="0.3">
      <c r="A272">
        <v>270</v>
      </c>
      <c r="B272">
        <v>2018</v>
      </c>
      <c r="C272">
        <v>7</v>
      </c>
      <c r="E272" s="1">
        <v>37247152.902896002</v>
      </c>
      <c r="F272">
        <v>19.558460308185001</v>
      </c>
      <c r="G272" t="s">
        <v>462</v>
      </c>
    </row>
    <row r="273" spans="1:7" x14ac:dyDescent="0.3">
      <c r="A273">
        <v>271</v>
      </c>
      <c r="B273">
        <v>2018</v>
      </c>
      <c r="C273">
        <v>7</v>
      </c>
      <c r="E273" s="1">
        <v>25322285.179603402</v>
      </c>
      <c r="F273">
        <v>10.313693331046499</v>
      </c>
      <c r="G273" t="s">
        <v>462</v>
      </c>
    </row>
    <row r="274" spans="1:7" x14ac:dyDescent="0.3">
      <c r="A274">
        <v>272</v>
      </c>
      <c r="B274">
        <v>2018</v>
      </c>
      <c r="C274">
        <v>7</v>
      </c>
      <c r="D274" t="s">
        <v>615</v>
      </c>
      <c r="E274" s="1">
        <v>2041018330.9093001</v>
      </c>
      <c r="F274">
        <v>61.595177674179098</v>
      </c>
      <c r="G274" t="s">
        <v>462</v>
      </c>
    </row>
    <row r="275" spans="1:7" x14ac:dyDescent="0.3">
      <c r="A275">
        <v>273</v>
      </c>
      <c r="B275">
        <v>2018</v>
      </c>
      <c r="C275">
        <v>7</v>
      </c>
      <c r="D275" t="s">
        <v>616</v>
      </c>
      <c r="E275" s="1">
        <v>605930355.27862597</v>
      </c>
      <c r="F275">
        <v>108.40889085012699</v>
      </c>
      <c r="G275" t="s">
        <v>462</v>
      </c>
    </row>
    <row r="276" spans="1:7" x14ac:dyDescent="0.3">
      <c r="A276">
        <v>274</v>
      </c>
      <c r="B276">
        <v>2018</v>
      </c>
      <c r="C276">
        <v>7</v>
      </c>
      <c r="E276" s="1">
        <v>131035151.786063</v>
      </c>
      <c r="F276">
        <v>123.167182643343</v>
      </c>
      <c r="G276" t="s">
        <v>462</v>
      </c>
    </row>
    <row r="277" spans="1:7" x14ac:dyDescent="0.3">
      <c r="A277">
        <v>275</v>
      </c>
      <c r="B277">
        <v>2018</v>
      </c>
      <c r="C277">
        <v>7</v>
      </c>
      <c r="D277" t="s">
        <v>617</v>
      </c>
      <c r="E277" s="1">
        <v>611436351.56101799</v>
      </c>
      <c r="F277">
        <v>109.32167724198401</v>
      </c>
      <c r="G277" t="s">
        <v>462</v>
      </c>
    </row>
    <row r="278" spans="1:7" x14ac:dyDescent="0.3">
      <c r="A278">
        <v>276</v>
      </c>
      <c r="B278">
        <v>2018</v>
      </c>
      <c r="C278">
        <v>7</v>
      </c>
      <c r="E278" s="1">
        <v>35239045.096558496</v>
      </c>
      <c r="F278">
        <v>90.367287124812407</v>
      </c>
      <c r="G278" t="s">
        <v>462</v>
      </c>
    </row>
    <row r="279" spans="1:7" x14ac:dyDescent="0.3">
      <c r="A279">
        <v>277</v>
      </c>
      <c r="B279">
        <v>2018</v>
      </c>
      <c r="C279">
        <v>7</v>
      </c>
      <c r="D279" t="s">
        <v>619</v>
      </c>
      <c r="E279" s="1">
        <v>411572220.10175699</v>
      </c>
      <c r="F279">
        <v>99.381209928194707</v>
      </c>
      <c r="G279" t="s">
        <v>462</v>
      </c>
    </row>
    <row r="280" spans="1:7" x14ac:dyDescent="0.3">
      <c r="A280">
        <v>278</v>
      </c>
      <c r="B280">
        <v>2018</v>
      </c>
      <c r="C280">
        <v>7</v>
      </c>
      <c r="D280" t="s">
        <v>621</v>
      </c>
      <c r="E280" s="1">
        <v>142609914.55098999</v>
      </c>
      <c r="F280">
        <v>103.897311801375</v>
      </c>
      <c r="G280" t="s">
        <v>462</v>
      </c>
    </row>
    <row r="281" spans="1:7" x14ac:dyDescent="0.3">
      <c r="A281">
        <v>279</v>
      </c>
      <c r="B281">
        <v>2018</v>
      </c>
      <c r="C281">
        <v>7</v>
      </c>
      <c r="D281" t="s">
        <v>622</v>
      </c>
      <c r="E281" s="1">
        <v>325241863.996732</v>
      </c>
      <c r="F281">
        <v>80.787310295650698</v>
      </c>
      <c r="G281" t="s">
        <v>462</v>
      </c>
    </row>
    <row r="282" spans="1:7" x14ac:dyDescent="0.3">
      <c r="A282">
        <v>280</v>
      </c>
      <c r="B282">
        <v>2018</v>
      </c>
      <c r="C282">
        <v>7</v>
      </c>
      <c r="D282" t="s">
        <v>623</v>
      </c>
      <c r="E282" s="1">
        <v>549866723.00464296</v>
      </c>
      <c r="F282">
        <v>78.658222635275294</v>
      </c>
      <c r="G282" t="s">
        <v>462</v>
      </c>
    </row>
    <row r="283" spans="1:7" x14ac:dyDescent="0.3">
      <c r="A283">
        <v>281</v>
      </c>
      <c r="B283">
        <v>2018</v>
      </c>
      <c r="C283">
        <v>7</v>
      </c>
      <c r="E283" s="1">
        <v>51177523.518806398</v>
      </c>
      <c r="F283">
        <v>94.254319522450203</v>
      </c>
      <c r="G283" t="s">
        <v>462</v>
      </c>
    </row>
    <row r="284" spans="1:7" x14ac:dyDescent="0.3">
      <c r="A284">
        <v>282</v>
      </c>
      <c r="B284">
        <v>2018</v>
      </c>
      <c r="C284">
        <v>7</v>
      </c>
      <c r="E284" s="1">
        <v>18918004.079254899</v>
      </c>
      <c r="F284">
        <v>73.098552470405807</v>
      </c>
      <c r="G284" t="s">
        <v>462</v>
      </c>
    </row>
    <row r="285" spans="1:7" x14ac:dyDescent="0.3">
      <c r="A285">
        <v>283</v>
      </c>
      <c r="B285">
        <v>2018</v>
      </c>
      <c r="C285">
        <v>7</v>
      </c>
      <c r="E285" s="1">
        <v>167968861.782038</v>
      </c>
      <c r="F285">
        <v>77.432021869545693</v>
      </c>
      <c r="G285" t="s">
        <v>462</v>
      </c>
    </row>
    <row r="286" spans="1:7" x14ac:dyDescent="0.3">
      <c r="A286">
        <v>284</v>
      </c>
      <c r="B286">
        <v>2018</v>
      </c>
      <c r="C286">
        <v>7</v>
      </c>
      <c r="E286" s="1">
        <v>81433391.728578895</v>
      </c>
      <c r="F286">
        <v>0</v>
      </c>
      <c r="G286" t="s">
        <v>462</v>
      </c>
    </row>
    <row r="287" spans="1:7" x14ac:dyDescent="0.3">
      <c r="A287">
        <v>285</v>
      </c>
      <c r="B287">
        <v>2018</v>
      </c>
      <c r="C287">
        <v>7</v>
      </c>
      <c r="D287" t="s">
        <v>624</v>
      </c>
      <c r="E287" s="1">
        <v>11550167785.3235</v>
      </c>
      <c r="F287">
        <v>6.8934025063973898</v>
      </c>
      <c r="G287" t="s">
        <v>462</v>
      </c>
    </row>
    <row r="288" spans="1:7" x14ac:dyDescent="0.3">
      <c r="A288">
        <v>286</v>
      </c>
      <c r="B288">
        <v>2018</v>
      </c>
      <c r="C288">
        <v>7</v>
      </c>
      <c r="D288" t="s">
        <v>625</v>
      </c>
      <c r="E288" s="1">
        <v>13014403053.783501</v>
      </c>
      <c r="F288">
        <v>39.3502624862533</v>
      </c>
      <c r="G288" t="s">
        <v>462</v>
      </c>
    </row>
    <row r="289" spans="1:7" x14ac:dyDescent="0.3">
      <c r="A289">
        <v>287</v>
      </c>
      <c r="B289">
        <v>2018</v>
      </c>
      <c r="C289">
        <v>7</v>
      </c>
      <c r="D289" t="s">
        <v>626</v>
      </c>
      <c r="E289" s="1">
        <v>1423069413.0258601</v>
      </c>
      <c r="F289">
        <v>102.640930196705</v>
      </c>
      <c r="G289" t="s">
        <v>462</v>
      </c>
    </row>
    <row r="290" spans="1:7" x14ac:dyDescent="0.3">
      <c r="A290">
        <v>288</v>
      </c>
      <c r="B290">
        <v>2018</v>
      </c>
      <c r="C290">
        <v>7</v>
      </c>
      <c r="D290" t="s">
        <v>627</v>
      </c>
      <c r="E290" s="1">
        <v>604356379.307827</v>
      </c>
      <c r="F290">
        <v>108.27289687278</v>
      </c>
      <c r="G290" t="s">
        <v>462</v>
      </c>
    </row>
    <row r="291" spans="1:7" x14ac:dyDescent="0.3">
      <c r="A291">
        <v>289</v>
      </c>
      <c r="B291">
        <v>2018</v>
      </c>
      <c r="C291">
        <v>7</v>
      </c>
      <c r="D291" t="s">
        <v>628</v>
      </c>
      <c r="E291" s="1">
        <v>728853784.529477</v>
      </c>
      <c r="F291">
        <v>103.08529794009399</v>
      </c>
      <c r="G291" t="s">
        <v>462</v>
      </c>
    </row>
    <row r="292" spans="1:7" x14ac:dyDescent="0.3">
      <c r="A292">
        <v>290</v>
      </c>
      <c r="B292">
        <v>2018</v>
      </c>
      <c r="C292">
        <v>7</v>
      </c>
      <c r="D292" t="s">
        <v>629</v>
      </c>
      <c r="E292" s="1">
        <v>1156953600.2190299</v>
      </c>
      <c r="F292">
        <v>57.631753632098402</v>
      </c>
      <c r="G292" t="s">
        <v>462</v>
      </c>
    </row>
    <row r="293" spans="1:7" x14ac:dyDescent="0.3">
      <c r="A293">
        <v>291</v>
      </c>
      <c r="B293">
        <v>2018</v>
      </c>
      <c r="C293">
        <v>7</v>
      </c>
      <c r="D293" t="s">
        <v>630</v>
      </c>
      <c r="E293" s="1">
        <v>8242799167.7091198</v>
      </c>
      <c r="F293">
        <v>4.7021261641500498</v>
      </c>
      <c r="G293" t="s">
        <v>462</v>
      </c>
    </row>
    <row r="294" spans="1:7" x14ac:dyDescent="0.3">
      <c r="A294">
        <v>292</v>
      </c>
      <c r="B294">
        <v>2018</v>
      </c>
      <c r="C294">
        <v>7</v>
      </c>
      <c r="D294" t="s">
        <v>631</v>
      </c>
      <c r="E294" s="1">
        <v>968076931.52810705</v>
      </c>
      <c r="F294">
        <v>86.384836282460796</v>
      </c>
      <c r="G294" t="s">
        <v>462</v>
      </c>
    </row>
    <row r="295" spans="1:7" x14ac:dyDescent="0.3">
      <c r="A295">
        <v>293</v>
      </c>
      <c r="B295">
        <v>2018</v>
      </c>
      <c r="C295">
        <v>7</v>
      </c>
      <c r="D295" t="s">
        <v>632</v>
      </c>
      <c r="E295" s="1">
        <v>755819072.60557199</v>
      </c>
      <c r="F295">
        <v>82.781631189579301</v>
      </c>
      <c r="G295" t="s">
        <v>462</v>
      </c>
    </row>
    <row r="296" spans="1:7" x14ac:dyDescent="0.3">
      <c r="A296">
        <v>294</v>
      </c>
      <c r="B296">
        <v>2018</v>
      </c>
      <c r="C296">
        <v>8</v>
      </c>
      <c r="D296" t="s">
        <v>597</v>
      </c>
      <c r="E296" s="1">
        <v>11471728699.770399</v>
      </c>
      <c r="F296">
        <v>33.864065528233297</v>
      </c>
      <c r="G296" t="s">
        <v>462</v>
      </c>
    </row>
    <row r="297" spans="1:7" x14ac:dyDescent="0.3">
      <c r="A297">
        <v>295</v>
      </c>
      <c r="B297">
        <v>2018</v>
      </c>
      <c r="C297">
        <v>8</v>
      </c>
      <c r="D297" t="s">
        <v>598</v>
      </c>
      <c r="E297" s="1">
        <v>3687689163.67488</v>
      </c>
      <c r="F297">
        <v>112.603083070672</v>
      </c>
      <c r="G297" t="s">
        <v>462</v>
      </c>
    </row>
    <row r="298" spans="1:7" x14ac:dyDescent="0.3">
      <c r="A298">
        <v>296</v>
      </c>
      <c r="B298">
        <v>2018</v>
      </c>
      <c r="C298">
        <v>8</v>
      </c>
      <c r="D298" t="s">
        <v>599</v>
      </c>
      <c r="E298" s="1">
        <v>1328345994.4294701</v>
      </c>
      <c r="F298">
        <v>116.76621137759101</v>
      </c>
      <c r="G298" t="s">
        <v>462</v>
      </c>
    </row>
    <row r="299" spans="1:7" x14ac:dyDescent="0.3">
      <c r="A299">
        <v>297</v>
      </c>
      <c r="B299">
        <v>2018</v>
      </c>
      <c r="C299">
        <v>8</v>
      </c>
      <c r="D299" t="s">
        <v>600</v>
      </c>
      <c r="E299" s="1">
        <v>2386916831.8411002</v>
      </c>
      <c r="F299">
        <v>129.169408321021</v>
      </c>
      <c r="G299" t="s">
        <v>462</v>
      </c>
    </row>
    <row r="300" spans="1:7" x14ac:dyDescent="0.3">
      <c r="A300">
        <v>298</v>
      </c>
      <c r="B300">
        <v>2018</v>
      </c>
      <c r="C300">
        <v>8</v>
      </c>
      <c r="D300" t="s">
        <v>601</v>
      </c>
      <c r="E300" s="1">
        <v>1267625229.7317801</v>
      </c>
      <c r="F300">
        <v>81.312596849179201</v>
      </c>
      <c r="G300" t="s">
        <v>462</v>
      </c>
    </row>
    <row r="301" spans="1:7" x14ac:dyDescent="0.3">
      <c r="A301">
        <v>299</v>
      </c>
      <c r="B301">
        <v>2018</v>
      </c>
      <c r="C301">
        <v>8</v>
      </c>
      <c r="D301" t="s">
        <v>602</v>
      </c>
      <c r="E301" s="1">
        <v>391058343.134152</v>
      </c>
      <c r="F301">
        <v>107.79362948073501</v>
      </c>
      <c r="G301" t="s">
        <v>462</v>
      </c>
    </row>
    <row r="302" spans="1:7" x14ac:dyDescent="0.3">
      <c r="A302">
        <v>300</v>
      </c>
      <c r="B302">
        <v>2018</v>
      </c>
      <c r="C302">
        <v>8</v>
      </c>
      <c r="D302" t="s">
        <v>603</v>
      </c>
      <c r="E302" s="1">
        <v>422085764.02112901</v>
      </c>
      <c r="F302">
        <v>153.676849968125</v>
      </c>
      <c r="G302" t="s">
        <v>462</v>
      </c>
    </row>
    <row r="303" spans="1:7" x14ac:dyDescent="0.3">
      <c r="A303">
        <v>301</v>
      </c>
      <c r="B303">
        <v>2018</v>
      </c>
      <c r="C303">
        <v>8</v>
      </c>
      <c r="D303" t="s">
        <v>604</v>
      </c>
      <c r="E303" s="1">
        <v>397694749.90066302</v>
      </c>
      <c r="F303">
        <v>127.82640242207501</v>
      </c>
      <c r="G303" t="s">
        <v>462</v>
      </c>
    </row>
    <row r="304" spans="1:7" x14ac:dyDescent="0.3">
      <c r="A304">
        <v>302</v>
      </c>
      <c r="B304">
        <v>2018</v>
      </c>
      <c r="C304">
        <v>8</v>
      </c>
      <c r="D304" t="s">
        <v>605</v>
      </c>
      <c r="E304" s="1">
        <v>1517354861.31195</v>
      </c>
      <c r="F304">
        <v>95.184280966341703</v>
      </c>
      <c r="G304" t="s">
        <v>462</v>
      </c>
    </row>
    <row r="305" spans="1:7" x14ac:dyDescent="0.3">
      <c r="A305">
        <v>303</v>
      </c>
      <c r="B305">
        <v>2018</v>
      </c>
      <c r="C305">
        <v>8</v>
      </c>
      <c r="D305" t="s">
        <v>606</v>
      </c>
      <c r="E305" s="1">
        <v>5106491399.3695297</v>
      </c>
      <c r="F305">
        <v>97.350488030388405</v>
      </c>
      <c r="G305" t="s">
        <v>462</v>
      </c>
    </row>
    <row r="306" spans="1:7" x14ac:dyDescent="0.3">
      <c r="A306">
        <v>304</v>
      </c>
      <c r="B306">
        <v>2018</v>
      </c>
      <c r="C306">
        <v>8</v>
      </c>
      <c r="D306" t="s">
        <v>607</v>
      </c>
      <c r="E306" s="1">
        <v>1640324372.38025</v>
      </c>
      <c r="F306">
        <v>31.248665661318199</v>
      </c>
      <c r="G306" t="s">
        <v>462</v>
      </c>
    </row>
    <row r="307" spans="1:7" x14ac:dyDescent="0.3">
      <c r="A307">
        <v>305</v>
      </c>
      <c r="B307">
        <v>2018</v>
      </c>
      <c r="C307">
        <v>8</v>
      </c>
      <c r="D307" t="s">
        <v>608</v>
      </c>
      <c r="E307" s="1">
        <v>1996197430.5933101</v>
      </c>
      <c r="F307">
        <v>27.471450735321302</v>
      </c>
      <c r="G307" t="s">
        <v>462</v>
      </c>
    </row>
    <row r="308" spans="1:7" x14ac:dyDescent="0.3">
      <c r="A308">
        <v>306</v>
      </c>
      <c r="B308">
        <v>2018</v>
      </c>
      <c r="C308">
        <v>8</v>
      </c>
      <c r="D308" t="s">
        <v>609</v>
      </c>
      <c r="E308" s="1">
        <v>827884512.01094699</v>
      </c>
      <c r="F308">
        <v>84.399292074912395</v>
      </c>
      <c r="G308" t="s">
        <v>462</v>
      </c>
    </row>
    <row r="309" spans="1:7" x14ac:dyDescent="0.3">
      <c r="A309">
        <v>307</v>
      </c>
      <c r="B309">
        <v>2018</v>
      </c>
      <c r="C309">
        <v>8</v>
      </c>
      <c r="D309" t="s">
        <v>610</v>
      </c>
      <c r="E309" s="1">
        <v>27925066662.691898</v>
      </c>
      <c r="F309">
        <v>32.824501061393697</v>
      </c>
      <c r="G309" t="s">
        <v>462</v>
      </c>
    </row>
    <row r="310" spans="1:7" x14ac:dyDescent="0.3">
      <c r="A310">
        <v>308</v>
      </c>
      <c r="B310">
        <v>2018</v>
      </c>
      <c r="C310">
        <v>8</v>
      </c>
      <c r="D310" t="s">
        <v>611</v>
      </c>
      <c r="E310" s="1">
        <v>9991630666.6372299</v>
      </c>
      <c r="F310">
        <v>8.3308963676941694</v>
      </c>
      <c r="G310" t="s">
        <v>462</v>
      </c>
    </row>
    <row r="311" spans="1:7" x14ac:dyDescent="0.3">
      <c r="A311">
        <v>309</v>
      </c>
      <c r="B311">
        <v>2018</v>
      </c>
      <c r="C311">
        <v>8</v>
      </c>
      <c r="E311" s="1">
        <v>7292661387.1202002</v>
      </c>
      <c r="F311">
        <v>17.854376636028</v>
      </c>
      <c r="G311" t="s">
        <v>462</v>
      </c>
    </row>
    <row r="312" spans="1:7" x14ac:dyDescent="0.3">
      <c r="A312">
        <v>310</v>
      </c>
      <c r="B312">
        <v>2018</v>
      </c>
      <c r="C312">
        <v>8</v>
      </c>
      <c r="D312" t="s">
        <v>612</v>
      </c>
      <c r="E312" s="1">
        <v>13256390113.066601</v>
      </c>
      <c r="F312">
        <v>24.7519152673359</v>
      </c>
      <c r="G312" t="s">
        <v>462</v>
      </c>
    </row>
    <row r="313" spans="1:7" x14ac:dyDescent="0.3">
      <c r="A313">
        <v>311</v>
      </c>
      <c r="B313">
        <v>2018</v>
      </c>
      <c r="C313">
        <v>8</v>
      </c>
      <c r="D313" t="s">
        <v>613</v>
      </c>
      <c r="E313" s="1">
        <v>3581196595.78016</v>
      </c>
      <c r="F313">
        <v>4.4466133855398899</v>
      </c>
      <c r="G313" t="s">
        <v>462</v>
      </c>
    </row>
    <row r="314" spans="1:7" x14ac:dyDescent="0.3">
      <c r="A314">
        <v>312</v>
      </c>
      <c r="B314">
        <v>2018</v>
      </c>
      <c r="C314">
        <v>8</v>
      </c>
      <c r="E314" s="1">
        <v>37247152.902896002</v>
      </c>
      <c r="F314">
        <v>27.970221762269102</v>
      </c>
      <c r="G314" t="s">
        <v>462</v>
      </c>
    </row>
    <row r="315" spans="1:7" x14ac:dyDescent="0.3">
      <c r="A315">
        <v>313</v>
      </c>
      <c r="B315">
        <v>2018</v>
      </c>
      <c r="C315">
        <v>8</v>
      </c>
      <c r="E315" s="1">
        <v>25322285.179603402</v>
      </c>
      <c r="F315">
        <v>15.7007135100959</v>
      </c>
      <c r="G315" t="s">
        <v>462</v>
      </c>
    </row>
    <row r="316" spans="1:7" x14ac:dyDescent="0.3">
      <c r="A316">
        <v>314</v>
      </c>
      <c r="B316">
        <v>2018</v>
      </c>
      <c r="C316">
        <v>8</v>
      </c>
      <c r="D316" t="s">
        <v>615</v>
      </c>
      <c r="E316" s="1">
        <v>2041018330.9093001</v>
      </c>
      <c r="F316">
        <v>70.019993178176307</v>
      </c>
      <c r="G316" t="s">
        <v>462</v>
      </c>
    </row>
    <row r="317" spans="1:7" x14ac:dyDescent="0.3">
      <c r="A317">
        <v>315</v>
      </c>
      <c r="B317">
        <v>2018</v>
      </c>
      <c r="C317">
        <v>8</v>
      </c>
      <c r="D317" t="s">
        <v>616</v>
      </c>
      <c r="E317" s="1">
        <v>605930355.27862597</v>
      </c>
      <c r="F317">
        <v>99.243592787191105</v>
      </c>
      <c r="G317" t="s">
        <v>462</v>
      </c>
    </row>
    <row r="318" spans="1:7" x14ac:dyDescent="0.3">
      <c r="A318">
        <v>316</v>
      </c>
      <c r="B318">
        <v>2018</v>
      </c>
      <c r="C318">
        <v>8</v>
      </c>
      <c r="E318" s="1">
        <v>131035151.786063</v>
      </c>
      <c r="F318">
        <v>103.10244028003</v>
      </c>
      <c r="G318" t="s">
        <v>462</v>
      </c>
    </row>
    <row r="319" spans="1:7" x14ac:dyDescent="0.3">
      <c r="A319">
        <v>317</v>
      </c>
      <c r="B319">
        <v>2018</v>
      </c>
      <c r="C319">
        <v>8</v>
      </c>
      <c r="D319" t="s">
        <v>617</v>
      </c>
      <c r="E319" s="1">
        <v>611436351.56101799</v>
      </c>
      <c r="F319">
        <v>99.618828947814393</v>
      </c>
      <c r="G319" t="s">
        <v>462</v>
      </c>
    </row>
    <row r="320" spans="1:7" x14ac:dyDescent="0.3">
      <c r="A320">
        <v>318</v>
      </c>
      <c r="B320">
        <v>2018</v>
      </c>
      <c r="C320">
        <v>8</v>
      </c>
      <c r="E320" s="1">
        <v>35239045.096558496</v>
      </c>
      <c r="F320">
        <v>78.584185303735296</v>
      </c>
      <c r="G320" t="s">
        <v>462</v>
      </c>
    </row>
    <row r="321" spans="1:7" x14ac:dyDescent="0.3">
      <c r="A321">
        <v>319</v>
      </c>
      <c r="B321">
        <v>2018</v>
      </c>
      <c r="C321">
        <v>8</v>
      </c>
      <c r="D321" t="s">
        <v>619</v>
      </c>
      <c r="E321" s="1">
        <v>411572220.10175699</v>
      </c>
      <c r="F321">
        <v>84.899501760353601</v>
      </c>
      <c r="G321" t="s">
        <v>462</v>
      </c>
    </row>
    <row r="322" spans="1:7" x14ac:dyDescent="0.3">
      <c r="A322">
        <v>320</v>
      </c>
      <c r="B322">
        <v>2018</v>
      </c>
      <c r="C322">
        <v>8</v>
      </c>
      <c r="D322" t="s">
        <v>621</v>
      </c>
      <c r="E322" s="1">
        <v>142609914.55098999</v>
      </c>
      <c r="F322">
        <v>82.031416073839196</v>
      </c>
      <c r="G322" t="s">
        <v>462</v>
      </c>
    </row>
    <row r="323" spans="1:7" x14ac:dyDescent="0.3">
      <c r="A323">
        <v>321</v>
      </c>
      <c r="B323">
        <v>2018</v>
      </c>
      <c r="C323">
        <v>8</v>
      </c>
      <c r="D323" t="s">
        <v>622</v>
      </c>
      <c r="E323" s="1">
        <v>325241863.996732</v>
      </c>
      <c r="F323">
        <v>91.791694998400004</v>
      </c>
      <c r="G323" t="s">
        <v>462</v>
      </c>
    </row>
    <row r="324" spans="1:7" x14ac:dyDescent="0.3">
      <c r="A324">
        <v>322</v>
      </c>
      <c r="B324">
        <v>2018</v>
      </c>
      <c r="C324">
        <v>8</v>
      </c>
      <c r="D324" t="s">
        <v>623</v>
      </c>
      <c r="E324" s="1">
        <v>549866723.00464296</v>
      </c>
      <c r="F324">
        <v>90.493873215526193</v>
      </c>
      <c r="G324" t="s">
        <v>462</v>
      </c>
    </row>
    <row r="325" spans="1:7" x14ac:dyDescent="0.3">
      <c r="A325">
        <v>323</v>
      </c>
      <c r="B325">
        <v>2018</v>
      </c>
      <c r="C325">
        <v>8</v>
      </c>
      <c r="E325" s="1">
        <v>51177523.518806398</v>
      </c>
      <c r="F325">
        <v>92.094536651858903</v>
      </c>
      <c r="G325" t="s">
        <v>462</v>
      </c>
    </row>
    <row r="326" spans="1:7" x14ac:dyDescent="0.3">
      <c r="A326">
        <v>324</v>
      </c>
      <c r="B326">
        <v>2018</v>
      </c>
      <c r="C326">
        <v>8</v>
      </c>
      <c r="E326" s="1">
        <v>18918004.079254899</v>
      </c>
      <c r="F326">
        <v>95.981819529396702</v>
      </c>
      <c r="G326" t="s">
        <v>462</v>
      </c>
    </row>
    <row r="327" spans="1:7" x14ac:dyDescent="0.3">
      <c r="A327">
        <v>325</v>
      </c>
      <c r="B327">
        <v>2018</v>
      </c>
      <c r="C327">
        <v>8</v>
      </c>
      <c r="E327" s="1">
        <v>167968861.782038</v>
      </c>
      <c r="F327">
        <v>78.8869967716155</v>
      </c>
      <c r="G327" t="s">
        <v>462</v>
      </c>
    </row>
    <row r="328" spans="1:7" x14ac:dyDescent="0.3">
      <c r="A328">
        <v>326</v>
      </c>
      <c r="B328">
        <v>2018</v>
      </c>
      <c r="C328">
        <v>8</v>
      </c>
      <c r="E328" s="1">
        <v>81433391.728578895</v>
      </c>
      <c r="F328" s="222">
        <v>4.8138360690586299E-8</v>
      </c>
      <c r="G328" t="s">
        <v>462</v>
      </c>
    </row>
    <row r="329" spans="1:7" x14ac:dyDescent="0.3">
      <c r="A329">
        <v>327</v>
      </c>
      <c r="B329">
        <v>2018</v>
      </c>
      <c r="C329">
        <v>8</v>
      </c>
      <c r="D329" t="s">
        <v>624</v>
      </c>
      <c r="E329" s="1">
        <v>11550167785.3235</v>
      </c>
      <c r="F329">
        <v>3.7469860378805002</v>
      </c>
      <c r="G329" t="s">
        <v>462</v>
      </c>
    </row>
    <row r="330" spans="1:7" x14ac:dyDescent="0.3">
      <c r="A330">
        <v>328</v>
      </c>
      <c r="B330">
        <v>2018</v>
      </c>
      <c r="C330">
        <v>8</v>
      </c>
      <c r="D330" t="s">
        <v>625</v>
      </c>
      <c r="E330" s="1">
        <v>13014403053.783501</v>
      </c>
      <c r="F330">
        <v>48.0873565501158</v>
      </c>
      <c r="G330" t="s">
        <v>462</v>
      </c>
    </row>
    <row r="331" spans="1:7" x14ac:dyDescent="0.3">
      <c r="A331">
        <v>329</v>
      </c>
      <c r="B331">
        <v>2018</v>
      </c>
      <c r="C331">
        <v>8</v>
      </c>
      <c r="D331" t="s">
        <v>626</v>
      </c>
      <c r="E331" s="1">
        <v>1423069413.0258601</v>
      </c>
      <c r="F331">
        <v>90.1625294113054</v>
      </c>
      <c r="G331" t="s">
        <v>462</v>
      </c>
    </row>
    <row r="332" spans="1:7" x14ac:dyDescent="0.3">
      <c r="A332">
        <v>330</v>
      </c>
      <c r="B332">
        <v>2018</v>
      </c>
      <c r="C332">
        <v>8</v>
      </c>
      <c r="D332" t="s">
        <v>627</v>
      </c>
      <c r="E332" s="1">
        <v>604356379.307827</v>
      </c>
      <c r="F332">
        <v>90.830793133188294</v>
      </c>
      <c r="G332" t="s">
        <v>462</v>
      </c>
    </row>
    <row r="333" spans="1:7" x14ac:dyDescent="0.3">
      <c r="A333">
        <v>331</v>
      </c>
      <c r="B333">
        <v>2018</v>
      </c>
      <c r="C333">
        <v>8</v>
      </c>
      <c r="D333" t="s">
        <v>628</v>
      </c>
      <c r="E333" s="1">
        <v>728853784.529477</v>
      </c>
      <c r="F333">
        <v>90.362655907430593</v>
      </c>
      <c r="G333" t="s">
        <v>462</v>
      </c>
    </row>
    <row r="334" spans="1:7" x14ac:dyDescent="0.3">
      <c r="A334">
        <v>332</v>
      </c>
      <c r="B334">
        <v>2018</v>
      </c>
      <c r="C334">
        <v>8</v>
      </c>
      <c r="D334" t="s">
        <v>629</v>
      </c>
      <c r="E334" s="1">
        <v>1156953600.2190299</v>
      </c>
      <c r="F334">
        <v>72.413044870393904</v>
      </c>
      <c r="G334" t="s">
        <v>462</v>
      </c>
    </row>
    <row r="335" spans="1:7" x14ac:dyDescent="0.3">
      <c r="A335">
        <v>333</v>
      </c>
      <c r="B335">
        <v>2018</v>
      </c>
      <c r="C335">
        <v>8</v>
      </c>
      <c r="D335" t="s">
        <v>630</v>
      </c>
      <c r="E335" s="1">
        <v>8242799167.7091198</v>
      </c>
      <c r="F335">
        <v>12.667912466255901</v>
      </c>
      <c r="G335" t="s">
        <v>462</v>
      </c>
    </row>
    <row r="336" spans="1:7" x14ac:dyDescent="0.3">
      <c r="A336">
        <v>334</v>
      </c>
      <c r="B336">
        <v>2018</v>
      </c>
      <c r="C336">
        <v>8</v>
      </c>
      <c r="D336" t="s">
        <v>631</v>
      </c>
      <c r="E336" s="1">
        <v>968076931.52810705</v>
      </c>
      <c r="F336">
        <v>101.81942588852699</v>
      </c>
      <c r="G336" t="s">
        <v>462</v>
      </c>
    </row>
    <row r="337" spans="1:7" x14ac:dyDescent="0.3">
      <c r="A337">
        <v>335</v>
      </c>
      <c r="B337">
        <v>2018</v>
      </c>
      <c r="C337">
        <v>8</v>
      </c>
      <c r="D337" t="s">
        <v>632</v>
      </c>
      <c r="E337" s="1">
        <v>755819072.60557199</v>
      </c>
      <c r="F337">
        <v>114.13730545368399</v>
      </c>
      <c r="G337" t="s">
        <v>462</v>
      </c>
    </row>
    <row r="338" spans="1:7" x14ac:dyDescent="0.3">
      <c r="A338">
        <v>336</v>
      </c>
      <c r="B338">
        <v>2018</v>
      </c>
      <c r="C338">
        <v>9</v>
      </c>
      <c r="D338" t="s">
        <v>597</v>
      </c>
      <c r="E338" s="1">
        <v>11471728699.770399</v>
      </c>
      <c r="F338">
        <v>6.1587831696461501</v>
      </c>
      <c r="G338" t="s">
        <v>462</v>
      </c>
    </row>
    <row r="339" spans="1:7" x14ac:dyDescent="0.3">
      <c r="A339">
        <v>337</v>
      </c>
      <c r="B339">
        <v>2018</v>
      </c>
      <c r="C339">
        <v>9</v>
      </c>
      <c r="D339" t="s">
        <v>598</v>
      </c>
      <c r="E339" s="1">
        <v>3687689163.67488</v>
      </c>
      <c r="F339">
        <v>28.894849573023698</v>
      </c>
      <c r="G339" t="s">
        <v>462</v>
      </c>
    </row>
    <row r="340" spans="1:7" x14ac:dyDescent="0.3">
      <c r="A340">
        <v>338</v>
      </c>
      <c r="B340">
        <v>2018</v>
      </c>
      <c r="C340">
        <v>9</v>
      </c>
      <c r="D340" t="s">
        <v>599</v>
      </c>
      <c r="E340" s="1">
        <v>1328345994.4294701</v>
      </c>
      <c r="F340">
        <v>33.035065728539998</v>
      </c>
      <c r="G340" t="s">
        <v>462</v>
      </c>
    </row>
    <row r="341" spans="1:7" x14ac:dyDescent="0.3">
      <c r="A341">
        <v>339</v>
      </c>
      <c r="B341">
        <v>2018</v>
      </c>
      <c r="C341">
        <v>9</v>
      </c>
      <c r="D341" t="s">
        <v>600</v>
      </c>
      <c r="E341" s="1">
        <v>2386916831.8411002</v>
      </c>
      <c r="F341">
        <v>37.893632628018402</v>
      </c>
      <c r="G341" t="s">
        <v>462</v>
      </c>
    </row>
    <row r="342" spans="1:7" x14ac:dyDescent="0.3">
      <c r="A342">
        <v>340</v>
      </c>
      <c r="B342">
        <v>2018</v>
      </c>
      <c r="C342">
        <v>9</v>
      </c>
      <c r="D342" t="s">
        <v>601</v>
      </c>
      <c r="E342" s="1">
        <v>1267625229.7317801</v>
      </c>
      <c r="F342">
        <v>41.613099171842897</v>
      </c>
      <c r="G342" t="s">
        <v>462</v>
      </c>
    </row>
    <row r="343" spans="1:7" x14ac:dyDescent="0.3">
      <c r="A343">
        <v>341</v>
      </c>
      <c r="B343">
        <v>2018</v>
      </c>
      <c r="C343">
        <v>9</v>
      </c>
      <c r="D343" t="s">
        <v>602</v>
      </c>
      <c r="E343" s="1">
        <v>391058343.134152</v>
      </c>
      <c r="F343">
        <v>53.626735494156499</v>
      </c>
      <c r="G343" t="s">
        <v>462</v>
      </c>
    </row>
    <row r="344" spans="1:7" x14ac:dyDescent="0.3">
      <c r="A344">
        <v>342</v>
      </c>
      <c r="B344">
        <v>2018</v>
      </c>
      <c r="C344">
        <v>9</v>
      </c>
      <c r="D344" t="s">
        <v>603</v>
      </c>
      <c r="E344" s="1">
        <v>422085764.02112901</v>
      </c>
      <c r="F344">
        <v>60.863405736531298</v>
      </c>
      <c r="G344" t="s">
        <v>462</v>
      </c>
    </row>
    <row r="345" spans="1:7" x14ac:dyDescent="0.3">
      <c r="A345">
        <v>343</v>
      </c>
      <c r="B345">
        <v>2018</v>
      </c>
      <c r="C345">
        <v>9</v>
      </c>
      <c r="D345" t="s">
        <v>604</v>
      </c>
      <c r="E345" s="1">
        <v>397694749.90066302</v>
      </c>
      <c r="F345">
        <v>58.0175748022831</v>
      </c>
      <c r="G345" t="s">
        <v>462</v>
      </c>
    </row>
    <row r="346" spans="1:7" x14ac:dyDescent="0.3">
      <c r="A346">
        <v>344</v>
      </c>
      <c r="B346">
        <v>2018</v>
      </c>
      <c r="C346">
        <v>9</v>
      </c>
      <c r="D346" t="s">
        <v>605</v>
      </c>
      <c r="E346" s="1">
        <v>1517354861.31195</v>
      </c>
      <c r="F346">
        <v>52.377486375910202</v>
      </c>
      <c r="G346" t="s">
        <v>462</v>
      </c>
    </row>
    <row r="347" spans="1:7" x14ac:dyDescent="0.3">
      <c r="A347">
        <v>345</v>
      </c>
      <c r="B347">
        <v>2018</v>
      </c>
      <c r="C347">
        <v>9</v>
      </c>
      <c r="D347" t="s">
        <v>606</v>
      </c>
      <c r="E347" s="1">
        <v>5106491399.3695297</v>
      </c>
      <c r="F347">
        <v>39.269348108901298</v>
      </c>
      <c r="G347" t="s">
        <v>462</v>
      </c>
    </row>
    <row r="348" spans="1:7" x14ac:dyDescent="0.3">
      <c r="A348">
        <v>346</v>
      </c>
      <c r="B348">
        <v>2018</v>
      </c>
      <c r="C348">
        <v>9</v>
      </c>
      <c r="D348" t="s">
        <v>607</v>
      </c>
      <c r="E348" s="1">
        <v>1640324372.38025</v>
      </c>
      <c r="F348">
        <v>15.888201387912</v>
      </c>
      <c r="G348" t="s">
        <v>462</v>
      </c>
    </row>
    <row r="349" spans="1:7" x14ac:dyDescent="0.3">
      <c r="A349">
        <v>347</v>
      </c>
      <c r="B349">
        <v>2018</v>
      </c>
      <c r="C349">
        <v>9</v>
      </c>
      <c r="D349" t="s">
        <v>608</v>
      </c>
      <c r="E349" s="1">
        <v>1996197430.5933101</v>
      </c>
      <c r="F349">
        <v>8.9378048196375008</v>
      </c>
      <c r="G349" t="s">
        <v>462</v>
      </c>
    </row>
    <row r="350" spans="1:7" x14ac:dyDescent="0.3">
      <c r="A350">
        <v>348</v>
      </c>
      <c r="B350">
        <v>2018</v>
      </c>
      <c r="C350">
        <v>9</v>
      </c>
      <c r="D350" t="s">
        <v>609</v>
      </c>
      <c r="E350" s="1">
        <v>827884512.01094699</v>
      </c>
      <c r="F350">
        <v>54.384472984666402</v>
      </c>
      <c r="G350" t="s">
        <v>462</v>
      </c>
    </row>
    <row r="351" spans="1:7" x14ac:dyDescent="0.3">
      <c r="A351">
        <v>349</v>
      </c>
      <c r="B351">
        <v>2018</v>
      </c>
      <c r="C351">
        <v>9</v>
      </c>
      <c r="D351" t="s">
        <v>610</v>
      </c>
      <c r="E351" s="1">
        <v>27925066662.691898</v>
      </c>
      <c r="F351">
        <v>10.592419848941301</v>
      </c>
      <c r="G351" t="s">
        <v>462</v>
      </c>
    </row>
    <row r="352" spans="1:7" x14ac:dyDescent="0.3">
      <c r="A352">
        <v>350</v>
      </c>
      <c r="B352">
        <v>2018</v>
      </c>
      <c r="C352">
        <v>9</v>
      </c>
      <c r="D352" t="s">
        <v>611</v>
      </c>
      <c r="E352" s="1">
        <v>9991630666.6372299</v>
      </c>
      <c r="F352">
        <v>5.2144743784956997</v>
      </c>
      <c r="G352" t="s">
        <v>462</v>
      </c>
    </row>
    <row r="353" spans="1:7" x14ac:dyDescent="0.3">
      <c r="A353">
        <v>351</v>
      </c>
      <c r="B353">
        <v>2018</v>
      </c>
      <c r="C353">
        <v>9</v>
      </c>
      <c r="E353" s="1">
        <v>7292661387.1202002</v>
      </c>
      <c r="F353">
        <v>8.3624036975876805</v>
      </c>
      <c r="G353" t="s">
        <v>462</v>
      </c>
    </row>
    <row r="354" spans="1:7" x14ac:dyDescent="0.3">
      <c r="A354">
        <v>352</v>
      </c>
      <c r="B354">
        <v>2018</v>
      </c>
      <c r="C354">
        <v>9</v>
      </c>
      <c r="D354" t="s">
        <v>612</v>
      </c>
      <c r="E354" s="1">
        <v>13256390113.066601</v>
      </c>
      <c r="F354">
        <v>2.82192741915659</v>
      </c>
      <c r="G354" t="s">
        <v>462</v>
      </c>
    </row>
    <row r="355" spans="1:7" x14ac:dyDescent="0.3">
      <c r="A355">
        <v>353</v>
      </c>
      <c r="B355">
        <v>2018</v>
      </c>
      <c r="C355">
        <v>9</v>
      </c>
      <c r="D355" t="s">
        <v>613</v>
      </c>
      <c r="E355" s="1">
        <v>3581196595.78016</v>
      </c>
      <c r="F355">
        <v>0</v>
      </c>
      <c r="G355" t="s">
        <v>462</v>
      </c>
    </row>
    <row r="356" spans="1:7" x14ac:dyDescent="0.3">
      <c r="A356">
        <v>354</v>
      </c>
      <c r="B356">
        <v>2018</v>
      </c>
      <c r="C356">
        <v>9</v>
      </c>
      <c r="E356" s="1">
        <v>37247152.902896002</v>
      </c>
      <c r="F356">
        <v>0</v>
      </c>
      <c r="G356" t="s">
        <v>462</v>
      </c>
    </row>
    <row r="357" spans="1:7" x14ac:dyDescent="0.3">
      <c r="A357">
        <v>355</v>
      </c>
      <c r="B357">
        <v>2018</v>
      </c>
      <c r="C357">
        <v>9</v>
      </c>
      <c r="E357" s="1">
        <v>25322285.179603402</v>
      </c>
      <c r="F357">
        <v>0</v>
      </c>
      <c r="G357" t="s">
        <v>462</v>
      </c>
    </row>
    <row r="358" spans="1:7" x14ac:dyDescent="0.3">
      <c r="A358">
        <v>356</v>
      </c>
      <c r="B358">
        <v>2018</v>
      </c>
      <c r="C358">
        <v>9</v>
      </c>
      <c r="D358" t="s">
        <v>615</v>
      </c>
      <c r="E358" s="1">
        <v>2041018330.9093001</v>
      </c>
      <c r="F358">
        <v>16.4498762851021</v>
      </c>
      <c r="G358" t="s">
        <v>462</v>
      </c>
    </row>
    <row r="359" spans="1:7" x14ac:dyDescent="0.3">
      <c r="A359">
        <v>357</v>
      </c>
      <c r="B359">
        <v>2018</v>
      </c>
      <c r="C359">
        <v>9</v>
      </c>
      <c r="D359" t="s">
        <v>616</v>
      </c>
      <c r="E359" s="1">
        <v>605930355.27862597</v>
      </c>
      <c r="F359">
        <v>27.9214304709072</v>
      </c>
      <c r="G359" t="s">
        <v>462</v>
      </c>
    </row>
    <row r="360" spans="1:7" x14ac:dyDescent="0.3">
      <c r="A360">
        <v>358</v>
      </c>
      <c r="B360">
        <v>2018</v>
      </c>
      <c r="C360">
        <v>9</v>
      </c>
      <c r="E360" s="1">
        <v>131035151.786063</v>
      </c>
      <c r="F360">
        <v>22.336824766246298</v>
      </c>
      <c r="G360" t="s">
        <v>462</v>
      </c>
    </row>
    <row r="361" spans="1:7" x14ac:dyDescent="0.3">
      <c r="A361">
        <v>359</v>
      </c>
      <c r="B361">
        <v>2018</v>
      </c>
      <c r="C361">
        <v>9</v>
      </c>
      <c r="D361" t="s">
        <v>617</v>
      </c>
      <c r="E361" s="1">
        <v>611436351.56101799</v>
      </c>
      <c r="F361">
        <v>40.263232051486597</v>
      </c>
      <c r="G361" t="s">
        <v>462</v>
      </c>
    </row>
    <row r="362" spans="1:7" x14ac:dyDescent="0.3">
      <c r="A362">
        <v>360</v>
      </c>
      <c r="B362">
        <v>2018</v>
      </c>
      <c r="C362">
        <v>9</v>
      </c>
      <c r="E362" s="1">
        <v>35239045.096558496</v>
      </c>
      <c r="F362">
        <v>37.042317672866098</v>
      </c>
      <c r="G362" t="s">
        <v>462</v>
      </c>
    </row>
    <row r="363" spans="1:7" x14ac:dyDescent="0.3">
      <c r="A363">
        <v>361</v>
      </c>
      <c r="B363">
        <v>2018</v>
      </c>
      <c r="C363">
        <v>9</v>
      </c>
      <c r="D363" t="s">
        <v>619</v>
      </c>
      <c r="E363" s="1">
        <v>411572220.10175699</v>
      </c>
      <c r="F363">
        <v>55.543473446369198</v>
      </c>
      <c r="G363" t="s">
        <v>462</v>
      </c>
    </row>
    <row r="364" spans="1:7" x14ac:dyDescent="0.3">
      <c r="A364">
        <v>362</v>
      </c>
      <c r="B364">
        <v>2018</v>
      </c>
      <c r="C364">
        <v>9</v>
      </c>
      <c r="D364" t="s">
        <v>621</v>
      </c>
      <c r="E364" s="1">
        <v>142609914.55098999</v>
      </c>
      <c r="F364">
        <v>65.262556265348607</v>
      </c>
      <c r="G364" t="s">
        <v>462</v>
      </c>
    </row>
    <row r="365" spans="1:7" x14ac:dyDescent="0.3">
      <c r="A365">
        <v>363</v>
      </c>
      <c r="B365">
        <v>2018</v>
      </c>
      <c r="C365">
        <v>9</v>
      </c>
      <c r="D365" t="s">
        <v>622</v>
      </c>
      <c r="E365" s="1">
        <v>325241863.996732</v>
      </c>
      <c r="F365">
        <v>52.849622235671497</v>
      </c>
      <c r="G365" t="s">
        <v>462</v>
      </c>
    </row>
    <row r="366" spans="1:7" x14ac:dyDescent="0.3">
      <c r="A366">
        <v>364</v>
      </c>
      <c r="B366">
        <v>2018</v>
      </c>
      <c r="C366">
        <v>9</v>
      </c>
      <c r="D366" t="s">
        <v>623</v>
      </c>
      <c r="E366" s="1">
        <v>549866723.00464296</v>
      </c>
      <c r="F366">
        <v>48.0943949441086</v>
      </c>
      <c r="G366" t="s">
        <v>462</v>
      </c>
    </row>
    <row r="367" spans="1:7" x14ac:dyDescent="0.3">
      <c r="A367">
        <v>365</v>
      </c>
      <c r="B367">
        <v>2018</v>
      </c>
      <c r="C367">
        <v>9</v>
      </c>
      <c r="E367" s="1">
        <v>51177523.518806398</v>
      </c>
      <c r="F367">
        <v>50.915214026552903</v>
      </c>
      <c r="G367" t="s">
        <v>462</v>
      </c>
    </row>
    <row r="368" spans="1:7" x14ac:dyDescent="0.3">
      <c r="A368">
        <v>366</v>
      </c>
      <c r="B368">
        <v>2018</v>
      </c>
      <c r="C368">
        <v>9</v>
      </c>
      <c r="E368" s="1">
        <v>18918004.079254899</v>
      </c>
      <c r="F368">
        <v>41.0207354798913</v>
      </c>
      <c r="G368" t="s">
        <v>462</v>
      </c>
    </row>
    <row r="369" spans="1:7" x14ac:dyDescent="0.3">
      <c r="A369">
        <v>367</v>
      </c>
      <c r="B369">
        <v>2018</v>
      </c>
      <c r="C369">
        <v>9</v>
      </c>
      <c r="E369" s="1">
        <v>167968861.782038</v>
      </c>
      <c r="F369">
        <v>31.579184489526</v>
      </c>
      <c r="G369" t="s">
        <v>462</v>
      </c>
    </row>
    <row r="370" spans="1:7" x14ac:dyDescent="0.3">
      <c r="A370">
        <v>368</v>
      </c>
      <c r="B370">
        <v>2018</v>
      </c>
      <c r="C370">
        <v>9</v>
      </c>
      <c r="E370" s="1">
        <v>81433391.728578895</v>
      </c>
      <c r="F370">
        <v>0</v>
      </c>
      <c r="G370" t="s">
        <v>462</v>
      </c>
    </row>
    <row r="371" spans="1:7" x14ac:dyDescent="0.3">
      <c r="A371">
        <v>369</v>
      </c>
      <c r="B371">
        <v>2018</v>
      </c>
      <c r="C371">
        <v>9</v>
      </c>
      <c r="D371" t="s">
        <v>624</v>
      </c>
      <c r="E371" s="1">
        <v>11550167785.3235</v>
      </c>
      <c r="F371">
        <v>2.9321238403679502</v>
      </c>
      <c r="G371" t="s">
        <v>462</v>
      </c>
    </row>
    <row r="372" spans="1:7" x14ac:dyDescent="0.3">
      <c r="A372">
        <v>370</v>
      </c>
      <c r="B372">
        <v>2018</v>
      </c>
      <c r="C372">
        <v>9</v>
      </c>
      <c r="D372" t="s">
        <v>625</v>
      </c>
      <c r="E372" s="1">
        <v>13014403053.783501</v>
      </c>
      <c r="F372">
        <v>8.6807563224019901</v>
      </c>
      <c r="G372" t="s">
        <v>462</v>
      </c>
    </row>
    <row r="373" spans="1:7" x14ac:dyDescent="0.3">
      <c r="A373">
        <v>371</v>
      </c>
      <c r="B373">
        <v>2018</v>
      </c>
      <c r="C373">
        <v>9</v>
      </c>
      <c r="D373" t="s">
        <v>626</v>
      </c>
      <c r="E373" s="1">
        <v>1423069413.0258601</v>
      </c>
      <c r="F373">
        <v>28.871086867920301</v>
      </c>
      <c r="G373" t="s">
        <v>462</v>
      </c>
    </row>
    <row r="374" spans="1:7" x14ac:dyDescent="0.3">
      <c r="A374">
        <v>372</v>
      </c>
      <c r="B374">
        <v>2018</v>
      </c>
      <c r="C374">
        <v>9</v>
      </c>
      <c r="D374" t="s">
        <v>627</v>
      </c>
      <c r="E374" s="1">
        <v>604356379.307827</v>
      </c>
      <c r="F374">
        <v>33.411021808377697</v>
      </c>
      <c r="G374" t="s">
        <v>462</v>
      </c>
    </row>
    <row r="375" spans="1:7" x14ac:dyDescent="0.3">
      <c r="A375">
        <v>373</v>
      </c>
      <c r="B375">
        <v>2018</v>
      </c>
      <c r="C375">
        <v>9</v>
      </c>
      <c r="D375" t="s">
        <v>628</v>
      </c>
      <c r="E375" s="1">
        <v>728853784.529477</v>
      </c>
      <c r="F375">
        <v>45.835574060698498</v>
      </c>
      <c r="G375" t="s">
        <v>462</v>
      </c>
    </row>
    <row r="376" spans="1:7" x14ac:dyDescent="0.3">
      <c r="A376">
        <v>374</v>
      </c>
      <c r="B376">
        <v>2018</v>
      </c>
      <c r="C376">
        <v>9</v>
      </c>
      <c r="D376" t="s">
        <v>629</v>
      </c>
      <c r="E376" s="1">
        <v>1156953600.2190299</v>
      </c>
      <c r="F376">
        <v>37.948495125568797</v>
      </c>
      <c r="G376" t="s">
        <v>462</v>
      </c>
    </row>
    <row r="377" spans="1:7" x14ac:dyDescent="0.3">
      <c r="A377">
        <v>375</v>
      </c>
      <c r="B377">
        <v>2018</v>
      </c>
      <c r="C377">
        <v>9</v>
      </c>
      <c r="D377" t="s">
        <v>630</v>
      </c>
      <c r="E377" s="1">
        <v>8242799167.7091198</v>
      </c>
      <c r="F377">
        <v>9.5601443724932604</v>
      </c>
      <c r="G377" t="s">
        <v>462</v>
      </c>
    </row>
    <row r="378" spans="1:7" x14ac:dyDescent="0.3">
      <c r="A378">
        <v>376</v>
      </c>
      <c r="B378">
        <v>2018</v>
      </c>
      <c r="C378">
        <v>9</v>
      </c>
      <c r="D378" t="s">
        <v>631</v>
      </c>
      <c r="E378" s="1">
        <v>968076931.52810705</v>
      </c>
      <c r="F378">
        <v>61.012008901188103</v>
      </c>
      <c r="G378" t="s">
        <v>462</v>
      </c>
    </row>
    <row r="379" spans="1:7" x14ac:dyDescent="0.3">
      <c r="A379">
        <v>377</v>
      </c>
      <c r="B379">
        <v>2018</v>
      </c>
      <c r="C379">
        <v>9</v>
      </c>
      <c r="D379" t="s">
        <v>632</v>
      </c>
      <c r="E379" s="1">
        <v>755819072.60557199</v>
      </c>
      <c r="F379">
        <v>68.391872235322893</v>
      </c>
      <c r="G379" t="s">
        <v>462</v>
      </c>
    </row>
    <row r="380" spans="1:7" x14ac:dyDescent="0.3">
      <c r="A380">
        <v>378</v>
      </c>
      <c r="B380">
        <v>2018</v>
      </c>
      <c r="C380">
        <v>10</v>
      </c>
      <c r="D380" t="s">
        <v>597</v>
      </c>
      <c r="E380" s="1">
        <v>11471728699.770399</v>
      </c>
      <c r="F380">
        <v>19.314343799697799</v>
      </c>
      <c r="G380" t="s">
        <v>462</v>
      </c>
    </row>
    <row r="381" spans="1:7" x14ac:dyDescent="0.3">
      <c r="A381">
        <v>379</v>
      </c>
      <c r="B381">
        <v>2018</v>
      </c>
      <c r="C381">
        <v>10</v>
      </c>
      <c r="D381" t="s">
        <v>598</v>
      </c>
      <c r="E381" s="1">
        <v>3687689163.67488</v>
      </c>
      <c r="F381">
        <v>63.449962105016503</v>
      </c>
      <c r="G381" t="s">
        <v>462</v>
      </c>
    </row>
    <row r="382" spans="1:7" x14ac:dyDescent="0.3">
      <c r="A382">
        <v>380</v>
      </c>
      <c r="B382">
        <v>2018</v>
      </c>
      <c r="C382">
        <v>10</v>
      </c>
      <c r="D382" t="s">
        <v>599</v>
      </c>
      <c r="E382" s="1">
        <v>1328345994.4294701</v>
      </c>
      <c r="F382">
        <v>80.595880162206697</v>
      </c>
      <c r="G382" t="s">
        <v>462</v>
      </c>
    </row>
    <row r="383" spans="1:7" x14ac:dyDescent="0.3">
      <c r="A383">
        <v>381</v>
      </c>
      <c r="B383">
        <v>2018</v>
      </c>
      <c r="C383">
        <v>10</v>
      </c>
      <c r="D383" t="s">
        <v>600</v>
      </c>
      <c r="E383" s="1">
        <v>2386916831.8411002</v>
      </c>
      <c r="F383">
        <v>69.911876792157699</v>
      </c>
      <c r="G383" t="s">
        <v>462</v>
      </c>
    </row>
    <row r="384" spans="1:7" x14ac:dyDescent="0.3">
      <c r="A384">
        <v>382</v>
      </c>
      <c r="B384">
        <v>2018</v>
      </c>
      <c r="C384">
        <v>10</v>
      </c>
      <c r="D384" t="s">
        <v>601</v>
      </c>
      <c r="E384" s="1">
        <v>1267625229.7317801</v>
      </c>
      <c r="F384">
        <v>47.205416859642803</v>
      </c>
      <c r="G384" t="s">
        <v>462</v>
      </c>
    </row>
    <row r="385" spans="1:7" x14ac:dyDescent="0.3">
      <c r="A385">
        <v>383</v>
      </c>
      <c r="B385">
        <v>2018</v>
      </c>
      <c r="C385">
        <v>10</v>
      </c>
      <c r="D385" t="s">
        <v>602</v>
      </c>
      <c r="E385" s="1">
        <v>391058343.134152</v>
      </c>
      <c r="F385">
        <v>77.296161784404404</v>
      </c>
      <c r="G385" t="s">
        <v>462</v>
      </c>
    </row>
    <row r="386" spans="1:7" x14ac:dyDescent="0.3">
      <c r="A386">
        <v>384</v>
      </c>
      <c r="B386">
        <v>2018</v>
      </c>
      <c r="C386">
        <v>10</v>
      </c>
      <c r="D386" t="s">
        <v>603</v>
      </c>
      <c r="E386" s="1">
        <v>422085764.02112901</v>
      </c>
      <c r="F386">
        <v>96.819172275836706</v>
      </c>
      <c r="G386" t="s">
        <v>462</v>
      </c>
    </row>
    <row r="387" spans="1:7" x14ac:dyDescent="0.3">
      <c r="A387">
        <v>385</v>
      </c>
      <c r="B387">
        <v>2018</v>
      </c>
      <c r="C387">
        <v>10</v>
      </c>
      <c r="D387" t="s">
        <v>604</v>
      </c>
      <c r="E387" s="1">
        <v>397694749.90066302</v>
      </c>
      <c r="F387">
        <v>74.925881757576505</v>
      </c>
      <c r="G387" t="s">
        <v>462</v>
      </c>
    </row>
    <row r="388" spans="1:7" x14ac:dyDescent="0.3">
      <c r="A388">
        <v>386</v>
      </c>
      <c r="B388">
        <v>2018</v>
      </c>
      <c r="C388">
        <v>10</v>
      </c>
      <c r="D388" t="s">
        <v>605</v>
      </c>
      <c r="E388" s="1">
        <v>1517354861.31195</v>
      </c>
      <c r="F388">
        <v>60.614539990878797</v>
      </c>
      <c r="G388" t="s">
        <v>462</v>
      </c>
    </row>
    <row r="389" spans="1:7" x14ac:dyDescent="0.3">
      <c r="A389">
        <v>387</v>
      </c>
      <c r="B389">
        <v>2018</v>
      </c>
      <c r="C389">
        <v>10</v>
      </c>
      <c r="D389" t="s">
        <v>606</v>
      </c>
      <c r="E389" s="1">
        <v>5106491399.3695297</v>
      </c>
      <c r="F389">
        <v>48.676953798793498</v>
      </c>
      <c r="G389" t="s">
        <v>462</v>
      </c>
    </row>
    <row r="390" spans="1:7" x14ac:dyDescent="0.3">
      <c r="A390">
        <v>388</v>
      </c>
      <c r="B390">
        <v>2018</v>
      </c>
      <c r="C390">
        <v>10</v>
      </c>
      <c r="D390" t="s">
        <v>607</v>
      </c>
      <c r="E390" s="1">
        <v>1640324372.38025</v>
      </c>
      <c r="F390">
        <v>23.212102280896602</v>
      </c>
      <c r="G390" t="s">
        <v>462</v>
      </c>
    </row>
    <row r="391" spans="1:7" x14ac:dyDescent="0.3">
      <c r="A391">
        <v>389</v>
      </c>
      <c r="B391">
        <v>2018</v>
      </c>
      <c r="C391">
        <v>10</v>
      </c>
      <c r="D391" t="s">
        <v>608</v>
      </c>
      <c r="E391" s="1">
        <v>1996197430.5933101</v>
      </c>
      <c r="F391">
        <v>18.594066632919301</v>
      </c>
      <c r="G391" t="s">
        <v>462</v>
      </c>
    </row>
    <row r="392" spans="1:7" x14ac:dyDescent="0.3">
      <c r="A392">
        <v>390</v>
      </c>
      <c r="B392">
        <v>2018</v>
      </c>
      <c r="C392">
        <v>10</v>
      </c>
      <c r="D392" t="s">
        <v>609</v>
      </c>
      <c r="E392" s="1">
        <v>827884512.01094699</v>
      </c>
      <c r="F392">
        <v>60.4200391778433</v>
      </c>
      <c r="G392" t="s">
        <v>462</v>
      </c>
    </row>
    <row r="393" spans="1:7" x14ac:dyDescent="0.3">
      <c r="A393">
        <v>391</v>
      </c>
      <c r="B393">
        <v>2018</v>
      </c>
      <c r="C393">
        <v>10</v>
      </c>
      <c r="D393" t="s">
        <v>610</v>
      </c>
      <c r="E393" s="1">
        <v>27925066662.691898</v>
      </c>
      <c r="F393">
        <v>13.8311559521752</v>
      </c>
      <c r="G393" t="s">
        <v>462</v>
      </c>
    </row>
    <row r="394" spans="1:7" x14ac:dyDescent="0.3">
      <c r="A394">
        <v>392</v>
      </c>
      <c r="B394">
        <v>2018</v>
      </c>
      <c r="C394">
        <v>10</v>
      </c>
      <c r="D394" t="s">
        <v>611</v>
      </c>
      <c r="E394" s="1">
        <v>9991630666.6372299</v>
      </c>
      <c r="F394">
        <v>11.8222561602353</v>
      </c>
      <c r="G394" t="s">
        <v>462</v>
      </c>
    </row>
    <row r="395" spans="1:7" x14ac:dyDescent="0.3">
      <c r="A395">
        <v>393</v>
      </c>
      <c r="B395">
        <v>2018</v>
      </c>
      <c r="C395">
        <v>10</v>
      </c>
      <c r="E395" s="1">
        <v>7292661387.1202002</v>
      </c>
      <c r="F395">
        <v>49.843426025924302</v>
      </c>
      <c r="G395" t="s">
        <v>462</v>
      </c>
    </row>
    <row r="396" spans="1:7" x14ac:dyDescent="0.3">
      <c r="A396">
        <v>394</v>
      </c>
      <c r="B396">
        <v>2018</v>
      </c>
      <c r="C396">
        <v>10</v>
      </c>
      <c r="D396" t="s">
        <v>612</v>
      </c>
      <c r="E396" s="1">
        <v>13256390113.066601</v>
      </c>
      <c r="F396">
        <v>11.084118180373901</v>
      </c>
      <c r="G396" t="s">
        <v>462</v>
      </c>
    </row>
    <row r="397" spans="1:7" x14ac:dyDescent="0.3">
      <c r="A397">
        <v>395</v>
      </c>
      <c r="B397">
        <v>2018</v>
      </c>
      <c r="C397">
        <v>10</v>
      </c>
      <c r="D397" t="s">
        <v>613</v>
      </c>
      <c r="E397" s="1">
        <v>3581196595.78016</v>
      </c>
      <c r="F397">
        <v>0.24952467336297701</v>
      </c>
      <c r="G397" t="s">
        <v>462</v>
      </c>
    </row>
    <row r="398" spans="1:7" x14ac:dyDescent="0.3">
      <c r="A398">
        <v>396</v>
      </c>
      <c r="B398">
        <v>2018</v>
      </c>
      <c r="C398">
        <v>10</v>
      </c>
      <c r="E398" s="1">
        <v>37247152.902896002</v>
      </c>
      <c r="F398">
        <v>49.444845706459098</v>
      </c>
      <c r="G398" t="s">
        <v>462</v>
      </c>
    </row>
    <row r="399" spans="1:7" x14ac:dyDescent="0.3">
      <c r="A399">
        <v>397</v>
      </c>
      <c r="B399">
        <v>2018</v>
      </c>
      <c r="C399">
        <v>10</v>
      </c>
      <c r="E399" s="1">
        <v>25322285.179603402</v>
      </c>
      <c r="F399">
        <v>1.49267947944727</v>
      </c>
      <c r="G399" t="s">
        <v>462</v>
      </c>
    </row>
    <row r="400" spans="1:7" x14ac:dyDescent="0.3">
      <c r="A400">
        <v>398</v>
      </c>
      <c r="B400">
        <v>2018</v>
      </c>
      <c r="C400">
        <v>10</v>
      </c>
      <c r="D400" t="s">
        <v>615</v>
      </c>
      <c r="E400" s="1">
        <v>2041018330.9093001</v>
      </c>
      <c r="F400">
        <v>44.253657199935198</v>
      </c>
      <c r="G400" t="s">
        <v>462</v>
      </c>
    </row>
    <row r="401" spans="1:7" x14ac:dyDescent="0.3">
      <c r="A401">
        <v>399</v>
      </c>
      <c r="B401">
        <v>2018</v>
      </c>
      <c r="C401">
        <v>10</v>
      </c>
      <c r="D401" t="s">
        <v>616</v>
      </c>
      <c r="E401" s="1">
        <v>605930355.27862597</v>
      </c>
      <c r="F401">
        <v>41.318190766720299</v>
      </c>
      <c r="G401" t="s">
        <v>462</v>
      </c>
    </row>
    <row r="402" spans="1:7" x14ac:dyDescent="0.3">
      <c r="A402">
        <v>400</v>
      </c>
      <c r="B402">
        <v>2018</v>
      </c>
      <c r="C402">
        <v>10</v>
      </c>
      <c r="E402" s="1">
        <v>131035151.786063</v>
      </c>
      <c r="F402">
        <v>65.325152719458998</v>
      </c>
      <c r="G402" t="s">
        <v>462</v>
      </c>
    </row>
    <row r="403" spans="1:7" x14ac:dyDescent="0.3">
      <c r="A403">
        <v>401</v>
      </c>
      <c r="B403">
        <v>2018</v>
      </c>
      <c r="C403">
        <v>10</v>
      </c>
      <c r="D403" t="s">
        <v>617</v>
      </c>
      <c r="E403" s="1">
        <v>611436351.56101799</v>
      </c>
      <c r="F403">
        <v>61.6844341724195</v>
      </c>
      <c r="G403" t="s">
        <v>462</v>
      </c>
    </row>
    <row r="404" spans="1:7" x14ac:dyDescent="0.3">
      <c r="A404">
        <v>402</v>
      </c>
      <c r="B404">
        <v>2018</v>
      </c>
      <c r="C404">
        <v>10</v>
      </c>
      <c r="E404" s="1">
        <v>35239045.096558496</v>
      </c>
      <c r="F404">
        <v>49.440164671128102</v>
      </c>
      <c r="G404" t="s">
        <v>462</v>
      </c>
    </row>
    <row r="405" spans="1:7" x14ac:dyDescent="0.3">
      <c r="A405">
        <v>403</v>
      </c>
      <c r="B405">
        <v>2018</v>
      </c>
      <c r="C405">
        <v>10</v>
      </c>
      <c r="D405" t="s">
        <v>619</v>
      </c>
      <c r="E405" s="1">
        <v>411572220.10175699</v>
      </c>
      <c r="F405">
        <v>58.936503323600398</v>
      </c>
      <c r="G405" t="s">
        <v>462</v>
      </c>
    </row>
    <row r="406" spans="1:7" x14ac:dyDescent="0.3">
      <c r="A406">
        <v>404</v>
      </c>
      <c r="B406">
        <v>2018</v>
      </c>
      <c r="C406">
        <v>10</v>
      </c>
      <c r="D406" t="s">
        <v>621</v>
      </c>
      <c r="E406" s="1">
        <v>142609914.55098999</v>
      </c>
      <c r="F406">
        <v>74.347002269632597</v>
      </c>
      <c r="G406" t="s">
        <v>462</v>
      </c>
    </row>
    <row r="407" spans="1:7" x14ac:dyDescent="0.3">
      <c r="A407">
        <v>405</v>
      </c>
      <c r="B407">
        <v>2018</v>
      </c>
      <c r="C407">
        <v>10</v>
      </c>
      <c r="D407" t="s">
        <v>622</v>
      </c>
      <c r="E407" s="1">
        <v>325241863.996732</v>
      </c>
      <c r="F407">
        <v>68.624815382871205</v>
      </c>
      <c r="G407" t="s">
        <v>462</v>
      </c>
    </row>
    <row r="408" spans="1:7" x14ac:dyDescent="0.3">
      <c r="A408">
        <v>406</v>
      </c>
      <c r="B408">
        <v>2018</v>
      </c>
      <c r="C408">
        <v>10</v>
      </c>
      <c r="D408" t="s">
        <v>623</v>
      </c>
      <c r="E408" s="1">
        <v>549866723.00464296</v>
      </c>
      <c r="F408">
        <v>61.985629908198398</v>
      </c>
      <c r="G408" t="s">
        <v>462</v>
      </c>
    </row>
    <row r="409" spans="1:7" x14ac:dyDescent="0.3">
      <c r="A409">
        <v>407</v>
      </c>
      <c r="B409">
        <v>2018</v>
      </c>
      <c r="C409">
        <v>10</v>
      </c>
      <c r="E409" s="1">
        <v>51177523.518806398</v>
      </c>
      <c r="F409">
        <v>64.881869240177394</v>
      </c>
      <c r="G409" t="s">
        <v>462</v>
      </c>
    </row>
    <row r="410" spans="1:7" x14ac:dyDescent="0.3">
      <c r="A410">
        <v>408</v>
      </c>
      <c r="B410">
        <v>2018</v>
      </c>
      <c r="C410">
        <v>10</v>
      </c>
      <c r="E410" s="1">
        <v>18918004.079254899</v>
      </c>
      <c r="F410">
        <v>61.502143661181101</v>
      </c>
      <c r="G410" t="s">
        <v>462</v>
      </c>
    </row>
    <row r="411" spans="1:7" x14ac:dyDescent="0.3">
      <c r="A411">
        <v>409</v>
      </c>
      <c r="B411">
        <v>2018</v>
      </c>
      <c r="C411">
        <v>10</v>
      </c>
      <c r="E411" s="1">
        <v>167968861.782038</v>
      </c>
      <c r="F411">
        <v>77.160888680235601</v>
      </c>
      <c r="G411" t="s">
        <v>462</v>
      </c>
    </row>
    <row r="412" spans="1:7" x14ac:dyDescent="0.3">
      <c r="A412">
        <v>410</v>
      </c>
      <c r="B412">
        <v>2018</v>
      </c>
      <c r="C412">
        <v>10</v>
      </c>
      <c r="E412" s="1">
        <v>81433391.728578895</v>
      </c>
      <c r="F412">
        <v>7.1098848037627898</v>
      </c>
      <c r="G412" t="s">
        <v>462</v>
      </c>
    </row>
    <row r="413" spans="1:7" x14ac:dyDescent="0.3">
      <c r="A413">
        <v>411</v>
      </c>
      <c r="B413">
        <v>2018</v>
      </c>
      <c r="C413">
        <v>10</v>
      </c>
      <c r="D413" t="s">
        <v>624</v>
      </c>
      <c r="E413" s="1">
        <v>11550167785.3235</v>
      </c>
      <c r="F413">
        <v>19.8300393935417</v>
      </c>
      <c r="G413" t="s">
        <v>462</v>
      </c>
    </row>
    <row r="414" spans="1:7" x14ac:dyDescent="0.3">
      <c r="A414">
        <v>412</v>
      </c>
      <c r="B414">
        <v>2018</v>
      </c>
      <c r="C414">
        <v>10</v>
      </c>
      <c r="D414" t="s">
        <v>625</v>
      </c>
      <c r="E414" s="1">
        <v>13014403053.783501</v>
      </c>
      <c r="F414">
        <v>24.711186028580201</v>
      </c>
      <c r="G414" t="s">
        <v>462</v>
      </c>
    </row>
    <row r="415" spans="1:7" x14ac:dyDescent="0.3">
      <c r="A415">
        <v>413</v>
      </c>
      <c r="B415">
        <v>2018</v>
      </c>
      <c r="C415">
        <v>10</v>
      </c>
      <c r="D415" t="s">
        <v>626</v>
      </c>
      <c r="E415" s="1">
        <v>1423069413.0258601</v>
      </c>
      <c r="F415">
        <v>57.760941826876497</v>
      </c>
      <c r="G415" t="s">
        <v>462</v>
      </c>
    </row>
    <row r="416" spans="1:7" x14ac:dyDescent="0.3">
      <c r="A416">
        <v>414</v>
      </c>
      <c r="B416">
        <v>2018</v>
      </c>
      <c r="C416">
        <v>10</v>
      </c>
      <c r="D416" t="s">
        <v>627</v>
      </c>
      <c r="E416" s="1">
        <v>604356379.307827</v>
      </c>
      <c r="F416">
        <v>57.972686125616598</v>
      </c>
      <c r="G416" t="s">
        <v>462</v>
      </c>
    </row>
    <row r="417" spans="1:7" x14ac:dyDescent="0.3">
      <c r="A417">
        <v>415</v>
      </c>
      <c r="B417">
        <v>2018</v>
      </c>
      <c r="C417">
        <v>10</v>
      </c>
      <c r="D417" t="s">
        <v>628</v>
      </c>
      <c r="E417" s="1">
        <v>728853784.529477</v>
      </c>
      <c r="F417">
        <v>60.1597254707345</v>
      </c>
      <c r="G417" t="s">
        <v>462</v>
      </c>
    </row>
    <row r="418" spans="1:7" x14ac:dyDescent="0.3">
      <c r="A418">
        <v>416</v>
      </c>
      <c r="B418">
        <v>2018</v>
      </c>
      <c r="C418">
        <v>10</v>
      </c>
      <c r="D418" t="s">
        <v>629</v>
      </c>
      <c r="E418" s="1">
        <v>1156953600.2190299</v>
      </c>
      <c r="F418">
        <v>65.176602478438795</v>
      </c>
      <c r="G418" t="s">
        <v>462</v>
      </c>
    </row>
    <row r="419" spans="1:7" x14ac:dyDescent="0.3">
      <c r="A419">
        <v>417</v>
      </c>
      <c r="B419">
        <v>2018</v>
      </c>
      <c r="C419">
        <v>10</v>
      </c>
      <c r="D419" t="s">
        <v>630</v>
      </c>
      <c r="E419" s="1">
        <v>8242799167.7091198</v>
      </c>
      <c r="F419">
        <v>19.571495720080001</v>
      </c>
      <c r="G419" t="s">
        <v>462</v>
      </c>
    </row>
    <row r="420" spans="1:7" x14ac:dyDescent="0.3">
      <c r="A420">
        <v>418</v>
      </c>
      <c r="B420">
        <v>2018</v>
      </c>
      <c r="C420">
        <v>10</v>
      </c>
      <c r="D420" t="s">
        <v>631</v>
      </c>
      <c r="E420" s="1">
        <v>968076931.52810705</v>
      </c>
      <c r="F420">
        <v>87.675097013627294</v>
      </c>
      <c r="G420" t="s">
        <v>462</v>
      </c>
    </row>
    <row r="421" spans="1:7" x14ac:dyDescent="0.3">
      <c r="A421">
        <v>419</v>
      </c>
      <c r="B421">
        <v>2018</v>
      </c>
      <c r="C421">
        <v>10</v>
      </c>
      <c r="D421" t="s">
        <v>632</v>
      </c>
      <c r="E421" s="1">
        <v>755819072.60557199</v>
      </c>
      <c r="F421">
        <v>111.69595248304699</v>
      </c>
      <c r="G421" t="s">
        <v>462</v>
      </c>
    </row>
    <row r="422" spans="1:7" x14ac:dyDescent="0.3">
      <c r="A422">
        <v>420</v>
      </c>
      <c r="B422">
        <v>2018</v>
      </c>
      <c r="C422">
        <v>11</v>
      </c>
      <c r="D422" t="s">
        <v>597</v>
      </c>
      <c r="E422" s="1">
        <v>11471728699.770399</v>
      </c>
      <c r="F422">
        <v>7.8016996104254703</v>
      </c>
      <c r="G422" t="s">
        <v>462</v>
      </c>
    </row>
    <row r="423" spans="1:7" x14ac:dyDescent="0.3">
      <c r="A423">
        <v>421</v>
      </c>
      <c r="B423">
        <v>2018</v>
      </c>
      <c r="C423">
        <v>11</v>
      </c>
      <c r="D423" t="s">
        <v>598</v>
      </c>
      <c r="E423" s="1">
        <v>3687689163.67488</v>
      </c>
      <c r="F423">
        <v>15.9802385994827</v>
      </c>
      <c r="G423" t="s">
        <v>462</v>
      </c>
    </row>
    <row r="424" spans="1:7" x14ac:dyDescent="0.3">
      <c r="A424">
        <v>422</v>
      </c>
      <c r="B424">
        <v>2018</v>
      </c>
      <c r="C424">
        <v>11</v>
      </c>
      <c r="D424" t="s">
        <v>599</v>
      </c>
      <c r="E424" s="1">
        <v>1328345994.4294701</v>
      </c>
      <c r="F424">
        <v>28.128692303507901</v>
      </c>
      <c r="G424" t="s">
        <v>462</v>
      </c>
    </row>
    <row r="425" spans="1:7" x14ac:dyDescent="0.3">
      <c r="A425">
        <v>423</v>
      </c>
      <c r="B425">
        <v>2018</v>
      </c>
      <c r="C425">
        <v>11</v>
      </c>
      <c r="D425" t="s">
        <v>600</v>
      </c>
      <c r="E425" s="1">
        <v>2386916831.8411002</v>
      </c>
      <c r="F425">
        <v>34.240878513864303</v>
      </c>
      <c r="G425" t="s">
        <v>462</v>
      </c>
    </row>
    <row r="426" spans="1:7" x14ac:dyDescent="0.3">
      <c r="A426">
        <v>424</v>
      </c>
      <c r="B426">
        <v>2018</v>
      </c>
      <c r="C426">
        <v>11</v>
      </c>
      <c r="D426" t="s">
        <v>601</v>
      </c>
      <c r="E426" s="1">
        <v>1267625229.7317801</v>
      </c>
      <c r="F426">
        <v>32.207326971041603</v>
      </c>
      <c r="G426" t="s">
        <v>462</v>
      </c>
    </row>
    <row r="427" spans="1:7" x14ac:dyDescent="0.3">
      <c r="A427">
        <v>425</v>
      </c>
      <c r="B427">
        <v>2018</v>
      </c>
      <c r="C427">
        <v>11</v>
      </c>
      <c r="D427" t="s">
        <v>602</v>
      </c>
      <c r="E427" s="1">
        <v>391058343.134152</v>
      </c>
      <c r="F427">
        <v>43.027050869046299</v>
      </c>
      <c r="G427" t="s">
        <v>462</v>
      </c>
    </row>
    <row r="428" spans="1:7" x14ac:dyDescent="0.3">
      <c r="A428">
        <v>426</v>
      </c>
      <c r="B428">
        <v>2018</v>
      </c>
      <c r="C428">
        <v>11</v>
      </c>
      <c r="D428" t="s">
        <v>603</v>
      </c>
      <c r="E428" s="1">
        <v>422085764.02112901</v>
      </c>
      <c r="F428">
        <v>45.394469475757198</v>
      </c>
      <c r="G428" t="s">
        <v>462</v>
      </c>
    </row>
    <row r="429" spans="1:7" x14ac:dyDescent="0.3">
      <c r="A429">
        <v>427</v>
      </c>
      <c r="B429">
        <v>2018</v>
      </c>
      <c r="C429">
        <v>11</v>
      </c>
      <c r="D429" t="s">
        <v>604</v>
      </c>
      <c r="E429" s="1">
        <v>397694749.90066302</v>
      </c>
      <c r="F429">
        <v>59.836885364228202</v>
      </c>
      <c r="G429" t="s">
        <v>462</v>
      </c>
    </row>
    <row r="430" spans="1:7" x14ac:dyDescent="0.3">
      <c r="A430">
        <v>428</v>
      </c>
      <c r="B430">
        <v>2018</v>
      </c>
      <c r="C430">
        <v>11</v>
      </c>
      <c r="D430" t="s">
        <v>605</v>
      </c>
      <c r="E430" s="1">
        <v>1517354861.31195</v>
      </c>
      <c r="F430">
        <v>61.357520732116001</v>
      </c>
      <c r="G430" t="s">
        <v>462</v>
      </c>
    </row>
    <row r="431" spans="1:7" x14ac:dyDescent="0.3">
      <c r="A431">
        <v>429</v>
      </c>
      <c r="B431">
        <v>2018</v>
      </c>
      <c r="C431">
        <v>11</v>
      </c>
      <c r="D431" t="s">
        <v>606</v>
      </c>
      <c r="E431" s="1">
        <v>5106491399.3695297</v>
      </c>
      <c r="F431">
        <v>64.328597749152493</v>
      </c>
      <c r="G431" t="s">
        <v>462</v>
      </c>
    </row>
    <row r="432" spans="1:7" x14ac:dyDescent="0.3">
      <c r="A432">
        <v>430</v>
      </c>
      <c r="B432">
        <v>2018</v>
      </c>
      <c r="C432">
        <v>11</v>
      </c>
      <c r="D432" t="s">
        <v>607</v>
      </c>
      <c r="E432" s="1">
        <v>1640324372.38025</v>
      </c>
      <c r="F432">
        <v>57.973456047687399</v>
      </c>
      <c r="G432" t="s">
        <v>462</v>
      </c>
    </row>
    <row r="433" spans="1:7" x14ac:dyDescent="0.3">
      <c r="A433">
        <v>431</v>
      </c>
      <c r="B433">
        <v>2018</v>
      </c>
      <c r="C433">
        <v>11</v>
      </c>
      <c r="D433" t="s">
        <v>608</v>
      </c>
      <c r="E433" s="1">
        <v>1996197430.5933101</v>
      </c>
      <c r="F433">
        <v>50.496549576219898</v>
      </c>
      <c r="G433" t="s">
        <v>462</v>
      </c>
    </row>
    <row r="434" spans="1:7" x14ac:dyDescent="0.3">
      <c r="A434">
        <v>432</v>
      </c>
      <c r="B434">
        <v>2018</v>
      </c>
      <c r="C434">
        <v>11</v>
      </c>
      <c r="D434" t="s">
        <v>609</v>
      </c>
      <c r="E434" s="1">
        <v>827884512.01094699</v>
      </c>
      <c r="F434">
        <v>41.425273429199599</v>
      </c>
      <c r="G434" t="s">
        <v>462</v>
      </c>
    </row>
    <row r="435" spans="1:7" x14ac:dyDescent="0.3">
      <c r="A435">
        <v>433</v>
      </c>
      <c r="B435">
        <v>2018</v>
      </c>
      <c r="C435">
        <v>11</v>
      </c>
      <c r="D435" t="s">
        <v>610</v>
      </c>
      <c r="E435" s="1">
        <v>27925066662.691898</v>
      </c>
      <c r="F435">
        <v>18.127937303604799</v>
      </c>
      <c r="G435" t="s">
        <v>462</v>
      </c>
    </row>
    <row r="436" spans="1:7" x14ac:dyDescent="0.3">
      <c r="A436">
        <v>434</v>
      </c>
      <c r="B436">
        <v>2018</v>
      </c>
      <c r="C436">
        <v>11</v>
      </c>
      <c r="D436" t="s">
        <v>611</v>
      </c>
      <c r="E436" s="1">
        <v>9991630666.6372299</v>
      </c>
      <c r="F436">
        <v>17.2514014080995</v>
      </c>
      <c r="G436" t="s">
        <v>462</v>
      </c>
    </row>
    <row r="437" spans="1:7" x14ac:dyDescent="0.3">
      <c r="A437">
        <v>435</v>
      </c>
      <c r="B437">
        <v>2018</v>
      </c>
      <c r="C437">
        <v>11</v>
      </c>
      <c r="E437" s="1">
        <v>7292661387.1202002</v>
      </c>
      <c r="F437">
        <v>24.2435335279275</v>
      </c>
      <c r="G437" t="s">
        <v>462</v>
      </c>
    </row>
    <row r="438" spans="1:7" x14ac:dyDescent="0.3">
      <c r="A438">
        <v>436</v>
      </c>
      <c r="B438">
        <v>2018</v>
      </c>
      <c r="C438">
        <v>11</v>
      </c>
      <c r="D438" t="s">
        <v>612</v>
      </c>
      <c r="E438" s="1">
        <v>13256390113.066601</v>
      </c>
      <c r="F438">
        <v>3.0300069930516602</v>
      </c>
      <c r="G438" t="s">
        <v>462</v>
      </c>
    </row>
    <row r="439" spans="1:7" x14ac:dyDescent="0.3">
      <c r="A439">
        <v>437</v>
      </c>
      <c r="B439">
        <v>2018</v>
      </c>
      <c r="C439">
        <v>11</v>
      </c>
      <c r="D439" t="s">
        <v>613</v>
      </c>
      <c r="E439" s="1">
        <v>3581196595.78016</v>
      </c>
      <c r="F439">
        <v>0.95531048850756195</v>
      </c>
      <c r="G439" t="s">
        <v>462</v>
      </c>
    </row>
    <row r="440" spans="1:7" x14ac:dyDescent="0.3">
      <c r="A440">
        <v>438</v>
      </c>
      <c r="B440">
        <v>2018</v>
      </c>
      <c r="C440">
        <v>11</v>
      </c>
      <c r="E440" s="1">
        <v>37247152.902896002</v>
      </c>
      <c r="F440">
        <v>27.826487725175198</v>
      </c>
      <c r="G440" t="s">
        <v>462</v>
      </c>
    </row>
    <row r="441" spans="1:7" x14ac:dyDescent="0.3">
      <c r="A441">
        <v>439</v>
      </c>
      <c r="B441">
        <v>2018</v>
      </c>
      <c r="C441">
        <v>11</v>
      </c>
      <c r="E441" s="1">
        <v>25322285.179603402</v>
      </c>
      <c r="F441">
        <v>3.54205307725704</v>
      </c>
      <c r="G441" t="s">
        <v>462</v>
      </c>
    </row>
    <row r="442" spans="1:7" x14ac:dyDescent="0.3">
      <c r="A442">
        <v>440</v>
      </c>
      <c r="B442">
        <v>2018</v>
      </c>
      <c r="C442">
        <v>11</v>
      </c>
      <c r="D442" t="s">
        <v>615</v>
      </c>
      <c r="E442" s="1">
        <v>2041018330.9093001</v>
      </c>
      <c r="F442">
        <v>16.968700303807299</v>
      </c>
      <c r="G442" t="s">
        <v>462</v>
      </c>
    </row>
    <row r="443" spans="1:7" x14ac:dyDescent="0.3">
      <c r="A443">
        <v>441</v>
      </c>
      <c r="B443">
        <v>2018</v>
      </c>
      <c r="C443">
        <v>11</v>
      </c>
      <c r="D443" t="s">
        <v>616</v>
      </c>
      <c r="E443" s="1">
        <v>605930355.27862597</v>
      </c>
      <c r="F443">
        <v>31.893420873167099</v>
      </c>
      <c r="G443" t="s">
        <v>462</v>
      </c>
    </row>
    <row r="444" spans="1:7" x14ac:dyDescent="0.3">
      <c r="A444">
        <v>442</v>
      </c>
      <c r="B444">
        <v>2018</v>
      </c>
      <c r="C444">
        <v>11</v>
      </c>
      <c r="E444" s="1">
        <v>131035151.786063</v>
      </c>
      <c r="F444">
        <v>38.5623144202007</v>
      </c>
      <c r="G444" t="s">
        <v>462</v>
      </c>
    </row>
    <row r="445" spans="1:7" x14ac:dyDescent="0.3">
      <c r="A445">
        <v>443</v>
      </c>
      <c r="B445">
        <v>2018</v>
      </c>
      <c r="C445">
        <v>11</v>
      </c>
      <c r="D445" t="s">
        <v>617</v>
      </c>
      <c r="E445" s="1">
        <v>611436351.56101799</v>
      </c>
      <c r="F445">
        <v>34.609584722186099</v>
      </c>
      <c r="G445" t="s">
        <v>462</v>
      </c>
    </row>
    <row r="446" spans="1:7" x14ac:dyDescent="0.3">
      <c r="A446">
        <v>444</v>
      </c>
      <c r="B446">
        <v>2018</v>
      </c>
      <c r="C446">
        <v>11</v>
      </c>
      <c r="E446" s="1">
        <v>35239045.096558496</v>
      </c>
      <c r="F446">
        <v>33.581111215691202</v>
      </c>
      <c r="G446" t="s">
        <v>462</v>
      </c>
    </row>
    <row r="447" spans="1:7" x14ac:dyDescent="0.3">
      <c r="A447">
        <v>445</v>
      </c>
      <c r="B447">
        <v>2018</v>
      </c>
      <c r="C447">
        <v>11</v>
      </c>
      <c r="D447" t="s">
        <v>619</v>
      </c>
      <c r="E447" s="1">
        <v>411572220.10175699</v>
      </c>
      <c r="F447">
        <v>35.708590884095102</v>
      </c>
      <c r="G447" t="s">
        <v>462</v>
      </c>
    </row>
    <row r="448" spans="1:7" x14ac:dyDescent="0.3">
      <c r="A448">
        <v>446</v>
      </c>
      <c r="B448">
        <v>2018</v>
      </c>
      <c r="C448">
        <v>11</v>
      </c>
      <c r="D448" t="s">
        <v>621</v>
      </c>
      <c r="E448" s="1">
        <v>142609914.55098999</v>
      </c>
      <c r="F448">
        <v>44.809442923870201</v>
      </c>
      <c r="G448" t="s">
        <v>462</v>
      </c>
    </row>
    <row r="449" spans="1:7" x14ac:dyDescent="0.3">
      <c r="A449">
        <v>447</v>
      </c>
      <c r="B449">
        <v>2018</v>
      </c>
      <c r="C449">
        <v>11</v>
      </c>
      <c r="D449" t="s">
        <v>622</v>
      </c>
      <c r="E449" s="1">
        <v>325241863.996732</v>
      </c>
      <c r="F449">
        <v>60.641624116753903</v>
      </c>
      <c r="G449" t="s">
        <v>462</v>
      </c>
    </row>
    <row r="450" spans="1:7" x14ac:dyDescent="0.3">
      <c r="A450">
        <v>448</v>
      </c>
      <c r="B450">
        <v>2018</v>
      </c>
      <c r="C450">
        <v>11</v>
      </c>
      <c r="D450" t="s">
        <v>623</v>
      </c>
      <c r="E450" s="1">
        <v>549866723.00464296</v>
      </c>
      <c r="F450">
        <v>59.324045760230199</v>
      </c>
      <c r="G450" t="s">
        <v>462</v>
      </c>
    </row>
    <row r="451" spans="1:7" x14ac:dyDescent="0.3">
      <c r="A451">
        <v>449</v>
      </c>
      <c r="B451">
        <v>2018</v>
      </c>
      <c r="C451">
        <v>11</v>
      </c>
      <c r="E451" s="1">
        <v>51177523.518806398</v>
      </c>
      <c r="F451">
        <v>51.581949421040001</v>
      </c>
      <c r="G451" t="s">
        <v>462</v>
      </c>
    </row>
    <row r="452" spans="1:7" x14ac:dyDescent="0.3">
      <c r="A452">
        <v>450</v>
      </c>
      <c r="B452">
        <v>2018</v>
      </c>
      <c r="C452">
        <v>11</v>
      </c>
      <c r="E452" s="1">
        <v>18918004.079254899</v>
      </c>
      <c r="F452">
        <v>56.580779319008101</v>
      </c>
      <c r="G452" t="s">
        <v>462</v>
      </c>
    </row>
    <row r="453" spans="1:7" x14ac:dyDescent="0.3">
      <c r="A453">
        <v>451</v>
      </c>
      <c r="B453">
        <v>2018</v>
      </c>
      <c r="C453">
        <v>11</v>
      </c>
      <c r="E453" s="1">
        <v>167968861.782038</v>
      </c>
      <c r="F453">
        <v>64.907347048185898</v>
      </c>
      <c r="G453" t="s">
        <v>462</v>
      </c>
    </row>
    <row r="454" spans="1:7" x14ac:dyDescent="0.3">
      <c r="A454">
        <v>452</v>
      </c>
      <c r="B454">
        <v>2018</v>
      </c>
      <c r="C454">
        <v>11</v>
      </c>
      <c r="E454" s="1">
        <v>81433391.728578895</v>
      </c>
      <c r="F454">
        <v>29.918484642473999</v>
      </c>
      <c r="G454" t="s">
        <v>462</v>
      </c>
    </row>
    <row r="455" spans="1:7" x14ac:dyDescent="0.3">
      <c r="A455">
        <v>453</v>
      </c>
      <c r="B455">
        <v>2018</v>
      </c>
      <c r="C455">
        <v>11</v>
      </c>
      <c r="D455" t="s">
        <v>624</v>
      </c>
      <c r="E455" s="1">
        <v>11550167785.3235</v>
      </c>
      <c r="F455">
        <v>22.2199715052881</v>
      </c>
      <c r="G455" t="s">
        <v>462</v>
      </c>
    </row>
    <row r="456" spans="1:7" x14ac:dyDescent="0.3">
      <c r="A456">
        <v>454</v>
      </c>
      <c r="B456">
        <v>2018</v>
      </c>
      <c r="C456">
        <v>11</v>
      </c>
      <c r="D456" t="s">
        <v>625</v>
      </c>
      <c r="E456" s="1">
        <v>13014403053.783501</v>
      </c>
      <c r="F456">
        <v>16.757873587962301</v>
      </c>
      <c r="G456" t="s">
        <v>462</v>
      </c>
    </row>
    <row r="457" spans="1:7" x14ac:dyDescent="0.3">
      <c r="A457">
        <v>455</v>
      </c>
      <c r="B457">
        <v>2018</v>
      </c>
      <c r="C457">
        <v>11</v>
      </c>
      <c r="D457" t="s">
        <v>626</v>
      </c>
      <c r="E457" s="1">
        <v>1423069413.0258601</v>
      </c>
      <c r="F457">
        <v>42.621998644455601</v>
      </c>
      <c r="G457" t="s">
        <v>462</v>
      </c>
    </row>
    <row r="458" spans="1:7" x14ac:dyDescent="0.3">
      <c r="A458">
        <v>456</v>
      </c>
      <c r="B458">
        <v>2018</v>
      </c>
      <c r="C458">
        <v>11</v>
      </c>
      <c r="D458" t="s">
        <v>627</v>
      </c>
      <c r="E458" s="1">
        <v>604356379.307827</v>
      </c>
      <c r="F458">
        <v>41.246633818978196</v>
      </c>
      <c r="G458" t="s">
        <v>462</v>
      </c>
    </row>
    <row r="459" spans="1:7" x14ac:dyDescent="0.3">
      <c r="A459">
        <v>457</v>
      </c>
      <c r="B459">
        <v>2018</v>
      </c>
      <c r="C459">
        <v>11</v>
      </c>
      <c r="D459" t="s">
        <v>628</v>
      </c>
      <c r="E459" s="1">
        <v>728853784.529477</v>
      </c>
      <c r="F459">
        <v>40.289497327349402</v>
      </c>
      <c r="G459" t="s">
        <v>462</v>
      </c>
    </row>
    <row r="460" spans="1:7" x14ac:dyDescent="0.3">
      <c r="A460">
        <v>458</v>
      </c>
      <c r="B460">
        <v>2018</v>
      </c>
      <c r="C460">
        <v>11</v>
      </c>
      <c r="D460" t="s">
        <v>629</v>
      </c>
      <c r="E460" s="1">
        <v>1156953600.2190299</v>
      </c>
      <c r="F460">
        <v>68.994184445205207</v>
      </c>
      <c r="G460" t="s">
        <v>462</v>
      </c>
    </row>
    <row r="461" spans="1:7" x14ac:dyDescent="0.3">
      <c r="A461">
        <v>459</v>
      </c>
      <c r="B461">
        <v>2018</v>
      </c>
      <c r="C461">
        <v>11</v>
      </c>
      <c r="D461" t="s">
        <v>630</v>
      </c>
      <c r="E461" s="1">
        <v>8242799167.7091198</v>
      </c>
      <c r="F461">
        <v>56.445232104248902</v>
      </c>
      <c r="G461" t="s">
        <v>462</v>
      </c>
    </row>
    <row r="462" spans="1:7" x14ac:dyDescent="0.3">
      <c r="A462">
        <v>460</v>
      </c>
      <c r="B462">
        <v>2018</v>
      </c>
      <c r="C462">
        <v>11</v>
      </c>
      <c r="D462" t="s">
        <v>631</v>
      </c>
      <c r="E462" s="1">
        <v>968076931.52810705</v>
      </c>
      <c r="F462">
        <v>77.301511670085503</v>
      </c>
      <c r="G462" t="s">
        <v>462</v>
      </c>
    </row>
    <row r="463" spans="1:7" x14ac:dyDescent="0.3">
      <c r="A463">
        <v>461</v>
      </c>
      <c r="B463">
        <v>2018</v>
      </c>
      <c r="C463">
        <v>11</v>
      </c>
      <c r="D463" t="s">
        <v>632</v>
      </c>
      <c r="E463" s="1">
        <v>755819072.60557199</v>
      </c>
      <c r="F463">
        <v>100.033655490386</v>
      </c>
      <c r="G463" t="s">
        <v>462</v>
      </c>
    </row>
    <row r="464" spans="1:7" x14ac:dyDescent="0.3">
      <c r="A464">
        <v>462</v>
      </c>
      <c r="B464">
        <v>2018</v>
      </c>
      <c r="C464">
        <v>12</v>
      </c>
      <c r="D464" t="s">
        <v>597</v>
      </c>
      <c r="E464" s="1">
        <v>11471728699.770399</v>
      </c>
      <c r="F464">
        <v>49.692930783637202</v>
      </c>
      <c r="G464" t="s">
        <v>462</v>
      </c>
    </row>
    <row r="465" spans="1:7" x14ac:dyDescent="0.3">
      <c r="A465">
        <v>463</v>
      </c>
      <c r="B465">
        <v>2018</v>
      </c>
      <c r="C465">
        <v>12</v>
      </c>
      <c r="D465" t="s">
        <v>598</v>
      </c>
      <c r="E465" s="1">
        <v>3687689163.67488</v>
      </c>
      <c r="F465">
        <v>46.940435983036103</v>
      </c>
      <c r="G465" t="s">
        <v>462</v>
      </c>
    </row>
    <row r="466" spans="1:7" x14ac:dyDescent="0.3">
      <c r="A466">
        <v>464</v>
      </c>
      <c r="B466">
        <v>2018</v>
      </c>
      <c r="C466">
        <v>12</v>
      </c>
      <c r="D466" t="s">
        <v>599</v>
      </c>
      <c r="E466" s="1">
        <v>1328345994.4294701</v>
      </c>
      <c r="F466">
        <v>60.615671790982198</v>
      </c>
      <c r="G466" t="s">
        <v>462</v>
      </c>
    </row>
    <row r="467" spans="1:7" x14ac:dyDescent="0.3">
      <c r="A467">
        <v>465</v>
      </c>
      <c r="B467">
        <v>2018</v>
      </c>
      <c r="C467">
        <v>12</v>
      </c>
      <c r="D467" t="s">
        <v>600</v>
      </c>
      <c r="E467" s="1">
        <v>2386916831.8411002</v>
      </c>
      <c r="F467">
        <v>87.8660524599631</v>
      </c>
      <c r="G467" t="s">
        <v>462</v>
      </c>
    </row>
    <row r="468" spans="1:7" x14ac:dyDescent="0.3">
      <c r="A468">
        <v>466</v>
      </c>
      <c r="B468">
        <v>2018</v>
      </c>
      <c r="C468">
        <v>12</v>
      </c>
      <c r="D468" t="s">
        <v>601</v>
      </c>
      <c r="E468" s="1">
        <v>1267625229.7317801</v>
      </c>
      <c r="F468">
        <v>75.587018496844294</v>
      </c>
      <c r="G468" t="s">
        <v>462</v>
      </c>
    </row>
    <row r="469" spans="1:7" x14ac:dyDescent="0.3">
      <c r="A469">
        <v>467</v>
      </c>
      <c r="B469">
        <v>2018</v>
      </c>
      <c r="C469">
        <v>12</v>
      </c>
      <c r="D469" t="s">
        <v>602</v>
      </c>
      <c r="E469" s="1">
        <v>391058343.134152</v>
      </c>
      <c r="F469">
        <v>75.799561625068904</v>
      </c>
      <c r="G469" t="s">
        <v>462</v>
      </c>
    </row>
    <row r="470" spans="1:7" x14ac:dyDescent="0.3">
      <c r="A470">
        <v>468</v>
      </c>
      <c r="B470">
        <v>2018</v>
      </c>
      <c r="C470">
        <v>12</v>
      </c>
      <c r="D470" t="s">
        <v>603</v>
      </c>
      <c r="E470" s="1">
        <v>422085764.02112901</v>
      </c>
      <c r="F470">
        <v>77.842211800950807</v>
      </c>
      <c r="G470" t="s">
        <v>462</v>
      </c>
    </row>
    <row r="471" spans="1:7" x14ac:dyDescent="0.3">
      <c r="A471">
        <v>469</v>
      </c>
      <c r="B471">
        <v>2018</v>
      </c>
      <c r="C471">
        <v>12</v>
      </c>
      <c r="D471" t="s">
        <v>604</v>
      </c>
      <c r="E471" s="1">
        <v>397694749.90066302</v>
      </c>
      <c r="F471">
        <v>94.991973565002695</v>
      </c>
      <c r="G471" t="s">
        <v>462</v>
      </c>
    </row>
    <row r="472" spans="1:7" x14ac:dyDescent="0.3">
      <c r="A472">
        <v>470</v>
      </c>
      <c r="B472">
        <v>2018</v>
      </c>
      <c r="C472">
        <v>12</v>
      </c>
      <c r="D472" t="s">
        <v>605</v>
      </c>
      <c r="E472" s="1">
        <v>1517354861.31195</v>
      </c>
      <c r="F472">
        <v>88.711044461210406</v>
      </c>
      <c r="G472" t="s">
        <v>462</v>
      </c>
    </row>
    <row r="473" spans="1:7" x14ac:dyDescent="0.3">
      <c r="A473">
        <v>471</v>
      </c>
      <c r="B473">
        <v>2018</v>
      </c>
      <c r="C473">
        <v>12</v>
      </c>
      <c r="D473" t="s">
        <v>606</v>
      </c>
      <c r="E473" s="1">
        <v>5106491399.3695297</v>
      </c>
      <c r="F473">
        <v>105.159103674758</v>
      </c>
      <c r="G473" t="s">
        <v>462</v>
      </c>
    </row>
    <row r="474" spans="1:7" x14ac:dyDescent="0.3">
      <c r="A474">
        <v>472</v>
      </c>
      <c r="B474">
        <v>2018</v>
      </c>
      <c r="C474">
        <v>12</v>
      </c>
      <c r="D474" t="s">
        <v>607</v>
      </c>
      <c r="E474" s="1">
        <v>1640324372.38025</v>
      </c>
      <c r="F474">
        <v>124.25065755787899</v>
      </c>
      <c r="G474" t="s">
        <v>462</v>
      </c>
    </row>
    <row r="475" spans="1:7" x14ac:dyDescent="0.3">
      <c r="A475">
        <v>473</v>
      </c>
      <c r="B475">
        <v>2018</v>
      </c>
      <c r="C475">
        <v>12</v>
      </c>
      <c r="D475" t="s">
        <v>608</v>
      </c>
      <c r="E475" s="1">
        <v>1996197430.5933101</v>
      </c>
      <c r="F475">
        <v>138.13667298603201</v>
      </c>
      <c r="G475" t="s">
        <v>462</v>
      </c>
    </row>
    <row r="476" spans="1:7" x14ac:dyDescent="0.3">
      <c r="A476">
        <v>474</v>
      </c>
      <c r="B476">
        <v>2018</v>
      </c>
      <c r="C476">
        <v>12</v>
      </c>
      <c r="D476" t="s">
        <v>609</v>
      </c>
      <c r="E476" s="1">
        <v>827884512.01094699</v>
      </c>
      <c r="F476">
        <v>72.630514659247694</v>
      </c>
      <c r="G476" t="s">
        <v>462</v>
      </c>
    </row>
    <row r="477" spans="1:7" x14ac:dyDescent="0.3">
      <c r="A477">
        <v>475</v>
      </c>
      <c r="B477">
        <v>2018</v>
      </c>
      <c r="C477">
        <v>12</v>
      </c>
      <c r="D477" t="s">
        <v>610</v>
      </c>
      <c r="E477" s="1">
        <v>27925066662.691898</v>
      </c>
      <c r="F477">
        <v>20.206982568890499</v>
      </c>
      <c r="G477" t="s">
        <v>462</v>
      </c>
    </row>
    <row r="478" spans="1:7" x14ac:dyDescent="0.3">
      <c r="A478">
        <v>476</v>
      </c>
      <c r="B478">
        <v>2018</v>
      </c>
      <c r="C478">
        <v>12</v>
      </c>
      <c r="D478" t="s">
        <v>611</v>
      </c>
      <c r="E478" s="1">
        <v>9991630666.6372299</v>
      </c>
      <c r="F478">
        <v>20.3625222518735</v>
      </c>
      <c r="G478" t="s">
        <v>462</v>
      </c>
    </row>
    <row r="479" spans="1:7" x14ac:dyDescent="0.3">
      <c r="A479">
        <v>477</v>
      </c>
      <c r="B479">
        <v>2018</v>
      </c>
      <c r="C479">
        <v>12</v>
      </c>
      <c r="E479" s="1">
        <v>7292661387.1202002</v>
      </c>
      <c r="F479">
        <v>26.8637530355374</v>
      </c>
      <c r="G479" t="s">
        <v>462</v>
      </c>
    </row>
    <row r="480" spans="1:7" x14ac:dyDescent="0.3">
      <c r="A480">
        <v>478</v>
      </c>
      <c r="B480">
        <v>2018</v>
      </c>
      <c r="C480">
        <v>12</v>
      </c>
      <c r="D480" t="s">
        <v>612</v>
      </c>
      <c r="E480" s="1">
        <v>13256390113.066601</v>
      </c>
      <c r="F480">
        <v>24.172490324677199</v>
      </c>
      <c r="G480" t="s">
        <v>462</v>
      </c>
    </row>
    <row r="481" spans="1:7" x14ac:dyDescent="0.3">
      <c r="A481">
        <v>479</v>
      </c>
      <c r="B481">
        <v>2018</v>
      </c>
      <c r="C481">
        <v>12</v>
      </c>
      <c r="D481" t="s">
        <v>613</v>
      </c>
      <c r="E481" s="1">
        <v>3581196595.78016</v>
      </c>
      <c r="F481">
        <v>24.826450947060501</v>
      </c>
      <c r="G481" t="s">
        <v>462</v>
      </c>
    </row>
    <row r="482" spans="1:7" x14ac:dyDescent="0.3">
      <c r="A482">
        <v>480</v>
      </c>
      <c r="B482">
        <v>2018</v>
      </c>
      <c r="C482">
        <v>12</v>
      </c>
      <c r="E482" s="1">
        <v>37247152.902896002</v>
      </c>
      <c r="F482">
        <v>43.022546963116</v>
      </c>
      <c r="G482" t="s">
        <v>462</v>
      </c>
    </row>
    <row r="483" spans="1:7" x14ac:dyDescent="0.3">
      <c r="A483">
        <v>481</v>
      </c>
      <c r="B483">
        <v>2018</v>
      </c>
      <c r="C483">
        <v>12</v>
      </c>
      <c r="E483" s="1">
        <v>25322285.179603402</v>
      </c>
      <c r="F483">
        <v>62.7643668619191</v>
      </c>
      <c r="G483" t="s">
        <v>462</v>
      </c>
    </row>
    <row r="484" spans="1:7" x14ac:dyDescent="0.3">
      <c r="A484">
        <v>482</v>
      </c>
      <c r="B484">
        <v>2018</v>
      </c>
      <c r="C484">
        <v>12</v>
      </c>
      <c r="D484" t="s">
        <v>615</v>
      </c>
      <c r="E484" s="1">
        <v>2041018330.9093001</v>
      </c>
      <c r="F484">
        <v>51.337531447437499</v>
      </c>
      <c r="G484" t="s">
        <v>462</v>
      </c>
    </row>
    <row r="485" spans="1:7" x14ac:dyDescent="0.3">
      <c r="A485">
        <v>483</v>
      </c>
      <c r="B485">
        <v>2018</v>
      </c>
      <c r="C485">
        <v>12</v>
      </c>
      <c r="D485" t="s">
        <v>616</v>
      </c>
      <c r="E485" s="1">
        <v>605930355.27862597</v>
      </c>
      <c r="F485">
        <v>89.804017657483499</v>
      </c>
      <c r="G485" t="s">
        <v>462</v>
      </c>
    </row>
    <row r="486" spans="1:7" x14ac:dyDescent="0.3">
      <c r="A486">
        <v>484</v>
      </c>
      <c r="B486">
        <v>2018</v>
      </c>
      <c r="C486">
        <v>12</v>
      </c>
      <c r="E486" s="1">
        <v>131035151.786063</v>
      </c>
      <c r="F486">
        <v>77.569461316652806</v>
      </c>
      <c r="G486" t="s">
        <v>462</v>
      </c>
    </row>
    <row r="487" spans="1:7" x14ac:dyDescent="0.3">
      <c r="A487">
        <v>485</v>
      </c>
      <c r="B487">
        <v>2018</v>
      </c>
      <c r="C487">
        <v>12</v>
      </c>
      <c r="D487" t="s">
        <v>617</v>
      </c>
      <c r="E487" s="1">
        <v>611436351.56101799</v>
      </c>
      <c r="F487">
        <v>85.9212139718326</v>
      </c>
      <c r="G487" t="s">
        <v>462</v>
      </c>
    </row>
    <row r="488" spans="1:7" x14ac:dyDescent="0.3">
      <c r="A488">
        <v>486</v>
      </c>
      <c r="B488">
        <v>2018</v>
      </c>
      <c r="C488">
        <v>12</v>
      </c>
      <c r="E488" s="1">
        <v>35239045.096558496</v>
      </c>
      <c r="F488">
        <v>75.642222444421606</v>
      </c>
      <c r="G488" t="s">
        <v>462</v>
      </c>
    </row>
    <row r="489" spans="1:7" x14ac:dyDescent="0.3">
      <c r="A489">
        <v>487</v>
      </c>
      <c r="B489">
        <v>2018</v>
      </c>
      <c r="C489">
        <v>12</v>
      </c>
      <c r="D489" t="s">
        <v>619</v>
      </c>
      <c r="E489" s="1">
        <v>411572220.10175699</v>
      </c>
      <c r="F489">
        <v>82.509782681049998</v>
      </c>
      <c r="G489" t="s">
        <v>462</v>
      </c>
    </row>
    <row r="490" spans="1:7" x14ac:dyDescent="0.3">
      <c r="A490">
        <v>488</v>
      </c>
      <c r="B490">
        <v>2018</v>
      </c>
      <c r="C490">
        <v>12</v>
      </c>
      <c r="D490" t="s">
        <v>621</v>
      </c>
      <c r="E490" s="1">
        <v>142609914.55098999</v>
      </c>
      <c r="F490">
        <v>67.596556112483199</v>
      </c>
      <c r="G490" t="s">
        <v>462</v>
      </c>
    </row>
    <row r="491" spans="1:7" x14ac:dyDescent="0.3">
      <c r="A491">
        <v>489</v>
      </c>
      <c r="B491">
        <v>2018</v>
      </c>
      <c r="C491">
        <v>12</v>
      </c>
      <c r="D491" t="s">
        <v>622</v>
      </c>
      <c r="E491" s="1">
        <v>325241863.996732</v>
      </c>
      <c r="F491">
        <v>90.0123005639323</v>
      </c>
      <c r="G491" t="s">
        <v>462</v>
      </c>
    </row>
    <row r="492" spans="1:7" x14ac:dyDescent="0.3">
      <c r="A492">
        <v>490</v>
      </c>
      <c r="B492">
        <v>2018</v>
      </c>
      <c r="C492">
        <v>12</v>
      </c>
      <c r="D492" t="s">
        <v>623</v>
      </c>
      <c r="E492" s="1">
        <v>549866723.00464296</v>
      </c>
      <c r="F492">
        <v>84.621779301608996</v>
      </c>
      <c r="G492" t="s">
        <v>462</v>
      </c>
    </row>
    <row r="493" spans="1:7" x14ac:dyDescent="0.3">
      <c r="A493">
        <v>491</v>
      </c>
      <c r="B493">
        <v>2018</v>
      </c>
      <c r="C493">
        <v>12</v>
      </c>
      <c r="E493" s="1">
        <v>51177523.518806398</v>
      </c>
      <c r="F493">
        <v>86.967427324894203</v>
      </c>
      <c r="G493" t="s">
        <v>462</v>
      </c>
    </row>
    <row r="494" spans="1:7" x14ac:dyDescent="0.3">
      <c r="A494">
        <v>492</v>
      </c>
      <c r="B494">
        <v>2018</v>
      </c>
      <c r="C494">
        <v>12</v>
      </c>
      <c r="E494" s="1">
        <v>18918004.079254899</v>
      </c>
      <c r="F494">
        <v>81.034239219113502</v>
      </c>
      <c r="G494" t="s">
        <v>462</v>
      </c>
    </row>
    <row r="495" spans="1:7" x14ac:dyDescent="0.3">
      <c r="A495">
        <v>493</v>
      </c>
      <c r="B495">
        <v>2018</v>
      </c>
      <c r="C495">
        <v>12</v>
      </c>
      <c r="E495" s="1">
        <v>167968861.782038</v>
      </c>
      <c r="F495">
        <v>103.541206790877</v>
      </c>
      <c r="G495" t="s">
        <v>462</v>
      </c>
    </row>
    <row r="496" spans="1:7" x14ac:dyDescent="0.3">
      <c r="A496">
        <v>494</v>
      </c>
      <c r="B496">
        <v>2018</v>
      </c>
      <c r="C496">
        <v>12</v>
      </c>
      <c r="E496" s="1">
        <v>81433391.728578895</v>
      </c>
      <c r="F496">
        <v>110.70312814824401</v>
      </c>
      <c r="G496" t="s">
        <v>462</v>
      </c>
    </row>
    <row r="497" spans="1:7" x14ac:dyDescent="0.3">
      <c r="A497">
        <v>495</v>
      </c>
      <c r="B497">
        <v>2018</v>
      </c>
      <c r="C497">
        <v>12</v>
      </c>
      <c r="D497" t="s">
        <v>624</v>
      </c>
      <c r="E497" s="1">
        <v>11550167785.3235</v>
      </c>
      <c r="F497">
        <v>44.509580462805097</v>
      </c>
      <c r="G497" t="s">
        <v>462</v>
      </c>
    </row>
    <row r="498" spans="1:7" x14ac:dyDescent="0.3">
      <c r="A498">
        <v>496</v>
      </c>
      <c r="B498">
        <v>2018</v>
      </c>
      <c r="C498">
        <v>12</v>
      </c>
      <c r="D498" t="s">
        <v>625</v>
      </c>
      <c r="E498" s="1">
        <v>13014403053.783501</v>
      </c>
      <c r="F498">
        <v>68.195476540578994</v>
      </c>
      <c r="G498" t="s">
        <v>462</v>
      </c>
    </row>
    <row r="499" spans="1:7" x14ac:dyDescent="0.3">
      <c r="A499">
        <v>497</v>
      </c>
      <c r="B499">
        <v>2018</v>
      </c>
      <c r="C499">
        <v>12</v>
      </c>
      <c r="D499" t="s">
        <v>626</v>
      </c>
      <c r="E499" s="1">
        <v>1423069413.0258601</v>
      </c>
      <c r="F499">
        <v>65.116378396467994</v>
      </c>
      <c r="G499" t="s">
        <v>462</v>
      </c>
    </row>
    <row r="500" spans="1:7" x14ac:dyDescent="0.3">
      <c r="A500">
        <v>498</v>
      </c>
      <c r="B500">
        <v>2018</v>
      </c>
      <c r="C500">
        <v>12</v>
      </c>
      <c r="D500" t="s">
        <v>627</v>
      </c>
      <c r="E500" s="1">
        <v>604356379.307827</v>
      </c>
      <c r="F500">
        <v>73.431375615598597</v>
      </c>
      <c r="G500" t="s">
        <v>462</v>
      </c>
    </row>
    <row r="501" spans="1:7" x14ac:dyDescent="0.3">
      <c r="A501">
        <v>499</v>
      </c>
      <c r="B501">
        <v>2018</v>
      </c>
      <c r="C501">
        <v>12</v>
      </c>
      <c r="D501" t="s">
        <v>628</v>
      </c>
      <c r="E501" s="1">
        <v>728853784.529477</v>
      </c>
      <c r="F501">
        <v>83.997528802831496</v>
      </c>
      <c r="G501" t="s">
        <v>462</v>
      </c>
    </row>
    <row r="502" spans="1:7" x14ac:dyDescent="0.3">
      <c r="A502">
        <v>500</v>
      </c>
      <c r="B502">
        <v>2018</v>
      </c>
      <c r="C502">
        <v>12</v>
      </c>
      <c r="D502" t="s">
        <v>629</v>
      </c>
      <c r="E502" s="1">
        <v>1156953600.2190299</v>
      </c>
      <c r="F502">
        <v>109.785202171452</v>
      </c>
      <c r="G502" t="s">
        <v>462</v>
      </c>
    </row>
    <row r="503" spans="1:7" x14ac:dyDescent="0.3">
      <c r="A503">
        <v>501</v>
      </c>
      <c r="B503">
        <v>2018</v>
      </c>
      <c r="C503">
        <v>12</v>
      </c>
      <c r="D503" t="s">
        <v>630</v>
      </c>
      <c r="E503" s="1">
        <v>8242799167.7091198</v>
      </c>
      <c r="F503">
        <v>139.36881600561799</v>
      </c>
      <c r="G503" t="s">
        <v>462</v>
      </c>
    </row>
    <row r="504" spans="1:7" x14ac:dyDescent="0.3">
      <c r="A504">
        <v>502</v>
      </c>
      <c r="B504">
        <v>2018</v>
      </c>
      <c r="C504">
        <v>12</v>
      </c>
      <c r="D504" t="s">
        <v>631</v>
      </c>
      <c r="E504" s="1">
        <v>968076931.52810705</v>
      </c>
      <c r="F504">
        <v>106.418516784033</v>
      </c>
      <c r="G504" t="s">
        <v>462</v>
      </c>
    </row>
    <row r="505" spans="1:7" x14ac:dyDescent="0.3">
      <c r="A505">
        <v>503</v>
      </c>
      <c r="B505">
        <v>2018</v>
      </c>
      <c r="C505">
        <v>12</v>
      </c>
      <c r="D505" t="s">
        <v>632</v>
      </c>
      <c r="E505" s="1">
        <v>755819072.60557199</v>
      </c>
      <c r="F505">
        <v>133.56576857715399</v>
      </c>
      <c r="G505" t="s">
        <v>462</v>
      </c>
    </row>
    <row r="506" spans="1:7" x14ac:dyDescent="0.3">
      <c r="A506">
        <v>504</v>
      </c>
      <c r="B506">
        <v>2019</v>
      </c>
      <c r="C506">
        <v>1</v>
      </c>
      <c r="D506" t="s">
        <v>597</v>
      </c>
      <c r="E506" s="1">
        <v>11471728699.770399</v>
      </c>
      <c r="F506">
        <v>4.6978511182328599</v>
      </c>
      <c r="G506" t="s">
        <v>462</v>
      </c>
    </row>
    <row r="507" spans="1:7" x14ac:dyDescent="0.3">
      <c r="A507">
        <v>505</v>
      </c>
      <c r="B507">
        <v>2019</v>
      </c>
      <c r="C507">
        <v>1</v>
      </c>
      <c r="D507" t="s">
        <v>598</v>
      </c>
      <c r="E507" s="1">
        <v>3687689163.67488</v>
      </c>
      <c r="F507">
        <v>6.0659797685573604</v>
      </c>
      <c r="G507" t="s">
        <v>462</v>
      </c>
    </row>
    <row r="508" spans="1:7" x14ac:dyDescent="0.3">
      <c r="A508">
        <v>506</v>
      </c>
      <c r="B508">
        <v>2019</v>
      </c>
      <c r="C508">
        <v>1</v>
      </c>
      <c r="D508" t="s">
        <v>599</v>
      </c>
      <c r="E508" s="1">
        <v>1328345994.4294701</v>
      </c>
      <c r="F508">
        <v>12.2170037367031</v>
      </c>
      <c r="G508" t="s">
        <v>462</v>
      </c>
    </row>
    <row r="509" spans="1:7" x14ac:dyDescent="0.3">
      <c r="A509">
        <v>507</v>
      </c>
      <c r="B509">
        <v>2019</v>
      </c>
      <c r="C509">
        <v>1</v>
      </c>
      <c r="D509" t="s">
        <v>600</v>
      </c>
      <c r="E509" s="1">
        <v>2386916831.8411002</v>
      </c>
      <c r="F509">
        <v>20.203912374087501</v>
      </c>
      <c r="G509" t="s">
        <v>462</v>
      </c>
    </row>
    <row r="510" spans="1:7" x14ac:dyDescent="0.3">
      <c r="A510">
        <v>508</v>
      </c>
      <c r="B510">
        <v>2019</v>
      </c>
      <c r="C510">
        <v>1</v>
      </c>
      <c r="D510" t="s">
        <v>601</v>
      </c>
      <c r="E510" s="1">
        <v>1267625229.7317801</v>
      </c>
      <c r="F510">
        <v>16.2406830571685</v>
      </c>
      <c r="G510" t="s">
        <v>462</v>
      </c>
    </row>
    <row r="511" spans="1:7" x14ac:dyDescent="0.3">
      <c r="A511">
        <v>509</v>
      </c>
      <c r="B511">
        <v>2019</v>
      </c>
      <c r="C511">
        <v>1</v>
      </c>
      <c r="D511" t="s">
        <v>602</v>
      </c>
      <c r="E511" s="1">
        <v>391058343.134152</v>
      </c>
      <c r="F511">
        <v>15.8152666410168</v>
      </c>
      <c r="G511" t="s">
        <v>462</v>
      </c>
    </row>
    <row r="512" spans="1:7" x14ac:dyDescent="0.3">
      <c r="A512">
        <v>510</v>
      </c>
      <c r="B512">
        <v>2019</v>
      </c>
      <c r="C512">
        <v>1</v>
      </c>
      <c r="D512" t="s">
        <v>603</v>
      </c>
      <c r="E512" s="1">
        <v>422085764.02112901</v>
      </c>
      <c r="F512">
        <v>16.901181456046199</v>
      </c>
      <c r="G512" t="s">
        <v>462</v>
      </c>
    </row>
    <row r="513" spans="1:7" x14ac:dyDescent="0.3">
      <c r="A513">
        <v>511</v>
      </c>
      <c r="B513">
        <v>2019</v>
      </c>
      <c r="C513">
        <v>1</v>
      </c>
      <c r="D513" t="s">
        <v>604</v>
      </c>
      <c r="E513" s="1">
        <v>397694749.90066302</v>
      </c>
      <c r="F513">
        <v>18.082984132522501</v>
      </c>
      <c r="G513" t="s">
        <v>462</v>
      </c>
    </row>
    <row r="514" spans="1:7" x14ac:dyDescent="0.3">
      <c r="A514">
        <v>512</v>
      </c>
      <c r="B514">
        <v>2019</v>
      </c>
      <c r="C514">
        <v>1</v>
      </c>
      <c r="D514" t="s">
        <v>605</v>
      </c>
      <c r="E514" s="1">
        <v>1517354861.31195</v>
      </c>
      <c r="F514">
        <v>18.678855811738</v>
      </c>
      <c r="G514" t="s">
        <v>462</v>
      </c>
    </row>
    <row r="515" spans="1:7" x14ac:dyDescent="0.3">
      <c r="A515">
        <v>513</v>
      </c>
      <c r="B515">
        <v>2019</v>
      </c>
      <c r="C515">
        <v>1</v>
      </c>
      <c r="D515" t="s">
        <v>606</v>
      </c>
      <c r="E515" s="1">
        <v>5106491399.3695297</v>
      </c>
      <c r="F515">
        <v>23.717407620363801</v>
      </c>
      <c r="G515" t="s">
        <v>462</v>
      </c>
    </row>
    <row r="516" spans="1:7" x14ac:dyDescent="0.3">
      <c r="A516">
        <v>514</v>
      </c>
      <c r="B516">
        <v>2019</v>
      </c>
      <c r="C516">
        <v>1</v>
      </c>
      <c r="D516" t="s">
        <v>607</v>
      </c>
      <c r="E516" s="1">
        <v>1640324372.38025</v>
      </c>
      <c r="F516">
        <v>17.2179555450134</v>
      </c>
      <c r="G516" t="s">
        <v>462</v>
      </c>
    </row>
    <row r="517" spans="1:7" x14ac:dyDescent="0.3">
      <c r="A517">
        <v>515</v>
      </c>
      <c r="B517">
        <v>2019</v>
      </c>
      <c r="C517">
        <v>1</v>
      </c>
      <c r="D517" t="s">
        <v>608</v>
      </c>
      <c r="E517" s="1">
        <v>1996197430.5933101</v>
      </c>
      <c r="F517">
        <v>16.7754285608994</v>
      </c>
      <c r="G517" t="s">
        <v>462</v>
      </c>
    </row>
    <row r="518" spans="1:7" x14ac:dyDescent="0.3">
      <c r="A518">
        <v>516</v>
      </c>
      <c r="B518">
        <v>2019</v>
      </c>
      <c r="C518">
        <v>1</v>
      </c>
      <c r="D518" t="s">
        <v>609</v>
      </c>
      <c r="E518" s="1">
        <v>827884512.01094699</v>
      </c>
      <c r="F518">
        <v>16.142964598922099</v>
      </c>
      <c r="G518" t="s">
        <v>462</v>
      </c>
    </row>
    <row r="519" spans="1:7" x14ac:dyDescent="0.3">
      <c r="A519">
        <v>517</v>
      </c>
      <c r="B519">
        <v>2019</v>
      </c>
      <c r="C519">
        <v>1</v>
      </c>
      <c r="D519" t="s">
        <v>610</v>
      </c>
      <c r="E519" s="1">
        <v>27925066662.691898</v>
      </c>
      <c r="F519">
        <v>5.9014914421805897E-2</v>
      </c>
      <c r="G519" t="s">
        <v>462</v>
      </c>
    </row>
    <row r="520" spans="1:7" x14ac:dyDescent="0.3">
      <c r="A520">
        <v>518</v>
      </c>
      <c r="B520">
        <v>2019</v>
      </c>
      <c r="C520">
        <v>1</v>
      </c>
      <c r="D520" t="s">
        <v>611</v>
      </c>
      <c r="E520" s="1">
        <v>9991630666.6372299</v>
      </c>
      <c r="F520">
        <v>9.5174598789354803E-2</v>
      </c>
      <c r="G520" t="s">
        <v>462</v>
      </c>
    </row>
    <row r="521" spans="1:7" x14ac:dyDescent="0.3">
      <c r="A521">
        <v>519</v>
      </c>
      <c r="B521">
        <v>2019</v>
      </c>
      <c r="C521">
        <v>1</v>
      </c>
      <c r="E521" s="1">
        <v>7292661387.1202002</v>
      </c>
      <c r="F521">
        <v>4.6194954652104201</v>
      </c>
      <c r="G521" t="s">
        <v>462</v>
      </c>
    </row>
    <row r="522" spans="1:7" x14ac:dyDescent="0.3">
      <c r="A522">
        <v>520</v>
      </c>
      <c r="B522">
        <v>2019</v>
      </c>
      <c r="C522">
        <v>1</v>
      </c>
      <c r="D522" t="s">
        <v>612</v>
      </c>
      <c r="E522" s="1">
        <v>13256390113.066601</v>
      </c>
      <c r="F522">
        <v>0.25705065220554202</v>
      </c>
      <c r="G522" t="s">
        <v>462</v>
      </c>
    </row>
    <row r="523" spans="1:7" x14ac:dyDescent="0.3">
      <c r="A523">
        <v>521</v>
      </c>
      <c r="B523">
        <v>2019</v>
      </c>
      <c r="C523">
        <v>1</v>
      </c>
      <c r="D523" t="s">
        <v>613</v>
      </c>
      <c r="E523" s="1">
        <v>3581196595.78016</v>
      </c>
      <c r="F523">
        <v>2.7260636240345502</v>
      </c>
      <c r="G523" t="s">
        <v>462</v>
      </c>
    </row>
    <row r="524" spans="1:7" x14ac:dyDescent="0.3">
      <c r="A524">
        <v>522</v>
      </c>
      <c r="B524">
        <v>2019</v>
      </c>
      <c r="C524">
        <v>1</v>
      </c>
      <c r="E524" s="1">
        <v>37247152.902896002</v>
      </c>
      <c r="F524">
        <v>10.2790245709456</v>
      </c>
      <c r="G524" t="s">
        <v>462</v>
      </c>
    </row>
    <row r="525" spans="1:7" x14ac:dyDescent="0.3">
      <c r="A525">
        <v>523</v>
      </c>
      <c r="B525">
        <v>2019</v>
      </c>
      <c r="C525">
        <v>1</v>
      </c>
      <c r="E525" s="1">
        <v>25322285.179603402</v>
      </c>
      <c r="F525">
        <v>4.3711734206387503</v>
      </c>
      <c r="G525" t="s">
        <v>462</v>
      </c>
    </row>
    <row r="526" spans="1:7" x14ac:dyDescent="0.3">
      <c r="A526">
        <v>524</v>
      </c>
      <c r="B526">
        <v>2019</v>
      </c>
      <c r="C526">
        <v>1</v>
      </c>
      <c r="D526" t="s">
        <v>615</v>
      </c>
      <c r="E526" s="1">
        <v>2041018330.9093001</v>
      </c>
      <c r="F526">
        <v>5.1326165263513301</v>
      </c>
      <c r="G526" t="s">
        <v>462</v>
      </c>
    </row>
    <row r="527" spans="1:7" x14ac:dyDescent="0.3">
      <c r="A527">
        <v>525</v>
      </c>
      <c r="B527">
        <v>2019</v>
      </c>
      <c r="C527">
        <v>1</v>
      </c>
      <c r="D527" t="s">
        <v>616</v>
      </c>
      <c r="E527" s="1">
        <v>605930355.27862597</v>
      </c>
      <c r="F527">
        <v>21.5199929821826</v>
      </c>
      <c r="G527" t="s">
        <v>462</v>
      </c>
    </row>
    <row r="528" spans="1:7" x14ac:dyDescent="0.3">
      <c r="A528">
        <v>526</v>
      </c>
      <c r="B528">
        <v>2019</v>
      </c>
      <c r="C528">
        <v>1</v>
      </c>
      <c r="E528" s="1">
        <v>131035151.786063</v>
      </c>
      <c r="F528">
        <v>16.933304087702499</v>
      </c>
      <c r="G528" t="s">
        <v>462</v>
      </c>
    </row>
    <row r="529" spans="1:7" x14ac:dyDescent="0.3">
      <c r="A529">
        <v>527</v>
      </c>
      <c r="B529">
        <v>2019</v>
      </c>
      <c r="C529">
        <v>1</v>
      </c>
      <c r="D529" t="s">
        <v>617</v>
      </c>
      <c r="E529" s="1">
        <v>611436351.56101799</v>
      </c>
      <c r="F529">
        <v>20.1260994860518</v>
      </c>
      <c r="G529" t="s">
        <v>462</v>
      </c>
    </row>
    <row r="530" spans="1:7" x14ac:dyDescent="0.3">
      <c r="A530">
        <v>528</v>
      </c>
      <c r="B530">
        <v>2019</v>
      </c>
      <c r="C530">
        <v>1</v>
      </c>
      <c r="E530" s="1">
        <v>35239045.096558496</v>
      </c>
      <c r="F530">
        <v>15.8588262655189</v>
      </c>
      <c r="G530" t="s">
        <v>462</v>
      </c>
    </row>
    <row r="531" spans="1:7" x14ac:dyDescent="0.3">
      <c r="A531">
        <v>529</v>
      </c>
      <c r="B531">
        <v>2019</v>
      </c>
      <c r="C531">
        <v>1</v>
      </c>
      <c r="D531" t="s">
        <v>619</v>
      </c>
      <c r="E531" s="1">
        <v>411572220.10175699</v>
      </c>
      <c r="F531">
        <v>16.4222433476221</v>
      </c>
      <c r="G531" t="s">
        <v>462</v>
      </c>
    </row>
    <row r="532" spans="1:7" x14ac:dyDescent="0.3">
      <c r="A532">
        <v>530</v>
      </c>
      <c r="B532">
        <v>2019</v>
      </c>
      <c r="C532">
        <v>1</v>
      </c>
      <c r="D532" t="s">
        <v>621</v>
      </c>
      <c r="E532" s="1">
        <v>142609914.55098999</v>
      </c>
      <c r="F532">
        <v>16.309909721337899</v>
      </c>
      <c r="G532" t="s">
        <v>462</v>
      </c>
    </row>
    <row r="533" spans="1:7" x14ac:dyDescent="0.3">
      <c r="A533">
        <v>531</v>
      </c>
      <c r="B533">
        <v>2019</v>
      </c>
      <c r="C533">
        <v>1</v>
      </c>
      <c r="D533" t="s">
        <v>622</v>
      </c>
      <c r="E533" s="1">
        <v>325241863.996732</v>
      </c>
      <c r="F533">
        <v>18.423698926259199</v>
      </c>
      <c r="G533" t="s">
        <v>462</v>
      </c>
    </row>
    <row r="534" spans="1:7" x14ac:dyDescent="0.3">
      <c r="A534">
        <v>532</v>
      </c>
      <c r="B534">
        <v>2019</v>
      </c>
      <c r="C534">
        <v>1</v>
      </c>
      <c r="D534" t="s">
        <v>623</v>
      </c>
      <c r="E534" s="1">
        <v>549866723.00464296</v>
      </c>
      <c r="F534">
        <v>16.390006814338001</v>
      </c>
      <c r="G534" t="s">
        <v>462</v>
      </c>
    </row>
    <row r="535" spans="1:7" x14ac:dyDescent="0.3">
      <c r="A535">
        <v>533</v>
      </c>
      <c r="B535">
        <v>2019</v>
      </c>
      <c r="C535">
        <v>1</v>
      </c>
      <c r="E535" s="1">
        <v>51177523.518806398</v>
      </c>
      <c r="F535">
        <v>17.840798401601099</v>
      </c>
      <c r="G535" t="s">
        <v>462</v>
      </c>
    </row>
    <row r="536" spans="1:7" x14ac:dyDescent="0.3">
      <c r="A536">
        <v>534</v>
      </c>
      <c r="B536">
        <v>2019</v>
      </c>
      <c r="C536">
        <v>1</v>
      </c>
      <c r="E536" s="1">
        <v>18918004.079254899</v>
      </c>
      <c r="F536">
        <v>15.2462313373883</v>
      </c>
      <c r="G536" t="s">
        <v>462</v>
      </c>
    </row>
    <row r="537" spans="1:7" x14ac:dyDescent="0.3">
      <c r="A537">
        <v>535</v>
      </c>
      <c r="B537">
        <v>2019</v>
      </c>
      <c r="C537">
        <v>1</v>
      </c>
      <c r="E537" s="1">
        <v>167968861.782038</v>
      </c>
      <c r="F537">
        <v>22.664499722887001</v>
      </c>
      <c r="G537" t="s">
        <v>462</v>
      </c>
    </row>
    <row r="538" spans="1:7" x14ac:dyDescent="0.3">
      <c r="A538">
        <v>536</v>
      </c>
      <c r="B538">
        <v>2019</v>
      </c>
      <c r="C538">
        <v>1</v>
      </c>
      <c r="E538" s="1">
        <v>81433391.728578895</v>
      </c>
      <c r="F538">
        <v>12.1091030639575</v>
      </c>
      <c r="G538" t="s">
        <v>462</v>
      </c>
    </row>
    <row r="539" spans="1:7" x14ac:dyDescent="0.3">
      <c r="A539">
        <v>537</v>
      </c>
      <c r="B539">
        <v>2019</v>
      </c>
      <c r="C539">
        <v>1</v>
      </c>
      <c r="D539" t="s">
        <v>624</v>
      </c>
      <c r="E539" s="1">
        <v>11550167785.3235</v>
      </c>
      <c r="F539">
        <v>2.3221962636177</v>
      </c>
      <c r="G539" t="s">
        <v>462</v>
      </c>
    </row>
    <row r="540" spans="1:7" x14ac:dyDescent="0.3">
      <c r="A540">
        <v>538</v>
      </c>
      <c r="B540">
        <v>2019</v>
      </c>
      <c r="C540">
        <v>1</v>
      </c>
      <c r="D540" t="s">
        <v>625</v>
      </c>
      <c r="E540" s="1">
        <v>13014403053.783501</v>
      </c>
      <c r="F540">
        <v>7.4368730370639797</v>
      </c>
      <c r="G540" t="s">
        <v>462</v>
      </c>
    </row>
    <row r="541" spans="1:7" x14ac:dyDescent="0.3">
      <c r="A541">
        <v>539</v>
      </c>
      <c r="B541">
        <v>2019</v>
      </c>
      <c r="C541">
        <v>1</v>
      </c>
      <c r="D541" t="s">
        <v>626</v>
      </c>
      <c r="E541" s="1">
        <v>1423069413.0258601</v>
      </c>
      <c r="F541">
        <v>16.454703417184401</v>
      </c>
      <c r="G541" t="s">
        <v>462</v>
      </c>
    </row>
    <row r="542" spans="1:7" x14ac:dyDescent="0.3">
      <c r="A542">
        <v>540</v>
      </c>
      <c r="B542">
        <v>2019</v>
      </c>
      <c r="C542">
        <v>1</v>
      </c>
      <c r="D542" t="s">
        <v>627</v>
      </c>
      <c r="E542" s="1">
        <v>604356379.307827</v>
      </c>
      <c r="F542">
        <v>19.955114735111199</v>
      </c>
      <c r="G542" t="s">
        <v>462</v>
      </c>
    </row>
    <row r="543" spans="1:7" x14ac:dyDescent="0.3">
      <c r="A543">
        <v>541</v>
      </c>
      <c r="B543">
        <v>2019</v>
      </c>
      <c r="C543">
        <v>1</v>
      </c>
      <c r="D543" t="s">
        <v>628</v>
      </c>
      <c r="E543" s="1">
        <v>728853784.529477</v>
      </c>
      <c r="F543">
        <v>18.717425051740499</v>
      </c>
      <c r="G543" t="s">
        <v>462</v>
      </c>
    </row>
    <row r="544" spans="1:7" x14ac:dyDescent="0.3">
      <c r="A544">
        <v>542</v>
      </c>
      <c r="B544">
        <v>2019</v>
      </c>
      <c r="C544">
        <v>1</v>
      </c>
      <c r="D544" t="s">
        <v>629</v>
      </c>
      <c r="E544" s="1">
        <v>1156953600.2190299</v>
      </c>
      <c r="F544">
        <v>24.470529741139501</v>
      </c>
      <c r="G544" t="s">
        <v>462</v>
      </c>
    </row>
    <row r="545" spans="1:7" x14ac:dyDescent="0.3">
      <c r="A545">
        <v>543</v>
      </c>
      <c r="B545">
        <v>2019</v>
      </c>
      <c r="C545">
        <v>1</v>
      </c>
      <c r="D545" t="s">
        <v>630</v>
      </c>
      <c r="E545" s="1">
        <v>8242799167.7091198</v>
      </c>
      <c r="F545">
        <v>16.006601264190898</v>
      </c>
      <c r="G545" t="s">
        <v>462</v>
      </c>
    </row>
    <row r="546" spans="1:7" x14ac:dyDescent="0.3">
      <c r="A546">
        <v>544</v>
      </c>
      <c r="B546">
        <v>2019</v>
      </c>
      <c r="C546">
        <v>1</v>
      </c>
      <c r="D546" t="s">
        <v>631</v>
      </c>
      <c r="E546" s="1">
        <v>968076931.52810705</v>
      </c>
      <c r="F546">
        <v>25.8026814156005</v>
      </c>
      <c r="G546" t="s">
        <v>462</v>
      </c>
    </row>
    <row r="547" spans="1:7" x14ac:dyDescent="0.3">
      <c r="A547">
        <v>545</v>
      </c>
      <c r="B547">
        <v>2019</v>
      </c>
      <c r="C547">
        <v>1</v>
      </c>
      <c r="D547" t="s">
        <v>632</v>
      </c>
      <c r="E547" s="1">
        <v>755819072.60557199</v>
      </c>
      <c r="F547">
        <v>29.187699800977601</v>
      </c>
      <c r="G547" t="s">
        <v>462</v>
      </c>
    </row>
    <row r="548" spans="1:7" x14ac:dyDescent="0.3">
      <c r="A548">
        <v>546</v>
      </c>
      <c r="B548">
        <v>2019</v>
      </c>
      <c r="C548">
        <v>2</v>
      </c>
      <c r="D548" t="s">
        <v>597</v>
      </c>
      <c r="E548" s="1">
        <v>11471728699.770399</v>
      </c>
      <c r="F548">
        <v>6.9677929280603204</v>
      </c>
      <c r="G548" t="s">
        <v>462</v>
      </c>
    </row>
    <row r="549" spans="1:7" x14ac:dyDescent="0.3">
      <c r="A549">
        <v>547</v>
      </c>
      <c r="B549">
        <v>2019</v>
      </c>
      <c r="C549">
        <v>2</v>
      </c>
      <c r="D549" t="s">
        <v>598</v>
      </c>
      <c r="E549" s="1">
        <v>3687689163.67488</v>
      </c>
      <c r="F549">
        <v>12.2818506710483</v>
      </c>
      <c r="G549" t="s">
        <v>462</v>
      </c>
    </row>
    <row r="550" spans="1:7" x14ac:dyDescent="0.3">
      <c r="A550">
        <v>548</v>
      </c>
      <c r="B550">
        <v>2019</v>
      </c>
      <c r="C550">
        <v>2</v>
      </c>
      <c r="D550" t="s">
        <v>599</v>
      </c>
      <c r="E550" s="1">
        <v>1328345994.4294701</v>
      </c>
      <c r="F550">
        <v>18.543850768858899</v>
      </c>
      <c r="G550" t="s">
        <v>462</v>
      </c>
    </row>
    <row r="551" spans="1:7" x14ac:dyDescent="0.3">
      <c r="A551">
        <v>549</v>
      </c>
      <c r="B551">
        <v>2019</v>
      </c>
      <c r="C551">
        <v>2</v>
      </c>
      <c r="D551" t="s">
        <v>600</v>
      </c>
      <c r="E551" s="1">
        <v>2386916831.8411002</v>
      </c>
      <c r="F551">
        <v>12.8635838615326</v>
      </c>
      <c r="G551" t="s">
        <v>462</v>
      </c>
    </row>
    <row r="552" spans="1:7" x14ac:dyDescent="0.3">
      <c r="A552">
        <v>550</v>
      </c>
      <c r="B552">
        <v>2019</v>
      </c>
      <c r="C552">
        <v>2</v>
      </c>
      <c r="D552" t="s">
        <v>601</v>
      </c>
      <c r="E552" s="1">
        <v>1267625229.7317801</v>
      </c>
      <c r="F552">
        <v>7.5674262669027801</v>
      </c>
      <c r="G552" t="s">
        <v>462</v>
      </c>
    </row>
    <row r="553" spans="1:7" x14ac:dyDescent="0.3">
      <c r="A553">
        <v>551</v>
      </c>
      <c r="B553">
        <v>2019</v>
      </c>
      <c r="C553">
        <v>2</v>
      </c>
      <c r="D553" t="s">
        <v>602</v>
      </c>
      <c r="E553" s="1">
        <v>391058343.134152</v>
      </c>
      <c r="F553">
        <v>10.439911977885901</v>
      </c>
      <c r="G553" t="s">
        <v>462</v>
      </c>
    </row>
    <row r="554" spans="1:7" x14ac:dyDescent="0.3">
      <c r="A554">
        <v>552</v>
      </c>
      <c r="B554">
        <v>2019</v>
      </c>
      <c r="C554">
        <v>2</v>
      </c>
      <c r="D554" t="s">
        <v>603</v>
      </c>
      <c r="E554" s="1">
        <v>422085764.02112901</v>
      </c>
      <c r="F554">
        <v>11.3133965262918</v>
      </c>
      <c r="G554" t="s">
        <v>462</v>
      </c>
    </row>
    <row r="555" spans="1:7" x14ac:dyDescent="0.3">
      <c r="A555">
        <v>553</v>
      </c>
      <c r="B555">
        <v>2019</v>
      </c>
      <c r="C555">
        <v>2</v>
      </c>
      <c r="D555" t="s">
        <v>604</v>
      </c>
      <c r="E555" s="1">
        <v>397694749.90066302</v>
      </c>
      <c r="F555">
        <v>14.549822151161999</v>
      </c>
      <c r="G555" t="s">
        <v>462</v>
      </c>
    </row>
    <row r="556" spans="1:7" x14ac:dyDescent="0.3">
      <c r="A556">
        <v>554</v>
      </c>
      <c r="B556">
        <v>2019</v>
      </c>
      <c r="C556">
        <v>2</v>
      </c>
      <c r="D556" t="s">
        <v>605</v>
      </c>
      <c r="E556" s="1">
        <v>1517354861.31195</v>
      </c>
      <c r="F556">
        <v>14.0474344274473</v>
      </c>
      <c r="G556" t="s">
        <v>462</v>
      </c>
    </row>
    <row r="557" spans="1:7" x14ac:dyDescent="0.3">
      <c r="A557">
        <v>555</v>
      </c>
      <c r="B557">
        <v>2019</v>
      </c>
      <c r="C557">
        <v>2</v>
      </c>
      <c r="D557" t="s">
        <v>606</v>
      </c>
      <c r="E557" s="1">
        <v>5106491399.3695297</v>
      </c>
      <c r="F557">
        <v>21.789882244657498</v>
      </c>
      <c r="G557" t="s">
        <v>462</v>
      </c>
    </row>
    <row r="558" spans="1:7" x14ac:dyDescent="0.3">
      <c r="A558">
        <v>556</v>
      </c>
      <c r="B558">
        <v>2019</v>
      </c>
      <c r="C558">
        <v>2</v>
      </c>
      <c r="D558" t="s">
        <v>607</v>
      </c>
      <c r="E558" s="1">
        <v>1640324372.38025</v>
      </c>
      <c r="F558">
        <v>27.102267042114502</v>
      </c>
      <c r="G558" t="s">
        <v>462</v>
      </c>
    </row>
    <row r="559" spans="1:7" x14ac:dyDescent="0.3">
      <c r="A559">
        <v>557</v>
      </c>
      <c r="B559">
        <v>2019</v>
      </c>
      <c r="C559">
        <v>2</v>
      </c>
      <c r="D559" t="s">
        <v>608</v>
      </c>
      <c r="E559" s="1">
        <v>1996197430.5933101</v>
      </c>
      <c r="F559">
        <v>33.246840861378601</v>
      </c>
      <c r="G559" t="s">
        <v>462</v>
      </c>
    </row>
    <row r="560" spans="1:7" x14ac:dyDescent="0.3">
      <c r="A560">
        <v>558</v>
      </c>
      <c r="B560">
        <v>2019</v>
      </c>
      <c r="C560">
        <v>2</v>
      </c>
      <c r="D560" t="s">
        <v>609</v>
      </c>
      <c r="E560" s="1">
        <v>827884512.01094699</v>
      </c>
      <c r="F560">
        <v>9.8448811157504892</v>
      </c>
      <c r="G560" t="s">
        <v>462</v>
      </c>
    </row>
    <row r="561" spans="1:7" x14ac:dyDescent="0.3">
      <c r="A561">
        <v>559</v>
      </c>
      <c r="B561">
        <v>2019</v>
      </c>
      <c r="C561">
        <v>2</v>
      </c>
      <c r="D561" t="s">
        <v>610</v>
      </c>
      <c r="E561" s="1">
        <v>27925066662.691898</v>
      </c>
      <c r="F561">
        <v>11.4061362005222</v>
      </c>
      <c r="G561" t="s">
        <v>462</v>
      </c>
    </row>
    <row r="562" spans="1:7" x14ac:dyDescent="0.3">
      <c r="A562">
        <v>560</v>
      </c>
      <c r="B562">
        <v>2019</v>
      </c>
      <c r="C562">
        <v>2</v>
      </c>
      <c r="D562" t="s">
        <v>611</v>
      </c>
      <c r="E562" s="1">
        <v>9991630666.6372299</v>
      </c>
      <c r="F562">
        <v>10.6879472397861</v>
      </c>
      <c r="G562" t="s">
        <v>462</v>
      </c>
    </row>
    <row r="563" spans="1:7" x14ac:dyDescent="0.3">
      <c r="A563">
        <v>561</v>
      </c>
      <c r="B563">
        <v>2019</v>
      </c>
      <c r="C563">
        <v>2</v>
      </c>
      <c r="E563" s="1">
        <v>7292661387.1202002</v>
      </c>
      <c r="F563">
        <v>6.4073075732319698</v>
      </c>
      <c r="G563" t="s">
        <v>462</v>
      </c>
    </row>
    <row r="564" spans="1:7" x14ac:dyDescent="0.3">
      <c r="A564">
        <v>562</v>
      </c>
      <c r="B564">
        <v>2019</v>
      </c>
      <c r="C564">
        <v>2</v>
      </c>
      <c r="D564" t="s">
        <v>612</v>
      </c>
      <c r="E564" s="1">
        <v>13256390113.066601</v>
      </c>
      <c r="F564">
        <v>3.7319198112451399</v>
      </c>
      <c r="G564" t="s">
        <v>462</v>
      </c>
    </row>
    <row r="565" spans="1:7" x14ac:dyDescent="0.3">
      <c r="A565">
        <v>563</v>
      </c>
      <c r="B565">
        <v>2019</v>
      </c>
      <c r="C565">
        <v>2</v>
      </c>
      <c r="D565" t="s">
        <v>613</v>
      </c>
      <c r="E565" s="1">
        <v>3581196595.78016</v>
      </c>
      <c r="F565">
        <v>5.6398131215626597</v>
      </c>
      <c r="G565" t="s">
        <v>462</v>
      </c>
    </row>
    <row r="566" spans="1:7" x14ac:dyDescent="0.3">
      <c r="A566">
        <v>564</v>
      </c>
      <c r="B566">
        <v>2019</v>
      </c>
      <c r="C566">
        <v>2</v>
      </c>
      <c r="E566" s="1">
        <v>37247152.902896002</v>
      </c>
      <c r="F566">
        <v>9.2195366636661706</v>
      </c>
      <c r="G566" t="s">
        <v>462</v>
      </c>
    </row>
    <row r="567" spans="1:7" x14ac:dyDescent="0.3">
      <c r="A567">
        <v>565</v>
      </c>
      <c r="B567">
        <v>2019</v>
      </c>
      <c r="C567">
        <v>2</v>
      </c>
      <c r="E567" s="1">
        <v>25322285.179603402</v>
      </c>
      <c r="F567">
        <v>1.6991504503018899</v>
      </c>
      <c r="G567" t="s">
        <v>462</v>
      </c>
    </row>
    <row r="568" spans="1:7" x14ac:dyDescent="0.3">
      <c r="A568">
        <v>566</v>
      </c>
      <c r="B568">
        <v>2019</v>
      </c>
      <c r="C568">
        <v>2</v>
      </c>
      <c r="D568" t="s">
        <v>615</v>
      </c>
      <c r="E568" s="1">
        <v>2041018330.9093001</v>
      </c>
      <c r="F568">
        <v>9.9728584495052495</v>
      </c>
      <c r="G568" t="s">
        <v>462</v>
      </c>
    </row>
    <row r="569" spans="1:7" x14ac:dyDescent="0.3">
      <c r="A569">
        <v>567</v>
      </c>
      <c r="B569">
        <v>2019</v>
      </c>
      <c r="C569">
        <v>2</v>
      </c>
      <c r="D569" t="s">
        <v>616</v>
      </c>
      <c r="E569" s="1">
        <v>605930355.27862597</v>
      </c>
      <c r="F569">
        <v>7.6117633332696499</v>
      </c>
      <c r="G569" t="s">
        <v>462</v>
      </c>
    </row>
    <row r="570" spans="1:7" x14ac:dyDescent="0.3">
      <c r="A570">
        <v>568</v>
      </c>
      <c r="B570">
        <v>2019</v>
      </c>
      <c r="C570">
        <v>2</v>
      </c>
      <c r="E570" s="1">
        <v>131035151.786063</v>
      </c>
      <c r="F570">
        <v>8.2095414731883505</v>
      </c>
      <c r="G570" t="s">
        <v>462</v>
      </c>
    </row>
    <row r="571" spans="1:7" x14ac:dyDescent="0.3">
      <c r="A571">
        <v>569</v>
      </c>
      <c r="B571">
        <v>2019</v>
      </c>
      <c r="C571">
        <v>2</v>
      </c>
      <c r="D571" t="s">
        <v>617</v>
      </c>
      <c r="E571" s="1">
        <v>611436351.56101799</v>
      </c>
      <c r="F571">
        <v>8.87457462158841</v>
      </c>
      <c r="G571" t="s">
        <v>462</v>
      </c>
    </row>
    <row r="572" spans="1:7" x14ac:dyDescent="0.3">
      <c r="A572">
        <v>570</v>
      </c>
      <c r="B572">
        <v>2019</v>
      </c>
      <c r="C572">
        <v>2</v>
      </c>
      <c r="E572" s="1">
        <v>35239045.096558496</v>
      </c>
      <c r="F572">
        <v>10.197037289621999</v>
      </c>
      <c r="G572" t="s">
        <v>462</v>
      </c>
    </row>
    <row r="573" spans="1:7" x14ac:dyDescent="0.3">
      <c r="A573">
        <v>571</v>
      </c>
      <c r="B573">
        <v>2019</v>
      </c>
      <c r="C573">
        <v>2</v>
      </c>
      <c r="D573" t="s">
        <v>619</v>
      </c>
      <c r="E573" s="1">
        <v>411572220.10175699</v>
      </c>
      <c r="F573">
        <v>8.6562402604875093</v>
      </c>
      <c r="G573" t="s">
        <v>462</v>
      </c>
    </row>
    <row r="574" spans="1:7" x14ac:dyDescent="0.3">
      <c r="A574">
        <v>572</v>
      </c>
      <c r="B574">
        <v>2019</v>
      </c>
      <c r="C574">
        <v>2</v>
      </c>
      <c r="D574" t="s">
        <v>621</v>
      </c>
      <c r="E574" s="1">
        <v>142609914.55098999</v>
      </c>
      <c r="F574">
        <v>9.1546885371616096</v>
      </c>
      <c r="G574" t="s">
        <v>462</v>
      </c>
    </row>
    <row r="575" spans="1:7" x14ac:dyDescent="0.3">
      <c r="A575">
        <v>573</v>
      </c>
      <c r="B575">
        <v>2019</v>
      </c>
      <c r="C575">
        <v>2</v>
      </c>
      <c r="D575" t="s">
        <v>622</v>
      </c>
      <c r="E575" s="1">
        <v>325241863.996732</v>
      </c>
      <c r="F575">
        <v>12.984882632867301</v>
      </c>
      <c r="G575" t="s">
        <v>462</v>
      </c>
    </row>
    <row r="576" spans="1:7" x14ac:dyDescent="0.3">
      <c r="A576">
        <v>574</v>
      </c>
      <c r="B576">
        <v>2019</v>
      </c>
      <c r="C576">
        <v>2</v>
      </c>
      <c r="D576" t="s">
        <v>623</v>
      </c>
      <c r="E576" s="1">
        <v>549866723.00464296</v>
      </c>
      <c r="F576">
        <v>11.8960090543166</v>
      </c>
      <c r="G576" t="s">
        <v>462</v>
      </c>
    </row>
    <row r="577" spans="1:7" x14ac:dyDescent="0.3">
      <c r="A577">
        <v>575</v>
      </c>
      <c r="B577">
        <v>2019</v>
      </c>
      <c r="C577">
        <v>2</v>
      </c>
      <c r="E577" s="1">
        <v>51177523.518806398</v>
      </c>
      <c r="F577">
        <v>11.077343406492</v>
      </c>
      <c r="G577" t="s">
        <v>462</v>
      </c>
    </row>
    <row r="578" spans="1:7" x14ac:dyDescent="0.3">
      <c r="A578">
        <v>576</v>
      </c>
      <c r="B578">
        <v>2019</v>
      </c>
      <c r="C578">
        <v>2</v>
      </c>
      <c r="E578" s="1">
        <v>18918004.079254899</v>
      </c>
      <c r="F578">
        <v>11.435151984294199</v>
      </c>
      <c r="G578" t="s">
        <v>462</v>
      </c>
    </row>
    <row r="579" spans="1:7" x14ac:dyDescent="0.3">
      <c r="A579">
        <v>577</v>
      </c>
      <c r="B579">
        <v>2019</v>
      </c>
      <c r="C579">
        <v>2</v>
      </c>
      <c r="E579" s="1">
        <v>167968861.782038</v>
      </c>
      <c r="F579">
        <v>23.017857559656601</v>
      </c>
      <c r="G579" t="s">
        <v>462</v>
      </c>
    </row>
    <row r="580" spans="1:7" x14ac:dyDescent="0.3">
      <c r="A580">
        <v>578</v>
      </c>
      <c r="B580">
        <v>2019</v>
      </c>
      <c r="C580">
        <v>2</v>
      </c>
      <c r="E580" s="1">
        <v>81433391.728578895</v>
      </c>
      <c r="F580">
        <v>20.329076674010299</v>
      </c>
      <c r="G580" t="s">
        <v>462</v>
      </c>
    </row>
    <row r="581" spans="1:7" x14ac:dyDescent="0.3">
      <c r="A581">
        <v>579</v>
      </c>
      <c r="B581">
        <v>2019</v>
      </c>
      <c r="C581">
        <v>2</v>
      </c>
      <c r="D581" t="s">
        <v>624</v>
      </c>
      <c r="E581" s="1">
        <v>11550167785.3235</v>
      </c>
      <c r="F581">
        <v>10.1939967566577</v>
      </c>
      <c r="G581" t="s">
        <v>462</v>
      </c>
    </row>
    <row r="582" spans="1:7" x14ac:dyDescent="0.3">
      <c r="A582">
        <v>580</v>
      </c>
      <c r="B582">
        <v>2019</v>
      </c>
      <c r="C582">
        <v>2</v>
      </c>
      <c r="D582" t="s">
        <v>625</v>
      </c>
      <c r="E582" s="1">
        <v>13014403053.783501</v>
      </c>
      <c r="F582">
        <v>6.9213396796631699</v>
      </c>
      <c r="G582" t="s">
        <v>462</v>
      </c>
    </row>
    <row r="583" spans="1:7" x14ac:dyDescent="0.3">
      <c r="A583">
        <v>581</v>
      </c>
      <c r="B583">
        <v>2019</v>
      </c>
      <c r="C583">
        <v>2</v>
      </c>
      <c r="D583" t="s">
        <v>626</v>
      </c>
      <c r="E583" s="1">
        <v>1423069413.0258601</v>
      </c>
      <c r="F583">
        <v>9.0049787873299802</v>
      </c>
      <c r="G583" t="s">
        <v>462</v>
      </c>
    </row>
    <row r="584" spans="1:7" x14ac:dyDescent="0.3">
      <c r="A584">
        <v>582</v>
      </c>
      <c r="B584">
        <v>2019</v>
      </c>
      <c r="C584">
        <v>2</v>
      </c>
      <c r="D584" t="s">
        <v>627</v>
      </c>
      <c r="E584" s="1">
        <v>604356379.307827</v>
      </c>
      <c r="F584">
        <v>10.0131796661379</v>
      </c>
      <c r="G584" t="s">
        <v>462</v>
      </c>
    </row>
    <row r="585" spans="1:7" x14ac:dyDescent="0.3">
      <c r="A585">
        <v>583</v>
      </c>
      <c r="B585">
        <v>2019</v>
      </c>
      <c r="C585">
        <v>2</v>
      </c>
      <c r="D585" t="s">
        <v>628</v>
      </c>
      <c r="E585" s="1">
        <v>728853784.529477</v>
      </c>
      <c r="F585">
        <v>11.3623072719971</v>
      </c>
      <c r="G585" t="s">
        <v>462</v>
      </c>
    </row>
    <row r="586" spans="1:7" x14ac:dyDescent="0.3">
      <c r="A586">
        <v>584</v>
      </c>
      <c r="B586">
        <v>2019</v>
      </c>
      <c r="C586">
        <v>2</v>
      </c>
      <c r="D586" t="s">
        <v>629</v>
      </c>
      <c r="E586" s="1">
        <v>1156953600.2190299</v>
      </c>
      <c r="F586">
        <v>24.3903687276614</v>
      </c>
      <c r="G586" t="s">
        <v>462</v>
      </c>
    </row>
    <row r="587" spans="1:7" x14ac:dyDescent="0.3">
      <c r="A587">
        <v>585</v>
      </c>
      <c r="B587">
        <v>2019</v>
      </c>
      <c r="C587">
        <v>2</v>
      </c>
      <c r="D587" t="s">
        <v>630</v>
      </c>
      <c r="E587" s="1">
        <v>8242799167.7091198</v>
      </c>
      <c r="F587">
        <v>25.953944611483099</v>
      </c>
      <c r="G587" t="s">
        <v>462</v>
      </c>
    </row>
    <row r="588" spans="1:7" x14ac:dyDescent="0.3">
      <c r="A588">
        <v>586</v>
      </c>
      <c r="B588">
        <v>2019</v>
      </c>
      <c r="C588">
        <v>2</v>
      </c>
      <c r="D588" t="s">
        <v>631</v>
      </c>
      <c r="E588" s="1">
        <v>968076931.52810705</v>
      </c>
      <c r="F588">
        <v>17.384447629388202</v>
      </c>
      <c r="G588" t="s">
        <v>462</v>
      </c>
    </row>
    <row r="589" spans="1:7" x14ac:dyDescent="0.3">
      <c r="A589">
        <v>587</v>
      </c>
      <c r="B589">
        <v>2019</v>
      </c>
      <c r="C589">
        <v>2</v>
      </c>
      <c r="D589" t="s">
        <v>632</v>
      </c>
      <c r="E589" s="1">
        <v>755819072.60557199</v>
      </c>
      <c r="F589">
        <v>25.489155062679</v>
      </c>
      <c r="G589" t="s">
        <v>462</v>
      </c>
    </row>
    <row r="590" spans="1:7" x14ac:dyDescent="0.3">
      <c r="A590">
        <v>588</v>
      </c>
      <c r="B590">
        <v>2019</v>
      </c>
      <c r="C590">
        <v>3</v>
      </c>
      <c r="D590" t="s">
        <v>597</v>
      </c>
      <c r="E590" s="1">
        <v>11471728699.770399</v>
      </c>
      <c r="F590">
        <v>37.644890319086301</v>
      </c>
      <c r="G590" t="s">
        <v>462</v>
      </c>
    </row>
    <row r="591" spans="1:7" x14ac:dyDescent="0.3">
      <c r="A591">
        <v>589</v>
      </c>
      <c r="B591">
        <v>2019</v>
      </c>
      <c r="C591">
        <v>3</v>
      </c>
      <c r="D591" t="s">
        <v>598</v>
      </c>
      <c r="E591" s="1">
        <v>3687689163.67488</v>
      </c>
      <c r="F591">
        <v>53.689582302415197</v>
      </c>
      <c r="G591" t="s">
        <v>462</v>
      </c>
    </row>
    <row r="592" spans="1:7" x14ac:dyDescent="0.3">
      <c r="A592">
        <v>590</v>
      </c>
      <c r="B592">
        <v>2019</v>
      </c>
      <c r="C592">
        <v>3</v>
      </c>
      <c r="D592" t="s">
        <v>599</v>
      </c>
      <c r="E592" s="1">
        <v>1328345994.4294701</v>
      </c>
      <c r="F592">
        <v>56.499673062747199</v>
      </c>
      <c r="G592" t="s">
        <v>462</v>
      </c>
    </row>
    <row r="593" spans="1:7" x14ac:dyDescent="0.3">
      <c r="A593">
        <v>591</v>
      </c>
      <c r="B593">
        <v>2019</v>
      </c>
      <c r="C593">
        <v>3</v>
      </c>
      <c r="D593" t="s">
        <v>600</v>
      </c>
      <c r="E593" s="1">
        <v>2386916831.8411002</v>
      </c>
      <c r="F593">
        <v>47.8986040132014</v>
      </c>
      <c r="G593" t="s">
        <v>462</v>
      </c>
    </row>
    <row r="594" spans="1:7" x14ac:dyDescent="0.3">
      <c r="A594">
        <v>592</v>
      </c>
      <c r="B594">
        <v>2019</v>
      </c>
      <c r="C594">
        <v>3</v>
      </c>
      <c r="D594" t="s">
        <v>601</v>
      </c>
      <c r="E594" s="1">
        <v>1267625229.7317801</v>
      </c>
      <c r="F594">
        <v>27.6301016910014</v>
      </c>
      <c r="G594" t="s">
        <v>462</v>
      </c>
    </row>
    <row r="595" spans="1:7" x14ac:dyDescent="0.3">
      <c r="A595">
        <v>593</v>
      </c>
      <c r="B595">
        <v>2019</v>
      </c>
      <c r="C595">
        <v>3</v>
      </c>
      <c r="D595" t="s">
        <v>602</v>
      </c>
      <c r="E595" s="1">
        <v>391058343.134152</v>
      </c>
      <c r="F595">
        <v>31.923020791685001</v>
      </c>
      <c r="G595" t="s">
        <v>462</v>
      </c>
    </row>
    <row r="596" spans="1:7" x14ac:dyDescent="0.3">
      <c r="A596">
        <v>594</v>
      </c>
      <c r="B596">
        <v>2019</v>
      </c>
      <c r="C596">
        <v>3</v>
      </c>
      <c r="D596" t="s">
        <v>603</v>
      </c>
      <c r="E596" s="1">
        <v>422085764.02112901</v>
      </c>
      <c r="F596">
        <v>33.939674274359398</v>
      </c>
      <c r="G596" t="s">
        <v>462</v>
      </c>
    </row>
    <row r="597" spans="1:7" x14ac:dyDescent="0.3">
      <c r="A597">
        <v>595</v>
      </c>
      <c r="B597">
        <v>2019</v>
      </c>
      <c r="C597">
        <v>3</v>
      </c>
      <c r="D597" t="s">
        <v>604</v>
      </c>
      <c r="E597" s="1">
        <v>397694749.90066302</v>
      </c>
      <c r="F597">
        <v>32.460606994563101</v>
      </c>
      <c r="G597" t="s">
        <v>462</v>
      </c>
    </row>
    <row r="598" spans="1:7" x14ac:dyDescent="0.3">
      <c r="A598">
        <v>596</v>
      </c>
      <c r="B598">
        <v>2019</v>
      </c>
      <c r="C598">
        <v>3</v>
      </c>
      <c r="D598" t="s">
        <v>605</v>
      </c>
      <c r="E598" s="1">
        <v>1517354861.31195</v>
      </c>
      <c r="F598">
        <v>22.7615844720168</v>
      </c>
      <c r="G598" t="s">
        <v>462</v>
      </c>
    </row>
    <row r="599" spans="1:7" x14ac:dyDescent="0.3">
      <c r="A599">
        <v>597</v>
      </c>
      <c r="B599">
        <v>2019</v>
      </c>
      <c r="C599">
        <v>3</v>
      </c>
      <c r="D599" t="s">
        <v>606</v>
      </c>
      <c r="E599" s="1">
        <v>5106491399.3695297</v>
      </c>
      <c r="F599">
        <v>29.456570949390699</v>
      </c>
      <c r="G599" t="s">
        <v>462</v>
      </c>
    </row>
    <row r="600" spans="1:7" x14ac:dyDescent="0.3">
      <c r="A600">
        <v>598</v>
      </c>
      <c r="B600">
        <v>2019</v>
      </c>
      <c r="C600">
        <v>3</v>
      </c>
      <c r="D600" t="s">
        <v>607</v>
      </c>
      <c r="E600" s="1">
        <v>1640324372.38025</v>
      </c>
      <c r="F600">
        <v>23.171043532261599</v>
      </c>
      <c r="G600" t="s">
        <v>462</v>
      </c>
    </row>
    <row r="601" spans="1:7" x14ac:dyDescent="0.3">
      <c r="A601">
        <v>599</v>
      </c>
      <c r="B601">
        <v>2019</v>
      </c>
      <c r="C601">
        <v>3</v>
      </c>
      <c r="D601" t="s">
        <v>608</v>
      </c>
      <c r="E601" s="1">
        <v>1996197430.5933101</v>
      </c>
      <c r="F601">
        <v>19.734507277729101</v>
      </c>
      <c r="G601" t="s">
        <v>462</v>
      </c>
    </row>
    <row r="602" spans="1:7" x14ac:dyDescent="0.3">
      <c r="A602">
        <v>600</v>
      </c>
      <c r="B602">
        <v>2019</v>
      </c>
      <c r="C602">
        <v>3</v>
      </c>
      <c r="D602" t="s">
        <v>609</v>
      </c>
      <c r="E602" s="1">
        <v>827884512.01094699</v>
      </c>
      <c r="F602">
        <v>24.2881325816386</v>
      </c>
      <c r="G602" t="s">
        <v>462</v>
      </c>
    </row>
    <row r="603" spans="1:7" x14ac:dyDescent="0.3">
      <c r="A603">
        <v>601</v>
      </c>
      <c r="B603">
        <v>2019</v>
      </c>
      <c r="C603">
        <v>3</v>
      </c>
      <c r="D603" t="s">
        <v>610</v>
      </c>
      <c r="E603" s="1">
        <v>27925066662.691898</v>
      </c>
      <c r="F603">
        <v>35.861419558888201</v>
      </c>
      <c r="G603" t="s">
        <v>462</v>
      </c>
    </row>
    <row r="604" spans="1:7" x14ac:dyDescent="0.3">
      <c r="A604">
        <v>602</v>
      </c>
      <c r="B604">
        <v>2019</v>
      </c>
      <c r="C604">
        <v>3</v>
      </c>
      <c r="D604" t="s">
        <v>611</v>
      </c>
      <c r="E604" s="1">
        <v>9991630666.6372299</v>
      </c>
      <c r="F604">
        <v>36.685640467490899</v>
      </c>
      <c r="G604" t="s">
        <v>462</v>
      </c>
    </row>
    <row r="605" spans="1:7" x14ac:dyDescent="0.3">
      <c r="A605">
        <v>603</v>
      </c>
      <c r="B605">
        <v>2019</v>
      </c>
      <c r="C605">
        <v>3</v>
      </c>
      <c r="E605" s="1">
        <v>7292661387.1202002</v>
      </c>
      <c r="F605">
        <v>28.243361134751598</v>
      </c>
      <c r="G605" t="s">
        <v>462</v>
      </c>
    </row>
    <row r="606" spans="1:7" x14ac:dyDescent="0.3">
      <c r="A606">
        <v>604</v>
      </c>
      <c r="B606">
        <v>2019</v>
      </c>
      <c r="C606">
        <v>3</v>
      </c>
      <c r="D606" t="s">
        <v>612</v>
      </c>
      <c r="E606" s="1">
        <v>13256390113.066601</v>
      </c>
      <c r="F606">
        <v>28.640206571493302</v>
      </c>
      <c r="G606" t="s">
        <v>462</v>
      </c>
    </row>
    <row r="607" spans="1:7" x14ac:dyDescent="0.3">
      <c r="A607">
        <v>605</v>
      </c>
      <c r="B607">
        <v>2019</v>
      </c>
      <c r="C607">
        <v>3</v>
      </c>
      <c r="D607" t="s">
        <v>613</v>
      </c>
      <c r="E607" s="1">
        <v>3581196595.78016</v>
      </c>
      <c r="F607">
        <v>27.821573310272001</v>
      </c>
      <c r="G607" t="s">
        <v>462</v>
      </c>
    </row>
    <row r="608" spans="1:7" x14ac:dyDescent="0.3">
      <c r="A608">
        <v>606</v>
      </c>
      <c r="B608">
        <v>2019</v>
      </c>
      <c r="C608">
        <v>3</v>
      </c>
      <c r="E608" s="1">
        <v>37247152.902896002</v>
      </c>
      <c r="F608">
        <v>32.317434786498701</v>
      </c>
      <c r="G608" t="s">
        <v>462</v>
      </c>
    </row>
    <row r="609" spans="1:7" x14ac:dyDescent="0.3">
      <c r="A609">
        <v>607</v>
      </c>
      <c r="B609">
        <v>2019</v>
      </c>
      <c r="C609">
        <v>3</v>
      </c>
      <c r="E609" s="1">
        <v>25322285.179603402</v>
      </c>
      <c r="F609">
        <v>28.520423668803499</v>
      </c>
      <c r="G609" t="s">
        <v>462</v>
      </c>
    </row>
    <row r="610" spans="1:7" x14ac:dyDescent="0.3">
      <c r="A610">
        <v>608</v>
      </c>
      <c r="B610">
        <v>2019</v>
      </c>
      <c r="C610">
        <v>3</v>
      </c>
      <c r="D610" t="s">
        <v>615</v>
      </c>
      <c r="E610" s="1">
        <v>2041018330.9093001</v>
      </c>
      <c r="F610">
        <v>38.6030147797537</v>
      </c>
      <c r="G610" t="s">
        <v>462</v>
      </c>
    </row>
    <row r="611" spans="1:7" x14ac:dyDescent="0.3">
      <c r="A611">
        <v>609</v>
      </c>
      <c r="B611">
        <v>2019</v>
      </c>
      <c r="C611">
        <v>3</v>
      </c>
      <c r="D611" t="s">
        <v>616</v>
      </c>
      <c r="E611" s="1">
        <v>605930355.27862597</v>
      </c>
      <c r="F611">
        <v>42.6751217545714</v>
      </c>
      <c r="G611" t="s">
        <v>462</v>
      </c>
    </row>
    <row r="612" spans="1:7" x14ac:dyDescent="0.3">
      <c r="A612">
        <v>610</v>
      </c>
      <c r="B612">
        <v>2019</v>
      </c>
      <c r="C612">
        <v>3</v>
      </c>
      <c r="E612" s="1">
        <v>131035151.786063</v>
      </c>
      <c r="F612">
        <v>33.657663307776602</v>
      </c>
      <c r="G612" t="s">
        <v>462</v>
      </c>
    </row>
    <row r="613" spans="1:7" x14ac:dyDescent="0.3">
      <c r="A613">
        <v>611</v>
      </c>
      <c r="B613">
        <v>2019</v>
      </c>
      <c r="C613">
        <v>3</v>
      </c>
      <c r="D613" t="s">
        <v>617</v>
      </c>
      <c r="E613" s="1">
        <v>611436351.56101799</v>
      </c>
      <c r="F613">
        <v>32.280880532824803</v>
      </c>
      <c r="G613" t="s">
        <v>462</v>
      </c>
    </row>
    <row r="614" spans="1:7" x14ac:dyDescent="0.3">
      <c r="A614">
        <v>612</v>
      </c>
      <c r="B614">
        <v>2019</v>
      </c>
      <c r="C614">
        <v>3</v>
      </c>
      <c r="E614" s="1">
        <v>35239045.096558496</v>
      </c>
      <c r="F614">
        <v>28.0232204720993</v>
      </c>
      <c r="G614" t="s">
        <v>462</v>
      </c>
    </row>
    <row r="615" spans="1:7" x14ac:dyDescent="0.3">
      <c r="A615">
        <v>613</v>
      </c>
      <c r="B615">
        <v>2019</v>
      </c>
      <c r="C615">
        <v>3</v>
      </c>
      <c r="D615" t="s">
        <v>619</v>
      </c>
      <c r="E615" s="1">
        <v>411572220.10175699</v>
      </c>
      <c r="F615">
        <v>21.424495167164501</v>
      </c>
      <c r="G615" t="s">
        <v>462</v>
      </c>
    </row>
    <row r="616" spans="1:7" x14ac:dyDescent="0.3">
      <c r="A616">
        <v>614</v>
      </c>
      <c r="B616">
        <v>2019</v>
      </c>
      <c r="C616">
        <v>3</v>
      </c>
      <c r="D616" t="s">
        <v>621</v>
      </c>
      <c r="E616" s="1">
        <v>142609914.55098999</v>
      </c>
      <c r="F616">
        <v>21.9230030341804</v>
      </c>
      <c r="G616" t="s">
        <v>462</v>
      </c>
    </row>
    <row r="617" spans="1:7" x14ac:dyDescent="0.3">
      <c r="A617">
        <v>615</v>
      </c>
      <c r="B617">
        <v>2019</v>
      </c>
      <c r="C617">
        <v>3</v>
      </c>
      <c r="D617" t="s">
        <v>622</v>
      </c>
      <c r="E617" s="1">
        <v>325241863.996732</v>
      </c>
      <c r="F617">
        <v>21.238454752945</v>
      </c>
      <c r="G617" t="s">
        <v>462</v>
      </c>
    </row>
    <row r="618" spans="1:7" x14ac:dyDescent="0.3">
      <c r="A618">
        <v>616</v>
      </c>
      <c r="B618">
        <v>2019</v>
      </c>
      <c r="C618">
        <v>3</v>
      </c>
      <c r="D618" t="s">
        <v>623</v>
      </c>
      <c r="E618" s="1">
        <v>549866723.00464296</v>
      </c>
      <c r="F618">
        <v>20.963726404645101</v>
      </c>
      <c r="G618" t="s">
        <v>462</v>
      </c>
    </row>
    <row r="619" spans="1:7" x14ac:dyDescent="0.3">
      <c r="A619">
        <v>617</v>
      </c>
      <c r="B619">
        <v>2019</v>
      </c>
      <c r="C619">
        <v>3</v>
      </c>
      <c r="E619" s="1">
        <v>51177523.518806398</v>
      </c>
      <c r="F619">
        <v>17.551458814306098</v>
      </c>
      <c r="G619" t="s">
        <v>462</v>
      </c>
    </row>
    <row r="620" spans="1:7" x14ac:dyDescent="0.3">
      <c r="A620">
        <v>618</v>
      </c>
      <c r="B620">
        <v>2019</v>
      </c>
      <c r="C620">
        <v>3</v>
      </c>
      <c r="E620" s="1">
        <v>18918004.079254899</v>
      </c>
      <c r="F620">
        <v>20.4085871179898</v>
      </c>
      <c r="G620" t="s">
        <v>462</v>
      </c>
    </row>
    <row r="621" spans="1:7" x14ac:dyDescent="0.3">
      <c r="A621">
        <v>619</v>
      </c>
      <c r="B621">
        <v>2019</v>
      </c>
      <c r="C621">
        <v>3</v>
      </c>
      <c r="E621" s="1">
        <v>167968861.782038</v>
      </c>
      <c r="F621">
        <v>21.862265501016701</v>
      </c>
      <c r="G621" t="s">
        <v>462</v>
      </c>
    </row>
    <row r="622" spans="1:7" x14ac:dyDescent="0.3">
      <c r="A622">
        <v>620</v>
      </c>
      <c r="B622">
        <v>2019</v>
      </c>
      <c r="C622">
        <v>3</v>
      </c>
      <c r="E622" s="1">
        <v>81433391.728578895</v>
      </c>
      <c r="F622">
        <v>14.1030429123971</v>
      </c>
      <c r="G622" t="s">
        <v>462</v>
      </c>
    </row>
    <row r="623" spans="1:7" x14ac:dyDescent="0.3">
      <c r="A623">
        <v>621</v>
      </c>
      <c r="B623">
        <v>2019</v>
      </c>
      <c r="C623">
        <v>3</v>
      </c>
      <c r="D623" t="s">
        <v>624</v>
      </c>
      <c r="E623" s="1">
        <v>11550167785.3235</v>
      </c>
      <c r="F623">
        <v>30.81274273048</v>
      </c>
      <c r="G623" t="s">
        <v>462</v>
      </c>
    </row>
    <row r="624" spans="1:7" x14ac:dyDescent="0.3">
      <c r="A624">
        <v>622</v>
      </c>
      <c r="B624">
        <v>2019</v>
      </c>
      <c r="C624">
        <v>3</v>
      </c>
      <c r="D624" t="s">
        <v>625</v>
      </c>
      <c r="E624" s="1">
        <v>13014403053.783501</v>
      </c>
      <c r="F624">
        <v>41.539251907132801</v>
      </c>
      <c r="G624" t="s">
        <v>462</v>
      </c>
    </row>
    <row r="625" spans="1:7" x14ac:dyDescent="0.3">
      <c r="A625">
        <v>623</v>
      </c>
      <c r="B625">
        <v>2019</v>
      </c>
      <c r="C625">
        <v>3</v>
      </c>
      <c r="D625" t="s">
        <v>626</v>
      </c>
      <c r="E625" s="1">
        <v>1423069413.0258601</v>
      </c>
      <c r="F625">
        <v>31.205867631029101</v>
      </c>
      <c r="G625" t="s">
        <v>462</v>
      </c>
    </row>
    <row r="626" spans="1:7" x14ac:dyDescent="0.3">
      <c r="A626">
        <v>624</v>
      </c>
      <c r="B626">
        <v>2019</v>
      </c>
      <c r="C626">
        <v>3</v>
      </c>
      <c r="D626" t="s">
        <v>627</v>
      </c>
      <c r="E626" s="1">
        <v>604356379.307827</v>
      </c>
      <c r="F626">
        <v>28.396559560264102</v>
      </c>
      <c r="G626" t="s">
        <v>462</v>
      </c>
    </row>
    <row r="627" spans="1:7" x14ac:dyDescent="0.3">
      <c r="A627">
        <v>625</v>
      </c>
      <c r="B627">
        <v>2019</v>
      </c>
      <c r="C627">
        <v>3</v>
      </c>
      <c r="D627" t="s">
        <v>628</v>
      </c>
      <c r="E627" s="1">
        <v>728853784.529477</v>
      </c>
      <c r="F627">
        <v>28.5016131097229</v>
      </c>
      <c r="G627" t="s">
        <v>462</v>
      </c>
    </row>
    <row r="628" spans="1:7" x14ac:dyDescent="0.3">
      <c r="A628">
        <v>626</v>
      </c>
      <c r="B628">
        <v>2019</v>
      </c>
      <c r="C628">
        <v>3</v>
      </c>
      <c r="D628" t="s">
        <v>629</v>
      </c>
      <c r="E628" s="1">
        <v>1156953600.2190299</v>
      </c>
      <c r="F628">
        <v>25.08819415888</v>
      </c>
      <c r="G628" t="s">
        <v>462</v>
      </c>
    </row>
    <row r="629" spans="1:7" x14ac:dyDescent="0.3">
      <c r="A629">
        <v>627</v>
      </c>
      <c r="B629">
        <v>2019</v>
      </c>
      <c r="C629">
        <v>3</v>
      </c>
      <c r="D629" t="s">
        <v>630</v>
      </c>
      <c r="E629" s="1">
        <v>8242799167.7091198</v>
      </c>
      <c r="F629">
        <v>19.9251111240062</v>
      </c>
      <c r="G629" t="s">
        <v>462</v>
      </c>
    </row>
    <row r="630" spans="1:7" x14ac:dyDescent="0.3">
      <c r="A630">
        <v>628</v>
      </c>
      <c r="B630">
        <v>2019</v>
      </c>
      <c r="C630">
        <v>3</v>
      </c>
      <c r="D630" t="s">
        <v>631</v>
      </c>
      <c r="E630" s="1">
        <v>968076931.52810705</v>
      </c>
      <c r="F630">
        <v>29.992064952657302</v>
      </c>
      <c r="G630" t="s">
        <v>462</v>
      </c>
    </row>
    <row r="631" spans="1:7" x14ac:dyDescent="0.3">
      <c r="A631">
        <v>629</v>
      </c>
      <c r="B631">
        <v>2019</v>
      </c>
      <c r="C631">
        <v>3</v>
      </c>
      <c r="D631" t="s">
        <v>632</v>
      </c>
      <c r="E631" s="1">
        <v>755819072.60557199</v>
      </c>
      <c r="F631">
        <v>34.239916744496497</v>
      </c>
      <c r="G631" t="s">
        <v>462</v>
      </c>
    </row>
    <row r="632" spans="1:7" x14ac:dyDescent="0.3">
      <c r="A632">
        <v>630</v>
      </c>
      <c r="B632">
        <v>2019</v>
      </c>
      <c r="C632">
        <v>4</v>
      </c>
      <c r="D632" t="s">
        <v>597</v>
      </c>
      <c r="E632" s="1">
        <v>11471728699.770399</v>
      </c>
      <c r="F632">
        <v>56.975039328710999</v>
      </c>
      <c r="G632" t="s">
        <v>462</v>
      </c>
    </row>
    <row r="633" spans="1:7" x14ac:dyDescent="0.3">
      <c r="A633">
        <v>631</v>
      </c>
      <c r="B633">
        <v>2019</v>
      </c>
      <c r="C633">
        <v>4</v>
      </c>
      <c r="D633" t="s">
        <v>598</v>
      </c>
      <c r="E633" s="1">
        <v>3687689163.67488</v>
      </c>
      <c r="F633">
        <v>75.292795843819405</v>
      </c>
      <c r="G633" t="s">
        <v>462</v>
      </c>
    </row>
    <row r="634" spans="1:7" x14ac:dyDescent="0.3">
      <c r="A634">
        <v>632</v>
      </c>
      <c r="B634">
        <v>2019</v>
      </c>
      <c r="C634">
        <v>4</v>
      </c>
      <c r="D634" t="s">
        <v>599</v>
      </c>
      <c r="E634" s="1">
        <v>1328345994.4294701</v>
      </c>
      <c r="F634">
        <v>111.889405252111</v>
      </c>
      <c r="G634" t="s">
        <v>462</v>
      </c>
    </row>
    <row r="635" spans="1:7" x14ac:dyDescent="0.3">
      <c r="A635">
        <v>633</v>
      </c>
      <c r="B635">
        <v>2019</v>
      </c>
      <c r="C635">
        <v>4</v>
      </c>
      <c r="D635" t="s">
        <v>600</v>
      </c>
      <c r="E635" s="1">
        <v>2386916831.8411002</v>
      </c>
      <c r="F635">
        <v>109.692520929539</v>
      </c>
      <c r="G635" t="s">
        <v>462</v>
      </c>
    </row>
    <row r="636" spans="1:7" x14ac:dyDescent="0.3">
      <c r="A636">
        <v>634</v>
      </c>
      <c r="B636">
        <v>2019</v>
      </c>
      <c r="C636">
        <v>4</v>
      </c>
      <c r="D636" t="s">
        <v>601</v>
      </c>
      <c r="E636" s="1">
        <v>1267625229.7317801</v>
      </c>
      <c r="F636">
        <v>91.505318686313004</v>
      </c>
      <c r="G636" t="s">
        <v>462</v>
      </c>
    </row>
    <row r="637" spans="1:7" x14ac:dyDescent="0.3">
      <c r="A637">
        <v>635</v>
      </c>
      <c r="B637">
        <v>2019</v>
      </c>
      <c r="C637">
        <v>4</v>
      </c>
      <c r="D637" t="s">
        <v>602</v>
      </c>
      <c r="E637" s="1">
        <v>391058343.134152</v>
      </c>
      <c r="F637">
        <v>120.037170364777</v>
      </c>
      <c r="G637" t="s">
        <v>462</v>
      </c>
    </row>
    <row r="638" spans="1:7" x14ac:dyDescent="0.3">
      <c r="A638">
        <v>636</v>
      </c>
      <c r="B638">
        <v>2019</v>
      </c>
      <c r="C638">
        <v>4</v>
      </c>
      <c r="D638" t="s">
        <v>603</v>
      </c>
      <c r="E638" s="1">
        <v>422085764.02112901</v>
      </c>
      <c r="F638">
        <v>135.54717942580399</v>
      </c>
      <c r="G638" t="s">
        <v>462</v>
      </c>
    </row>
    <row r="639" spans="1:7" x14ac:dyDescent="0.3">
      <c r="A639">
        <v>637</v>
      </c>
      <c r="B639">
        <v>2019</v>
      </c>
      <c r="C639">
        <v>4</v>
      </c>
      <c r="D639" t="s">
        <v>604</v>
      </c>
      <c r="E639" s="1">
        <v>397694749.90066302</v>
      </c>
      <c r="F639">
        <v>158.33361551886</v>
      </c>
      <c r="G639" t="s">
        <v>462</v>
      </c>
    </row>
    <row r="640" spans="1:7" x14ac:dyDescent="0.3">
      <c r="A640">
        <v>638</v>
      </c>
      <c r="B640">
        <v>2019</v>
      </c>
      <c r="C640">
        <v>4</v>
      </c>
      <c r="D640" t="s">
        <v>605</v>
      </c>
      <c r="E640" s="1">
        <v>1517354861.31195</v>
      </c>
      <c r="F640">
        <v>130.93913324411599</v>
      </c>
      <c r="G640" t="s">
        <v>462</v>
      </c>
    </row>
    <row r="641" spans="1:7" x14ac:dyDescent="0.3">
      <c r="A641">
        <v>639</v>
      </c>
      <c r="B641">
        <v>2019</v>
      </c>
      <c r="C641">
        <v>4</v>
      </c>
      <c r="D641" t="s">
        <v>606</v>
      </c>
      <c r="E641" s="1">
        <v>5106491399.3695297</v>
      </c>
      <c r="F641">
        <v>142.549834625416</v>
      </c>
      <c r="G641" t="s">
        <v>462</v>
      </c>
    </row>
    <row r="642" spans="1:7" x14ac:dyDescent="0.3">
      <c r="A642">
        <v>640</v>
      </c>
      <c r="B642">
        <v>2019</v>
      </c>
      <c r="C642">
        <v>4</v>
      </c>
      <c r="D642" t="s">
        <v>607</v>
      </c>
      <c r="E642" s="1">
        <v>1640324372.38025</v>
      </c>
      <c r="F642">
        <v>124.637779078924</v>
      </c>
      <c r="G642" t="s">
        <v>462</v>
      </c>
    </row>
    <row r="643" spans="1:7" x14ac:dyDescent="0.3">
      <c r="A643">
        <v>641</v>
      </c>
      <c r="B643">
        <v>2019</v>
      </c>
      <c r="C643">
        <v>4</v>
      </c>
      <c r="D643" t="s">
        <v>608</v>
      </c>
      <c r="E643" s="1">
        <v>1996197430.5933101</v>
      </c>
      <c r="F643">
        <v>147.844457635948</v>
      </c>
      <c r="G643" t="s">
        <v>462</v>
      </c>
    </row>
    <row r="644" spans="1:7" x14ac:dyDescent="0.3">
      <c r="A644">
        <v>642</v>
      </c>
      <c r="B644">
        <v>2019</v>
      </c>
      <c r="C644">
        <v>4</v>
      </c>
      <c r="D644" t="s">
        <v>609</v>
      </c>
      <c r="E644" s="1">
        <v>827884512.01094699</v>
      </c>
      <c r="F644">
        <v>128.15131065243099</v>
      </c>
      <c r="G644" t="s">
        <v>462</v>
      </c>
    </row>
    <row r="645" spans="1:7" x14ac:dyDescent="0.3">
      <c r="A645">
        <v>643</v>
      </c>
      <c r="B645">
        <v>2019</v>
      </c>
      <c r="C645">
        <v>4</v>
      </c>
      <c r="D645" t="s">
        <v>610</v>
      </c>
      <c r="E645" s="1">
        <v>27925066662.691898</v>
      </c>
      <c r="F645">
        <v>63.924728437665301</v>
      </c>
      <c r="G645" t="s">
        <v>462</v>
      </c>
    </row>
    <row r="646" spans="1:7" x14ac:dyDescent="0.3">
      <c r="A646">
        <v>644</v>
      </c>
      <c r="B646">
        <v>2019</v>
      </c>
      <c r="C646">
        <v>4</v>
      </c>
      <c r="D646" t="s">
        <v>611</v>
      </c>
      <c r="E646" s="1">
        <v>9991630666.6372299</v>
      </c>
      <c r="F646">
        <v>65.174622459729804</v>
      </c>
      <c r="G646" t="s">
        <v>462</v>
      </c>
    </row>
    <row r="647" spans="1:7" x14ac:dyDescent="0.3">
      <c r="A647">
        <v>645</v>
      </c>
      <c r="B647">
        <v>2019</v>
      </c>
      <c r="C647">
        <v>4</v>
      </c>
      <c r="E647" s="1">
        <v>7292661387.1202002</v>
      </c>
      <c r="F647">
        <v>119.029501081875</v>
      </c>
      <c r="G647" t="s">
        <v>462</v>
      </c>
    </row>
    <row r="648" spans="1:7" x14ac:dyDescent="0.3">
      <c r="A648">
        <v>646</v>
      </c>
      <c r="B648">
        <v>2019</v>
      </c>
      <c r="C648">
        <v>4</v>
      </c>
      <c r="D648" t="s">
        <v>612</v>
      </c>
      <c r="E648" s="1">
        <v>13256390113.066601</v>
      </c>
      <c r="F648">
        <v>46.781989284273401</v>
      </c>
      <c r="G648" t="s">
        <v>462</v>
      </c>
    </row>
    <row r="649" spans="1:7" x14ac:dyDescent="0.3">
      <c r="A649">
        <v>647</v>
      </c>
      <c r="B649">
        <v>2019</v>
      </c>
      <c r="C649">
        <v>4</v>
      </c>
      <c r="D649" t="s">
        <v>613</v>
      </c>
      <c r="E649" s="1">
        <v>3581196595.78016</v>
      </c>
      <c r="F649">
        <v>34.732710692361302</v>
      </c>
      <c r="G649" t="s">
        <v>462</v>
      </c>
    </row>
    <row r="650" spans="1:7" x14ac:dyDescent="0.3">
      <c r="A650">
        <v>648</v>
      </c>
      <c r="B650">
        <v>2019</v>
      </c>
      <c r="C650">
        <v>4</v>
      </c>
      <c r="E650" s="1">
        <v>37247152.902896002</v>
      </c>
      <c r="F650">
        <v>123.594265543726</v>
      </c>
      <c r="G650" t="s">
        <v>462</v>
      </c>
    </row>
    <row r="651" spans="1:7" x14ac:dyDescent="0.3">
      <c r="A651">
        <v>649</v>
      </c>
      <c r="B651">
        <v>2019</v>
      </c>
      <c r="C651">
        <v>4</v>
      </c>
      <c r="E651" s="1">
        <v>25322285.179603402</v>
      </c>
      <c r="F651">
        <v>50.668168045354598</v>
      </c>
      <c r="G651" t="s">
        <v>462</v>
      </c>
    </row>
    <row r="652" spans="1:7" x14ac:dyDescent="0.3">
      <c r="A652">
        <v>650</v>
      </c>
      <c r="B652">
        <v>2019</v>
      </c>
      <c r="C652">
        <v>4</v>
      </c>
      <c r="D652" t="s">
        <v>615</v>
      </c>
      <c r="E652" s="1">
        <v>2041018330.9093001</v>
      </c>
      <c r="F652">
        <v>80.672336374921798</v>
      </c>
      <c r="G652" t="s">
        <v>462</v>
      </c>
    </row>
    <row r="653" spans="1:7" x14ac:dyDescent="0.3">
      <c r="A653">
        <v>651</v>
      </c>
      <c r="B653">
        <v>2019</v>
      </c>
      <c r="C653">
        <v>4</v>
      </c>
      <c r="D653" t="s">
        <v>616</v>
      </c>
      <c r="E653" s="1">
        <v>605930355.27862597</v>
      </c>
      <c r="F653">
        <v>86.109596173686995</v>
      </c>
      <c r="G653" t="s">
        <v>462</v>
      </c>
    </row>
    <row r="654" spans="1:7" x14ac:dyDescent="0.3">
      <c r="A654">
        <v>652</v>
      </c>
      <c r="B654">
        <v>2019</v>
      </c>
      <c r="C654">
        <v>4</v>
      </c>
      <c r="E654" s="1">
        <v>131035151.786063</v>
      </c>
      <c r="F654">
        <v>92.887753974023099</v>
      </c>
      <c r="G654" t="s">
        <v>462</v>
      </c>
    </row>
    <row r="655" spans="1:7" x14ac:dyDescent="0.3">
      <c r="A655">
        <v>653</v>
      </c>
      <c r="B655">
        <v>2019</v>
      </c>
      <c r="C655">
        <v>4</v>
      </c>
      <c r="D655" t="s">
        <v>617</v>
      </c>
      <c r="E655" s="1">
        <v>611436351.56101799</v>
      </c>
      <c r="F655">
        <v>96.511865833065798</v>
      </c>
      <c r="G655" t="s">
        <v>462</v>
      </c>
    </row>
    <row r="656" spans="1:7" x14ac:dyDescent="0.3">
      <c r="A656">
        <v>654</v>
      </c>
      <c r="B656">
        <v>2019</v>
      </c>
      <c r="C656">
        <v>4</v>
      </c>
      <c r="E656" s="1">
        <v>35239045.096558496</v>
      </c>
      <c r="F656">
        <v>78.182234552280903</v>
      </c>
      <c r="G656" t="s">
        <v>462</v>
      </c>
    </row>
    <row r="657" spans="1:7" x14ac:dyDescent="0.3">
      <c r="A657">
        <v>655</v>
      </c>
      <c r="B657">
        <v>2019</v>
      </c>
      <c r="C657">
        <v>4</v>
      </c>
      <c r="D657" t="s">
        <v>619</v>
      </c>
      <c r="E657" s="1">
        <v>411572220.10175699</v>
      </c>
      <c r="F657">
        <v>99.041046507244999</v>
      </c>
      <c r="G657" t="s">
        <v>462</v>
      </c>
    </row>
    <row r="658" spans="1:7" x14ac:dyDescent="0.3">
      <c r="A658">
        <v>656</v>
      </c>
      <c r="B658">
        <v>2019</v>
      </c>
      <c r="C658">
        <v>4</v>
      </c>
      <c r="D658" t="s">
        <v>621</v>
      </c>
      <c r="E658" s="1">
        <v>142609914.55098999</v>
      </c>
      <c r="F658">
        <v>134.270299153324</v>
      </c>
      <c r="G658" t="s">
        <v>462</v>
      </c>
    </row>
    <row r="659" spans="1:7" x14ac:dyDescent="0.3">
      <c r="A659">
        <v>657</v>
      </c>
      <c r="B659">
        <v>2019</v>
      </c>
      <c r="C659">
        <v>4</v>
      </c>
      <c r="D659" t="s">
        <v>622</v>
      </c>
      <c r="E659" s="1">
        <v>325241863.996732</v>
      </c>
      <c r="F659">
        <v>112.062161288203</v>
      </c>
      <c r="G659" t="s">
        <v>462</v>
      </c>
    </row>
    <row r="660" spans="1:7" x14ac:dyDescent="0.3">
      <c r="A660">
        <v>658</v>
      </c>
      <c r="B660">
        <v>2019</v>
      </c>
      <c r="C660">
        <v>4</v>
      </c>
      <c r="D660" t="s">
        <v>623</v>
      </c>
      <c r="E660" s="1">
        <v>549866723.00464296</v>
      </c>
      <c r="F660">
        <v>111.040413535185</v>
      </c>
      <c r="G660" t="s">
        <v>462</v>
      </c>
    </row>
    <row r="661" spans="1:7" x14ac:dyDescent="0.3">
      <c r="A661">
        <v>659</v>
      </c>
      <c r="B661">
        <v>2019</v>
      </c>
      <c r="C661">
        <v>4</v>
      </c>
      <c r="E661" s="1">
        <v>51177523.518806398</v>
      </c>
      <c r="F661">
        <v>116.89633010845699</v>
      </c>
      <c r="G661" t="s">
        <v>462</v>
      </c>
    </row>
    <row r="662" spans="1:7" x14ac:dyDescent="0.3">
      <c r="A662">
        <v>660</v>
      </c>
      <c r="B662">
        <v>2019</v>
      </c>
      <c r="C662">
        <v>4</v>
      </c>
      <c r="E662" s="1">
        <v>18918004.079254899</v>
      </c>
      <c r="F662">
        <v>109.340205401182</v>
      </c>
      <c r="G662" t="s">
        <v>462</v>
      </c>
    </row>
    <row r="663" spans="1:7" x14ac:dyDescent="0.3">
      <c r="A663">
        <v>661</v>
      </c>
      <c r="B663">
        <v>2019</v>
      </c>
      <c r="C663">
        <v>4</v>
      </c>
      <c r="E663" s="1">
        <v>167968861.782038</v>
      </c>
      <c r="F663">
        <v>120.41449851142499</v>
      </c>
      <c r="G663" t="s">
        <v>462</v>
      </c>
    </row>
    <row r="664" spans="1:7" x14ac:dyDescent="0.3">
      <c r="A664">
        <v>662</v>
      </c>
      <c r="B664">
        <v>2019</v>
      </c>
      <c r="C664">
        <v>4</v>
      </c>
      <c r="E664" s="1">
        <v>81433391.728578895</v>
      </c>
      <c r="F664">
        <v>85.428858685866402</v>
      </c>
      <c r="G664" t="s">
        <v>462</v>
      </c>
    </row>
    <row r="665" spans="1:7" x14ac:dyDescent="0.3">
      <c r="A665">
        <v>663</v>
      </c>
      <c r="B665">
        <v>2019</v>
      </c>
      <c r="C665">
        <v>4</v>
      </c>
      <c r="D665" t="s">
        <v>624</v>
      </c>
      <c r="E665" s="1">
        <v>11550167785.3235</v>
      </c>
      <c r="F665">
        <v>71.739670816610698</v>
      </c>
      <c r="G665" t="s">
        <v>462</v>
      </c>
    </row>
    <row r="666" spans="1:7" x14ac:dyDescent="0.3">
      <c r="A666">
        <v>664</v>
      </c>
      <c r="B666">
        <v>2019</v>
      </c>
      <c r="C666">
        <v>4</v>
      </c>
      <c r="D666" t="s">
        <v>625</v>
      </c>
      <c r="E666" s="1">
        <v>13014403053.783501</v>
      </c>
      <c r="F666">
        <v>71.732509774151794</v>
      </c>
      <c r="G666" t="s">
        <v>462</v>
      </c>
    </row>
    <row r="667" spans="1:7" x14ac:dyDescent="0.3">
      <c r="A667">
        <v>665</v>
      </c>
      <c r="B667">
        <v>2019</v>
      </c>
      <c r="C667">
        <v>4</v>
      </c>
      <c r="D667" t="s">
        <v>626</v>
      </c>
      <c r="E667" s="1">
        <v>1423069413.0258601</v>
      </c>
      <c r="F667">
        <v>77.595550261211798</v>
      </c>
      <c r="G667" t="s">
        <v>462</v>
      </c>
    </row>
    <row r="668" spans="1:7" x14ac:dyDescent="0.3">
      <c r="A668">
        <v>666</v>
      </c>
      <c r="B668">
        <v>2019</v>
      </c>
      <c r="C668">
        <v>4</v>
      </c>
      <c r="D668" t="s">
        <v>627</v>
      </c>
      <c r="E668" s="1">
        <v>604356379.307827</v>
      </c>
      <c r="F668">
        <v>81.187563244968999</v>
      </c>
      <c r="G668" t="s">
        <v>462</v>
      </c>
    </row>
    <row r="669" spans="1:7" x14ac:dyDescent="0.3">
      <c r="A669">
        <v>667</v>
      </c>
      <c r="B669">
        <v>2019</v>
      </c>
      <c r="C669">
        <v>4</v>
      </c>
      <c r="D669" t="s">
        <v>628</v>
      </c>
      <c r="E669" s="1">
        <v>728853784.529477</v>
      </c>
      <c r="F669">
        <v>90.914340344563698</v>
      </c>
      <c r="G669" t="s">
        <v>462</v>
      </c>
    </row>
    <row r="670" spans="1:7" x14ac:dyDescent="0.3">
      <c r="A670">
        <v>668</v>
      </c>
      <c r="B670">
        <v>2019</v>
      </c>
      <c r="C670">
        <v>4</v>
      </c>
      <c r="D670" t="s">
        <v>629</v>
      </c>
      <c r="E670" s="1">
        <v>1156953600.2190299</v>
      </c>
      <c r="F670">
        <v>120.909512332772</v>
      </c>
      <c r="G670" t="s">
        <v>462</v>
      </c>
    </row>
    <row r="671" spans="1:7" x14ac:dyDescent="0.3">
      <c r="A671">
        <v>669</v>
      </c>
      <c r="B671">
        <v>2019</v>
      </c>
      <c r="C671">
        <v>4</v>
      </c>
      <c r="D671" t="s">
        <v>630</v>
      </c>
      <c r="E671" s="1">
        <v>8242799167.7091198</v>
      </c>
      <c r="F671">
        <v>104.188520252785</v>
      </c>
      <c r="G671" t="s">
        <v>462</v>
      </c>
    </row>
    <row r="672" spans="1:7" x14ac:dyDescent="0.3">
      <c r="A672">
        <v>670</v>
      </c>
      <c r="B672">
        <v>2019</v>
      </c>
      <c r="C672">
        <v>4</v>
      </c>
      <c r="D672" t="s">
        <v>631</v>
      </c>
      <c r="E672" s="1">
        <v>968076931.52810705</v>
      </c>
      <c r="F672">
        <v>145.80464480601501</v>
      </c>
      <c r="G672" t="s">
        <v>462</v>
      </c>
    </row>
    <row r="673" spans="1:7" x14ac:dyDescent="0.3">
      <c r="A673">
        <v>671</v>
      </c>
      <c r="B673">
        <v>2019</v>
      </c>
      <c r="C673">
        <v>4</v>
      </c>
      <c r="D673" t="s">
        <v>632</v>
      </c>
      <c r="E673" s="1">
        <v>755819072.60557199</v>
      </c>
      <c r="F673">
        <v>174.171881634393</v>
      </c>
      <c r="G673" t="s">
        <v>462</v>
      </c>
    </row>
    <row r="674" spans="1:7" x14ac:dyDescent="0.3">
      <c r="A674">
        <v>672</v>
      </c>
      <c r="B674">
        <v>2019</v>
      </c>
      <c r="C674">
        <v>5</v>
      </c>
      <c r="D674" t="s">
        <v>597</v>
      </c>
      <c r="E674" s="1">
        <v>11471728699.770399</v>
      </c>
      <c r="F674">
        <v>17.7393507818527</v>
      </c>
      <c r="G674" t="s">
        <v>462</v>
      </c>
    </row>
    <row r="675" spans="1:7" x14ac:dyDescent="0.3">
      <c r="A675">
        <v>673</v>
      </c>
      <c r="B675">
        <v>2019</v>
      </c>
      <c r="C675">
        <v>5</v>
      </c>
      <c r="D675" t="s">
        <v>598</v>
      </c>
      <c r="E675" s="1">
        <v>3687689163.67488</v>
      </c>
      <c r="F675">
        <v>83.194664236220902</v>
      </c>
      <c r="G675" t="s">
        <v>462</v>
      </c>
    </row>
    <row r="676" spans="1:7" x14ac:dyDescent="0.3">
      <c r="A676">
        <v>674</v>
      </c>
      <c r="B676">
        <v>2019</v>
      </c>
      <c r="C676">
        <v>5</v>
      </c>
      <c r="D676" t="s">
        <v>599</v>
      </c>
      <c r="E676" s="1">
        <v>1328345994.4294701</v>
      </c>
      <c r="F676">
        <v>81.655934968472195</v>
      </c>
      <c r="G676" t="s">
        <v>462</v>
      </c>
    </row>
    <row r="677" spans="1:7" x14ac:dyDescent="0.3">
      <c r="A677">
        <v>675</v>
      </c>
      <c r="B677">
        <v>2019</v>
      </c>
      <c r="C677">
        <v>5</v>
      </c>
      <c r="D677" t="s">
        <v>600</v>
      </c>
      <c r="E677" s="1">
        <v>2386916831.8411002</v>
      </c>
      <c r="F677">
        <v>81.400296996404194</v>
      </c>
      <c r="G677" t="s">
        <v>462</v>
      </c>
    </row>
    <row r="678" spans="1:7" x14ac:dyDescent="0.3">
      <c r="A678">
        <v>676</v>
      </c>
      <c r="B678">
        <v>2019</v>
      </c>
      <c r="C678">
        <v>5</v>
      </c>
      <c r="D678" t="s">
        <v>601</v>
      </c>
      <c r="E678" s="1">
        <v>1267625229.7317801</v>
      </c>
      <c r="F678">
        <v>78.9477521204509</v>
      </c>
      <c r="G678" t="s">
        <v>462</v>
      </c>
    </row>
    <row r="679" spans="1:7" x14ac:dyDescent="0.3">
      <c r="A679">
        <v>677</v>
      </c>
      <c r="B679">
        <v>2019</v>
      </c>
      <c r="C679">
        <v>5</v>
      </c>
      <c r="D679" t="s">
        <v>602</v>
      </c>
      <c r="E679" s="1">
        <v>391058343.134152</v>
      </c>
      <c r="F679">
        <v>114.734199608951</v>
      </c>
      <c r="G679" t="s">
        <v>462</v>
      </c>
    </row>
    <row r="680" spans="1:7" x14ac:dyDescent="0.3">
      <c r="A680">
        <v>678</v>
      </c>
      <c r="B680">
        <v>2019</v>
      </c>
      <c r="C680">
        <v>5</v>
      </c>
      <c r="D680" t="s">
        <v>603</v>
      </c>
      <c r="E680" s="1">
        <v>422085764.02112901</v>
      </c>
      <c r="F680">
        <v>148.30891428687599</v>
      </c>
      <c r="G680" t="s">
        <v>462</v>
      </c>
    </row>
    <row r="681" spans="1:7" x14ac:dyDescent="0.3">
      <c r="A681">
        <v>679</v>
      </c>
      <c r="B681">
        <v>2019</v>
      </c>
      <c r="C681">
        <v>5</v>
      </c>
      <c r="D681" t="s">
        <v>604</v>
      </c>
      <c r="E681" s="1">
        <v>397694749.90066302</v>
      </c>
      <c r="F681">
        <v>127.305745971197</v>
      </c>
      <c r="G681" t="s">
        <v>462</v>
      </c>
    </row>
    <row r="682" spans="1:7" x14ac:dyDescent="0.3">
      <c r="A682">
        <v>680</v>
      </c>
      <c r="B682">
        <v>2019</v>
      </c>
      <c r="C682">
        <v>5</v>
      </c>
      <c r="D682" t="s">
        <v>605</v>
      </c>
      <c r="E682" s="1">
        <v>1517354861.31195</v>
      </c>
      <c r="F682">
        <v>85.340098091257502</v>
      </c>
      <c r="G682" t="s">
        <v>462</v>
      </c>
    </row>
    <row r="683" spans="1:7" x14ac:dyDescent="0.3">
      <c r="A683">
        <v>681</v>
      </c>
      <c r="B683">
        <v>2019</v>
      </c>
      <c r="C683">
        <v>5</v>
      </c>
      <c r="D683" t="s">
        <v>606</v>
      </c>
      <c r="E683" s="1">
        <v>5106491399.3695297</v>
      </c>
      <c r="F683">
        <v>81.261126082322605</v>
      </c>
      <c r="G683" t="s">
        <v>462</v>
      </c>
    </row>
    <row r="684" spans="1:7" x14ac:dyDescent="0.3">
      <c r="A684">
        <v>682</v>
      </c>
      <c r="B684">
        <v>2019</v>
      </c>
      <c r="C684">
        <v>5</v>
      </c>
      <c r="D684" t="s">
        <v>607</v>
      </c>
      <c r="E684" s="1">
        <v>1640324372.38025</v>
      </c>
      <c r="F684">
        <v>48.045258407470897</v>
      </c>
      <c r="G684" t="s">
        <v>462</v>
      </c>
    </row>
    <row r="685" spans="1:7" x14ac:dyDescent="0.3">
      <c r="A685">
        <v>683</v>
      </c>
      <c r="B685">
        <v>2019</v>
      </c>
      <c r="C685">
        <v>5</v>
      </c>
      <c r="D685" t="s">
        <v>608</v>
      </c>
      <c r="E685" s="1">
        <v>1996197430.5933101</v>
      </c>
      <c r="F685">
        <v>38.799903543973997</v>
      </c>
      <c r="G685" t="s">
        <v>462</v>
      </c>
    </row>
    <row r="686" spans="1:7" x14ac:dyDescent="0.3">
      <c r="A686">
        <v>684</v>
      </c>
      <c r="B686">
        <v>2019</v>
      </c>
      <c r="C686">
        <v>5</v>
      </c>
      <c r="D686" t="s">
        <v>609</v>
      </c>
      <c r="E686" s="1">
        <v>827884512.01094699</v>
      </c>
      <c r="F686">
        <v>93.852080371325101</v>
      </c>
      <c r="G686" t="s">
        <v>462</v>
      </c>
    </row>
    <row r="687" spans="1:7" x14ac:dyDescent="0.3">
      <c r="A687">
        <v>685</v>
      </c>
      <c r="B687">
        <v>2019</v>
      </c>
      <c r="C687">
        <v>5</v>
      </c>
      <c r="D687" t="s">
        <v>610</v>
      </c>
      <c r="E687" s="1">
        <v>27925066662.691898</v>
      </c>
      <c r="F687">
        <v>24.410933637508698</v>
      </c>
      <c r="G687" t="s">
        <v>462</v>
      </c>
    </row>
    <row r="688" spans="1:7" x14ac:dyDescent="0.3">
      <c r="A688">
        <v>686</v>
      </c>
      <c r="B688">
        <v>2019</v>
      </c>
      <c r="C688">
        <v>5</v>
      </c>
      <c r="D688" t="s">
        <v>611</v>
      </c>
      <c r="E688" s="1">
        <v>9991630666.6372299</v>
      </c>
      <c r="F688">
        <v>16.869789963013702</v>
      </c>
      <c r="G688" t="s">
        <v>462</v>
      </c>
    </row>
    <row r="689" spans="1:7" x14ac:dyDescent="0.3">
      <c r="A689">
        <v>687</v>
      </c>
      <c r="B689">
        <v>2019</v>
      </c>
      <c r="C689">
        <v>5</v>
      </c>
      <c r="E689" s="1">
        <v>7292661387.1202002</v>
      </c>
      <c r="F689">
        <v>38.224606951010202</v>
      </c>
      <c r="G689" t="s">
        <v>462</v>
      </c>
    </row>
    <row r="690" spans="1:7" x14ac:dyDescent="0.3">
      <c r="A690">
        <v>688</v>
      </c>
      <c r="B690">
        <v>2019</v>
      </c>
      <c r="C690">
        <v>5</v>
      </c>
      <c r="D690" t="s">
        <v>612</v>
      </c>
      <c r="E690" s="1">
        <v>13256390113.066601</v>
      </c>
      <c r="F690">
        <v>21.033727280234199</v>
      </c>
      <c r="G690" t="s">
        <v>462</v>
      </c>
    </row>
    <row r="691" spans="1:7" x14ac:dyDescent="0.3">
      <c r="A691">
        <v>689</v>
      </c>
      <c r="B691">
        <v>2019</v>
      </c>
      <c r="C691">
        <v>5</v>
      </c>
      <c r="D691" t="s">
        <v>613</v>
      </c>
      <c r="E691" s="1">
        <v>3581196595.78016</v>
      </c>
      <c r="F691">
        <v>1.8812755500018701</v>
      </c>
      <c r="G691" t="s">
        <v>462</v>
      </c>
    </row>
    <row r="692" spans="1:7" x14ac:dyDescent="0.3">
      <c r="A692">
        <v>690</v>
      </c>
      <c r="B692">
        <v>2019</v>
      </c>
      <c r="C692">
        <v>5</v>
      </c>
      <c r="E692" s="1">
        <v>37247152.902896002</v>
      </c>
      <c r="F692">
        <v>40.138492211269202</v>
      </c>
      <c r="G692" t="s">
        <v>462</v>
      </c>
    </row>
    <row r="693" spans="1:7" x14ac:dyDescent="0.3">
      <c r="A693">
        <v>691</v>
      </c>
      <c r="B693">
        <v>2019</v>
      </c>
      <c r="C693">
        <v>5</v>
      </c>
      <c r="E693" s="1">
        <v>25322285.179603402</v>
      </c>
      <c r="F693">
        <v>1.3703741548639301</v>
      </c>
      <c r="G693" t="s">
        <v>462</v>
      </c>
    </row>
    <row r="694" spans="1:7" x14ac:dyDescent="0.3">
      <c r="A694">
        <v>692</v>
      </c>
      <c r="B694">
        <v>2019</v>
      </c>
      <c r="C694">
        <v>5</v>
      </c>
      <c r="D694" t="s">
        <v>615</v>
      </c>
      <c r="E694" s="1">
        <v>2041018330.9093001</v>
      </c>
      <c r="F694">
        <v>45.6745872351147</v>
      </c>
      <c r="G694" t="s">
        <v>462</v>
      </c>
    </row>
    <row r="695" spans="1:7" x14ac:dyDescent="0.3">
      <c r="A695">
        <v>693</v>
      </c>
      <c r="B695">
        <v>2019</v>
      </c>
      <c r="C695">
        <v>5</v>
      </c>
      <c r="D695" t="s">
        <v>616</v>
      </c>
      <c r="E695" s="1">
        <v>605930355.27862597</v>
      </c>
      <c r="F695">
        <v>52.620447278523102</v>
      </c>
      <c r="G695" t="s">
        <v>462</v>
      </c>
    </row>
    <row r="696" spans="1:7" x14ac:dyDescent="0.3">
      <c r="A696">
        <v>694</v>
      </c>
      <c r="B696">
        <v>2019</v>
      </c>
      <c r="C696">
        <v>5</v>
      </c>
      <c r="E696" s="1">
        <v>131035151.786063</v>
      </c>
      <c r="F696">
        <v>62.443323527076402</v>
      </c>
      <c r="G696" t="s">
        <v>462</v>
      </c>
    </row>
    <row r="697" spans="1:7" x14ac:dyDescent="0.3">
      <c r="A697">
        <v>695</v>
      </c>
      <c r="B697">
        <v>2019</v>
      </c>
      <c r="C697">
        <v>5</v>
      </c>
      <c r="D697" t="s">
        <v>617</v>
      </c>
      <c r="E697" s="1">
        <v>611436351.56101799</v>
      </c>
      <c r="F697">
        <v>75.278738957132106</v>
      </c>
      <c r="G697" t="s">
        <v>462</v>
      </c>
    </row>
    <row r="698" spans="1:7" x14ac:dyDescent="0.3">
      <c r="A698">
        <v>696</v>
      </c>
      <c r="B698">
        <v>2019</v>
      </c>
      <c r="C698">
        <v>5</v>
      </c>
      <c r="E698" s="1">
        <v>35239045.096558496</v>
      </c>
      <c r="F698">
        <v>84.095161461633097</v>
      </c>
      <c r="G698" t="s">
        <v>462</v>
      </c>
    </row>
    <row r="699" spans="1:7" x14ac:dyDescent="0.3">
      <c r="A699">
        <v>697</v>
      </c>
      <c r="B699">
        <v>2019</v>
      </c>
      <c r="C699">
        <v>5</v>
      </c>
      <c r="D699" t="s">
        <v>619</v>
      </c>
      <c r="E699" s="1">
        <v>411572220.10175699</v>
      </c>
      <c r="F699">
        <v>91.930459066572595</v>
      </c>
      <c r="G699" t="s">
        <v>462</v>
      </c>
    </row>
    <row r="700" spans="1:7" x14ac:dyDescent="0.3">
      <c r="A700">
        <v>698</v>
      </c>
      <c r="B700">
        <v>2019</v>
      </c>
      <c r="C700">
        <v>5</v>
      </c>
      <c r="D700" t="s">
        <v>621</v>
      </c>
      <c r="E700" s="1">
        <v>142609914.55098999</v>
      </c>
      <c r="F700">
        <v>105.67642752786401</v>
      </c>
      <c r="G700" t="s">
        <v>462</v>
      </c>
    </row>
    <row r="701" spans="1:7" x14ac:dyDescent="0.3">
      <c r="A701">
        <v>699</v>
      </c>
      <c r="B701">
        <v>2019</v>
      </c>
      <c r="C701">
        <v>5</v>
      </c>
      <c r="D701" t="s">
        <v>622</v>
      </c>
      <c r="E701" s="1">
        <v>325241863.996732</v>
      </c>
      <c r="F701">
        <v>82.691003346730398</v>
      </c>
      <c r="G701" t="s">
        <v>462</v>
      </c>
    </row>
    <row r="702" spans="1:7" x14ac:dyDescent="0.3">
      <c r="A702">
        <v>700</v>
      </c>
      <c r="B702">
        <v>2019</v>
      </c>
      <c r="C702">
        <v>5</v>
      </c>
      <c r="D702" t="s">
        <v>623</v>
      </c>
      <c r="E702" s="1">
        <v>549866723.00464296</v>
      </c>
      <c r="F702">
        <v>77.931241100422795</v>
      </c>
      <c r="G702" t="s">
        <v>462</v>
      </c>
    </row>
    <row r="703" spans="1:7" x14ac:dyDescent="0.3">
      <c r="A703">
        <v>701</v>
      </c>
      <c r="B703">
        <v>2019</v>
      </c>
      <c r="C703">
        <v>5</v>
      </c>
      <c r="E703" s="1">
        <v>51177523.518806398</v>
      </c>
      <c r="F703">
        <v>85.252199148900203</v>
      </c>
      <c r="G703" t="s">
        <v>462</v>
      </c>
    </row>
    <row r="704" spans="1:7" x14ac:dyDescent="0.3">
      <c r="A704">
        <v>702</v>
      </c>
      <c r="B704">
        <v>2019</v>
      </c>
      <c r="C704">
        <v>5</v>
      </c>
      <c r="E704" s="1">
        <v>18918004.079254899</v>
      </c>
      <c r="F704">
        <v>68.207062254349296</v>
      </c>
      <c r="G704" t="s">
        <v>462</v>
      </c>
    </row>
    <row r="705" spans="1:7" x14ac:dyDescent="0.3">
      <c r="A705">
        <v>703</v>
      </c>
      <c r="B705">
        <v>2019</v>
      </c>
      <c r="C705">
        <v>5</v>
      </c>
      <c r="E705" s="1">
        <v>167968861.782038</v>
      </c>
      <c r="F705">
        <v>70.548183123456397</v>
      </c>
      <c r="G705" t="s">
        <v>462</v>
      </c>
    </row>
    <row r="706" spans="1:7" x14ac:dyDescent="0.3">
      <c r="A706">
        <v>704</v>
      </c>
      <c r="B706">
        <v>2019</v>
      </c>
      <c r="C706">
        <v>5</v>
      </c>
      <c r="E706" s="1">
        <v>81433391.728578895</v>
      </c>
      <c r="F706">
        <v>21.4780358232459</v>
      </c>
      <c r="G706" t="s">
        <v>462</v>
      </c>
    </row>
    <row r="707" spans="1:7" x14ac:dyDescent="0.3">
      <c r="A707">
        <v>705</v>
      </c>
      <c r="B707">
        <v>2019</v>
      </c>
      <c r="C707">
        <v>5</v>
      </c>
      <c r="D707" t="s">
        <v>624</v>
      </c>
      <c r="E707" s="1">
        <v>11550167785.3235</v>
      </c>
      <c r="F707">
        <v>13.814569768275801</v>
      </c>
      <c r="G707" t="s">
        <v>462</v>
      </c>
    </row>
    <row r="708" spans="1:7" x14ac:dyDescent="0.3">
      <c r="A708">
        <v>706</v>
      </c>
      <c r="B708">
        <v>2019</v>
      </c>
      <c r="C708">
        <v>5</v>
      </c>
      <c r="D708" t="s">
        <v>625</v>
      </c>
      <c r="E708" s="1">
        <v>13014403053.783501</v>
      </c>
      <c r="F708">
        <v>20.431693987484099</v>
      </c>
      <c r="G708" t="s">
        <v>462</v>
      </c>
    </row>
    <row r="709" spans="1:7" x14ac:dyDescent="0.3">
      <c r="A709">
        <v>707</v>
      </c>
      <c r="B709">
        <v>2019</v>
      </c>
      <c r="C709">
        <v>5</v>
      </c>
      <c r="D709" t="s">
        <v>626</v>
      </c>
      <c r="E709" s="1">
        <v>1423069413.0258601</v>
      </c>
      <c r="F709">
        <v>53.720659374051003</v>
      </c>
      <c r="G709" t="s">
        <v>462</v>
      </c>
    </row>
    <row r="710" spans="1:7" x14ac:dyDescent="0.3">
      <c r="A710">
        <v>708</v>
      </c>
      <c r="B710">
        <v>2019</v>
      </c>
      <c r="C710">
        <v>5</v>
      </c>
      <c r="D710" t="s">
        <v>627</v>
      </c>
      <c r="E710" s="1">
        <v>604356379.307827</v>
      </c>
      <c r="F710">
        <v>68.954601418056797</v>
      </c>
      <c r="G710" t="s">
        <v>462</v>
      </c>
    </row>
    <row r="711" spans="1:7" x14ac:dyDescent="0.3">
      <c r="A711">
        <v>709</v>
      </c>
      <c r="B711">
        <v>2019</v>
      </c>
      <c r="C711">
        <v>5</v>
      </c>
      <c r="D711" t="s">
        <v>628</v>
      </c>
      <c r="E711" s="1">
        <v>728853784.529477</v>
      </c>
      <c r="F711">
        <v>82.286157083568995</v>
      </c>
      <c r="G711" t="s">
        <v>462</v>
      </c>
    </row>
    <row r="712" spans="1:7" x14ac:dyDescent="0.3">
      <c r="A712">
        <v>710</v>
      </c>
      <c r="B712">
        <v>2019</v>
      </c>
      <c r="C712">
        <v>5</v>
      </c>
      <c r="D712" t="s">
        <v>629</v>
      </c>
      <c r="E712" s="1">
        <v>1156953600.2190299</v>
      </c>
      <c r="F712">
        <v>81.037805759725202</v>
      </c>
      <c r="G712" t="s">
        <v>462</v>
      </c>
    </row>
    <row r="713" spans="1:7" x14ac:dyDescent="0.3">
      <c r="A713">
        <v>711</v>
      </c>
      <c r="B713">
        <v>2019</v>
      </c>
      <c r="C713">
        <v>5</v>
      </c>
      <c r="D713" t="s">
        <v>630</v>
      </c>
      <c r="E713" s="1">
        <v>8242799167.7091198</v>
      </c>
      <c r="F713">
        <v>45.1354406260456</v>
      </c>
      <c r="G713" t="s">
        <v>462</v>
      </c>
    </row>
    <row r="714" spans="1:7" x14ac:dyDescent="0.3">
      <c r="A714">
        <v>712</v>
      </c>
      <c r="B714">
        <v>2019</v>
      </c>
      <c r="C714">
        <v>5</v>
      </c>
      <c r="D714" t="s">
        <v>631</v>
      </c>
      <c r="E714" s="1">
        <v>968076931.52810705</v>
      </c>
      <c r="F714">
        <v>95.632118107058602</v>
      </c>
      <c r="G714" t="s">
        <v>462</v>
      </c>
    </row>
    <row r="715" spans="1:7" x14ac:dyDescent="0.3">
      <c r="A715">
        <v>713</v>
      </c>
      <c r="B715">
        <v>2019</v>
      </c>
      <c r="C715">
        <v>5</v>
      </c>
      <c r="D715" t="s">
        <v>632</v>
      </c>
      <c r="E715" s="1">
        <v>755819072.60557199</v>
      </c>
      <c r="F715">
        <v>111.06833981750999</v>
      </c>
      <c r="G715" t="s">
        <v>462</v>
      </c>
    </row>
    <row r="716" spans="1:7" x14ac:dyDescent="0.3">
      <c r="A716">
        <v>714</v>
      </c>
      <c r="B716">
        <v>2019</v>
      </c>
      <c r="C716">
        <v>6</v>
      </c>
      <c r="D716" t="s">
        <v>597</v>
      </c>
      <c r="E716" s="1">
        <v>11471728699.770399</v>
      </c>
      <c r="F716">
        <v>56.580306885169698</v>
      </c>
      <c r="G716" t="s">
        <v>462</v>
      </c>
    </row>
    <row r="717" spans="1:7" x14ac:dyDescent="0.3">
      <c r="A717">
        <v>715</v>
      </c>
      <c r="B717">
        <v>2019</v>
      </c>
      <c r="C717">
        <v>6</v>
      </c>
      <c r="D717" t="s">
        <v>598</v>
      </c>
      <c r="E717" s="1">
        <v>3687689163.67488</v>
      </c>
      <c r="F717">
        <v>143.68102393409799</v>
      </c>
      <c r="G717" t="s">
        <v>462</v>
      </c>
    </row>
    <row r="718" spans="1:7" x14ac:dyDescent="0.3">
      <c r="A718">
        <v>716</v>
      </c>
      <c r="B718">
        <v>2019</v>
      </c>
      <c r="C718">
        <v>6</v>
      </c>
      <c r="D718" t="s">
        <v>599</v>
      </c>
      <c r="E718" s="1">
        <v>1328345994.4294701</v>
      </c>
      <c r="F718">
        <v>161.03037985286699</v>
      </c>
      <c r="G718" t="s">
        <v>462</v>
      </c>
    </row>
    <row r="719" spans="1:7" x14ac:dyDescent="0.3">
      <c r="A719">
        <v>717</v>
      </c>
      <c r="B719">
        <v>2019</v>
      </c>
      <c r="C719">
        <v>6</v>
      </c>
      <c r="D719" t="s">
        <v>600</v>
      </c>
      <c r="E719" s="1">
        <v>2386916831.8411002</v>
      </c>
      <c r="F719">
        <v>205.21059241449399</v>
      </c>
      <c r="G719" t="s">
        <v>462</v>
      </c>
    </row>
    <row r="720" spans="1:7" x14ac:dyDescent="0.3">
      <c r="A720">
        <v>718</v>
      </c>
      <c r="B720">
        <v>2019</v>
      </c>
      <c r="C720">
        <v>6</v>
      </c>
      <c r="D720" t="s">
        <v>601</v>
      </c>
      <c r="E720" s="1">
        <v>1267625229.7317801</v>
      </c>
      <c r="F720">
        <v>141.02257982567599</v>
      </c>
      <c r="G720" t="s">
        <v>462</v>
      </c>
    </row>
    <row r="721" spans="1:7" x14ac:dyDescent="0.3">
      <c r="A721">
        <v>719</v>
      </c>
      <c r="B721">
        <v>2019</v>
      </c>
      <c r="C721">
        <v>6</v>
      </c>
      <c r="D721" t="s">
        <v>602</v>
      </c>
      <c r="E721" s="1">
        <v>391058343.134152</v>
      </c>
      <c r="F721">
        <v>173.009032195533</v>
      </c>
      <c r="G721" t="s">
        <v>462</v>
      </c>
    </row>
    <row r="722" spans="1:7" x14ac:dyDescent="0.3">
      <c r="A722">
        <v>720</v>
      </c>
      <c r="B722">
        <v>2019</v>
      </c>
      <c r="C722">
        <v>6</v>
      </c>
      <c r="D722" t="s">
        <v>603</v>
      </c>
      <c r="E722" s="1">
        <v>422085764.02112901</v>
      </c>
      <c r="F722">
        <v>210.130504586928</v>
      </c>
      <c r="G722" t="s">
        <v>462</v>
      </c>
    </row>
    <row r="723" spans="1:7" x14ac:dyDescent="0.3">
      <c r="A723">
        <v>721</v>
      </c>
      <c r="B723">
        <v>2019</v>
      </c>
      <c r="C723">
        <v>6</v>
      </c>
      <c r="D723" t="s">
        <v>604</v>
      </c>
      <c r="E723" s="1">
        <v>397694749.90066302</v>
      </c>
      <c r="F723">
        <v>180.60621860037801</v>
      </c>
      <c r="G723" t="s">
        <v>462</v>
      </c>
    </row>
    <row r="724" spans="1:7" x14ac:dyDescent="0.3">
      <c r="A724">
        <v>722</v>
      </c>
      <c r="B724">
        <v>2019</v>
      </c>
      <c r="C724">
        <v>6</v>
      </c>
      <c r="D724" t="s">
        <v>605</v>
      </c>
      <c r="E724" s="1">
        <v>1517354861.31195</v>
      </c>
      <c r="F724">
        <v>146.65129669407099</v>
      </c>
      <c r="G724" t="s">
        <v>462</v>
      </c>
    </row>
    <row r="725" spans="1:7" x14ac:dyDescent="0.3">
      <c r="A725">
        <v>723</v>
      </c>
      <c r="B725">
        <v>2019</v>
      </c>
      <c r="C725">
        <v>6</v>
      </c>
      <c r="D725" t="s">
        <v>606</v>
      </c>
      <c r="E725" s="1">
        <v>5106491399.3695297</v>
      </c>
      <c r="F725">
        <v>120.57604136495399</v>
      </c>
      <c r="G725" t="s">
        <v>462</v>
      </c>
    </row>
    <row r="726" spans="1:7" x14ac:dyDescent="0.3">
      <c r="A726">
        <v>724</v>
      </c>
      <c r="B726">
        <v>2019</v>
      </c>
      <c r="C726">
        <v>6</v>
      </c>
      <c r="D726" t="s">
        <v>607</v>
      </c>
      <c r="E726" s="1">
        <v>1640324372.38025</v>
      </c>
      <c r="F726">
        <v>56.708249970190202</v>
      </c>
      <c r="G726" t="s">
        <v>462</v>
      </c>
    </row>
    <row r="727" spans="1:7" x14ac:dyDescent="0.3">
      <c r="A727">
        <v>725</v>
      </c>
      <c r="B727">
        <v>2019</v>
      </c>
      <c r="C727">
        <v>6</v>
      </c>
      <c r="D727" t="s">
        <v>608</v>
      </c>
      <c r="E727" s="1">
        <v>1996197430.5933101</v>
      </c>
      <c r="F727">
        <v>33.1907607415759</v>
      </c>
      <c r="G727" t="s">
        <v>462</v>
      </c>
    </row>
    <row r="728" spans="1:7" x14ac:dyDescent="0.3">
      <c r="A728">
        <v>726</v>
      </c>
      <c r="B728">
        <v>2019</v>
      </c>
      <c r="C728">
        <v>6</v>
      </c>
      <c r="D728" t="s">
        <v>609</v>
      </c>
      <c r="E728" s="1">
        <v>827884512.01094699</v>
      </c>
      <c r="F728">
        <v>148.00914169762299</v>
      </c>
      <c r="G728" t="s">
        <v>462</v>
      </c>
    </row>
    <row r="729" spans="1:7" x14ac:dyDescent="0.3">
      <c r="A729">
        <v>727</v>
      </c>
      <c r="B729">
        <v>2019</v>
      </c>
      <c r="C729">
        <v>6</v>
      </c>
      <c r="D729" t="s">
        <v>610</v>
      </c>
      <c r="E729" s="1">
        <v>27925066662.691898</v>
      </c>
      <c r="F729">
        <v>58.149659969252497</v>
      </c>
      <c r="G729" t="s">
        <v>462</v>
      </c>
    </row>
    <row r="730" spans="1:7" x14ac:dyDescent="0.3">
      <c r="A730">
        <v>728</v>
      </c>
      <c r="B730">
        <v>2019</v>
      </c>
      <c r="C730">
        <v>6</v>
      </c>
      <c r="D730" t="s">
        <v>611</v>
      </c>
      <c r="E730" s="1">
        <v>9991630666.6372299</v>
      </c>
      <c r="F730">
        <v>26.7150397792477</v>
      </c>
      <c r="G730" t="s">
        <v>462</v>
      </c>
    </row>
    <row r="731" spans="1:7" x14ac:dyDescent="0.3">
      <c r="A731">
        <v>729</v>
      </c>
      <c r="B731">
        <v>2019</v>
      </c>
      <c r="C731">
        <v>6</v>
      </c>
      <c r="E731" s="1">
        <v>7292661387.1202002</v>
      </c>
      <c r="F731">
        <v>66.231942258433193</v>
      </c>
      <c r="G731" t="s">
        <v>462</v>
      </c>
    </row>
    <row r="732" spans="1:7" x14ac:dyDescent="0.3">
      <c r="A732">
        <v>730</v>
      </c>
      <c r="B732">
        <v>2019</v>
      </c>
      <c r="C732">
        <v>6</v>
      </c>
      <c r="D732" t="s">
        <v>612</v>
      </c>
      <c r="E732" s="1">
        <v>13256390113.066601</v>
      </c>
      <c r="F732">
        <v>53.302079103743303</v>
      </c>
      <c r="G732" t="s">
        <v>462</v>
      </c>
    </row>
    <row r="733" spans="1:7" x14ac:dyDescent="0.3">
      <c r="A733">
        <v>731</v>
      </c>
      <c r="B733">
        <v>2019</v>
      </c>
      <c r="C733">
        <v>6</v>
      </c>
      <c r="D733" t="s">
        <v>613</v>
      </c>
      <c r="E733" s="1">
        <v>3581196595.78016</v>
      </c>
      <c r="F733">
        <v>18.980615619504899</v>
      </c>
      <c r="G733" t="s">
        <v>462</v>
      </c>
    </row>
    <row r="734" spans="1:7" x14ac:dyDescent="0.3">
      <c r="A734">
        <v>732</v>
      </c>
      <c r="B734">
        <v>2019</v>
      </c>
      <c r="C734">
        <v>6</v>
      </c>
      <c r="E734" s="1">
        <v>37247152.902896002</v>
      </c>
      <c r="F734">
        <v>37.771474560507599</v>
      </c>
      <c r="G734" t="s">
        <v>462</v>
      </c>
    </row>
    <row r="735" spans="1:7" x14ac:dyDescent="0.3">
      <c r="A735">
        <v>733</v>
      </c>
      <c r="B735">
        <v>2019</v>
      </c>
      <c r="C735">
        <v>6</v>
      </c>
      <c r="E735" s="1">
        <v>25322285.179603402</v>
      </c>
      <c r="F735">
        <v>2.30924290383083</v>
      </c>
      <c r="G735" t="s">
        <v>462</v>
      </c>
    </row>
    <row r="736" spans="1:7" x14ac:dyDescent="0.3">
      <c r="A736">
        <v>734</v>
      </c>
      <c r="B736">
        <v>2019</v>
      </c>
      <c r="C736">
        <v>6</v>
      </c>
      <c r="D736" t="s">
        <v>615</v>
      </c>
      <c r="E736" s="1">
        <v>2041018330.9093001</v>
      </c>
      <c r="F736">
        <v>108.135659015255</v>
      </c>
      <c r="G736" t="s">
        <v>462</v>
      </c>
    </row>
    <row r="737" spans="1:7" x14ac:dyDescent="0.3">
      <c r="A737">
        <v>735</v>
      </c>
      <c r="B737">
        <v>2019</v>
      </c>
      <c r="C737">
        <v>6</v>
      </c>
      <c r="D737" t="s">
        <v>616</v>
      </c>
      <c r="E737" s="1">
        <v>605930355.27862597</v>
      </c>
      <c r="F737">
        <v>178.356160986681</v>
      </c>
      <c r="G737" t="s">
        <v>462</v>
      </c>
    </row>
    <row r="738" spans="1:7" x14ac:dyDescent="0.3">
      <c r="A738">
        <v>736</v>
      </c>
      <c r="B738">
        <v>2019</v>
      </c>
      <c r="C738">
        <v>6</v>
      </c>
      <c r="E738" s="1">
        <v>131035151.786063</v>
      </c>
      <c r="F738">
        <v>192.81969340850901</v>
      </c>
      <c r="G738" t="s">
        <v>462</v>
      </c>
    </row>
    <row r="739" spans="1:7" x14ac:dyDescent="0.3">
      <c r="A739">
        <v>737</v>
      </c>
      <c r="B739">
        <v>2019</v>
      </c>
      <c r="C739">
        <v>6</v>
      </c>
      <c r="D739" t="s">
        <v>617</v>
      </c>
      <c r="E739" s="1">
        <v>611436351.56101799</v>
      </c>
      <c r="F739">
        <v>179.568709457853</v>
      </c>
      <c r="G739" t="s">
        <v>462</v>
      </c>
    </row>
    <row r="740" spans="1:7" x14ac:dyDescent="0.3">
      <c r="A740">
        <v>738</v>
      </c>
      <c r="B740">
        <v>2019</v>
      </c>
      <c r="C740">
        <v>6</v>
      </c>
      <c r="E740" s="1">
        <v>35239045.096558496</v>
      </c>
      <c r="F740">
        <v>148.30864069547201</v>
      </c>
      <c r="G740" t="s">
        <v>462</v>
      </c>
    </row>
    <row r="741" spans="1:7" x14ac:dyDescent="0.3">
      <c r="A741">
        <v>739</v>
      </c>
      <c r="B741">
        <v>2019</v>
      </c>
      <c r="C741">
        <v>6</v>
      </c>
      <c r="D741" t="s">
        <v>619</v>
      </c>
      <c r="E741" s="1">
        <v>411572220.10175699</v>
      </c>
      <c r="F741">
        <v>150.021032124019</v>
      </c>
      <c r="G741" t="s">
        <v>462</v>
      </c>
    </row>
    <row r="742" spans="1:7" x14ac:dyDescent="0.3">
      <c r="A742">
        <v>740</v>
      </c>
      <c r="B742">
        <v>2019</v>
      </c>
      <c r="C742">
        <v>6</v>
      </c>
      <c r="D742" t="s">
        <v>621</v>
      </c>
      <c r="E742" s="1">
        <v>142609914.55098999</v>
      </c>
      <c r="F742">
        <v>167.440561211492</v>
      </c>
      <c r="G742" t="s">
        <v>462</v>
      </c>
    </row>
    <row r="743" spans="1:7" x14ac:dyDescent="0.3">
      <c r="A743">
        <v>741</v>
      </c>
      <c r="B743">
        <v>2019</v>
      </c>
      <c r="C743">
        <v>6</v>
      </c>
      <c r="D743" t="s">
        <v>622</v>
      </c>
      <c r="E743" s="1">
        <v>325241863.996732</v>
      </c>
      <c r="F743">
        <v>128.53470102308901</v>
      </c>
      <c r="G743" t="s">
        <v>462</v>
      </c>
    </row>
    <row r="744" spans="1:7" x14ac:dyDescent="0.3">
      <c r="A744">
        <v>742</v>
      </c>
      <c r="B744">
        <v>2019</v>
      </c>
      <c r="C744">
        <v>6</v>
      </c>
      <c r="D744" t="s">
        <v>623</v>
      </c>
      <c r="E744" s="1">
        <v>549866723.00464296</v>
      </c>
      <c r="F744">
        <v>122.38066888177001</v>
      </c>
      <c r="G744" t="s">
        <v>462</v>
      </c>
    </row>
    <row r="745" spans="1:7" x14ac:dyDescent="0.3">
      <c r="A745">
        <v>743</v>
      </c>
      <c r="B745">
        <v>2019</v>
      </c>
      <c r="C745">
        <v>6</v>
      </c>
      <c r="E745" s="1">
        <v>51177523.518806398</v>
      </c>
      <c r="F745">
        <v>150.249938788691</v>
      </c>
      <c r="G745" t="s">
        <v>462</v>
      </c>
    </row>
    <row r="746" spans="1:7" x14ac:dyDescent="0.3">
      <c r="A746">
        <v>744</v>
      </c>
      <c r="B746">
        <v>2019</v>
      </c>
      <c r="C746">
        <v>6</v>
      </c>
      <c r="E746" s="1">
        <v>18918004.079254899</v>
      </c>
      <c r="F746">
        <v>116.094690378444</v>
      </c>
      <c r="G746" t="s">
        <v>462</v>
      </c>
    </row>
    <row r="747" spans="1:7" x14ac:dyDescent="0.3">
      <c r="A747">
        <v>745</v>
      </c>
      <c r="B747">
        <v>2019</v>
      </c>
      <c r="C747">
        <v>6</v>
      </c>
      <c r="E747" s="1">
        <v>167968861.782038</v>
      </c>
      <c r="F747">
        <v>122.692388156199</v>
      </c>
      <c r="G747" t="s">
        <v>462</v>
      </c>
    </row>
    <row r="748" spans="1:7" x14ac:dyDescent="0.3">
      <c r="A748">
        <v>746</v>
      </c>
      <c r="B748">
        <v>2019</v>
      </c>
      <c r="C748">
        <v>6</v>
      </c>
      <c r="E748" s="1">
        <v>81433391.728578895</v>
      </c>
      <c r="F748">
        <v>11.8439565463396</v>
      </c>
      <c r="G748" t="s">
        <v>462</v>
      </c>
    </row>
    <row r="749" spans="1:7" x14ac:dyDescent="0.3">
      <c r="A749">
        <v>747</v>
      </c>
      <c r="B749">
        <v>2019</v>
      </c>
      <c r="C749">
        <v>6</v>
      </c>
      <c r="D749" t="s">
        <v>624</v>
      </c>
      <c r="E749" s="1">
        <v>11550167785.3235</v>
      </c>
      <c r="F749">
        <v>9.3570241098185303</v>
      </c>
      <c r="G749" t="s">
        <v>462</v>
      </c>
    </row>
    <row r="750" spans="1:7" x14ac:dyDescent="0.3">
      <c r="A750">
        <v>748</v>
      </c>
      <c r="B750">
        <v>2019</v>
      </c>
      <c r="C750">
        <v>6</v>
      </c>
      <c r="D750" t="s">
        <v>625</v>
      </c>
      <c r="E750" s="1">
        <v>13014403053.783501</v>
      </c>
      <c r="F750">
        <v>65.241311216158394</v>
      </c>
      <c r="G750" t="s">
        <v>462</v>
      </c>
    </row>
    <row r="751" spans="1:7" x14ac:dyDescent="0.3">
      <c r="A751">
        <v>749</v>
      </c>
      <c r="B751">
        <v>2019</v>
      </c>
      <c r="C751">
        <v>6</v>
      </c>
      <c r="D751" t="s">
        <v>626</v>
      </c>
      <c r="E751" s="1">
        <v>1423069413.0258601</v>
      </c>
      <c r="F751">
        <v>150.38454125961201</v>
      </c>
      <c r="G751" t="s">
        <v>462</v>
      </c>
    </row>
    <row r="752" spans="1:7" x14ac:dyDescent="0.3">
      <c r="A752">
        <v>750</v>
      </c>
      <c r="B752">
        <v>2019</v>
      </c>
      <c r="C752">
        <v>6</v>
      </c>
      <c r="D752" t="s">
        <v>627</v>
      </c>
      <c r="E752" s="1">
        <v>604356379.307827</v>
      </c>
      <c r="F752">
        <v>163.98517723934199</v>
      </c>
      <c r="G752" t="s">
        <v>462</v>
      </c>
    </row>
    <row r="753" spans="1:7" x14ac:dyDescent="0.3">
      <c r="A753">
        <v>751</v>
      </c>
      <c r="B753">
        <v>2019</v>
      </c>
      <c r="C753">
        <v>6</v>
      </c>
      <c r="D753" t="s">
        <v>628</v>
      </c>
      <c r="E753" s="1">
        <v>728853784.529477</v>
      </c>
      <c r="F753">
        <v>157.73594645794199</v>
      </c>
      <c r="G753" t="s">
        <v>462</v>
      </c>
    </row>
    <row r="754" spans="1:7" x14ac:dyDescent="0.3">
      <c r="A754">
        <v>752</v>
      </c>
      <c r="B754">
        <v>2019</v>
      </c>
      <c r="C754">
        <v>6</v>
      </c>
      <c r="D754" t="s">
        <v>629</v>
      </c>
      <c r="E754" s="1">
        <v>1156953600.2190299</v>
      </c>
      <c r="F754">
        <v>113.870766415581</v>
      </c>
      <c r="G754" t="s">
        <v>462</v>
      </c>
    </row>
    <row r="755" spans="1:7" x14ac:dyDescent="0.3">
      <c r="A755">
        <v>753</v>
      </c>
      <c r="B755">
        <v>2019</v>
      </c>
      <c r="C755">
        <v>6</v>
      </c>
      <c r="D755" t="s">
        <v>630</v>
      </c>
      <c r="E755" s="1">
        <v>8242799167.7091198</v>
      </c>
      <c r="F755">
        <v>33.9776677912702</v>
      </c>
      <c r="G755" t="s">
        <v>462</v>
      </c>
    </row>
    <row r="756" spans="1:7" x14ac:dyDescent="0.3">
      <c r="A756">
        <v>754</v>
      </c>
      <c r="B756">
        <v>2019</v>
      </c>
      <c r="C756">
        <v>6</v>
      </c>
      <c r="D756" t="s">
        <v>631</v>
      </c>
      <c r="E756" s="1">
        <v>968076931.52810705</v>
      </c>
      <c r="F756">
        <v>142.69522940956199</v>
      </c>
      <c r="G756" t="s">
        <v>462</v>
      </c>
    </row>
    <row r="757" spans="1:7" x14ac:dyDescent="0.3">
      <c r="A757">
        <v>755</v>
      </c>
      <c r="B757">
        <v>2019</v>
      </c>
      <c r="C757">
        <v>6</v>
      </c>
      <c r="D757" t="s">
        <v>632</v>
      </c>
      <c r="E757" s="1">
        <v>755819072.60557199</v>
      </c>
      <c r="F757">
        <v>168.73358714505599</v>
      </c>
      <c r="G757" t="s">
        <v>462</v>
      </c>
    </row>
    <row r="758" spans="1:7" x14ac:dyDescent="0.3">
      <c r="A758">
        <v>756</v>
      </c>
      <c r="B758">
        <v>2019</v>
      </c>
      <c r="C758">
        <v>7</v>
      </c>
      <c r="D758" t="s">
        <v>597</v>
      </c>
      <c r="E758" s="1">
        <v>11471728699.770399</v>
      </c>
      <c r="F758">
        <v>56.891279504166697</v>
      </c>
      <c r="G758" t="s">
        <v>462</v>
      </c>
    </row>
    <row r="759" spans="1:7" x14ac:dyDescent="0.3">
      <c r="A759">
        <v>757</v>
      </c>
      <c r="B759">
        <v>2019</v>
      </c>
      <c r="C759">
        <v>7</v>
      </c>
      <c r="D759" t="s">
        <v>598</v>
      </c>
      <c r="E759" s="1">
        <v>3687689163.67488</v>
      </c>
      <c r="F759">
        <v>155.134646470729</v>
      </c>
      <c r="G759" t="s">
        <v>462</v>
      </c>
    </row>
    <row r="760" spans="1:7" x14ac:dyDescent="0.3">
      <c r="A760">
        <v>758</v>
      </c>
      <c r="B760">
        <v>2019</v>
      </c>
      <c r="C760">
        <v>7</v>
      </c>
      <c r="D760" t="s">
        <v>599</v>
      </c>
      <c r="E760" s="1">
        <v>1328345994.4294701</v>
      </c>
      <c r="F760">
        <v>195.64754824824399</v>
      </c>
      <c r="G760" t="s">
        <v>462</v>
      </c>
    </row>
    <row r="761" spans="1:7" x14ac:dyDescent="0.3">
      <c r="A761">
        <v>759</v>
      </c>
      <c r="B761">
        <v>2019</v>
      </c>
      <c r="C761">
        <v>7</v>
      </c>
      <c r="D761" t="s">
        <v>600</v>
      </c>
      <c r="E761" s="1">
        <v>2386916831.8411002</v>
      </c>
      <c r="F761">
        <v>173.12034571017799</v>
      </c>
      <c r="G761" t="s">
        <v>462</v>
      </c>
    </row>
    <row r="762" spans="1:7" x14ac:dyDescent="0.3">
      <c r="A762">
        <v>760</v>
      </c>
      <c r="B762">
        <v>2019</v>
      </c>
      <c r="C762">
        <v>7</v>
      </c>
      <c r="D762" t="s">
        <v>601</v>
      </c>
      <c r="E762" s="1">
        <v>1267625229.7317801</v>
      </c>
      <c r="F762">
        <v>149.31196897552101</v>
      </c>
      <c r="G762" t="s">
        <v>462</v>
      </c>
    </row>
    <row r="763" spans="1:7" x14ac:dyDescent="0.3">
      <c r="A763">
        <v>761</v>
      </c>
      <c r="B763">
        <v>2019</v>
      </c>
      <c r="C763">
        <v>7</v>
      </c>
      <c r="D763" t="s">
        <v>602</v>
      </c>
      <c r="E763" s="1">
        <v>391058343.134152</v>
      </c>
      <c r="F763">
        <v>187.780274213599</v>
      </c>
      <c r="G763" t="s">
        <v>462</v>
      </c>
    </row>
    <row r="764" spans="1:7" x14ac:dyDescent="0.3">
      <c r="A764">
        <v>762</v>
      </c>
      <c r="B764">
        <v>2019</v>
      </c>
      <c r="C764">
        <v>7</v>
      </c>
      <c r="D764" t="s">
        <v>603</v>
      </c>
      <c r="E764" s="1">
        <v>422085764.02112901</v>
      </c>
      <c r="F764">
        <v>204.45986871174</v>
      </c>
      <c r="G764" t="s">
        <v>462</v>
      </c>
    </row>
    <row r="765" spans="1:7" x14ac:dyDescent="0.3">
      <c r="A765">
        <v>763</v>
      </c>
      <c r="B765">
        <v>2019</v>
      </c>
      <c r="C765">
        <v>7</v>
      </c>
      <c r="D765" t="s">
        <v>604</v>
      </c>
      <c r="E765" s="1">
        <v>397694749.90066302</v>
      </c>
      <c r="F765">
        <v>174.905364171088</v>
      </c>
      <c r="G765" t="s">
        <v>462</v>
      </c>
    </row>
    <row r="766" spans="1:7" x14ac:dyDescent="0.3">
      <c r="A766">
        <v>764</v>
      </c>
      <c r="B766">
        <v>2019</v>
      </c>
      <c r="C766">
        <v>7</v>
      </c>
      <c r="D766" t="s">
        <v>605</v>
      </c>
      <c r="E766" s="1">
        <v>1517354861.31195</v>
      </c>
      <c r="F766">
        <v>98.166760735163805</v>
      </c>
      <c r="G766" t="s">
        <v>462</v>
      </c>
    </row>
    <row r="767" spans="1:7" x14ac:dyDescent="0.3">
      <c r="A767">
        <v>765</v>
      </c>
      <c r="B767">
        <v>2019</v>
      </c>
      <c r="C767">
        <v>7</v>
      </c>
      <c r="D767" t="s">
        <v>606</v>
      </c>
      <c r="E767" s="1">
        <v>5106491399.3695297</v>
      </c>
      <c r="F767">
        <v>48.263393837692803</v>
      </c>
      <c r="G767" t="s">
        <v>462</v>
      </c>
    </row>
    <row r="768" spans="1:7" x14ac:dyDescent="0.3">
      <c r="A768">
        <v>766</v>
      </c>
      <c r="B768">
        <v>2019</v>
      </c>
      <c r="C768">
        <v>7</v>
      </c>
      <c r="D768" t="s">
        <v>607</v>
      </c>
      <c r="E768" s="1">
        <v>1640324372.38025</v>
      </c>
      <c r="F768">
        <v>11.839425220636301</v>
      </c>
      <c r="G768" t="s">
        <v>462</v>
      </c>
    </row>
    <row r="769" spans="1:7" x14ac:dyDescent="0.3">
      <c r="A769">
        <v>767</v>
      </c>
      <c r="B769">
        <v>2019</v>
      </c>
      <c r="C769">
        <v>7</v>
      </c>
      <c r="D769" t="s">
        <v>608</v>
      </c>
      <c r="E769" s="1">
        <v>1996197430.5933101</v>
      </c>
      <c r="F769">
        <v>11.104221192835199</v>
      </c>
      <c r="G769" t="s">
        <v>462</v>
      </c>
    </row>
    <row r="770" spans="1:7" x14ac:dyDescent="0.3">
      <c r="A770">
        <v>768</v>
      </c>
      <c r="B770">
        <v>2019</v>
      </c>
      <c r="C770">
        <v>7</v>
      </c>
      <c r="D770" t="s">
        <v>609</v>
      </c>
      <c r="E770" s="1">
        <v>827884512.01094699</v>
      </c>
      <c r="F770">
        <v>154.84350892999399</v>
      </c>
      <c r="G770" t="s">
        <v>462</v>
      </c>
    </row>
    <row r="771" spans="1:7" x14ac:dyDescent="0.3">
      <c r="A771">
        <v>769</v>
      </c>
      <c r="B771">
        <v>2019</v>
      </c>
      <c r="C771">
        <v>7</v>
      </c>
      <c r="D771" t="s">
        <v>610</v>
      </c>
      <c r="E771" s="1">
        <v>27925066662.691898</v>
      </c>
      <c r="F771">
        <v>59.7017226343049</v>
      </c>
      <c r="G771" t="s">
        <v>462</v>
      </c>
    </row>
    <row r="772" spans="1:7" x14ac:dyDescent="0.3">
      <c r="A772">
        <v>770</v>
      </c>
      <c r="B772">
        <v>2019</v>
      </c>
      <c r="C772">
        <v>7</v>
      </c>
      <c r="D772" t="s">
        <v>611</v>
      </c>
      <c r="E772" s="1">
        <v>9991630666.6372299</v>
      </c>
      <c r="F772">
        <v>34.634499233249997</v>
      </c>
      <c r="G772" t="s">
        <v>462</v>
      </c>
    </row>
    <row r="773" spans="1:7" x14ac:dyDescent="0.3">
      <c r="A773">
        <v>771</v>
      </c>
      <c r="B773">
        <v>2019</v>
      </c>
      <c r="C773">
        <v>7</v>
      </c>
      <c r="E773" s="1">
        <v>7292661387.1202002</v>
      </c>
      <c r="F773">
        <v>32.929695079249903</v>
      </c>
      <c r="G773" t="s">
        <v>462</v>
      </c>
    </row>
    <row r="774" spans="1:7" x14ac:dyDescent="0.3">
      <c r="A774">
        <v>772</v>
      </c>
      <c r="B774">
        <v>2019</v>
      </c>
      <c r="C774">
        <v>7</v>
      </c>
      <c r="D774" t="s">
        <v>612</v>
      </c>
      <c r="E774" s="1">
        <v>13256390113.066601</v>
      </c>
      <c r="F774">
        <v>41.568983213074702</v>
      </c>
      <c r="G774" t="s">
        <v>462</v>
      </c>
    </row>
    <row r="775" spans="1:7" x14ac:dyDescent="0.3">
      <c r="A775">
        <v>773</v>
      </c>
      <c r="B775">
        <v>2019</v>
      </c>
      <c r="C775">
        <v>7</v>
      </c>
      <c r="D775" t="s">
        <v>613</v>
      </c>
      <c r="E775" s="1">
        <v>3581196595.78016</v>
      </c>
      <c r="F775">
        <v>19.791060432895399</v>
      </c>
      <c r="G775" t="s">
        <v>462</v>
      </c>
    </row>
    <row r="776" spans="1:7" x14ac:dyDescent="0.3">
      <c r="A776">
        <v>774</v>
      </c>
      <c r="B776">
        <v>2019</v>
      </c>
      <c r="C776">
        <v>7</v>
      </c>
      <c r="E776" s="1">
        <v>37247152.902896002</v>
      </c>
      <c r="F776">
        <v>25.746561836382799</v>
      </c>
      <c r="G776" t="s">
        <v>462</v>
      </c>
    </row>
    <row r="777" spans="1:7" x14ac:dyDescent="0.3">
      <c r="A777">
        <v>775</v>
      </c>
      <c r="B777">
        <v>2019</v>
      </c>
      <c r="C777">
        <v>7</v>
      </c>
      <c r="E777" s="1">
        <v>25322285.179603402</v>
      </c>
      <c r="F777">
        <v>13.421366612116399</v>
      </c>
      <c r="G777" t="s">
        <v>462</v>
      </c>
    </row>
    <row r="778" spans="1:7" x14ac:dyDescent="0.3">
      <c r="A778">
        <v>776</v>
      </c>
      <c r="B778">
        <v>2019</v>
      </c>
      <c r="C778">
        <v>7</v>
      </c>
      <c r="D778" t="s">
        <v>615</v>
      </c>
      <c r="E778" s="1">
        <v>2041018330.9093001</v>
      </c>
      <c r="F778">
        <v>124.196875665834</v>
      </c>
      <c r="G778" t="s">
        <v>462</v>
      </c>
    </row>
    <row r="779" spans="1:7" x14ac:dyDescent="0.3">
      <c r="A779">
        <v>777</v>
      </c>
      <c r="B779">
        <v>2019</v>
      </c>
      <c r="C779">
        <v>7</v>
      </c>
      <c r="D779" t="s">
        <v>616</v>
      </c>
      <c r="E779" s="1">
        <v>605930355.27862597</v>
      </c>
      <c r="F779">
        <v>146.941904774395</v>
      </c>
      <c r="G779" t="s">
        <v>462</v>
      </c>
    </row>
    <row r="780" spans="1:7" x14ac:dyDescent="0.3">
      <c r="A780">
        <v>778</v>
      </c>
      <c r="B780">
        <v>2019</v>
      </c>
      <c r="C780">
        <v>7</v>
      </c>
      <c r="E780" s="1">
        <v>131035151.786063</v>
      </c>
      <c r="F780">
        <v>142.697005312691</v>
      </c>
      <c r="G780" t="s">
        <v>462</v>
      </c>
    </row>
    <row r="781" spans="1:7" x14ac:dyDescent="0.3">
      <c r="A781">
        <v>779</v>
      </c>
      <c r="B781">
        <v>2019</v>
      </c>
      <c r="C781">
        <v>7</v>
      </c>
      <c r="D781" t="s">
        <v>617</v>
      </c>
      <c r="E781" s="1">
        <v>611436351.56101799</v>
      </c>
      <c r="F781">
        <v>180.355468720083</v>
      </c>
      <c r="G781" t="s">
        <v>462</v>
      </c>
    </row>
    <row r="782" spans="1:7" x14ac:dyDescent="0.3">
      <c r="A782">
        <v>780</v>
      </c>
      <c r="B782">
        <v>2019</v>
      </c>
      <c r="C782">
        <v>7</v>
      </c>
      <c r="E782" s="1">
        <v>35239045.096558496</v>
      </c>
      <c r="F782">
        <v>153.17631638214201</v>
      </c>
      <c r="G782" t="s">
        <v>462</v>
      </c>
    </row>
    <row r="783" spans="1:7" x14ac:dyDescent="0.3">
      <c r="A783">
        <v>781</v>
      </c>
      <c r="B783">
        <v>2019</v>
      </c>
      <c r="C783">
        <v>7</v>
      </c>
      <c r="D783" t="s">
        <v>619</v>
      </c>
      <c r="E783" s="1">
        <v>411572220.10175699</v>
      </c>
      <c r="F783">
        <v>175.285546467871</v>
      </c>
      <c r="G783" t="s">
        <v>462</v>
      </c>
    </row>
    <row r="784" spans="1:7" x14ac:dyDescent="0.3">
      <c r="A784">
        <v>782</v>
      </c>
      <c r="B784">
        <v>2019</v>
      </c>
      <c r="C784">
        <v>7</v>
      </c>
      <c r="D784" t="s">
        <v>621</v>
      </c>
      <c r="E784" s="1">
        <v>142609914.55098999</v>
      </c>
      <c r="F784">
        <v>140.57856706884201</v>
      </c>
      <c r="G784" t="s">
        <v>462</v>
      </c>
    </row>
    <row r="785" spans="1:7" x14ac:dyDescent="0.3">
      <c r="A785">
        <v>783</v>
      </c>
      <c r="B785">
        <v>2019</v>
      </c>
      <c r="C785">
        <v>7</v>
      </c>
      <c r="D785" t="s">
        <v>622</v>
      </c>
      <c r="E785" s="1">
        <v>325241863.996732</v>
      </c>
      <c r="F785">
        <v>73.309070766259296</v>
      </c>
      <c r="G785" t="s">
        <v>462</v>
      </c>
    </row>
    <row r="786" spans="1:7" x14ac:dyDescent="0.3">
      <c r="A786">
        <v>784</v>
      </c>
      <c r="B786">
        <v>2019</v>
      </c>
      <c r="C786">
        <v>7</v>
      </c>
      <c r="D786" t="s">
        <v>623</v>
      </c>
      <c r="E786" s="1">
        <v>549866723.00464296</v>
      </c>
      <c r="F786">
        <v>75.226879174631094</v>
      </c>
      <c r="G786" t="s">
        <v>462</v>
      </c>
    </row>
    <row r="787" spans="1:7" x14ac:dyDescent="0.3">
      <c r="A787">
        <v>785</v>
      </c>
      <c r="B787">
        <v>2019</v>
      </c>
      <c r="C787">
        <v>7</v>
      </c>
      <c r="E787" s="1">
        <v>51177523.518806398</v>
      </c>
      <c r="F787">
        <v>114.82819461266899</v>
      </c>
      <c r="G787" t="s">
        <v>462</v>
      </c>
    </row>
    <row r="788" spans="1:7" x14ac:dyDescent="0.3">
      <c r="A788">
        <v>786</v>
      </c>
      <c r="B788">
        <v>2019</v>
      </c>
      <c r="C788">
        <v>7</v>
      </c>
      <c r="E788" s="1">
        <v>18918004.079254899</v>
      </c>
      <c r="F788">
        <v>69.036685685316698</v>
      </c>
      <c r="G788" t="s">
        <v>462</v>
      </c>
    </row>
    <row r="789" spans="1:7" x14ac:dyDescent="0.3">
      <c r="A789">
        <v>787</v>
      </c>
      <c r="B789">
        <v>2019</v>
      </c>
      <c r="C789">
        <v>7</v>
      </c>
      <c r="E789" s="1">
        <v>167968861.782038</v>
      </c>
      <c r="F789">
        <v>54.357443950804601</v>
      </c>
      <c r="G789" t="s">
        <v>462</v>
      </c>
    </row>
    <row r="790" spans="1:7" x14ac:dyDescent="0.3">
      <c r="A790">
        <v>788</v>
      </c>
      <c r="B790">
        <v>2019</v>
      </c>
      <c r="C790">
        <v>7</v>
      </c>
      <c r="E790" s="1">
        <v>81433391.728578895</v>
      </c>
      <c r="F790">
        <v>0</v>
      </c>
      <c r="G790" t="s">
        <v>462</v>
      </c>
    </row>
    <row r="791" spans="1:7" x14ac:dyDescent="0.3">
      <c r="A791">
        <v>789</v>
      </c>
      <c r="B791">
        <v>2019</v>
      </c>
      <c r="C791">
        <v>7</v>
      </c>
      <c r="D791" t="s">
        <v>624</v>
      </c>
      <c r="E791" s="1">
        <v>11550167785.3235</v>
      </c>
      <c r="F791">
        <v>15.8406756199459</v>
      </c>
      <c r="G791" t="s">
        <v>462</v>
      </c>
    </row>
    <row r="792" spans="1:7" x14ac:dyDescent="0.3">
      <c r="A792">
        <v>790</v>
      </c>
      <c r="B792">
        <v>2019</v>
      </c>
      <c r="C792">
        <v>7</v>
      </c>
      <c r="D792" t="s">
        <v>625</v>
      </c>
      <c r="E792" s="1">
        <v>13014403053.783501</v>
      </c>
      <c r="F792">
        <v>53.940716763169597</v>
      </c>
      <c r="G792" t="s">
        <v>462</v>
      </c>
    </row>
    <row r="793" spans="1:7" x14ac:dyDescent="0.3">
      <c r="A793">
        <v>791</v>
      </c>
      <c r="B793">
        <v>2019</v>
      </c>
      <c r="C793">
        <v>7</v>
      </c>
      <c r="D793" t="s">
        <v>626</v>
      </c>
      <c r="E793" s="1">
        <v>1423069413.0258601</v>
      </c>
      <c r="F793">
        <v>91.210662347281996</v>
      </c>
      <c r="G793" t="s">
        <v>462</v>
      </c>
    </row>
    <row r="794" spans="1:7" x14ac:dyDescent="0.3">
      <c r="A794">
        <v>792</v>
      </c>
      <c r="B794">
        <v>2019</v>
      </c>
      <c r="C794">
        <v>7</v>
      </c>
      <c r="D794" t="s">
        <v>627</v>
      </c>
      <c r="E794" s="1">
        <v>604356379.307827</v>
      </c>
      <c r="F794">
        <v>125.67582705756899</v>
      </c>
      <c r="G794" t="s">
        <v>462</v>
      </c>
    </row>
    <row r="795" spans="1:7" x14ac:dyDescent="0.3">
      <c r="A795">
        <v>793</v>
      </c>
      <c r="B795">
        <v>2019</v>
      </c>
      <c r="C795">
        <v>7</v>
      </c>
      <c r="D795" t="s">
        <v>628</v>
      </c>
      <c r="E795" s="1">
        <v>728853784.529477</v>
      </c>
      <c r="F795">
        <v>164.03674898424501</v>
      </c>
      <c r="G795" t="s">
        <v>462</v>
      </c>
    </row>
    <row r="796" spans="1:7" x14ac:dyDescent="0.3">
      <c r="A796">
        <v>794</v>
      </c>
      <c r="B796">
        <v>2019</v>
      </c>
      <c r="C796">
        <v>7</v>
      </c>
      <c r="D796" t="s">
        <v>629</v>
      </c>
      <c r="E796" s="1">
        <v>1156953600.2190299</v>
      </c>
      <c r="F796">
        <v>43.942582701668499</v>
      </c>
      <c r="G796" t="s">
        <v>462</v>
      </c>
    </row>
    <row r="797" spans="1:7" x14ac:dyDescent="0.3">
      <c r="A797">
        <v>795</v>
      </c>
      <c r="B797">
        <v>2019</v>
      </c>
      <c r="C797">
        <v>7</v>
      </c>
      <c r="D797" t="s">
        <v>630</v>
      </c>
      <c r="E797" s="1">
        <v>8242799167.7091198</v>
      </c>
      <c r="F797">
        <v>5.9472164043597902</v>
      </c>
      <c r="G797" t="s">
        <v>462</v>
      </c>
    </row>
    <row r="798" spans="1:7" x14ac:dyDescent="0.3">
      <c r="A798">
        <v>796</v>
      </c>
      <c r="B798">
        <v>2019</v>
      </c>
      <c r="C798">
        <v>7</v>
      </c>
      <c r="D798" t="s">
        <v>631</v>
      </c>
      <c r="E798" s="1">
        <v>968076931.52810705</v>
      </c>
      <c r="F798">
        <v>89.534505343729094</v>
      </c>
      <c r="G798" t="s">
        <v>462</v>
      </c>
    </row>
    <row r="799" spans="1:7" x14ac:dyDescent="0.3">
      <c r="A799">
        <v>797</v>
      </c>
      <c r="B799">
        <v>2019</v>
      </c>
      <c r="C799">
        <v>7</v>
      </c>
      <c r="D799" t="s">
        <v>632</v>
      </c>
      <c r="E799" s="1">
        <v>755819072.60557199</v>
      </c>
      <c r="F799">
        <v>58.930866803232099</v>
      </c>
      <c r="G799" t="s">
        <v>462</v>
      </c>
    </row>
    <row r="800" spans="1:7" x14ac:dyDescent="0.3">
      <c r="A800">
        <v>798</v>
      </c>
      <c r="B800">
        <v>2019</v>
      </c>
      <c r="C800">
        <v>8</v>
      </c>
      <c r="D800" t="s">
        <v>597</v>
      </c>
      <c r="E800" s="1">
        <v>11471728699.770399</v>
      </c>
      <c r="F800">
        <v>46.511961224888303</v>
      </c>
      <c r="G800" t="s">
        <v>462</v>
      </c>
    </row>
    <row r="801" spans="1:7" x14ac:dyDescent="0.3">
      <c r="A801">
        <v>799</v>
      </c>
      <c r="B801">
        <v>2019</v>
      </c>
      <c r="C801">
        <v>8</v>
      </c>
      <c r="D801" t="s">
        <v>598</v>
      </c>
      <c r="E801" s="1">
        <v>3687689163.67488</v>
      </c>
      <c r="F801">
        <v>147.24069103225</v>
      </c>
      <c r="G801" t="s">
        <v>462</v>
      </c>
    </row>
    <row r="802" spans="1:7" x14ac:dyDescent="0.3">
      <c r="A802">
        <v>800</v>
      </c>
      <c r="B802">
        <v>2019</v>
      </c>
      <c r="C802">
        <v>8</v>
      </c>
      <c r="D802" t="s">
        <v>599</v>
      </c>
      <c r="E802" s="1">
        <v>1328345994.4294701</v>
      </c>
      <c r="F802">
        <v>185.721109377407</v>
      </c>
      <c r="G802" t="s">
        <v>462</v>
      </c>
    </row>
    <row r="803" spans="1:7" x14ac:dyDescent="0.3">
      <c r="A803">
        <v>801</v>
      </c>
      <c r="B803">
        <v>2019</v>
      </c>
      <c r="C803">
        <v>8</v>
      </c>
      <c r="D803" t="s">
        <v>600</v>
      </c>
      <c r="E803" s="1">
        <v>2386916831.8411002</v>
      </c>
      <c r="F803">
        <v>212.43365645495601</v>
      </c>
      <c r="G803" t="s">
        <v>462</v>
      </c>
    </row>
    <row r="804" spans="1:7" x14ac:dyDescent="0.3">
      <c r="A804">
        <v>802</v>
      </c>
      <c r="B804">
        <v>2019</v>
      </c>
      <c r="C804">
        <v>8</v>
      </c>
      <c r="D804" t="s">
        <v>601</v>
      </c>
      <c r="E804" s="1">
        <v>1267625229.7317801</v>
      </c>
      <c r="F804">
        <v>128.787149473179</v>
      </c>
      <c r="G804" t="s">
        <v>462</v>
      </c>
    </row>
    <row r="805" spans="1:7" x14ac:dyDescent="0.3">
      <c r="A805">
        <v>803</v>
      </c>
      <c r="B805">
        <v>2019</v>
      </c>
      <c r="C805">
        <v>8</v>
      </c>
      <c r="D805" t="s">
        <v>602</v>
      </c>
      <c r="E805" s="1">
        <v>391058343.134152</v>
      </c>
      <c r="F805">
        <v>134.579679654888</v>
      </c>
      <c r="G805" t="s">
        <v>462</v>
      </c>
    </row>
    <row r="806" spans="1:7" x14ac:dyDescent="0.3">
      <c r="A806">
        <v>804</v>
      </c>
      <c r="B806">
        <v>2019</v>
      </c>
      <c r="C806">
        <v>8</v>
      </c>
      <c r="D806" t="s">
        <v>603</v>
      </c>
      <c r="E806" s="1">
        <v>422085764.02112901</v>
      </c>
      <c r="F806">
        <v>186.143616311996</v>
      </c>
      <c r="G806" t="s">
        <v>462</v>
      </c>
    </row>
    <row r="807" spans="1:7" x14ac:dyDescent="0.3">
      <c r="A807">
        <v>805</v>
      </c>
      <c r="B807">
        <v>2019</v>
      </c>
      <c r="C807">
        <v>8</v>
      </c>
      <c r="D807" t="s">
        <v>604</v>
      </c>
      <c r="E807" s="1">
        <v>397694749.90066302</v>
      </c>
      <c r="F807">
        <v>158.48027601904101</v>
      </c>
      <c r="G807" t="s">
        <v>462</v>
      </c>
    </row>
    <row r="808" spans="1:7" x14ac:dyDescent="0.3">
      <c r="A808">
        <v>806</v>
      </c>
      <c r="B808">
        <v>2019</v>
      </c>
      <c r="C808">
        <v>8</v>
      </c>
      <c r="D808" t="s">
        <v>605</v>
      </c>
      <c r="E808" s="1">
        <v>1517354861.31195</v>
      </c>
      <c r="F808">
        <v>121.44499376291699</v>
      </c>
      <c r="G808" t="s">
        <v>462</v>
      </c>
    </row>
    <row r="809" spans="1:7" x14ac:dyDescent="0.3">
      <c r="A809">
        <v>807</v>
      </c>
      <c r="B809">
        <v>2019</v>
      </c>
      <c r="C809">
        <v>8</v>
      </c>
      <c r="D809" t="s">
        <v>606</v>
      </c>
      <c r="E809" s="1">
        <v>5106491399.3695297</v>
      </c>
      <c r="F809">
        <v>85.022256045248795</v>
      </c>
      <c r="G809" t="s">
        <v>462</v>
      </c>
    </row>
    <row r="810" spans="1:7" x14ac:dyDescent="0.3">
      <c r="A810">
        <v>808</v>
      </c>
      <c r="B810">
        <v>2019</v>
      </c>
      <c r="C810">
        <v>8</v>
      </c>
      <c r="D810" t="s">
        <v>607</v>
      </c>
      <c r="E810" s="1">
        <v>1640324372.38025</v>
      </c>
      <c r="F810">
        <v>23.543445594003401</v>
      </c>
      <c r="G810" t="s">
        <v>462</v>
      </c>
    </row>
    <row r="811" spans="1:7" x14ac:dyDescent="0.3">
      <c r="A811">
        <v>809</v>
      </c>
      <c r="B811">
        <v>2019</v>
      </c>
      <c r="C811">
        <v>8</v>
      </c>
      <c r="D811" t="s">
        <v>608</v>
      </c>
      <c r="E811" s="1">
        <v>1996197430.5933101</v>
      </c>
      <c r="F811">
        <v>16.685901179476399</v>
      </c>
      <c r="G811" t="s">
        <v>462</v>
      </c>
    </row>
    <row r="812" spans="1:7" x14ac:dyDescent="0.3">
      <c r="A812">
        <v>810</v>
      </c>
      <c r="B812">
        <v>2019</v>
      </c>
      <c r="C812">
        <v>8</v>
      </c>
      <c r="D812" t="s">
        <v>609</v>
      </c>
      <c r="E812" s="1">
        <v>827884512.01094699</v>
      </c>
      <c r="F812">
        <v>139.64852681615699</v>
      </c>
      <c r="G812" t="s">
        <v>462</v>
      </c>
    </row>
    <row r="813" spans="1:7" x14ac:dyDescent="0.3">
      <c r="A813">
        <v>811</v>
      </c>
      <c r="B813">
        <v>2019</v>
      </c>
      <c r="C813">
        <v>8</v>
      </c>
      <c r="D813" t="s">
        <v>610</v>
      </c>
      <c r="E813" s="1">
        <v>27925066662.691898</v>
      </c>
      <c r="F813">
        <v>31.6846463287403</v>
      </c>
      <c r="G813" t="s">
        <v>462</v>
      </c>
    </row>
    <row r="814" spans="1:7" x14ac:dyDescent="0.3">
      <c r="A814">
        <v>812</v>
      </c>
      <c r="B814">
        <v>2019</v>
      </c>
      <c r="C814">
        <v>8</v>
      </c>
      <c r="D814" t="s">
        <v>611</v>
      </c>
      <c r="E814" s="1">
        <v>9991630666.6372299</v>
      </c>
      <c r="F814">
        <v>13.7357891803342</v>
      </c>
      <c r="G814" t="s">
        <v>462</v>
      </c>
    </row>
    <row r="815" spans="1:7" x14ac:dyDescent="0.3">
      <c r="A815">
        <v>813</v>
      </c>
      <c r="B815">
        <v>2019</v>
      </c>
      <c r="C815">
        <v>8</v>
      </c>
      <c r="E815" s="1">
        <v>7292661387.1202002</v>
      </c>
      <c r="F815">
        <v>23.061889339292801</v>
      </c>
      <c r="G815" t="s">
        <v>462</v>
      </c>
    </row>
    <row r="816" spans="1:7" x14ac:dyDescent="0.3">
      <c r="A816">
        <v>814</v>
      </c>
      <c r="B816">
        <v>2019</v>
      </c>
      <c r="C816">
        <v>8</v>
      </c>
      <c r="D816" t="s">
        <v>612</v>
      </c>
      <c r="E816" s="1">
        <v>13256390113.066601</v>
      </c>
      <c r="F816">
        <v>25.265708529335701</v>
      </c>
      <c r="G816" t="s">
        <v>462</v>
      </c>
    </row>
    <row r="817" spans="1:7" x14ac:dyDescent="0.3">
      <c r="A817">
        <v>815</v>
      </c>
      <c r="B817">
        <v>2019</v>
      </c>
      <c r="C817">
        <v>8</v>
      </c>
      <c r="D817" t="s">
        <v>613</v>
      </c>
      <c r="E817" s="1">
        <v>3581196595.78016</v>
      </c>
      <c r="F817">
        <v>6.3516909803191197</v>
      </c>
      <c r="G817" t="s">
        <v>462</v>
      </c>
    </row>
    <row r="818" spans="1:7" x14ac:dyDescent="0.3">
      <c r="A818">
        <v>816</v>
      </c>
      <c r="B818">
        <v>2019</v>
      </c>
      <c r="C818">
        <v>8</v>
      </c>
      <c r="E818" s="1">
        <v>37247152.902896002</v>
      </c>
      <c r="F818">
        <v>25.5040961763677</v>
      </c>
      <c r="G818" t="s">
        <v>462</v>
      </c>
    </row>
    <row r="819" spans="1:7" x14ac:dyDescent="0.3">
      <c r="A819">
        <v>817</v>
      </c>
      <c r="B819">
        <v>2019</v>
      </c>
      <c r="C819">
        <v>8</v>
      </c>
      <c r="E819" s="1">
        <v>25322285.179603402</v>
      </c>
      <c r="F819">
        <v>13.001412866693499</v>
      </c>
      <c r="G819" t="s">
        <v>462</v>
      </c>
    </row>
    <row r="820" spans="1:7" x14ac:dyDescent="0.3">
      <c r="A820">
        <v>818</v>
      </c>
      <c r="B820">
        <v>2019</v>
      </c>
      <c r="C820">
        <v>8</v>
      </c>
      <c r="D820" t="s">
        <v>615</v>
      </c>
      <c r="E820" s="1">
        <v>2041018330.9093001</v>
      </c>
      <c r="F820">
        <v>108.33973510361299</v>
      </c>
      <c r="G820" t="s">
        <v>462</v>
      </c>
    </row>
    <row r="821" spans="1:7" x14ac:dyDescent="0.3">
      <c r="A821">
        <v>819</v>
      </c>
      <c r="B821">
        <v>2019</v>
      </c>
      <c r="C821">
        <v>8</v>
      </c>
      <c r="D821" t="s">
        <v>616</v>
      </c>
      <c r="E821" s="1">
        <v>605930355.27862597</v>
      </c>
      <c r="F821">
        <v>187.81184817476699</v>
      </c>
      <c r="G821" t="s">
        <v>462</v>
      </c>
    </row>
    <row r="822" spans="1:7" x14ac:dyDescent="0.3">
      <c r="A822">
        <v>820</v>
      </c>
      <c r="B822">
        <v>2019</v>
      </c>
      <c r="C822">
        <v>8</v>
      </c>
      <c r="E822" s="1">
        <v>131035151.786063</v>
      </c>
      <c r="F822">
        <v>198.23022588571001</v>
      </c>
      <c r="G822" t="s">
        <v>462</v>
      </c>
    </row>
    <row r="823" spans="1:7" x14ac:dyDescent="0.3">
      <c r="A823">
        <v>821</v>
      </c>
      <c r="B823">
        <v>2019</v>
      </c>
      <c r="C823">
        <v>8</v>
      </c>
      <c r="D823" t="s">
        <v>617</v>
      </c>
      <c r="E823" s="1">
        <v>611436351.56101799</v>
      </c>
      <c r="F823">
        <v>163.999118608717</v>
      </c>
      <c r="G823" t="s">
        <v>462</v>
      </c>
    </row>
    <row r="824" spans="1:7" x14ac:dyDescent="0.3">
      <c r="A824">
        <v>822</v>
      </c>
      <c r="B824">
        <v>2019</v>
      </c>
      <c r="C824">
        <v>8</v>
      </c>
      <c r="E824" s="1">
        <v>35239045.096558496</v>
      </c>
      <c r="F824">
        <v>141.936665041059</v>
      </c>
      <c r="G824" t="s">
        <v>462</v>
      </c>
    </row>
    <row r="825" spans="1:7" x14ac:dyDescent="0.3">
      <c r="A825">
        <v>823</v>
      </c>
      <c r="B825">
        <v>2019</v>
      </c>
      <c r="C825">
        <v>8</v>
      </c>
      <c r="D825" t="s">
        <v>619</v>
      </c>
      <c r="E825" s="1">
        <v>411572220.10175699</v>
      </c>
      <c r="F825">
        <v>162.53185815277499</v>
      </c>
      <c r="G825" t="s">
        <v>462</v>
      </c>
    </row>
    <row r="826" spans="1:7" x14ac:dyDescent="0.3">
      <c r="A826">
        <v>824</v>
      </c>
      <c r="B826">
        <v>2019</v>
      </c>
      <c r="C826">
        <v>8</v>
      </c>
      <c r="D826" t="s">
        <v>621</v>
      </c>
      <c r="E826" s="1">
        <v>142609914.55098999</v>
      </c>
      <c r="F826">
        <v>157.65619556810799</v>
      </c>
      <c r="G826" t="s">
        <v>462</v>
      </c>
    </row>
    <row r="827" spans="1:7" x14ac:dyDescent="0.3">
      <c r="A827">
        <v>825</v>
      </c>
      <c r="B827">
        <v>2019</v>
      </c>
      <c r="C827">
        <v>8</v>
      </c>
      <c r="D827" t="s">
        <v>622</v>
      </c>
      <c r="E827" s="1">
        <v>325241863.996732</v>
      </c>
      <c r="F827">
        <v>104.799962119596</v>
      </c>
      <c r="G827" t="s">
        <v>462</v>
      </c>
    </row>
    <row r="828" spans="1:7" x14ac:dyDescent="0.3">
      <c r="A828">
        <v>826</v>
      </c>
      <c r="B828">
        <v>2019</v>
      </c>
      <c r="C828">
        <v>8</v>
      </c>
      <c r="D828" t="s">
        <v>623</v>
      </c>
      <c r="E828" s="1">
        <v>549866723.00464296</v>
      </c>
      <c r="F828">
        <v>100.048089629998</v>
      </c>
      <c r="G828" t="s">
        <v>462</v>
      </c>
    </row>
    <row r="829" spans="1:7" x14ac:dyDescent="0.3">
      <c r="A829">
        <v>827</v>
      </c>
      <c r="B829">
        <v>2019</v>
      </c>
      <c r="C829">
        <v>8</v>
      </c>
      <c r="E829" s="1">
        <v>51177523.518806398</v>
      </c>
      <c r="F829">
        <v>112.719559858377</v>
      </c>
      <c r="G829" t="s">
        <v>462</v>
      </c>
    </row>
    <row r="830" spans="1:7" x14ac:dyDescent="0.3">
      <c r="A830">
        <v>828</v>
      </c>
      <c r="B830">
        <v>2019</v>
      </c>
      <c r="C830">
        <v>8</v>
      </c>
      <c r="E830" s="1">
        <v>18918004.079254899</v>
      </c>
      <c r="F830">
        <v>92.721744825442599</v>
      </c>
      <c r="G830" t="s">
        <v>462</v>
      </c>
    </row>
    <row r="831" spans="1:7" x14ac:dyDescent="0.3">
      <c r="A831">
        <v>829</v>
      </c>
      <c r="B831">
        <v>2019</v>
      </c>
      <c r="C831">
        <v>8</v>
      </c>
      <c r="E831" s="1">
        <v>167968861.782038</v>
      </c>
      <c r="F831">
        <v>93.291353027838596</v>
      </c>
      <c r="G831" t="s">
        <v>462</v>
      </c>
    </row>
    <row r="832" spans="1:7" x14ac:dyDescent="0.3">
      <c r="A832">
        <v>830</v>
      </c>
      <c r="B832">
        <v>2019</v>
      </c>
      <c r="C832">
        <v>8</v>
      </c>
      <c r="E832" s="1">
        <v>81433391.728578895</v>
      </c>
      <c r="F832" s="222">
        <v>4.7471334447815899E-8</v>
      </c>
      <c r="G832" t="s">
        <v>462</v>
      </c>
    </row>
    <row r="833" spans="1:7" x14ac:dyDescent="0.3">
      <c r="A833">
        <v>831</v>
      </c>
      <c r="B833">
        <v>2019</v>
      </c>
      <c r="C833">
        <v>8</v>
      </c>
      <c r="D833" t="s">
        <v>624</v>
      </c>
      <c r="E833" s="1">
        <v>11550167785.3235</v>
      </c>
      <c r="F833">
        <v>4.0456840171247803</v>
      </c>
      <c r="G833" t="s">
        <v>462</v>
      </c>
    </row>
    <row r="834" spans="1:7" x14ac:dyDescent="0.3">
      <c r="A834">
        <v>832</v>
      </c>
      <c r="B834">
        <v>2019</v>
      </c>
      <c r="C834">
        <v>8</v>
      </c>
      <c r="D834" t="s">
        <v>625</v>
      </c>
      <c r="E834" s="1">
        <v>13014403053.783501</v>
      </c>
      <c r="F834">
        <v>61.367337241730702</v>
      </c>
      <c r="G834" t="s">
        <v>462</v>
      </c>
    </row>
    <row r="835" spans="1:7" x14ac:dyDescent="0.3">
      <c r="A835">
        <v>833</v>
      </c>
      <c r="B835">
        <v>2019</v>
      </c>
      <c r="C835">
        <v>8</v>
      </c>
      <c r="D835" t="s">
        <v>626</v>
      </c>
      <c r="E835" s="1">
        <v>1423069413.0258601</v>
      </c>
      <c r="F835">
        <v>163.621489369481</v>
      </c>
      <c r="G835" t="s">
        <v>462</v>
      </c>
    </row>
    <row r="836" spans="1:7" x14ac:dyDescent="0.3">
      <c r="A836">
        <v>834</v>
      </c>
      <c r="B836">
        <v>2019</v>
      </c>
      <c r="C836">
        <v>8</v>
      </c>
      <c r="D836" t="s">
        <v>627</v>
      </c>
      <c r="E836" s="1">
        <v>604356379.307827</v>
      </c>
      <c r="F836">
        <v>168.96570390646301</v>
      </c>
      <c r="G836" t="s">
        <v>462</v>
      </c>
    </row>
    <row r="837" spans="1:7" x14ac:dyDescent="0.3">
      <c r="A837">
        <v>835</v>
      </c>
      <c r="B837">
        <v>2019</v>
      </c>
      <c r="C837">
        <v>8</v>
      </c>
      <c r="D837" t="s">
        <v>628</v>
      </c>
      <c r="E837" s="1">
        <v>728853784.529477</v>
      </c>
      <c r="F837">
        <v>168.11301144881801</v>
      </c>
      <c r="G837" t="s">
        <v>462</v>
      </c>
    </row>
    <row r="838" spans="1:7" x14ac:dyDescent="0.3">
      <c r="A838">
        <v>836</v>
      </c>
      <c r="B838">
        <v>2019</v>
      </c>
      <c r="C838">
        <v>8</v>
      </c>
      <c r="D838" t="s">
        <v>629</v>
      </c>
      <c r="E838" s="1">
        <v>1156953600.2190299</v>
      </c>
      <c r="F838">
        <v>74.694284809987096</v>
      </c>
      <c r="G838" t="s">
        <v>462</v>
      </c>
    </row>
    <row r="839" spans="1:7" x14ac:dyDescent="0.3">
      <c r="A839">
        <v>837</v>
      </c>
      <c r="B839">
        <v>2019</v>
      </c>
      <c r="C839">
        <v>8</v>
      </c>
      <c r="D839" t="s">
        <v>630</v>
      </c>
      <c r="E839" s="1">
        <v>8242799167.7091198</v>
      </c>
      <c r="F839">
        <v>11.362425925581899</v>
      </c>
      <c r="G839" t="s">
        <v>462</v>
      </c>
    </row>
    <row r="840" spans="1:7" x14ac:dyDescent="0.3">
      <c r="A840">
        <v>838</v>
      </c>
      <c r="B840">
        <v>2019</v>
      </c>
      <c r="C840">
        <v>8</v>
      </c>
      <c r="D840" t="s">
        <v>631</v>
      </c>
      <c r="E840" s="1">
        <v>968076931.52810705</v>
      </c>
      <c r="F840">
        <v>118.565952420415</v>
      </c>
      <c r="G840" t="s">
        <v>462</v>
      </c>
    </row>
    <row r="841" spans="1:7" x14ac:dyDescent="0.3">
      <c r="A841">
        <v>839</v>
      </c>
      <c r="B841">
        <v>2019</v>
      </c>
      <c r="C841">
        <v>8</v>
      </c>
      <c r="D841" t="s">
        <v>632</v>
      </c>
      <c r="E841" s="1">
        <v>755819072.60557199</v>
      </c>
      <c r="F841">
        <v>117.867269734178</v>
      </c>
      <c r="G841" t="s">
        <v>462</v>
      </c>
    </row>
    <row r="842" spans="1:7" x14ac:dyDescent="0.3">
      <c r="A842">
        <v>840</v>
      </c>
      <c r="B842">
        <v>2019</v>
      </c>
      <c r="C842">
        <v>9</v>
      </c>
      <c r="D842" t="s">
        <v>597</v>
      </c>
      <c r="E842" s="1">
        <v>11471728699.770399</v>
      </c>
      <c r="F842">
        <v>18.290958011595201</v>
      </c>
      <c r="G842" t="s">
        <v>462</v>
      </c>
    </row>
    <row r="843" spans="1:7" x14ac:dyDescent="0.3">
      <c r="A843">
        <v>841</v>
      </c>
      <c r="B843">
        <v>2019</v>
      </c>
      <c r="C843">
        <v>9</v>
      </c>
      <c r="D843" t="s">
        <v>598</v>
      </c>
      <c r="E843" s="1">
        <v>3687689163.67488</v>
      </c>
      <c r="F843">
        <v>79.742048913058795</v>
      </c>
      <c r="G843" t="s">
        <v>462</v>
      </c>
    </row>
    <row r="844" spans="1:7" x14ac:dyDescent="0.3">
      <c r="A844">
        <v>842</v>
      </c>
      <c r="B844">
        <v>2019</v>
      </c>
      <c r="C844">
        <v>9</v>
      </c>
      <c r="D844" t="s">
        <v>599</v>
      </c>
      <c r="E844" s="1">
        <v>1328345994.4294701</v>
      </c>
      <c r="F844">
        <v>83.241091895700293</v>
      </c>
      <c r="G844" t="s">
        <v>462</v>
      </c>
    </row>
    <row r="845" spans="1:7" x14ac:dyDescent="0.3">
      <c r="A845">
        <v>843</v>
      </c>
      <c r="B845">
        <v>2019</v>
      </c>
      <c r="C845">
        <v>9</v>
      </c>
      <c r="D845" t="s">
        <v>600</v>
      </c>
      <c r="E845" s="1">
        <v>2386916831.8411002</v>
      </c>
      <c r="F845">
        <v>104.567139641913</v>
      </c>
      <c r="G845" t="s">
        <v>462</v>
      </c>
    </row>
    <row r="846" spans="1:7" x14ac:dyDescent="0.3">
      <c r="A846">
        <v>844</v>
      </c>
      <c r="B846">
        <v>2019</v>
      </c>
      <c r="C846">
        <v>9</v>
      </c>
      <c r="D846" t="s">
        <v>601</v>
      </c>
      <c r="E846" s="1">
        <v>1267625229.7317801</v>
      </c>
      <c r="F846">
        <v>84.096057434836794</v>
      </c>
      <c r="G846" t="s">
        <v>462</v>
      </c>
    </row>
    <row r="847" spans="1:7" x14ac:dyDescent="0.3">
      <c r="A847">
        <v>845</v>
      </c>
      <c r="B847">
        <v>2019</v>
      </c>
      <c r="C847">
        <v>9</v>
      </c>
      <c r="D847" t="s">
        <v>602</v>
      </c>
      <c r="E847" s="1">
        <v>391058343.134152</v>
      </c>
      <c r="F847">
        <v>111.22961540972101</v>
      </c>
      <c r="G847" t="s">
        <v>462</v>
      </c>
    </row>
    <row r="848" spans="1:7" x14ac:dyDescent="0.3">
      <c r="A848">
        <v>846</v>
      </c>
      <c r="B848">
        <v>2019</v>
      </c>
      <c r="C848">
        <v>9</v>
      </c>
      <c r="D848" t="s">
        <v>603</v>
      </c>
      <c r="E848" s="1">
        <v>422085764.02112901</v>
      </c>
      <c r="F848">
        <v>137.599365429898</v>
      </c>
      <c r="G848" t="s">
        <v>462</v>
      </c>
    </row>
    <row r="849" spans="1:7" x14ac:dyDescent="0.3">
      <c r="A849">
        <v>847</v>
      </c>
      <c r="B849">
        <v>2019</v>
      </c>
      <c r="C849">
        <v>9</v>
      </c>
      <c r="D849" t="s">
        <v>604</v>
      </c>
      <c r="E849" s="1">
        <v>397694749.90066302</v>
      </c>
      <c r="F849">
        <v>117.876785637298</v>
      </c>
      <c r="G849" t="s">
        <v>462</v>
      </c>
    </row>
    <row r="850" spans="1:7" x14ac:dyDescent="0.3">
      <c r="A850">
        <v>848</v>
      </c>
      <c r="B850">
        <v>2019</v>
      </c>
      <c r="C850">
        <v>9</v>
      </c>
      <c r="D850" t="s">
        <v>605</v>
      </c>
      <c r="E850" s="1">
        <v>1517354861.31195</v>
      </c>
      <c r="F850">
        <v>88.268871218165899</v>
      </c>
      <c r="G850" t="s">
        <v>462</v>
      </c>
    </row>
    <row r="851" spans="1:7" x14ac:dyDescent="0.3">
      <c r="A851">
        <v>849</v>
      </c>
      <c r="B851">
        <v>2019</v>
      </c>
      <c r="C851">
        <v>9</v>
      </c>
      <c r="D851" t="s">
        <v>606</v>
      </c>
      <c r="E851" s="1">
        <v>5106491399.3695297</v>
      </c>
      <c r="F851">
        <v>84.479955522581093</v>
      </c>
      <c r="G851" t="s">
        <v>462</v>
      </c>
    </row>
    <row r="852" spans="1:7" x14ac:dyDescent="0.3">
      <c r="A852">
        <v>850</v>
      </c>
      <c r="B852">
        <v>2019</v>
      </c>
      <c r="C852">
        <v>9</v>
      </c>
      <c r="D852" t="s">
        <v>607</v>
      </c>
      <c r="E852" s="1">
        <v>1640324372.38025</v>
      </c>
      <c r="F852">
        <v>32.472294360582403</v>
      </c>
      <c r="G852" t="s">
        <v>462</v>
      </c>
    </row>
    <row r="853" spans="1:7" x14ac:dyDescent="0.3">
      <c r="A853">
        <v>851</v>
      </c>
      <c r="B853">
        <v>2019</v>
      </c>
      <c r="C853">
        <v>9</v>
      </c>
      <c r="D853" t="s">
        <v>608</v>
      </c>
      <c r="E853" s="1">
        <v>1996197430.5933101</v>
      </c>
      <c r="F853">
        <v>16.312759482449199</v>
      </c>
      <c r="G853" t="s">
        <v>462</v>
      </c>
    </row>
    <row r="854" spans="1:7" x14ac:dyDescent="0.3">
      <c r="A854">
        <v>852</v>
      </c>
      <c r="B854">
        <v>2019</v>
      </c>
      <c r="C854">
        <v>9</v>
      </c>
      <c r="D854" t="s">
        <v>609</v>
      </c>
      <c r="E854" s="1">
        <v>827884512.01094699</v>
      </c>
      <c r="F854">
        <v>96.807250413653193</v>
      </c>
      <c r="G854" t="s">
        <v>462</v>
      </c>
    </row>
    <row r="855" spans="1:7" x14ac:dyDescent="0.3">
      <c r="A855">
        <v>853</v>
      </c>
      <c r="B855">
        <v>2019</v>
      </c>
      <c r="C855">
        <v>9</v>
      </c>
      <c r="D855" t="s">
        <v>610</v>
      </c>
      <c r="E855" s="1">
        <v>27925066662.691898</v>
      </c>
      <c r="F855">
        <v>18.649419267219901</v>
      </c>
      <c r="G855" t="s">
        <v>462</v>
      </c>
    </row>
    <row r="856" spans="1:7" x14ac:dyDescent="0.3">
      <c r="A856">
        <v>854</v>
      </c>
      <c r="B856">
        <v>2019</v>
      </c>
      <c r="C856">
        <v>9</v>
      </c>
      <c r="D856" t="s">
        <v>611</v>
      </c>
      <c r="E856" s="1">
        <v>9991630666.6372299</v>
      </c>
      <c r="F856">
        <v>4.7411930702644902</v>
      </c>
      <c r="G856" t="s">
        <v>462</v>
      </c>
    </row>
    <row r="857" spans="1:7" x14ac:dyDescent="0.3">
      <c r="A857">
        <v>855</v>
      </c>
      <c r="B857">
        <v>2019</v>
      </c>
      <c r="C857">
        <v>9</v>
      </c>
      <c r="E857" s="1">
        <v>7292661387.1202002</v>
      </c>
      <c r="F857">
        <v>7.2083812149665896</v>
      </c>
      <c r="G857" t="s">
        <v>462</v>
      </c>
    </row>
    <row r="858" spans="1:7" x14ac:dyDescent="0.3">
      <c r="A858">
        <v>856</v>
      </c>
      <c r="B858">
        <v>2019</v>
      </c>
      <c r="C858">
        <v>9</v>
      </c>
      <c r="D858" t="s">
        <v>612</v>
      </c>
      <c r="E858" s="1">
        <v>13256390113.066601</v>
      </c>
      <c r="F858">
        <v>10.304059797224401</v>
      </c>
      <c r="G858" t="s">
        <v>462</v>
      </c>
    </row>
    <row r="859" spans="1:7" x14ac:dyDescent="0.3">
      <c r="A859">
        <v>857</v>
      </c>
      <c r="B859">
        <v>2019</v>
      </c>
      <c r="C859">
        <v>9</v>
      </c>
      <c r="D859" t="s">
        <v>613</v>
      </c>
      <c r="E859" s="1">
        <v>3581196595.78016</v>
      </c>
      <c r="F859">
        <v>0.30393316240769602</v>
      </c>
      <c r="G859" t="s">
        <v>462</v>
      </c>
    </row>
    <row r="860" spans="1:7" x14ac:dyDescent="0.3">
      <c r="A860">
        <v>858</v>
      </c>
      <c r="B860">
        <v>2019</v>
      </c>
      <c r="C860">
        <v>9</v>
      </c>
      <c r="E860" s="1">
        <v>37247152.902896002</v>
      </c>
      <c r="F860">
        <v>0.24706793206883201</v>
      </c>
      <c r="G860" t="s">
        <v>462</v>
      </c>
    </row>
    <row r="861" spans="1:7" x14ac:dyDescent="0.3">
      <c r="A861">
        <v>859</v>
      </c>
      <c r="B861">
        <v>2019</v>
      </c>
      <c r="C861">
        <v>9</v>
      </c>
      <c r="E861" s="1">
        <v>25322285.179603402</v>
      </c>
      <c r="F861">
        <v>0</v>
      </c>
      <c r="G861" t="s">
        <v>462</v>
      </c>
    </row>
    <row r="862" spans="1:7" x14ac:dyDescent="0.3">
      <c r="A862">
        <v>860</v>
      </c>
      <c r="B862">
        <v>2019</v>
      </c>
      <c r="C862">
        <v>9</v>
      </c>
      <c r="D862" t="s">
        <v>615</v>
      </c>
      <c r="E862" s="1">
        <v>2041018330.9093001</v>
      </c>
      <c r="F862">
        <v>56.604962534232399</v>
      </c>
      <c r="G862" t="s">
        <v>462</v>
      </c>
    </row>
    <row r="863" spans="1:7" x14ac:dyDescent="0.3">
      <c r="A863">
        <v>861</v>
      </c>
      <c r="B863">
        <v>2019</v>
      </c>
      <c r="C863">
        <v>9</v>
      </c>
      <c r="D863" t="s">
        <v>616</v>
      </c>
      <c r="E863" s="1">
        <v>605930355.27862597</v>
      </c>
      <c r="F863">
        <v>71.315212107489899</v>
      </c>
      <c r="G863" t="s">
        <v>462</v>
      </c>
    </row>
    <row r="864" spans="1:7" x14ac:dyDescent="0.3">
      <c r="A864">
        <v>862</v>
      </c>
      <c r="B864">
        <v>2019</v>
      </c>
      <c r="C864">
        <v>9</v>
      </c>
      <c r="E864" s="1">
        <v>131035151.786063</v>
      </c>
      <c r="F864">
        <v>57.423290048071202</v>
      </c>
      <c r="G864" t="s">
        <v>462</v>
      </c>
    </row>
    <row r="865" spans="1:7" x14ac:dyDescent="0.3">
      <c r="A865">
        <v>863</v>
      </c>
      <c r="B865">
        <v>2019</v>
      </c>
      <c r="C865">
        <v>9</v>
      </c>
      <c r="D865" t="s">
        <v>617</v>
      </c>
      <c r="E865" s="1">
        <v>611436351.56101799</v>
      </c>
      <c r="F865">
        <v>90.926028629423797</v>
      </c>
      <c r="G865" t="s">
        <v>462</v>
      </c>
    </row>
    <row r="866" spans="1:7" x14ac:dyDescent="0.3">
      <c r="A866">
        <v>864</v>
      </c>
      <c r="B866">
        <v>2019</v>
      </c>
      <c r="C866">
        <v>9</v>
      </c>
      <c r="E866" s="1">
        <v>35239045.096558496</v>
      </c>
      <c r="F866">
        <v>70.753836114216099</v>
      </c>
      <c r="G866" t="s">
        <v>462</v>
      </c>
    </row>
    <row r="867" spans="1:7" x14ac:dyDescent="0.3">
      <c r="A867">
        <v>865</v>
      </c>
      <c r="B867">
        <v>2019</v>
      </c>
      <c r="C867">
        <v>9</v>
      </c>
      <c r="D867" t="s">
        <v>619</v>
      </c>
      <c r="E867" s="1">
        <v>411572220.10175699</v>
      </c>
      <c r="F867">
        <v>89.354086575735195</v>
      </c>
      <c r="G867" t="s">
        <v>462</v>
      </c>
    </row>
    <row r="868" spans="1:7" x14ac:dyDescent="0.3">
      <c r="A868">
        <v>866</v>
      </c>
      <c r="B868">
        <v>2019</v>
      </c>
      <c r="C868">
        <v>9</v>
      </c>
      <c r="D868" t="s">
        <v>621</v>
      </c>
      <c r="E868" s="1">
        <v>142609914.55098999</v>
      </c>
      <c r="F868">
        <v>101.62259913502599</v>
      </c>
      <c r="G868" t="s">
        <v>462</v>
      </c>
    </row>
    <row r="869" spans="1:7" x14ac:dyDescent="0.3">
      <c r="A869">
        <v>867</v>
      </c>
      <c r="B869">
        <v>2019</v>
      </c>
      <c r="C869">
        <v>9</v>
      </c>
      <c r="D869" t="s">
        <v>622</v>
      </c>
      <c r="E869" s="1">
        <v>325241863.996732</v>
      </c>
      <c r="F869">
        <v>72.754881437427997</v>
      </c>
      <c r="G869" t="s">
        <v>462</v>
      </c>
    </row>
    <row r="870" spans="1:7" x14ac:dyDescent="0.3">
      <c r="A870">
        <v>868</v>
      </c>
      <c r="B870">
        <v>2019</v>
      </c>
      <c r="C870">
        <v>9</v>
      </c>
      <c r="D870" t="s">
        <v>623</v>
      </c>
      <c r="E870" s="1">
        <v>549866723.00464296</v>
      </c>
      <c r="F870">
        <v>71.697512568828799</v>
      </c>
      <c r="G870" t="s">
        <v>462</v>
      </c>
    </row>
    <row r="871" spans="1:7" x14ac:dyDescent="0.3">
      <c r="A871">
        <v>869</v>
      </c>
      <c r="B871">
        <v>2019</v>
      </c>
      <c r="C871">
        <v>9</v>
      </c>
      <c r="E871" s="1">
        <v>51177523.518806398</v>
      </c>
      <c r="F871">
        <v>82.3228372777549</v>
      </c>
      <c r="G871" t="s">
        <v>462</v>
      </c>
    </row>
    <row r="872" spans="1:7" x14ac:dyDescent="0.3">
      <c r="A872">
        <v>870</v>
      </c>
      <c r="B872">
        <v>2019</v>
      </c>
      <c r="C872">
        <v>9</v>
      </c>
      <c r="E872" s="1">
        <v>18918004.079254899</v>
      </c>
      <c r="F872">
        <v>65.100494186083395</v>
      </c>
      <c r="G872" t="s">
        <v>462</v>
      </c>
    </row>
    <row r="873" spans="1:7" x14ac:dyDescent="0.3">
      <c r="A873">
        <v>871</v>
      </c>
      <c r="B873">
        <v>2019</v>
      </c>
      <c r="C873">
        <v>9</v>
      </c>
      <c r="E873" s="1">
        <v>167968861.782038</v>
      </c>
      <c r="F873">
        <v>54.866658931444498</v>
      </c>
      <c r="G873" t="s">
        <v>462</v>
      </c>
    </row>
    <row r="874" spans="1:7" x14ac:dyDescent="0.3">
      <c r="A874">
        <v>872</v>
      </c>
      <c r="B874">
        <v>2019</v>
      </c>
      <c r="C874">
        <v>9</v>
      </c>
      <c r="E874" s="1">
        <v>81433391.728578895</v>
      </c>
      <c r="F874">
        <v>0</v>
      </c>
      <c r="G874" t="s">
        <v>462</v>
      </c>
    </row>
    <row r="875" spans="1:7" x14ac:dyDescent="0.3">
      <c r="A875">
        <v>873</v>
      </c>
      <c r="B875">
        <v>2019</v>
      </c>
      <c r="C875">
        <v>9</v>
      </c>
      <c r="D875" t="s">
        <v>624</v>
      </c>
      <c r="E875" s="1">
        <v>11550167785.3235</v>
      </c>
      <c r="F875">
        <v>1.6203196302449401</v>
      </c>
      <c r="G875" t="s">
        <v>462</v>
      </c>
    </row>
    <row r="876" spans="1:7" x14ac:dyDescent="0.3">
      <c r="A876">
        <v>874</v>
      </c>
      <c r="B876">
        <v>2019</v>
      </c>
      <c r="C876">
        <v>9</v>
      </c>
      <c r="D876" t="s">
        <v>625</v>
      </c>
      <c r="E876" s="1">
        <v>13014403053.783501</v>
      </c>
      <c r="F876">
        <v>20.252845285390201</v>
      </c>
      <c r="G876" t="s">
        <v>462</v>
      </c>
    </row>
    <row r="877" spans="1:7" x14ac:dyDescent="0.3">
      <c r="A877">
        <v>875</v>
      </c>
      <c r="B877">
        <v>2019</v>
      </c>
      <c r="C877">
        <v>9</v>
      </c>
      <c r="D877" t="s">
        <v>626</v>
      </c>
      <c r="E877" s="1">
        <v>1423069413.0258601</v>
      </c>
      <c r="F877">
        <v>62.0308110370081</v>
      </c>
      <c r="G877" t="s">
        <v>462</v>
      </c>
    </row>
    <row r="878" spans="1:7" x14ac:dyDescent="0.3">
      <c r="A878">
        <v>876</v>
      </c>
      <c r="B878">
        <v>2019</v>
      </c>
      <c r="C878">
        <v>9</v>
      </c>
      <c r="D878" t="s">
        <v>627</v>
      </c>
      <c r="E878" s="1">
        <v>604356379.307827</v>
      </c>
      <c r="F878">
        <v>65.743148343556101</v>
      </c>
      <c r="G878" t="s">
        <v>462</v>
      </c>
    </row>
    <row r="879" spans="1:7" x14ac:dyDescent="0.3">
      <c r="A879">
        <v>877</v>
      </c>
      <c r="B879">
        <v>2019</v>
      </c>
      <c r="C879">
        <v>9</v>
      </c>
      <c r="D879" t="s">
        <v>628</v>
      </c>
      <c r="E879" s="1">
        <v>728853784.529477</v>
      </c>
      <c r="F879">
        <v>78.689388652308693</v>
      </c>
      <c r="G879" t="s">
        <v>462</v>
      </c>
    </row>
    <row r="880" spans="1:7" x14ac:dyDescent="0.3">
      <c r="A880">
        <v>878</v>
      </c>
      <c r="B880">
        <v>2019</v>
      </c>
      <c r="C880">
        <v>9</v>
      </c>
      <c r="D880" t="s">
        <v>629</v>
      </c>
      <c r="E880" s="1">
        <v>1156953600.2190299</v>
      </c>
      <c r="F880">
        <v>67.4979338342566</v>
      </c>
      <c r="G880" t="s">
        <v>462</v>
      </c>
    </row>
    <row r="881" spans="1:7" x14ac:dyDescent="0.3">
      <c r="A881">
        <v>879</v>
      </c>
      <c r="B881">
        <v>2019</v>
      </c>
      <c r="C881">
        <v>9</v>
      </c>
      <c r="D881" t="s">
        <v>630</v>
      </c>
      <c r="E881" s="1">
        <v>8242799167.7091198</v>
      </c>
      <c r="F881">
        <v>17.076315169772599</v>
      </c>
      <c r="G881" t="s">
        <v>462</v>
      </c>
    </row>
    <row r="882" spans="1:7" x14ac:dyDescent="0.3">
      <c r="A882">
        <v>880</v>
      </c>
      <c r="B882">
        <v>2019</v>
      </c>
      <c r="C882">
        <v>9</v>
      </c>
      <c r="D882" t="s">
        <v>631</v>
      </c>
      <c r="E882" s="1">
        <v>968076931.52810705</v>
      </c>
      <c r="F882">
        <v>68.156162581430706</v>
      </c>
      <c r="G882" t="s">
        <v>462</v>
      </c>
    </row>
    <row r="883" spans="1:7" x14ac:dyDescent="0.3">
      <c r="A883">
        <v>881</v>
      </c>
      <c r="B883">
        <v>2019</v>
      </c>
      <c r="C883">
        <v>9</v>
      </c>
      <c r="D883" t="s">
        <v>632</v>
      </c>
      <c r="E883" s="1">
        <v>755819072.60557199</v>
      </c>
      <c r="F883">
        <v>85.003446243235203</v>
      </c>
      <c r="G883" t="s">
        <v>462</v>
      </c>
    </row>
    <row r="884" spans="1:7" x14ac:dyDescent="0.3">
      <c r="A884">
        <v>882</v>
      </c>
      <c r="B884">
        <v>2019</v>
      </c>
      <c r="C884">
        <v>10</v>
      </c>
      <c r="D884" t="s">
        <v>597</v>
      </c>
      <c r="E884" s="1">
        <v>11471728699.770399</v>
      </c>
      <c r="F884">
        <v>53.154974467151398</v>
      </c>
      <c r="G884" t="s">
        <v>462</v>
      </c>
    </row>
    <row r="885" spans="1:7" x14ac:dyDescent="0.3">
      <c r="A885">
        <v>883</v>
      </c>
      <c r="B885">
        <v>2019</v>
      </c>
      <c r="C885">
        <v>10</v>
      </c>
      <c r="D885" t="s">
        <v>598</v>
      </c>
      <c r="E885" s="1">
        <v>3687689163.67488</v>
      </c>
      <c r="F885">
        <v>166.42434083830301</v>
      </c>
      <c r="G885" t="s">
        <v>462</v>
      </c>
    </row>
    <row r="886" spans="1:7" x14ac:dyDescent="0.3">
      <c r="A886">
        <v>884</v>
      </c>
      <c r="B886">
        <v>2019</v>
      </c>
      <c r="C886">
        <v>10</v>
      </c>
      <c r="D886" t="s">
        <v>599</v>
      </c>
      <c r="E886" s="1">
        <v>1328345994.4294701</v>
      </c>
      <c r="F886">
        <v>200.583450912621</v>
      </c>
      <c r="G886" t="s">
        <v>462</v>
      </c>
    </row>
    <row r="887" spans="1:7" x14ac:dyDescent="0.3">
      <c r="A887">
        <v>885</v>
      </c>
      <c r="B887">
        <v>2019</v>
      </c>
      <c r="C887">
        <v>10</v>
      </c>
      <c r="D887" t="s">
        <v>600</v>
      </c>
      <c r="E887" s="1">
        <v>2386916831.8411002</v>
      </c>
      <c r="F887">
        <v>211.03330192417701</v>
      </c>
      <c r="G887" t="s">
        <v>462</v>
      </c>
    </row>
    <row r="888" spans="1:7" x14ac:dyDescent="0.3">
      <c r="A888">
        <v>886</v>
      </c>
      <c r="B888">
        <v>2019</v>
      </c>
      <c r="C888">
        <v>10</v>
      </c>
      <c r="D888" t="s">
        <v>601</v>
      </c>
      <c r="E888" s="1">
        <v>1267625229.7317801</v>
      </c>
      <c r="F888">
        <v>139.007709815054</v>
      </c>
      <c r="G888" t="s">
        <v>462</v>
      </c>
    </row>
    <row r="889" spans="1:7" x14ac:dyDescent="0.3">
      <c r="A889">
        <v>887</v>
      </c>
      <c r="B889">
        <v>2019</v>
      </c>
      <c r="C889">
        <v>10</v>
      </c>
      <c r="D889" t="s">
        <v>602</v>
      </c>
      <c r="E889" s="1">
        <v>391058343.134152</v>
      </c>
      <c r="F889">
        <v>203.83860226714</v>
      </c>
      <c r="G889" t="s">
        <v>462</v>
      </c>
    </row>
    <row r="890" spans="1:7" x14ac:dyDescent="0.3">
      <c r="A890">
        <v>888</v>
      </c>
      <c r="B890">
        <v>2019</v>
      </c>
      <c r="C890">
        <v>10</v>
      </c>
      <c r="D890" t="s">
        <v>603</v>
      </c>
      <c r="E890" s="1">
        <v>422085764.02112901</v>
      </c>
      <c r="F890">
        <v>231.276838580157</v>
      </c>
      <c r="G890" t="s">
        <v>462</v>
      </c>
    </row>
    <row r="891" spans="1:7" x14ac:dyDescent="0.3">
      <c r="A891">
        <v>889</v>
      </c>
      <c r="B891">
        <v>2019</v>
      </c>
      <c r="C891">
        <v>10</v>
      </c>
      <c r="D891" t="s">
        <v>604</v>
      </c>
      <c r="E891" s="1">
        <v>397694749.90066302</v>
      </c>
      <c r="F891">
        <v>150.79681064412199</v>
      </c>
      <c r="G891" t="s">
        <v>462</v>
      </c>
    </row>
    <row r="892" spans="1:7" x14ac:dyDescent="0.3">
      <c r="A892">
        <v>890</v>
      </c>
      <c r="B892">
        <v>2019</v>
      </c>
      <c r="C892">
        <v>10</v>
      </c>
      <c r="D892" t="s">
        <v>605</v>
      </c>
      <c r="E892" s="1">
        <v>1517354861.31195</v>
      </c>
      <c r="F892">
        <v>147.22442201242501</v>
      </c>
      <c r="G892" t="s">
        <v>462</v>
      </c>
    </row>
    <row r="893" spans="1:7" x14ac:dyDescent="0.3">
      <c r="A893">
        <v>891</v>
      </c>
      <c r="B893">
        <v>2019</v>
      </c>
      <c r="C893">
        <v>10</v>
      </c>
      <c r="D893" t="s">
        <v>606</v>
      </c>
      <c r="E893" s="1">
        <v>5106491399.3695297</v>
      </c>
      <c r="F893">
        <v>134.399055583315</v>
      </c>
      <c r="G893" t="s">
        <v>462</v>
      </c>
    </row>
    <row r="894" spans="1:7" x14ac:dyDescent="0.3">
      <c r="A894">
        <v>892</v>
      </c>
      <c r="B894">
        <v>2019</v>
      </c>
      <c r="C894">
        <v>10</v>
      </c>
      <c r="D894" t="s">
        <v>607</v>
      </c>
      <c r="E894" s="1">
        <v>1640324372.38025</v>
      </c>
      <c r="F894">
        <v>91.346580864912994</v>
      </c>
      <c r="G894" t="s">
        <v>462</v>
      </c>
    </row>
    <row r="895" spans="1:7" x14ac:dyDescent="0.3">
      <c r="A895">
        <v>893</v>
      </c>
      <c r="B895">
        <v>2019</v>
      </c>
      <c r="C895">
        <v>10</v>
      </c>
      <c r="D895" t="s">
        <v>608</v>
      </c>
      <c r="E895" s="1">
        <v>1996197430.5933101</v>
      </c>
      <c r="F895">
        <v>74.5769493168727</v>
      </c>
      <c r="G895" t="s">
        <v>462</v>
      </c>
    </row>
    <row r="896" spans="1:7" x14ac:dyDescent="0.3">
      <c r="A896">
        <v>894</v>
      </c>
      <c r="B896">
        <v>2019</v>
      </c>
      <c r="C896">
        <v>10</v>
      </c>
      <c r="D896" t="s">
        <v>609</v>
      </c>
      <c r="E896" s="1">
        <v>827884512.01094699</v>
      </c>
      <c r="F896">
        <v>152.722301647232</v>
      </c>
      <c r="G896" t="s">
        <v>462</v>
      </c>
    </row>
    <row r="897" spans="1:7" x14ac:dyDescent="0.3">
      <c r="A897">
        <v>895</v>
      </c>
      <c r="B897">
        <v>2019</v>
      </c>
      <c r="C897">
        <v>10</v>
      </c>
      <c r="D897" t="s">
        <v>610</v>
      </c>
      <c r="E897" s="1">
        <v>27925066662.691898</v>
      </c>
      <c r="F897">
        <v>67.651792518433993</v>
      </c>
      <c r="G897" t="s">
        <v>462</v>
      </c>
    </row>
    <row r="898" spans="1:7" x14ac:dyDescent="0.3">
      <c r="A898">
        <v>896</v>
      </c>
      <c r="B898">
        <v>2019</v>
      </c>
      <c r="C898">
        <v>10</v>
      </c>
      <c r="D898" t="s">
        <v>611</v>
      </c>
      <c r="E898" s="1">
        <v>9991630666.6372299</v>
      </c>
      <c r="F898">
        <v>38.663632075561303</v>
      </c>
      <c r="G898" t="s">
        <v>462</v>
      </c>
    </row>
    <row r="899" spans="1:7" x14ac:dyDescent="0.3">
      <c r="A899">
        <v>897</v>
      </c>
      <c r="B899">
        <v>2019</v>
      </c>
      <c r="C899">
        <v>10</v>
      </c>
      <c r="E899" s="1">
        <v>7292661387.1202002</v>
      </c>
      <c r="F899">
        <v>210.11475336477099</v>
      </c>
      <c r="G899" t="s">
        <v>462</v>
      </c>
    </row>
    <row r="900" spans="1:7" x14ac:dyDescent="0.3">
      <c r="A900">
        <v>898</v>
      </c>
      <c r="B900">
        <v>2019</v>
      </c>
      <c r="C900">
        <v>10</v>
      </c>
      <c r="D900" t="s">
        <v>612</v>
      </c>
      <c r="E900" s="1">
        <v>13256390113.066601</v>
      </c>
      <c r="F900">
        <v>63.374386170002303</v>
      </c>
      <c r="G900" t="s">
        <v>462</v>
      </c>
    </row>
    <row r="901" spans="1:7" x14ac:dyDescent="0.3">
      <c r="A901">
        <v>899</v>
      </c>
      <c r="B901">
        <v>2019</v>
      </c>
      <c r="C901">
        <v>10</v>
      </c>
      <c r="D901" t="s">
        <v>613</v>
      </c>
      <c r="E901" s="1">
        <v>3581196595.78016</v>
      </c>
      <c r="F901">
        <v>3.11543298142408</v>
      </c>
      <c r="G901" t="s">
        <v>462</v>
      </c>
    </row>
    <row r="902" spans="1:7" x14ac:dyDescent="0.3">
      <c r="A902">
        <v>900</v>
      </c>
      <c r="B902">
        <v>2019</v>
      </c>
      <c r="C902">
        <v>10</v>
      </c>
      <c r="E902" s="1">
        <v>37247152.902896002</v>
      </c>
      <c r="F902">
        <v>243.39070071322999</v>
      </c>
      <c r="G902" t="s">
        <v>462</v>
      </c>
    </row>
    <row r="903" spans="1:7" x14ac:dyDescent="0.3">
      <c r="A903">
        <v>901</v>
      </c>
      <c r="B903">
        <v>2019</v>
      </c>
      <c r="C903">
        <v>10</v>
      </c>
      <c r="E903" s="1">
        <v>25322285.179603402</v>
      </c>
      <c r="F903">
        <v>2.1677712754498102</v>
      </c>
      <c r="G903" t="s">
        <v>462</v>
      </c>
    </row>
    <row r="904" spans="1:7" x14ac:dyDescent="0.3">
      <c r="A904">
        <v>902</v>
      </c>
      <c r="B904">
        <v>2019</v>
      </c>
      <c r="C904">
        <v>10</v>
      </c>
      <c r="D904" t="s">
        <v>615</v>
      </c>
      <c r="E904" s="1">
        <v>2041018330.9093001</v>
      </c>
      <c r="F904">
        <v>127.958729420949</v>
      </c>
      <c r="G904" t="s">
        <v>462</v>
      </c>
    </row>
    <row r="905" spans="1:7" x14ac:dyDescent="0.3">
      <c r="A905">
        <v>903</v>
      </c>
      <c r="B905">
        <v>2019</v>
      </c>
      <c r="C905">
        <v>10</v>
      </c>
      <c r="D905" t="s">
        <v>616</v>
      </c>
      <c r="E905" s="1">
        <v>605930355.27862597</v>
      </c>
      <c r="F905">
        <v>106.503332115505</v>
      </c>
      <c r="G905" t="s">
        <v>462</v>
      </c>
    </row>
    <row r="906" spans="1:7" x14ac:dyDescent="0.3">
      <c r="A906">
        <v>904</v>
      </c>
      <c r="B906">
        <v>2019</v>
      </c>
      <c r="C906">
        <v>10</v>
      </c>
      <c r="E906" s="1">
        <v>131035151.786063</v>
      </c>
      <c r="F906">
        <v>166.75554947735</v>
      </c>
      <c r="G906" t="s">
        <v>462</v>
      </c>
    </row>
    <row r="907" spans="1:7" x14ac:dyDescent="0.3">
      <c r="A907">
        <v>905</v>
      </c>
      <c r="B907">
        <v>2019</v>
      </c>
      <c r="C907">
        <v>10</v>
      </c>
      <c r="D907" t="s">
        <v>617</v>
      </c>
      <c r="E907" s="1">
        <v>611436351.56101799</v>
      </c>
      <c r="F907">
        <v>193.22826808882701</v>
      </c>
      <c r="G907" t="s">
        <v>462</v>
      </c>
    </row>
    <row r="908" spans="1:7" x14ac:dyDescent="0.3">
      <c r="A908">
        <v>906</v>
      </c>
      <c r="B908">
        <v>2019</v>
      </c>
      <c r="C908">
        <v>10</v>
      </c>
      <c r="E908" s="1">
        <v>35239045.096558496</v>
      </c>
      <c r="F908">
        <v>153.290605608096</v>
      </c>
      <c r="G908" t="s">
        <v>462</v>
      </c>
    </row>
    <row r="909" spans="1:7" x14ac:dyDescent="0.3">
      <c r="A909">
        <v>907</v>
      </c>
      <c r="B909">
        <v>2019</v>
      </c>
      <c r="C909">
        <v>10</v>
      </c>
      <c r="D909" t="s">
        <v>619</v>
      </c>
      <c r="E909" s="1">
        <v>411572220.10175699</v>
      </c>
      <c r="F909">
        <v>128.82600605510501</v>
      </c>
      <c r="G909" t="s">
        <v>462</v>
      </c>
    </row>
    <row r="910" spans="1:7" x14ac:dyDescent="0.3">
      <c r="A910">
        <v>908</v>
      </c>
      <c r="B910">
        <v>2019</v>
      </c>
      <c r="C910">
        <v>10</v>
      </c>
      <c r="D910" t="s">
        <v>621</v>
      </c>
      <c r="E910" s="1">
        <v>142609914.55098999</v>
      </c>
      <c r="F910">
        <v>185.181170650902</v>
      </c>
      <c r="G910" t="s">
        <v>462</v>
      </c>
    </row>
    <row r="911" spans="1:7" x14ac:dyDescent="0.3">
      <c r="A911">
        <v>909</v>
      </c>
      <c r="B911">
        <v>2019</v>
      </c>
      <c r="C911">
        <v>10</v>
      </c>
      <c r="D911" t="s">
        <v>622</v>
      </c>
      <c r="E911" s="1">
        <v>325241863.996732</v>
      </c>
      <c r="F911">
        <v>154.380956252798</v>
      </c>
      <c r="G911" t="s">
        <v>462</v>
      </c>
    </row>
    <row r="912" spans="1:7" x14ac:dyDescent="0.3">
      <c r="A912">
        <v>910</v>
      </c>
      <c r="B912">
        <v>2019</v>
      </c>
      <c r="C912">
        <v>10</v>
      </c>
      <c r="D912" t="s">
        <v>623</v>
      </c>
      <c r="E912" s="1">
        <v>549866723.00464296</v>
      </c>
      <c r="F912">
        <v>139.208008918714</v>
      </c>
      <c r="G912" t="s">
        <v>462</v>
      </c>
    </row>
    <row r="913" spans="1:7" x14ac:dyDescent="0.3">
      <c r="A913">
        <v>911</v>
      </c>
      <c r="B913">
        <v>2019</v>
      </c>
      <c r="C913">
        <v>10</v>
      </c>
      <c r="E913" s="1">
        <v>51177523.518806398</v>
      </c>
      <c r="F913">
        <v>173.76920822476799</v>
      </c>
      <c r="G913" t="s">
        <v>462</v>
      </c>
    </row>
    <row r="914" spans="1:7" x14ac:dyDescent="0.3">
      <c r="A914">
        <v>912</v>
      </c>
      <c r="B914">
        <v>2019</v>
      </c>
      <c r="C914">
        <v>10</v>
      </c>
      <c r="E914" s="1">
        <v>18918004.079254899</v>
      </c>
      <c r="F914">
        <v>133.20495548844301</v>
      </c>
      <c r="G914" t="s">
        <v>462</v>
      </c>
    </row>
    <row r="915" spans="1:7" x14ac:dyDescent="0.3">
      <c r="A915">
        <v>913</v>
      </c>
      <c r="B915">
        <v>2019</v>
      </c>
      <c r="C915">
        <v>10</v>
      </c>
      <c r="E915" s="1">
        <v>167968861.782038</v>
      </c>
      <c r="F915">
        <v>200.07420047802299</v>
      </c>
      <c r="G915" t="s">
        <v>462</v>
      </c>
    </row>
    <row r="916" spans="1:7" x14ac:dyDescent="0.3">
      <c r="A916">
        <v>914</v>
      </c>
      <c r="B916">
        <v>2019</v>
      </c>
      <c r="C916">
        <v>10</v>
      </c>
      <c r="E916" s="1">
        <v>81433391.728578895</v>
      </c>
      <c r="F916">
        <v>40.053933291659</v>
      </c>
      <c r="G916" t="s">
        <v>462</v>
      </c>
    </row>
    <row r="917" spans="1:7" x14ac:dyDescent="0.3">
      <c r="A917">
        <v>915</v>
      </c>
      <c r="B917">
        <v>2019</v>
      </c>
      <c r="C917">
        <v>10</v>
      </c>
      <c r="D917" t="s">
        <v>624</v>
      </c>
      <c r="E917" s="1">
        <v>11550167785.3235</v>
      </c>
      <c r="F917">
        <v>60.4249700366152</v>
      </c>
      <c r="G917" t="s">
        <v>462</v>
      </c>
    </row>
    <row r="918" spans="1:7" x14ac:dyDescent="0.3">
      <c r="A918">
        <v>916</v>
      </c>
      <c r="B918">
        <v>2019</v>
      </c>
      <c r="C918">
        <v>10</v>
      </c>
      <c r="D918" t="s">
        <v>625</v>
      </c>
      <c r="E918" s="1">
        <v>13014403053.783501</v>
      </c>
      <c r="F918">
        <v>47.822260412863997</v>
      </c>
      <c r="G918" t="s">
        <v>462</v>
      </c>
    </row>
    <row r="919" spans="1:7" x14ac:dyDescent="0.3">
      <c r="A919">
        <v>917</v>
      </c>
      <c r="B919">
        <v>2019</v>
      </c>
      <c r="C919">
        <v>10</v>
      </c>
      <c r="D919" t="s">
        <v>626</v>
      </c>
      <c r="E919" s="1">
        <v>1423069413.0258601</v>
      </c>
      <c r="F919">
        <v>114.107905829852</v>
      </c>
      <c r="G919" t="s">
        <v>462</v>
      </c>
    </row>
    <row r="920" spans="1:7" x14ac:dyDescent="0.3">
      <c r="A920">
        <v>918</v>
      </c>
      <c r="B920">
        <v>2019</v>
      </c>
      <c r="C920">
        <v>10</v>
      </c>
      <c r="D920" t="s">
        <v>627</v>
      </c>
      <c r="E920" s="1">
        <v>604356379.307827</v>
      </c>
      <c r="F920">
        <v>127.49109539539199</v>
      </c>
      <c r="G920" t="s">
        <v>462</v>
      </c>
    </row>
    <row r="921" spans="1:7" x14ac:dyDescent="0.3">
      <c r="A921">
        <v>919</v>
      </c>
      <c r="B921">
        <v>2019</v>
      </c>
      <c r="C921">
        <v>10</v>
      </c>
      <c r="D921" t="s">
        <v>628</v>
      </c>
      <c r="E921" s="1">
        <v>728853784.529477</v>
      </c>
      <c r="F921">
        <v>136.25300053496301</v>
      </c>
      <c r="G921" t="s">
        <v>462</v>
      </c>
    </row>
    <row r="922" spans="1:7" x14ac:dyDescent="0.3">
      <c r="A922">
        <v>920</v>
      </c>
      <c r="B922">
        <v>2019</v>
      </c>
      <c r="C922">
        <v>10</v>
      </c>
      <c r="D922" t="s">
        <v>629</v>
      </c>
      <c r="E922" s="1">
        <v>1156953600.2190299</v>
      </c>
      <c r="F922">
        <v>171.80720178483901</v>
      </c>
      <c r="G922" t="s">
        <v>462</v>
      </c>
    </row>
    <row r="923" spans="1:7" x14ac:dyDescent="0.3">
      <c r="A923">
        <v>921</v>
      </c>
      <c r="B923">
        <v>2019</v>
      </c>
      <c r="C923">
        <v>10</v>
      </c>
      <c r="D923" t="s">
        <v>630</v>
      </c>
      <c r="E923" s="1">
        <v>8242799167.7091198</v>
      </c>
      <c r="F923">
        <v>86.908946565418802</v>
      </c>
      <c r="G923" t="s">
        <v>462</v>
      </c>
    </row>
    <row r="924" spans="1:7" x14ac:dyDescent="0.3">
      <c r="A924">
        <v>922</v>
      </c>
      <c r="B924">
        <v>2019</v>
      </c>
      <c r="C924">
        <v>10</v>
      </c>
      <c r="D924" t="s">
        <v>631</v>
      </c>
      <c r="E924" s="1">
        <v>968076931.52810705</v>
      </c>
      <c r="F924">
        <v>179.90648666266401</v>
      </c>
      <c r="G924" t="s">
        <v>462</v>
      </c>
    </row>
    <row r="925" spans="1:7" x14ac:dyDescent="0.3">
      <c r="A925">
        <v>923</v>
      </c>
      <c r="B925">
        <v>2019</v>
      </c>
      <c r="C925">
        <v>10</v>
      </c>
      <c r="D925" t="s">
        <v>632</v>
      </c>
      <c r="E925" s="1">
        <v>755819072.60557199</v>
      </c>
      <c r="F925">
        <v>296.81730919796001</v>
      </c>
      <c r="G925" t="s">
        <v>462</v>
      </c>
    </row>
    <row r="926" spans="1:7" x14ac:dyDescent="0.3">
      <c r="A926">
        <v>924</v>
      </c>
      <c r="B926">
        <v>2019</v>
      </c>
      <c r="C926">
        <v>11</v>
      </c>
      <c r="D926" t="s">
        <v>597</v>
      </c>
      <c r="E926" s="1">
        <v>11471728699.770399</v>
      </c>
      <c r="F926">
        <v>35.160258002766099</v>
      </c>
      <c r="G926" t="s">
        <v>462</v>
      </c>
    </row>
    <row r="927" spans="1:7" x14ac:dyDescent="0.3">
      <c r="A927">
        <v>925</v>
      </c>
      <c r="B927">
        <v>2019</v>
      </c>
      <c r="C927">
        <v>11</v>
      </c>
      <c r="D927" t="s">
        <v>598</v>
      </c>
      <c r="E927" s="1">
        <v>3687689163.67488</v>
      </c>
      <c r="F927">
        <v>87.168107755154196</v>
      </c>
      <c r="G927" t="s">
        <v>462</v>
      </c>
    </row>
    <row r="928" spans="1:7" x14ac:dyDescent="0.3">
      <c r="A928">
        <v>926</v>
      </c>
      <c r="B928">
        <v>2019</v>
      </c>
      <c r="C928">
        <v>11</v>
      </c>
      <c r="D928" t="s">
        <v>599</v>
      </c>
      <c r="E928" s="1">
        <v>1328345994.4294701</v>
      </c>
      <c r="F928">
        <v>128.453681052858</v>
      </c>
      <c r="G928" t="s">
        <v>462</v>
      </c>
    </row>
    <row r="929" spans="1:7" x14ac:dyDescent="0.3">
      <c r="A929">
        <v>927</v>
      </c>
      <c r="B929">
        <v>2019</v>
      </c>
      <c r="C929">
        <v>11</v>
      </c>
      <c r="D929" t="s">
        <v>600</v>
      </c>
      <c r="E929" s="1">
        <v>2386916831.8411002</v>
      </c>
      <c r="F929">
        <v>163.06961813363</v>
      </c>
      <c r="G929" t="s">
        <v>462</v>
      </c>
    </row>
    <row r="930" spans="1:7" x14ac:dyDescent="0.3">
      <c r="A930">
        <v>928</v>
      </c>
      <c r="B930">
        <v>2019</v>
      </c>
      <c r="C930">
        <v>11</v>
      </c>
      <c r="D930" t="s">
        <v>601</v>
      </c>
      <c r="E930" s="1">
        <v>1267625229.7317801</v>
      </c>
      <c r="F930">
        <v>106.38518651657201</v>
      </c>
      <c r="G930" t="s">
        <v>462</v>
      </c>
    </row>
    <row r="931" spans="1:7" x14ac:dyDescent="0.3">
      <c r="A931">
        <v>929</v>
      </c>
      <c r="B931">
        <v>2019</v>
      </c>
      <c r="C931">
        <v>11</v>
      </c>
      <c r="D931" t="s">
        <v>602</v>
      </c>
      <c r="E931" s="1">
        <v>391058343.134152</v>
      </c>
      <c r="F931">
        <v>159.85160076472999</v>
      </c>
      <c r="G931" t="s">
        <v>462</v>
      </c>
    </row>
    <row r="932" spans="1:7" x14ac:dyDescent="0.3">
      <c r="A932">
        <v>930</v>
      </c>
      <c r="B932">
        <v>2019</v>
      </c>
      <c r="C932">
        <v>11</v>
      </c>
      <c r="D932" t="s">
        <v>603</v>
      </c>
      <c r="E932" s="1">
        <v>422085764.02112901</v>
      </c>
      <c r="F932">
        <v>206.51946708515601</v>
      </c>
      <c r="G932" t="s">
        <v>462</v>
      </c>
    </row>
    <row r="933" spans="1:7" x14ac:dyDescent="0.3">
      <c r="A933">
        <v>931</v>
      </c>
      <c r="B933">
        <v>2019</v>
      </c>
      <c r="C933">
        <v>11</v>
      </c>
      <c r="D933" t="s">
        <v>604</v>
      </c>
      <c r="E933" s="1">
        <v>397694749.90066302</v>
      </c>
      <c r="F933">
        <v>178.874023268429</v>
      </c>
      <c r="G933" t="s">
        <v>462</v>
      </c>
    </row>
    <row r="934" spans="1:7" x14ac:dyDescent="0.3">
      <c r="A934">
        <v>932</v>
      </c>
      <c r="B934">
        <v>2019</v>
      </c>
      <c r="C934">
        <v>11</v>
      </c>
      <c r="D934" t="s">
        <v>605</v>
      </c>
      <c r="E934" s="1">
        <v>1517354861.31195</v>
      </c>
      <c r="F934">
        <v>157.248898983332</v>
      </c>
      <c r="G934" t="s">
        <v>462</v>
      </c>
    </row>
    <row r="935" spans="1:7" x14ac:dyDescent="0.3">
      <c r="A935">
        <v>933</v>
      </c>
      <c r="B935">
        <v>2019</v>
      </c>
      <c r="C935">
        <v>11</v>
      </c>
      <c r="D935" t="s">
        <v>606</v>
      </c>
      <c r="E935" s="1">
        <v>5106491399.3695297</v>
      </c>
      <c r="F935">
        <v>169.25655977702601</v>
      </c>
      <c r="G935" t="s">
        <v>462</v>
      </c>
    </row>
    <row r="936" spans="1:7" x14ac:dyDescent="0.3">
      <c r="A936">
        <v>934</v>
      </c>
      <c r="B936">
        <v>2019</v>
      </c>
      <c r="C936">
        <v>11</v>
      </c>
      <c r="D936" t="s">
        <v>607</v>
      </c>
      <c r="E936" s="1">
        <v>1640324372.38025</v>
      </c>
      <c r="F936">
        <v>172.50915162578801</v>
      </c>
      <c r="G936" t="s">
        <v>462</v>
      </c>
    </row>
    <row r="937" spans="1:7" x14ac:dyDescent="0.3">
      <c r="A937">
        <v>935</v>
      </c>
      <c r="B937">
        <v>2019</v>
      </c>
      <c r="C937">
        <v>11</v>
      </c>
      <c r="D937" t="s">
        <v>608</v>
      </c>
      <c r="E937" s="1">
        <v>1996197430.5933101</v>
      </c>
      <c r="F937">
        <v>154.55882636167701</v>
      </c>
      <c r="G937" t="s">
        <v>462</v>
      </c>
    </row>
    <row r="938" spans="1:7" x14ac:dyDescent="0.3">
      <c r="A938">
        <v>936</v>
      </c>
      <c r="B938">
        <v>2019</v>
      </c>
      <c r="C938">
        <v>11</v>
      </c>
      <c r="D938" t="s">
        <v>609</v>
      </c>
      <c r="E938" s="1">
        <v>827884512.01094699</v>
      </c>
      <c r="F938">
        <v>141.75847533772099</v>
      </c>
      <c r="G938" t="s">
        <v>462</v>
      </c>
    </row>
    <row r="939" spans="1:7" x14ac:dyDescent="0.3">
      <c r="A939">
        <v>937</v>
      </c>
      <c r="B939">
        <v>2019</v>
      </c>
      <c r="C939">
        <v>11</v>
      </c>
      <c r="D939" t="s">
        <v>610</v>
      </c>
      <c r="E939" s="1">
        <v>27925066662.691898</v>
      </c>
      <c r="F939">
        <v>67.523291948362299</v>
      </c>
      <c r="G939" t="s">
        <v>462</v>
      </c>
    </row>
    <row r="940" spans="1:7" x14ac:dyDescent="0.3">
      <c r="A940">
        <v>938</v>
      </c>
      <c r="B940">
        <v>2019</v>
      </c>
      <c r="C940">
        <v>11</v>
      </c>
      <c r="D940" t="s">
        <v>611</v>
      </c>
      <c r="E940" s="1">
        <v>9991630666.6372299</v>
      </c>
      <c r="F940">
        <v>67.072511741160397</v>
      </c>
      <c r="G940" t="s">
        <v>462</v>
      </c>
    </row>
    <row r="941" spans="1:7" x14ac:dyDescent="0.3">
      <c r="A941">
        <v>939</v>
      </c>
      <c r="B941">
        <v>2019</v>
      </c>
      <c r="C941">
        <v>11</v>
      </c>
      <c r="E941" s="1">
        <v>7292661387.1202002</v>
      </c>
      <c r="F941">
        <v>82.339288553924305</v>
      </c>
      <c r="G941" t="s">
        <v>462</v>
      </c>
    </row>
    <row r="942" spans="1:7" x14ac:dyDescent="0.3">
      <c r="A942">
        <v>940</v>
      </c>
      <c r="B942">
        <v>2019</v>
      </c>
      <c r="C942">
        <v>11</v>
      </c>
      <c r="D942" t="s">
        <v>612</v>
      </c>
      <c r="E942" s="1">
        <v>13256390113.066601</v>
      </c>
      <c r="F942">
        <v>23.688741588597701</v>
      </c>
      <c r="G942" t="s">
        <v>462</v>
      </c>
    </row>
    <row r="943" spans="1:7" x14ac:dyDescent="0.3">
      <c r="A943">
        <v>941</v>
      </c>
      <c r="B943">
        <v>2019</v>
      </c>
      <c r="C943">
        <v>11</v>
      </c>
      <c r="D943" t="s">
        <v>613</v>
      </c>
      <c r="E943" s="1">
        <v>3581196595.78016</v>
      </c>
      <c r="F943">
        <v>8.7365092845257095</v>
      </c>
      <c r="G943" t="s">
        <v>462</v>
      </c>
    </row>
    <row r="944" spans="1:7" x14ac:dyDescent="0.3">
      <c r="A944">
        <v>942</v>
      </c>
      <c r="B944">
        <v>2019</v>
      </c>
      <c r="C944">
        <v>11</v>
      </c>
      <c r="E944" s="1">
        <v>37247152.902896002</v>
      </c>
      <c r="F944">
        <v>75.567112325067299</v>
      </c>
      <c r="G944" t="s">
        <v>462</v>
      </c>
    </row>
    <row r="945" spans="1:7" x14ac:dyDescent="0.3">
      <c r="A945">
        <v>943</v>
      </c>
      <c r="B945">
        <v>2019</v>
      </c>
      <c r="C945">
        <v>11</v>
      </c>
      <c r="E945" s="1">
        <v>25322285.179603402</v>
      </c>
      <c r="F945">
        <v>20.139251555748299</v>
      </c>
      <c r="G945" t="s">
        <v>462</v>
      </c>
    </row>
    <row r="946" spans="1:7" x14ac:dyDescent="0.3">
      <c r="A946">
        <v>944</v>
      </c>
      <c r="B946">
        <v>2019</v>
      </c>
      <c r="C946">
        <v>11</v>
      </c>
      <c r="D946" t="s">
        <v>615</v>
      </c>
      <c r="E946" s="1">
        <v>2041018330.9093001</v>
      </c>
      <c r="F946">
        <v>81.100825296431296</v>
      </c>
      <c r="G946" t="s">
        <v>462</v>
      </c>
    </row>
    <row r="947" spans="1:7" x14ac:dyDescent="0.3">
      <c r="A947">
        <v>945</v>
      </c>
      <c r="B947">
        <v>2019</v>
      </c>
      <c r="C947">
        <v>11</v>
      </c>
      <c r="D947" t="s">
        <v>616</v>
      </c>
      <c r="E947" s="1">
        <v>605930355.27862597</v>
      </c>
      <c r="F947">
        <v>99.957924351362294</v>
      </c>
      <c r="G947" t="s">
        <v>462</v>
      </c>
    </row>
    <row r="948" spans="1:7" x14ac:dyDescent="0.3">
      <c r="A948">
        <v>946</v>
      </c>
      <c r="B948">
        <v>2019</v>
      </c>
      <c r="C948">
        <v>11</v>
      </c>
      <c r="E948" s="1">
        <v>131035151.786063</v>
      </c>
      <c r="F948">
        <v>110.967936365355</v>
      </c>
      <c r="G948" t="s">
        <v>462</v>
      </c>
    </row>
    <row r="949" spans="1:7" x14ac:dyDescent="0.3">
      <c r="A949">
        <v>947</v>
      </c>
      <c r="B949">
        <v>2019</v>
      </c>
      <c r="C949">
        <v>11</v>
      </c>
      <c r="D949" t="s">
        <v>617</v>
      </c>
      <c r="E949" s="1">
        <v>611436351.56101799</v>
      </c>
      <c r="F949">
        <v>135.656248507784</v>
      </c>
      <c r="G949" t="s">
        <v>462</v>
      </c>
    </row>
    <row r="950" spans="1:7" x14ac:dyDescent="0.3">
      <c r="A950">
        <v>948</v>
      </c>
      <c r="B950">
        <v>2019</v>
      </c>
      <c r="C950">
        <v>11</v>
      </c>
      <c r="E950" s="1">
        <v>35239045.096558496</v>
      </c>
      <c r="F950">
        <v>108.142773545683</v>
      </c>
      <c r="G950" t="s">
        <v>462</v>
      </c>
    </row>
    <row r="951" spans="1:7" x14ac:dyDescent="0.3">
      <c r="A951">
        <v>949</v>
      </c>
      <c r="B951">
        <v>2019</v>
      </c>
      <c r="C951">
        <v>11</v>
      </c>
      <c r="D951" t="s">
        <v>619</v>
      </c>
      <c r="E951" s="1">
        <v>411572220.10175699</v>
      </c>
      <c r="F951">
        <v>131.864775745006</v>
      </c>
      <c r="G951" t="s">
        <v>462</v>
      </c>
    </row>
    <row r="952" spans="1:7" x14ac:dyDescent="0.3">
      <c r="A952">
        <v>950</v>
      </c>
      <c r="B952">
        <v>2019</v>
      </c>
      <c r="C952">
        <v>11</v>
      </c>
      <c r="D952" t="s">
        <v>621</v>
      </c>
      <c r="E952" s="1">
        <v>142609914.55098999</v>
      </c>
      <c r="F952">
        <v>157.64289478787299</v>
      </c>
      <c r="G952" t="s">
        <v>462</v>
      </c>
    </row>
    <row r="953" spans="1:7" x14ac:dyDescent="0.3">
      <c r="A953">
        <v>951</v>
      </c>
      <c r="B953">
        <v>2019</v>
      </c>
      <c r="C953">
        <v>11</v>
      </c>
      <c r="D953" t="s">
        <v>622</v>
      </c>
      <c r="E953" s="1">
        <v>325241863.996732</v>
      </c>
      <c r="F953">
        <v>150.070217331956</v>
      </c>
      <c r="G953" t="s">
        <v>462</v>
      </c>
    </row>
    <row r="954" spans="1:7" x14ac:dyDescent="0.3">
      <c r="A954">
        <v>952</v>
      </c>
      <c r="B954">
        <v>2019</v>
      </c>
      <c r="C954">
        <v>11</v>
      </c>
      <c r="D954" t="s">
        <v>623</v>
      </c>
      <c r="E954" s="1">
        <v>549866723.00464296</v>
      </c>
      <c r="F954">
        <v>152.12212069393101</v>
      </c>
      <c r="G954" t="s">
        <v>462</v>
      </c>
    </row>
    <row r="955" spans="1:7" x14ac:dyDescent="0.3">
      <c r="A955">
        <v>953</v>
      </c>
      <c r="B955">
        <v>2019</v>
      </c>
      <c r="C955">
        <v>11</v>
      </c>
      <c r="E955" s="1">
        <v>51177523.518806398</v>
      </c>
      <c r="F955">
        <v>158.06542302520501</v>
      </c>
      <c r="G955" t="s">
        <v>462</v>
      </c>
    </row>
    <row r="956" spans="1:7" x14ac:dyDescent="0.3">
      <c r="A956">
        <v>954</v>
      </c>
      <c r="B956">
        <v>2019</v>
      </c>
      <c r="C956">
        <v>11</v>
      </c>
      <c r="E956" s="1">
        <v>18918004.079254899</v>
      </c>
      <c r="F956">
        <v>138.90517803002101</v>
      </c>
      <c r="G956" t="s">
        <v>462</v>
      </c>
    </row>
    <row r="957" spans="1:7" x14ac:dyDescent="0.3">
      <c r="A957">
        <v>955</v>
      </c>
      <c r="B957">
        <v>2019</v>
      </c>
      <c r="C957">
        <v>11</v>
      </c>
      <c r="E957" s="1">
        <v>167968861.782038</v>
      </c>
      <c r="F957">
        <v>150.77409691966599</v>
      </c>
      <c r="G957" t="s">
        <v>462</v>
      </c>
    </row>
    <row r="958" spans="1:7" x14ac:dyDescent="0.3">
      <c r="A958">
        <v>956</v>
      </c>
      <c r="B958">
        <v>2019</v>
      </c>
      <c r="C958">
        <v>11</v>
      </c>
      <c r="E958" s="1">
        <v>81433391.728578895</v>
      </c>
      <c r="F958">
        <v>104.90495530642301</v>
      </c>
      <c r="G958" t="s">
        <v>462</v>
      </c>
    </row>
    <row r="959" spans="1:7" x14ac:dyDescent="0.3">
      <c r="A959">
        <v>957</v>
      </c>
      <c r="B959">
        <v>2019</v>
      </c>
      <c r="C959">
        <v>11</v>
      </c>
      <c r="D959" t="s">
        <v>624</v>
      </c>
      <c r="E959" s="1">
        <v>11550167785.3235</v>
      </c>
      <c r="F959">
        <v>97.164168825233304</v>
      </c>
      <c r="G959" t="s">
        <v>462</v>
      </c>
    </row>
    <row r="960" spans="1:7" x14ac:dyDescent="0.3">
      <c r="A960">
        <v>958</v>
      </c>
      <c r="B960">
        <v>2019</v>
      </c>
      <c r="C960">
        <v>11</v>
      </c>
      <c r="D960" t="s">
        <v>625</v>
      </c>
      <c r="E960" s="1">
        <v>13014403053.783501</v>
      </c>
      <c r="F960">
        <v>52.947160484362598</v>
      </c>
      <c r="G960" t="s">
        <v>462</v>
      </c>
    </row>
    <row r="961" spans="1:7" x14ac:dyDescent="0.3">
      <c r="A961">
        <v>959</v>
      </c>
      <c r="B961">
        <v>2019</v>
      </c>
      <c r="C961">
        <v>11</v>
      </c>
      <c r="D961" t="s">
        <v>626</v>
      </c>
      <c r="E961" s="1">
        <v>1423069413.0258601</v>
      </c>
      <c r="F961">
        <v>118.685558192781</v>
      </c>
      <c r="G961" t="s">
        <v>462</v>
      </c>
    </row>
    <row r="962" spans="1:7" x14ac:dyDescent="0.3">
      <c r="A962">
        <v>960</v>
      </c>
      <c r="B962">
        <v>2019</v>
      </c>
      <c r="C962">
        <v>11</v>
      </c>
      <c r="D962" t="s">
        <v>627</v>
      </c>
      <c r="E962" s="1">
        <v>604356379.307827</v>
      </c>
      <c r="F962">
        <v>140.00996190524901</v>
      </c>
      <c r="G962" t="s">
        <v>462</v>
      </c>
    </row>
    <row r="963" spans="1:7" x14ac:dyDescent="0.3">
      <c r="A963">
        <v>961</v>
      </c>
      <c r="B963">
        <v>2019</v>
      </c>
      <c r="C963">
        <v>11</v>
      </c>
      <c r="D963" t="s">
        <v>628</v>
      </c>
      <c r="E963" s="1">
        <v>728853784.529477</v>
      </c>
      <c r="F963">
        <v>146.99326354998601</v>
      </c>
      <c r="G963" t="s">
        <v>462</v>
      </c>
    </row>
    <row r="964" spans="1:7" x14ac:dyDescent="0.3">
      <c r="A964">
        <v>962</v>
      </c>
      <c r="B964">
        <v>2019</v>
      </c>
      <c r="C964">
        <v>11</v>
      </c>
      <c r="D964" t="s">
        <v>629</v>
      </c>
      <c r="E964" s="1">
        <v>1156953600.2190299</v>
      </c>
      <c r="F964">
        <v>160.27664044654699</v>
      </c>
      <c r="G964" t="s">
        <v>462</v>
      </c>
    </row>
    <row r="965" spans="1:7" x14ac:dyDescent="0.3">
      <c r="A965">
        <v>963</v>
      </c>
      <c r="B965">
        <v>2019</v>
      </c>
      <c r="C965">
        <v>11</v>
      </c>
      <c r="D965" t="s">
        <v>630</v>
      </c>
      <c r="E965" s="1">
        <v>8242799167.7091198</v>
      </c>
      <c r="F965">
        <v>158.42314932340301</v>
      </c>
      <c r="G965" t="s">
        <v>462</v>
      </c>
    </row>
    <row r="966" spans="1:7" x14ac:dyDescent="0.3">
      <c r="A966">
        <v>964</v>
      </c>
      <c r="B966">
        <v>2019</v>
      </c>
      <c r="C966">
        <v>11</v>
      </c>
      <c r="D966" t="s">
        <v>631</v>
      </c>
      <c r="E966" s="1">
        <v>968076931.52810705</v>
      </c>
      <c r="F966">
        <v>179.96234064586</v>
      </c>
      <c r="G966" t="s">
        <v>462</v>
      </c>
    </row>
    <row r="967" spans="1:7" x14ac:dyDescent="0.3">
      <c r="A967">
        <v>965</v>
      </c>
      <c r="B967">
        <v>2019</v>
      </c>
      <c r="C967">
        <v>11</v>
      </c>
      <c r="D967" t="s">
        <v>632</v>
      </c>
      <c r="E967" s="1">
        <v>755819072.60557199</v>
      </c>
      <c r="F967">
        <v>218.81426230292601</v>
      </c>
      <c r="G967" t="s">
        <v>462</v>
      </c>
    </row>
    <row r="968" spans="1:7" x14ac:dyDescent="0.3">
      <c r="A968">
        <v>966</v>
      </c>
      <c r="B968">
        <v>2019</v>
      </c>
      <c r="C968">
        <v>12</v>
      </c>
      <c r="D968" t="s">
        <v>597</v>
      </c>
      <c r="E968" s="1">
        <v>11471728699.770399</v>
      </c>
      <c r="F968">
        <v>59.781557830138503</v>
      </c>
      <c r="G968" t="s">
        <v>462</v>
      </c>
    </row>
    <row r="969" spans="1:7" x14ac:dyDescent="0.3">
      <c r="A969">
        <v>967</v>
      </c>
      <c r="B969">
        <v>2019</v>
      </c>
      <c r="C969">
        <v>12</v>
      </c>
      <c r="D969" t="s">
        <v>598</v>
      </c>
      <c r="E969" s="1">
        <v>3687689163.67488</v>
      </c>
      <c r="F969">
        <v>76.555178667944702</v>
      </c>
      <c r="G969" t="s">
        <v>462</v>
      </c>
    </row>
    <row r="970" spans="1:7" x14ac:dyDescent="0.3">
      <c r="A970">
        <v>968</v>
      </c>
      <c r="B970">
        <v>2019</v>
      </c>
      <c r="C970">
        <v>12</v>
      </c>
      <c r="D970" t="s">
        <v>599</v>
      </c>
      <c r="E970" s="1">
        <v>1328345994.4294701</v>
      </c>
      <c r="F970">
        <v>99.361971494024303</v>
      </c>
      <c r="G970" t="s">
        <v>462</v>
      </c>
    </row>
    <row r="971" spans="1:7" x14ac:dyDescent="0.3">
      <c r="A971">
        <v>969</v>
      </c>
      <c r="B971">
        <v>2019</v>
      </c>
      <c r="C971">
        <v>12</v>
      </c>
      <c r="D971" t="s">
        <v>600</v>
      </c>
      <c r="E971" s="1">
        <v>2386916831.8411002</v>
      </c>
      <c r="F971">
        <v>174.31253409552801</v>
      </c>
      <c r="G971" t="s">
        <v>462</v>
      </c>
    </row>
    <row r="972" spans="1:7" x14ac:dyDescent="0.3">
      <c r="A972">
        <v>970</v>
      </c>
      <c r="B972">
        <v>2019</v>
      </c>
      <c r="C972">
        <v>12</v>
      </c>
      <c r="D972" t="s">
        <v>601</v>
      </c>
      <c r="E972" s="1">
        <v>1267625229.7317801</v>
      </c>
      <c r="F972">
        <v>122.0659020529</v>
      </c>
      <c r="G972" t="s">
        <v>462</v>
      </c>
    </row>
    <row r="973" spans="1:7" x14ac:dyDescent="0.3">
      <c r="A973">
        <v>971</v>
      </c>
      <c r="B973">
        <v>2019</v>
      </c>
      <c r="C973">
        <v>12</v>
      </c>
      <c r="D973" t="s">
        <v>602</v>
      </c>
      <c r="E973" s="1">
        <v>391058343.134152</v>
      </c>
      <c r="F973">
        <v>133.04703415219299</v>
      </c>
      <c r="G973" t="s">
        <v>462</v>
      </c>
    </row>
    <row r="974" spans="1:7" x14ac:dyDescent="0.3">
      <c r="A974">
        <v>972</v>
      </c>
      <c r="B974">
        <v>2019</v>
      </c>
      <c r="C974">
        <v>12</v>
      </c>
      <c r="D974" t="s">
        <v>603</v>
      </c>
      <c r="E974" s="1">
        <v>422085764.02112901</v>
      </c>
      <c r="F974">
        <v>165.84878390902699</v>
      </c>
      <c r="G974" t="s">
        <v>462</v>
      </c>
    </row>
    <row r="975" spans="1:7" x14ac:dyDescent="0.3">
      <c r="A975">
        <v>973</v>
      </c>
      <c r="B975">
        <v>2019</v>
      </c>
      <c r="C975">
        <v>12</v>
      </c>
      <c r="D975" t="s">
        <v>604</v>
      </c>
      <c r="E975" s="1">
        <v>397694749.90066302</v>
      </c>
      <c r="F975">
        <v>178.267243605538</v>
      </c>
      <c r="G975" t="s">
        <v>462</v>
      </c>
    </row>
    <row r="976" spans="1:7" x14ac:dyDescent="0.3">
      <c r="A976">
        <v>974</v>
      </c>
      <c r="B976">
        <v>2019</v>
      </c>
      <c r="C976">
        <v>12</v>
      </c>
      <c r="D976" t="s">
        <v>605</v>
      </c>
      <c r="E976" s="1">
        <v>1517354861.31195</v>
      </c>
      <c r="F976">
        <v>158.83471449528699</v>
      </c>
      <c r="G976" t="s">
        <v>462</v>
      </c>
    </row>
    <row r="977" spans="1:7" x14ac:dyDescent="0.3">
      <c r="A977">
        <v>975</v>
      </c>
      <c r="B977">
        <v>2019</v>
      </c>
      <c r="C977">
        <v>12</v>
      </c>
      <c r="D977" t="s">
        <v>606</v>
      </c>
      <c r="E977" s="1">
        <v>5106491399.3695297</v>
      </c>
      <c r="F977">
        <v>245.25170003092001</v>
      </c>
      <c r="G977" t="s">
        <v>462</v>
      </c>
    </row>
    <row r="978" spans="1:7" x14ac:dyDescent="0.3">
      <c r="A978">
        <v>976</v>
      </c>
      <c r="B978">
        <v>2019</v>
      </c>
      <c r="C978">
        <v>12</v>
      </c>
      <c r="D978" t="s">
        <v>607</v>
      </c>
      <c r="E978" s="1">
        <v>1640324372.38025</v>
      </c>
      <c r="F978">
        <v>265.82361238243101</v>
      </c>
      <c r="G978" t="s">
        <v>462</v>
      </c>
    </row>
    <row r="979" spans="1:7" x14ac:dyDescent="0.3">
      <c r="A979">
        <v>977</v>
      </c>
      <c r="B979">
        <v>2019</v>
      </c>
      <c r="C979">
        <v>12</v>
      </c>
      <c r="D979" t="s">
        <v>608</v>
      </c>
      <c r="E979" s="1">
        <v>1996197430.5933101</v>
      </c>
      <c r="F979">
        <v>289.883213291061</v>
      </c>
      <c r="G979" t="s">
        <v>462</v>
      </c>
    </row>
    <row r="980" spans="1:7" x14ac:dyDescent="0.3">
      <c r="A980">
        <v>978</v>
      </c>
      <c r="B980">
        <v>2019</v>
      </c>
      <c r="C980">
        <v>12</v>
      </c>
      <c r="D980" t="s">
        <v>609</v>
      </c>
      <c r="E980" s="1">
        <v>827884512.01094699</v>
      </c>
      <c r="F980">
        <v>118.228129643651</v>
      </c>
      <c r="G980" t="s">
        <v>462</v>
      </c>
    </row>
    <row r="981" spans="1:7" x14ac:dyDescent="0.3">
      <c r="A981">
        <v>979</v>
      </c>
      <c r="B981">
        <v>2019</v>
      </c>
      <c r="C981">
        <v>12</v>
      </c>
      <c r="D981" t="s">
        <v>610</v>
      </c>
      <c r="E981" s="1">
        <v>27925066662.691898</v>
      </c>
      <c r="F981">
        <v>76.810456029537406</v>
      </c>
      <c r="G981" t="s">
        <v>462</v>
      </c>
    </row>
    <row r="982" spans="1:7" x14ac:dyDescent="0.3">
      <c r="A982">
        <v>980</v>
      </c>
      <c r="B982">
        <v>2019</v>
      </c>
      <c r="C982">
        <v>12</v>
      </c>
      <c r="D982" t="s">
        <v>611</v>
      </c>
      <c r="E982" s="1">
        <v>9991630666.6372299</v>
      </c>
      <c r="F982">
        <v>59.0126639271434</v>
      </c>
      <c r="G982" t="s">
        <v>462</v>
      </c>
    </row>
    <row r="983" spans="1:7" x14ac:dyDescent="0.3">
      <c r="A983">
        <v>981</v>
      </c>
      <c r="B983">
        <v>2019</v>
      </c>
      <c r="C983">
        <v>12</v>
      </c>
      <c r="E983" s="1">
        <v>7292661387.1202002</v>
      </c>
      <c r="F983">
        <v>48.734290325521997</v>
      </c>
      <c r="G983" t="s">
        <v>462</v>
      </c>
    </row>
    <row r="984" spans="1:7" x14ac:dyDescent="0.3">
      <c r="A984">
        <v>982</v>
      </c>
      <c r="B984">
        <v>2019</v>
      </c>
      <c r="C984">
        <v>12</v>
      </c>
      <c r="D984" t="s">
        <v>612</v>
      </c>
      <c r="E984" s="1">
        <v>13256390113.066601</v>
      </c>
      <c r="F984">
        <v>43.876591211417598</v>
      </c>
      <c r="G984" t="s">
        <v>462</v>
      </c>
    </row>
    <row r="985" spans="1:7" x14ac:dyDescent="0.3">
      <c r="A985">
        <v>983</v>
      </c>
      <c r="B985">
        <v>2019</v>
      </c>
      <c r="C985">
        <v>12</v>
      </c>
      <c r="D985" t="s">
        <v>613</v>
      </c>
      <c r="E985" s="1">
        <v>3581196595.78016</v>
      </c>
      <c r="F985">
        <v>38.835809289551698</v>
      </c>
      <c r="G985" t="s">
        <v>462</v>
      </c>
    </row>
    <row r="986" spans="1:7" x14ac:dyDescent="0.3">
      <c r="A986">
        <v>984</v>
      </c>
      <c r="B986">
        <v>2019</v>
      </c>
      <c r="C986">
        <v>12</v>
      </c>
      <c r="E986" s="1">
        <v>37247152.902896002</v>
      </c>
      <c r="F986">
        <v>64.239628957012499</v>
      </c>
      <c r="G986" t="s">
        <v>462</v>
      </c>
    </row>
    <row r="987" spans="1:7" x14ac:dyDescent="0.3">
      <c r="A987">
        <v>985</v>
      </c>
      <c r="B987">
        <v>2019</v>
      </c>
      <c r="C987">
        <v>12</v>
      </c>
      <c r="E987" s="1">
        <v>25322285.179603402</v>
      </c>
      <c r="F987">
        <v>66.454031207344698</v>
      </c>
      <c r="G987" t="s">
        <v>462</v>
      </c>
    </row>
    <row r="988" spans="1:7" x14ac:dyDescent="0.3">
      <c r="A988">
        <v>986</v>
      </c>
      <c r="B988">
        <v>2019</v>
      </c>
      <c r="C988">
        <v>12</v>
      </c>
      <c r="D988" t="s">
        <v>615</v>
      </c>
      <c r="E988" s="1">
        <v>2041018330.9093001</v>
      </c>
      <c r="F988">
        <v>71.872128387014001</v>
      </c>
      <c r="G988" t="s">
        <v>462</v>
      </c>
    </row>
    <row r="989" spans="1:7" x14ac:dyDescent="0.3">
      <c r="A989">
        <v>987</v>
      </c>
      <c r="B989">
        <v>2019</v>
      </c>
      <c r="C989">
        <v>12</v>
      </c>
      <c r="D989" t="s">
        <v>616</v>
      </c>
      <c r="E989" s="1">
        <v>605930355.27862597</v>
      </c>
      <c r="F989">
        <v>151.35867560806599</v>
      </c>
      <c r="G989" t="s">
        <v>462</v>
      </c>
    </row>
    <row r="990" spans="1:7" x14ac:dyDescent="0.3">
      <c r="A990">
        <v>988</v>
      </c>
      <c r="B990">
        <v>2019</v>
      </c>
      <c r="C990">
        <v>12</v>
      </c>
      <c r="E990" s="1">
        <v>131035151.786063</v>
      </c>
      <c r="F990">
        <v>148.57305344011399</v>
      </c>
      <c r="G990" t="s">
        <v>462</v>
      </c>
    </row>
    <row r="991" spans="1:7" x14ac:dyDescent="0.3">
      <c r="A991">
        <v>989</v>
      </c>
      <c r="B991">
        <v>2019</v>
      </c>
      <c r="C991">
        <v>12</v>
      </c>
      <c r="D991" t="s">
        <v>617</v>
      </c>
      <c r="E991" s="1">
        <v>611436351.56101799</v>
      </c>
      <c r="F991">
        <v>154.596015158673</v>
      </c>
      <c r="G991" t="s">
        <v>462</v>
      </c>
    </row>
    <row r="992" spans="1:7" x14ac:dyDescent="0.3">
      <c r="A992">
        <v>990</v>
      </c>
      <c r="B992">
        <v>2019</v>
      </c>
      <c r="C992">
        <v>12</v>
      </c>
      <c r="E992" s="1">
        <v>35239045.096558496</v>
      </c>
      <c r="F992">
        <v>126.363791255583</v>
      </c>
      <c r="G992" t="s">
        <v>462</v>
      </c>
    </row>
    <row r="993" spans="1:7" x14ac:dyDescent="0.3">
      <c r="A993">
        <v>991</v>
      </c>
      <c r="B993">
        <v>2019</v>
      </c>
      <c r="C993">
        <v>12</v>
      </c>
      <c r="D993" t="s">
        <v>619</v>
      </c>
      <c r="E993" s="1">
        <v>411572220.10175699</v>
      </c>
      <c r="F993">
        <v>106.00881496043399</v>
      </c>
      <c r="G993" t="s">
        <v>462</v>
      </c>
    </row>
    <row r="994" spans="1:7" x14ac:dyDescent="0.3">
      <c r="A994">
        <v>992</v>
      </c>
      <c r="B994">
        <v>2019</v>
      </c>
      <c r="C994">
        <v>12</v>
      </c>
      <c r="D994" t="s">
        <v>621</v>
      </c>
      <c r="E994" s="1">
        <v>142609914.55098999</v>
      </c>
      <c r="F994">
        <v>101.327463744683</v>
      </c>
      <c r="G994" t="s">
        <v>462</v>
      </c>
    </row>
    <row r="995" spans="1:7" x14ac:dyDescent="0.3">
      <c r="A995">
        <v>993</v>
      </c>
      <c r="B995">
        <v>2019</v>
      </c>
      <c r="C995">
        <v>12</v>
      </c>
      <c r="D995" t="s">
        <v>622</v>
      </c>
      <c r="E995" s="1">
        <v>325241863.996732</v>
      </c>
      <c r="F995">
        <v>127.428457610506</v>
      </c>
      <c r="G995" t="s">
        <v>462</v>
      </c>
    </row>
    <row r="996" spans="1:7" x14ac:dyDescent="0.3">
      <c r="A996">
        <v>994</v>
      </c>
      <c r="B996">
        <v>2019</v>
      </c>
      <c r="C996">
        <v>12</v>
      </c>
      <c r="D996" t="s">
        <v>623</v>
      </c>
      <c r="E996" s="1">
        <v>549866723.00464296</v>
      </c>
      <c r="F996">
        <v>131.86788012620801</v>
      </c>
      <c r="G996" t="s">
        <v>462</v>
      </c>
    </row>
    <row r="997" spans="1:7" x14ac:dyDescent="0.3">
      <c r="A997">
        <v>995</v>
      </c>
      <c r="B997">
        <v>2019</v>
      </c>
      <c r="C997">
        <v>12</v>
      </c>
      <c r="E997" s="1">
        <v>51177523.518806398</v>
      </c>
      <c r="F997">
        <v>157.13844743284201</v>
      </c>
      <c r="G997" t="s">
        <v>462</v>
      </c>
    </row>
    <row r="998" spans="1:7" x14ac:dyDescent="0.3">
      <c r="A998">
        <v>996</v>
      </c>
      <c r="B998">
        <v>2019</v>
      </c>
      <c r="C998">
        <v>12</v>
      </c>
      <c r="E998" s="1">
        <v>18918004.079254899</v>
      </c>
      <c r="F998">
        <v>140.890740116437</v>
      </c>
      <c r="G998" t="s">
        <v>462</v>
      </c>
    </row>
    <row r="999" spans="1:7" x14ac:dyDescent="0.3">
      <c r="A999">
        <v>997</v>
      </c>
      <c r="B999">
        <v>2019</v>
      </c>
      <c r="C999">
        <v>12</v>
      </c>
      <c r="E999" s="1">
        <v>167968861.782038</v>
      </c>
      <c r="F999">
        <v>178.56928522415399</v>
      </c>
      <c r="G999" t="s">
        <v>462</v>
      </c>
    </row>
    <row r="1000" spans="1:7" x14ac:dyDescent="0.3">
      <c r="A1000">
        <v>998</v>
      </c>
      <c r="B1000">
        <v>2019</v>
      </c>
      <c r="C1000">
        <v>12</v>
      </c>
      <c r="E1000" s="1">
        <v>81433391.728578895</v>
      </c>
      <c r="F1000">
        <v>241.284091702724</v>
      </c>
      <c r="G1000" t="s">
        <v>462</v>
      </c>
    </row>
    <row r="1001" spans="1:7" x14ac:dyDescent="0.3">
      <c r="A1001">
        <v>999</v>
      </c>
      <c r="B1001">
        <v>2019</v>
      </c>
      <c r="C1001">
        <v>12</v>
      </c>
      <c r="D1001" t="s">
        <v>624</v>
      </c>
      <c r="E1001" s="1">
        <v>11550167785.3235</v>
      </c>
      <c r="F1001">
        <v>65.137162865883894</v>
      </c>
      <c r="G1001" t="s">
        <v>462</v>
      </c>
    </row>
    <row r="1002" spans="1:7" x14ac:dyDescent="0.3">
      <c r="A1002">
        <v>1000</v>
      </c>
      <c r="B1002">
        <v>2019</v>
      </c>
      <c r="C1002">
        <v>12</v>
      </c>
      <c r="D1002" t="s">
        <v>625</v>
      </c>
      <c r="E1002" s="1">
        <v>13014403053.783501</v>
      </c>
      <c r="F1002">
        <v>81.029402580845797</v>
      </c>
      <c r="G1002" t="s">
        <v>462</v>
      </c>
    </row>
    <row r="1003" spans="1:7" x14ac:dyDescent="0.3">
      <c r="A1003">
        <v>1001</v>
      </c>
      <c r="B1003">
        <v>2019</v>
      </c>
      <c r="C1003">
        <v>12</v>
      </c>
      <c r="D1003" t="s">
        <v>626</v>
      </c>
      <c r="E1003" s="1">
        <v>1423069413.0258601</v>
      </c>
      <c r="F1003">
        <v>125.55147876738801</v>
      </c>
      <c r="G1003" t="s">
        <v>462</v>
      </c>
    </row>
    <row r="1004" spans="1:7" x14ac:dyDescent="0.3">
      <c r="A1004">
        <v>1002</v>
      </c>
      <c r="B1004">
        <v>2019</v>
      </c>
      <c r="C1004">
        <v>12</v>
      </c>
      <c r="D1004" t="s">
        <v>627</v>
      </c>
      <c r="E1004" s="1">
        <v>604356379.307827</v>
      </c>
      <c r="F1004">
        <v>133.918003527369</v>
      </c>
      <c r="G1004" t="s">
        <v>462</v>
      </c>
    </row>
    <row r="1005" spans="1:7" x14ac:dyDescent="0.3">
      <c r="A1005">
        <v>1003</v>
      </c>
      <c r="B1005">
        <v>2019</v>
      </c>
      <c r="C1005">
        <v>12</v>
      </c>
      <c r="D1005" t="s">
        <v>628</v>
      </c>
      <c r="E1005" s="1">
        <v>728853784.529477</v>
      </c>
      <c r="F1005">
        <v>126.428229724772</v>
      </c>
      <c r="G1005" t="s">
        <v>462</v>
      </c>
    </row>
    <row r="1006" spans="1:7" x14ac:dyDescent="0.3">
      <c r="A1006">
        <v>1004</v>
      </c>
      <c r="B1006">
        <v>2019</v>
      </c>
      <c r="C1006">
        <v>12</v>
      </c>
      <c r="D1006" t="s">
        <v>629</v>
      </c>
      <c r="E1006" s="1">
        <v>1156953600.2190299</v>
      </c>
      <c r="F1006">
        <v>202.96831894086199</v>
      </c>
      <c r="G1006" t="s">
        <v>462</v>
      </c>
    </row>
    <row r="1007" spans="1:7" x14ac:dyDescent="0.3">
      <c r="A1007">
        <v>1005</v>
      </c>
      <c r="B1007">
        <v>2019</v>
      </c>
      <c r="C1007">
        <v>12</v>
      </c>
      <c r="D1007" t="s">
        <v>630</v>
      </c>
      <c r="E1007" s="1">
        <v>8242799167.7091198</v>
      </c>
      <c r="F1007">
        <v>268.14690196216998</v>
      </c>
      <c r="G1007" t="s">
        <v>462</v>
      </c>
    </row>
    <row r="1008" spans="1:7" x14ac:dyDescent="0.3">
      <c r="A1008">
        <v>1006</v>
      </c>
      <c r="B1008">
        <v>2019</v>
      </c>
      <c r="C1008">
        <v>12</v>
      </c>
      <c r="D1008" t="s">
        <v>631</v>
      </c>
      <c r="E1008" s="1">
        <v>968076931.52810705</v>
      </c>
      <c r="F1008">
        <v>140.303634504185</v>
      </c>
      <c r="G1008" t="s">
        <v>462</v>
      </c>
    </row>
    <row r="1009" spans="1:7" x14ac:dyDescent="0.3">
      <c r="A1009">
        <v>1007</v>
      </c>
      <c r="B1009">
        <v>2019</v>
      </c>
      <c r="C1009">
        <v>12</v>
      </c>
      <c r="D1009" t="s">
        <v>632</v>
      </c>
      <c r="E1009" s="1">
        <v>755819072.60557199</v>
      </c>
      <c r="F1009">
        <v>179.81466260674699</v>
      </c>
      <c r="G1009" t="s">
        <v>462</v>
      </c>
    </row>
    <row r="1010" spans="1:7" x14ac:dyDescent="0.3">
      <c r="A1010">
        <v>1008</v>
      </c>
      <c r="B1010">
        <v>2020</v>
      </c>
      <c r="C1010">
        <v>1</v>
      </c>
      <c r="D1010" t="s">
        <v>597</v>
      </c>
      <c r="E1010" s="1">
        <v>11471728699.770399</v>
      </c>
      <c r="F1010">
        <v>17.2710542395793</v>
      </c>
      <c r="G1010" t="s">
        <v>462</v>
      </c>
    </row>
    <row r="1011" spans="1:7" x14ac:dyDescent="0.3">
      <c r="A1011">
        <v>1009</v>
      </c>
      <c r="B1011">
        <v>2020</v>
      </c>
      <c r="C1011">
        <v>1</v>
      </c>
      <c r="D1011" t="s">
        <v>598</v>
      </c>
      <c r="E1011" s="1">
        <v>3687689163.67488</v>
      </c>
      <c r="F1011">
        <v>24.6243183942189</v>
      </c>
      <c r="G1011" t="s">
        <v>462</v>
      </c>
    </row>
    <row r="1012" spans="1:7" x14ac:dyDescent="0.3">
      <c r="A1012">
        <v>1010</v>
      </c>
      <c r="B1012">
        <v>2020</v>
      </c>
      <c r="C1012">
        <v>1</v>
      </c>
      <c r="D1012" t="s">
        <v>599</v>
      </c>
      <c r="E1012" s="1">
        <v>1328345994.4294701</v>
      </c>
      <c r="F1012">
        <v>38.767964464408401</v>
      </c>
      <c r="G1012" t="s">
        <v>462</v>
      </c>
    </row>
    <row r="1013" spans="1:7" x14ac:dyDescent="0.3">
      <c r="A1013">
        <v>1011</v>
      </c>
      <c r="B1013">
        <v>2020</v>
      </c>
      <c r="C1013">
        <v>1</v>
      </c>
      <c r="D1013" t="s">
        <v>600</v>
      </c>
      <c r="E1013" s="1">
        <v>2386916831.8411002</v>
      </c>
      <c r="F1013">
        <v>62.099010294558703</v>
      </c>
      <c r="G1013" t="s">
        <v>462</v>
      </c>
    </row>
    <row r="1014" spans="1:7" x14ac:dyDescent="0.3">
      <c r="A1014">
        <v>1012</v>
      </c>
      <c r="B1014">
        <v>2020</v>
      </c>
      <c r="C1014">
        <v>1</v>
      </c>
      <c r="D1014" t="s">
        <v>601</v>
      </c>
      <c r="E1014" s="1">
        <v>1267625229.7317801</v>
      </c>
      <c r="F1014">
        <v>50.1453061011036</v>
      </c>
      <c r="G1014" t="s">
        <v>462</v>
      </c>
    </row>
    <row r="1015" spans="1:7" x14ac:dyDescent="0.3">
      <c r="A1015">
        <v>1013</v>
      </c>
      <c r="B1015">
        <v>2020</v>
      </c>
      <c r="C1015">
        <v>1</v>
      </c>
      <c r="D1015" t="s">
        <v>602</v>
      </c>
      <c r="E1015" s="1">
        <v>391058343.134152</v>
      </c>
      <c r="F1015">
        <v>65.760934510268001</v>
      </c>
      <c r="G1015" t="s">
        <v>462</v>
      </c>
    </row>
    <row r="1016" spans="1:7" x14ac:dyDescent="0.3">
      <c r="A1016">
        <v>1014</v>
      </c>
      <c r="B1016">
        <v>2020</v>
      </c>
      <c r="C1016">
        <v>1</v>
      </c>
      <c r="D1016" t="s">
        <v>603</v>
      </c>
      <c r="E1016" s="1">
        <v>422085764.02112901</v>
      </c>
      <c r="F1016">
        <v>75.2799871669487</v>
      </c>
      <c r="G1016" t="s">
        <v>462</v>
      </c>
    </row>
    <row r="1017" spans="1:7" x14ac:dyDescent="0.3">
      <c r="A1017">
        <v>1015</v>
      </c>
      <c r="B1017">
        <v>2020</v>
      </c>
      <c r="C1017">
        <v>1</v>
      </c>
      <c r="D1017" t="s">
        <v>604</v>
      </c>
      <c r="E1017" s="1">
        <v>397694749.90066302</v>
      </c>
      <c r="F1017">
        <v>77.145907372280206</v>
      </c>
      <c r="G1017" t="s">
        <v>462</v>
      </c>
    </row>
    <row r="1018" spans="1:7" x14ac:dyDescent="0.3">
      <c r="A1018">
        <v>1016</v>
      </c>
      <c r="B1018">
        <v>2020</v>
      </c>
      <c r="C1018">
        <v>1</v>
      </c>
      <c r="D1018" t="s">
        <v>605</v>
      </c>
      <c r="E1018" s="1">
        <v>1517354861.31195</v>
      </c>
      <c r="F1018">
        <v>74.899377249699995</v>
      </c>
      <c r="G1018" t="s">
        <v>462</v>
      </c>
    </row>
    <row r="1019" spans="1:7" x14ac:dyDescent="0.3">
      <c r="A1019">
        <v>1017</v>
      </c>
      <c r="B1019">
        <v>2020</v>
      </c>
      <c r="C1019">
        <v>1</v>
      </c>
      <c r="D1019" t="s">
        <v>606</v>
      </c>
      <c r="E1019" s="1">
        <v>5106491399.3695297</v>
      </c>
      <c r="F1019">
        <v>134.442778685446</v>
      </c>
      <c r="G1019" t="s">
        <v>462</v>
      </c>
    </row>
    <row r="1020" spans="1:7" x14ac:dyDescent="0.3">
      <c r="A1020">
        <v>1018</v>
      </c>
      <c r="B1020">
        <v>2020</v>
      </c>
      <c r="C1020">
        <v>1</v>
      </c>
      <c r="D1020" t="s">
        <v>607</v>
      </c>
      <c r="E1020" s="1">
        <v>1640324372.38025</v>
      </c>
      <c r="F1020">
        <v>148.89472261764701</v>
      </c>
      <c r="G1020" t="s">
        <v>462</v>
      </c>
    </row>
    <row r="1021" spans="1:7" x14ac:dyDescent="0.3">
      <c r="A1021">
        <v>1019</v>
      </c>
      <c r="B1021">
        <v>2020</v>
      </c>
      <c r="C1021">
        <v>1</v>
      </c>
      <c r="D1021" t="s">
        <v>608</v>
      </c>
      <c r="E1021" s="1">
        <v>1996197430.5933101</v>
      </c>
      <c r="F1021">
        <v>191.02769900976199</v>
      </c>
      <c r="G1021" t="s">
        <v>462</v>
      </c>
    </row>
    <row r="1022" spans="1:7" x14ac:dyDescent="0.3">
      <c r="A1022">
        <v>1020</v>
      </c>
      <c r="B1022">
        <v>2020</v>
      </c>
      <c r="C1022">
        <v>1</v>
      </c>
      <c r="D1022" t="s">
        <v>609</v>
      </c>
      <c r="E1022" s="1">
        <v>827884512.01094699</v>
      </c>
      <c r="F1022">
        <v>62.101693165000498</v>
      </c>
      <c r="G1022" t="s">
        <v>462</v>
      </c>
    </row>
    <row r="1023" spans="1:7" x14ac:dyDescent="0.3">
      <c r="A1023">
        <v>1021</v>
      </c>
      <c r="B1023">
        <v>2020</v>
      </c>
      <c r="C1023">
        <v>1</v>
      </c>
      <c r="D1023" t="s">
        <v>610</v>
      </c>
      <c r="E1023" s="1">
        <v>27925066662.691898</v>
      </c>
      <c r="F1023">
        <v>13.4105363292622</v>
      </c>
      <c r="G1023" t="s">
        <v>462</v>
      </c>
    </row>
    <row r="1024" spans="1:7" x14ac:dyDescent="0.3">
      <c r="A1024">
        <v>1022</v>
      </c>
      <c r="B1024">
        <v>2020</v>
      </c>
      <c r="C1024">
        <v>1</v>
      </c>
      <c r="D1024" t="s">
        <v>611</v>
      </c>
      <c r="E1024" s="1">
        <v>9991630666.6372299</v>
      </c>
      <c r="F1024">
        <v>16.604167249006998</v>
      </c>
      <c r="G1024" t="s">
        <v>462</v>
      </c>
    </row>
    <row r="1025" spans="1:7" x14ac:dyDescent="0.3">
      <c r="A1025">
        <v>1023</v>
      </c>
      <c r="B1025">
        <v>2020</v>
      </c>
      <c r="C1025">
        <v>1</v>
      </c>
      <c r="E1025" s="1">
        <v>7292661387.1202002</v>
      </c>
      <c r="F1025">
        <v>17.647788948228801</v>
      </c>
      <c r="G1025" t="s">
        <v>462</v>
      </c>
    </row>
    <row r="1026" spans="1:7" x14ac:dyDescent="0.3">
      <c r="A1026">
        <v>1024</v>
      </c>
      <c r="B1026">
        <v>2020</v>
      </c>
      <c r="C1026">
        <v>1</v>
      </c>
      <c r="D1026" t="s">
        <v>612</v>
      </c>
      <c r="E1026" s="1">
        <v>13256390113.066601</v>
      </c>
      <c r="F1026">
        <v>10.589942507099099</v>
      </c>
      <c r="G1026" t="s">
        <v>462</v>
      </c>
    </row>
    <row r="1027" spans="1:7" x14ac:dyDescent="0.3">
      <c r="A1027">
        <v>1025</v>
      </c>
      <c r="B1027">
        <v>2020</v>
      </c>
      <c r="C1027">
        <v>1</v>
      </c>
      <c r="D1027" t="s">
        <v>613</v>
      </c>
      <c r="E1027" s="1">
        <v>3581196595.78016</v>
      </c>
      <c r="F1027">
        <v>10.776302842321501</v>
      </c>
      <c r="G1027" t="s">
        <v>462</v>
      </c>
    </row>
    <row r="1028" spans="1:7" x14ac:dyDescent="0.3">
      <c r="A1028">
        <v>1026</v>
      </c>
      <c r="B1028">
        <v>2020</v>
      </c>
      <c r="C1028">
        <v>1</v>
      </c>
      <c r="E1028" s="1">
        <v>37247152.902896002</v>
      </c>
      <c r="F1028">
        <v>19.027261203355302</v>
      </c>
      <c r="G1028" t="s">
        <v>462</v>
      </c>
    </row>
    <row r="1029" spans="1:7" x14ac:dyDescent="0.3">
      <c r="A1029">
        <v>1027</v>
      </c>
      <c r="B1029">
        <v>2020</v>
      </c>
      <c r="C1029">
        <v>1</v>
      </c>
      <c r="E1029" s="1">
        <v>25322285.179603402</v>
      </c>
      <c r="F1029">
        <v>9.5944822444157101</v>
      </c>
      <c r="G1029" t="s">
        <v>462</v>
      </c>
    </row>
    <row r="1030" spans="1:7" x14ac:dyDescent="0.3">
      <c r="A1030">
        <v>1028</v>
      </c>
      <c r="B1030">
        <v>2020</v>
      </c>
      <c r="C1030">
        <v>1</v>
      </c>
      <c r="D1030" t="s">
        <v>615</v>
      </c>
      <c r="E1030" s="1">
        <v>2041018330.9093001</v>
      </c>
      <c r="F1030">
        <v>23.900634778585999</v>
      </c>
      <c r="G1030" t="s">
        <v>462</v>
      </c>
    </row>
    <row r="1031" spans="1:7" x14ac:dyDescent="0.3">
      <c r="A1031">
        <v>1029</v>
      </c>
      <c r="B1031">
        <v>2020</v>
      </c>
      <c r="C1031">
        <v>1</v>
      </c>
      <c r="D1031" t="s">
        <v>616</v>
      </c>
      <c r="E1031" s="1">
        <v>605930355.27862597</v>
      </c>
      <c r="F1031">
        <v>51.162761477143</v>
      </c>
      <c r="G1031" t="s">
        <v>462</v>
      </c>
    </row>
    <row r="1032" spans="1:7" x14ac:dyDescent="0.3">
      <c r="A1032">
        <v>1030</v>
      </c>
      <c r="B1032">
        <v>2020</v>
      </c>
      <c r="C1032">
        <v>1</v>
      </c>
      <c r="E1032" s="1">
        <v>131035151.786063</v>
      </c>
      <c r="F1032">
        <v>37.278260664571398</v>
      </c>
      <c r="G1032" t="s">
        <v>462</v>
      </c>
    </row>
    <row r="1033" spans="1:7" x14ac:dyDescent="0.3">
      <c r="A1033">
        <v>1031</v>
      </c>
      <c r="B1033">
        <v>2020</v>
      </c>
      <c r="C1033">
        <v>1</v>
      </c>
      <c r="D1033" t="s">
        <v>617</v>
      </c>
      <c r="E1033" s="1">
        <v>611436351.56101799</v>
      </c>
      <c r="F1033">
        <v>55.993264002317602</v>
      </c>
      <c r="G1033" t="s">
        <v>462</v>
      </c>
    </row>
    <row r="1034" spans="1:7" x14ac:dyDescent="0.3">
      <c r="A1034">
        <v>1032</v>
      </c>
      <c r="B1034">
        <v>2020</v>
      </c>
      <c r="C1034">
        <v>1</v>
      </c>
      <c r="E1034" s="1">
        <v>35239045.096558496</v>
      </c>
      <c r="F1034">
        <v>41.436796148946399</v>
      </c>
      <c r="G1034" t="s">
        <v>462</v>
      </c>
    </row>
    <row r="1035" spans="1:7" x14ac:dyDescent="0.3">
      <c r="A1035">
        <v>1033</v>
      </c>
      <c r="B1035">
        <v>2020</v>
      </c>
      <c r="C1035">
        <v>1</v>
      </c>
      <c r="D1035" t="s">
        <v>619</v>
      </c>
      <c r="E1035" s="1">
        <v>411572220.10175699</v>
      </c>
      <c r="F1035">
        <v>50.109366386504398</v>
      </c>
      <c r="G1035" t="s">
        <v>462</v>
      </c>
    </row>
    <row r="1036" spans="1:7" x14ac:dyDescent="0.3">
      <c r="A1036">
        <v>1034</v>
      </c>
      <c r="B1036">
        <v>2020</v>
      </c>
      <c r="C1036">
        <v>1</v>
      </c>
      <c r="D1036" t="s">
        <v>621</v>
      </c>
      <c r="E1036" s="1">
        <v>142609914.55098999</v>
      </c>
      <c r="F1036">
        <v>60.590076343071601</v>
      </c>
      <c r="G1036" t="s">
        <v>462</v>
      </c>
    </row>
    <row r="1037" spans="1:7" x14ac:dyDescent="0.3">
      <c r="A1037">
        <v>1035</v>
      </c>
      <c r="B1037">
        <v>2020</v>
      </c>
      <c r="C1037">
        <v>1</v>
      </c>
      <c r="D1037" t="s">
        <v>622</v>
      </c>
      <c r="E1037" s="1">
        <v>325241863.996732</v>
      </c>
      <c r="F1037">
        <v>66.697965154015805</v>
      </c>
      <c r="G1037" t="s">
        <v>462</v>
      </c>
    </row>
    <row r="1038" spans="1:7" x14ac:dyDescent="0.3">
      <c r="A1038">
        <v>1036</v>
      </c>
      <c r="B1038">
        <v>2020</v>
      </c>
      <c r="C1038">
        <v>1</v>
      </c>
      <c r="D1038" t="s">
        <v>623</v>
      </c>
      <c r="E1038" s="1">
        <v>549866723.00464296</v>
      </c>
      <c r="F1038">
        <v>62.736433542829097</v>
      </c>
      <c r="G1038" t="s">
        <v>462</v>
      </c>
    </row>
    <row r="1039" spans="1:7" x14ac:dyDescent="0.3">
      <c r="A1039">
        <v>1037</v>
      </c>
      <c r="B1039">
        <v>2020</v>
      </c>
      <c r="C1039">
        <v>1</v>
      </c>
      <c r="E1039" s="1">
        <v>51177523.518806398</v>
      </c>
      <c r="F1039">
        <v>66.344248059652301</v>
      </c>
      <c r="G1039" t="s">
        <v>462</v>
      </c>
    </row>
    <row r="1040" spans="1:7" x14ac:dyDescent="0.3">
      <c r="A1040">
        <v>1038</v>
      </c>
      <c r="B1040">
        <v>2020</v>
      </c>
      <c r="C1040">
        <v>1</v>
      </c>
      <c r="E1040" s="1">
        <v>18918004.079254899</v>
      </c>
      <c r="F1040">
        <v>62.006144121289203</v>
      </c>
      <c r="G1040" t="s">
        <v>462</v>
      </c>
    </row>
    <row r="1041" spans="1:7" x14ac:dyDescent="0.3">
      <c r="A1041">
        <v>1039</v>
      </c>
      <c r="B1041">
        <v>2020</v>
      </c>
      <c r="C1041">
        <v>1</v>
      </c>
      <c r="E1041" s="1">
        <v>167968861.782038</v>
      </c>
      <c r="F1041">
        <v>82.881706445695002</v>
      </c>
      <c r="G1041" t="s">
        <v>462</v>
      </c>
    </row>
    <row r="1042" spans="1:7" x14ac:dyDescent="0.3">
      <c r="A1042">
        <v>1040</v>
      </c>
      <c r="B1042">
        <v>2020</v>
      </c>
      <c r="C1042">
        <v>1</v>
      </c>
      <c r="E1042" s="1">
        <v>81433391.728578895</v>
      </c>
      <c r="F1042">
        <v>148.475395085005</v>
      </c>
      <c r="G1042" t="s">
        <v>462</v>
      </c>
    </row>
    <row r="1043" spans="1:7" x14ac:dyDescent="0.3">
      <c r="A1043">
        <v>1041</v>
      </c>
      <c r="B1043">
        <v>2020</v>
      </c>
      <c r="C1043">
        <v>1</v>
      </c>
      <c r="D1043" t="s">
        <v>624</v>
      </c>
      <c r="E1043" s="1">
        <v>11550167785.3235</v>
      </c>
      <c r="F1043">
        <v>17.1324538924123</v>
      </c>
      <c r="G1043" t="s">
        <v>462</v>
      </c>
    </row>
    <row r="1044" spans="1:7" x14ac:dyDescent="0.3">
      <c r="A1044">
        <v>1042</v>
      </c>
      <c r="B1044">
        <v>2020</v>
      </c>
      <c r="C1044">
        <v>1</v>
      </c>
      <c r="D1044" t="s">
        <v>625</v>
      </c>
      <c r="E1044" s="1">
        <v>13014403053.783501</v>
      </c>
      <c r="F1044">
        <v>20.047389870534701</v>
      </c>
      <c r="G1044" t="s">
        <v>462</v>
      </c>
    </row>
    <row r="1045" spans="1:7" x14ac:dyDescent="0.3">
      <c r="A1045">
        <v>1043</v>
      </c>
      <c r="B1045">
        <v>2020</v>
      </c>
      <c r="C1045">
        <v>1</v>
      </c>
      <c r="D1045" t="s">
        <v>626</v>
      </c>
      <c r="E1045" s="1">
        <v>1423069413.0258601</v>
      </c>
      <c r="F1045">
        <v>35.209845627122398</v>
      </c>
      <c r="G1045" t="s">
        <v>462</v>
      </c>
    </row>
    <row r="1046" spans="1:7" x14ac:dyDescent="0.3">
      <c r="A1046">
        <v>1044</v>
      </c>
      <c r="B1046">
        <v>2020</v>
      </c>
      <c r="C1046">
        <v>1</v>
      </c>
      <c r="D1046" t="s">
        <v>627</v>
      </c>
      <c r="E1046" s="1">
        <v>604356379.307827</v>
      </c>
      <c r="F1046">
        <v>45.026035382614801</v>
      </c>
      <c r="G1046" t="s">
        <v>462</v>
      </c>
    </row>
    <row r="1047" spans="1:7" x14ac:dyDescent="0.3">
      <c r="A1047">
        <v>1045</v>
      </c>
      <c r="B1047">
        <v>2020</v>
      </c>
      <c r="C1047">
        <v>1</v>
      </c>
      <c r="D1047" t="s">
        <v>628</v>
      </c>
      <c r="E1047" s="1">
        <v>728853784.529477</v>
      </c>
      <c r="F1047">
        <v>49.452091494047501</v>
      </c>
      <c r="G1047" t="s">
        <v>462</v>
      </c>
    </row>
    <row r="1048" spans="1:7" x14ac:dyDescent="0.3">
      <c r="A1048">
        <v>1046</v>
      </c>
      <c r="B1048">
        <v>2020</v>
      </c>
      <c r="C1048">
        <v>1</v>
      </c>
      <c r="D1048" t="s">
        <v>629</v>
      </c>
      <c r="E1048" s="1">
        <v>1156953600.2190299</v>
      </c>
      <c r="F1048">
        <v>91.766627890123701</v>
      </c>
      <c r="G1048" t="s">
        <v>462</v>
      </c>
    </row>
    <row r="1049" spans="1:7" x14ac:dyDescent="0.3">
      <c r="A1049">
        <v>1047</v>
      </c>
      <c r="B1049">
        <v>2020</v>
      </c>
      <c r="C1049">
        <v>1</v>
      </c>
      <c r="D1049" t="s">
        <v>630</v>
      </c>
      <c r="E1049" s="1">
        <v>8242799167.7091198</v>
      </c>
      <c r="F1049">
        <v>127.469214119223</v>
      </c>
      <c r="G1049" t="s">
        <v>462</v>
      </c>
    </row>
    <row r="1050" spans="1:7" x14ac:dyDescent="0.3">
      <c r="A1050">
        <v>1048</v>
      </c>
      <c r="B1050">
        <v>2020</v>
      </c>
      <c r="C1050">
        <v>1</v>
      </c>
      <c r="D1050" t="s">
        <v>631</v>
      </c>
      <c r="E1050" s="1">
        <v>968076931.52810705</v>
      </c>
      <c r="F1050">
        <v>75.923427491013797</v>
      </c>
      <c r="G1050" t="s">
        <v>462</v>
      </c>
    </row>
    <row r="1051" spans="1:7" x14ac:dyDescent="0.3">
      <c r="A1051">
        <v>1049</v>
      </c>
      <c r="B1051">
        <v>2020</v>
      </c>
      <c r="C1051">
        <v>1</v>
      </c>
      <c r="D1051" t="s">
        <v>632</v>
      </c>
      <c r="E1051" s="1">
        <v>755819072.60557199</v>
      </c>
      <c r="F1051">
        <v>96.589010546963806</v>
      </c>
      <c r="G1051" t="s">
        <v>462</v>
      </c>
    </row>
    <row r="1052" spans="1:7" x14ac:dyDescent="0.3">
      <c r="A1052">
        <v>1050</v>
      </c>
      <c r="B1052">
        <v>2020</v>
      </c>
      <c r="C1052">
        <v>2</v>
      </c>
      <c r="D1052" t="s">
        <v>597</v>
      </c>
      <c r="E1052" s="1">
        <v>11471728699.770399</v>
      </c>
      <c r="F1052">
        <v>14.9760170334609</v>
      </c>
      <c r="G1052" t="s">
        <v>462</v>
      </c>
    </row>
    <row r="1053" spans="1:7" x14ac:dyDescent="0.3">
      <c r="A1053">
        <v>1051</v>
      </c>
      <c r="B1053">
        <v>2020</v>
      </c>
      <c r="C1053">
        <v>2</v>
      </c>
      <c r="D1053" t="s">
        <v>598</v>
      </c>
      <c r="E1053" s="1">
        <v>3687689163.67488</v>
      </c>
      <c r="F1053">
        <v>23.454949657017899</v>
      </c>
      <c r="G1053" t="s">
        <v>462</v>
      </c>
    </row>
    <row r="1054" spans="1:7" x14ac:dyDescent="0.3">
      <c r="A1054">
        <v>1052</v>
      </c>
      <c r="B1054">
        <v>2020</v>
      </c>
      <c r="C1054">
        <v>2</v>
      </c>
      <c r="D1054" t="s">
        <v>599</v>
      </c>
      <c r="E1054" s="1">
        <v>1328345994.4294701</v>
      </c>
      <c r="F1054">
        <v>36.227807521986797</v>
      </c>
      <c r="G1054" t="s">
        <v>462</v>
      </c>
    </row>
    <row r="1055" spans="1:7" x14ac:dyDescent="0.3">
      <c r="A1055">
        <v>1053</v>
      </c>
      <c r="B1055">
        <v>2020</v>
      </c>
      <c r="C1055">
        <v>2</v>
      </c>
      <c r="D1055" t="s">
        <v>600</v>
      </c>
      <c r="E1055" s="1">
        <v>2386916831.8411002</v>
      </c>
      <c r="F1055">
        <v>38.868047668282898</v>
      </c>
      <c r="G1055" t="s">
        <v>462</v>
      </c>
    </row>
    <row r="1056" spans="1:7" x14ac:dyDescent="0.3">
      <c r="A1056">
        <v>1054</v>
      </c>
      <c r="B1056">
        <v>2020</v>
      </c>
      <c r="C1056">
        <v>2</v>
      </c>
      <c r="D1056" t="s">
        <v>601</v>
      </c>
      <c r="E1056" s="1">
        <v>1267625229.7317801</v>
      </c>
      <c r="F1056">
        <v>33.2347128003222</v>
      </c>
      <c r="G1056" t="s">
        <v>462</v>
      </c>
    </row>
    <row r="1057" spans="1:7" x14ac:dyDescent="0.3">
      <c r="A1057">
        <v>1055</v>
      </c>
      <c r="B1057">
        <v>2020</v>
      </c>
      <c r="C1057">
        <v>2</v>
      </c>
      <c r="D1057" t="s">
        <v>602</v>
      </c>
      <c r="E1057" s="1">
        <v>391058343.134152</v>
      </c>
      <c r="F1057">
        <v>39.634408542992198</v>
      </c>
      <c r="G1057" t="s">
        <v>462</v>
      </c>
    </row>
    <row r="1058" spans="1:7" x14ac:dyDescent="0.3">
      <c r="A1058">
        <v>1056</v>
      </c>
      <c r="B1058">
        <v>2020</v>
      </c>
      <c r="C1058">
        <v>2</v>
      </c>
      <c r="D1058" t="s">
        <v>603</v>
      </c>
      <c r="E1058" s="1">
        <v>422085764.02112901</v>
      </c>
      <c r="F1058">
        <v>33.236633612825798</v>
      </c>
      <c r="G1058" t="s">
        <v>462</v>
      </c>
    </row>
    <row r="1059" spans="1:7" x14ac:dyDescent="0.3">
      <c r="A1059">
        <v>1057</v>
      </c>
      <c r="B1059">
        <v>2020</v>
      </c>
      <c r="C1059">
        <v>2</v>
      </c>
      <c r="D1059" t="s">
        <v>604</v>
      </c>
      <c r="E1059" s="1">
        <v>397694749.90066302</v>
      </c>
      <c r="F1059">
        <v>43.866955608584298</v>
      </c>
      <c r="G1059" t="s">
        <v>462</v>
      </c>
    </row>
    <row r="1060" spans="1:7" x14ac:dyDescent="0.3">
      <c r="A1060">
        <v>1058</v>
      </c>
      <c r="B1060">
        <v>2020</v>
      </c>
      <c r="C1060">
        <v>2</v>
      </c>
      <c r="D1060" t="s">
        <v>605</v>
      </c>
      <c r="E1060" s="1">
        <v>1517354861.31195</v>
      </c>
      <c r="F1060">
        <v>55.751031791152499</v>
      </c>
      <c r="G1060" t="s">
        <v>462</v>
      </c>
    </row>
    <row r="1061" spans="1:7" x14ac:dyDescent="0.3">
      <c r="A1061">
        <v>1059</v>
      </c>
      <c r="B1061">
        <v>2020</v>
      </c>
      <c r="C1061">
        <v>2</v>
      </c>
      <c r="D1061" t="s">
        <v>606</v>
      </c>
      <c r="E1061" s="1">
        <v>5106491399.3695297</v>
      </c>
      <c r="F1061">
        <v>72.598973117126107</v>
      </c>
      <c r="G1061" t="s">
        <v>462</v>
      </c>
    </row>
    <row r="1062" spans="1:7" x14ac:dyDescent="0.3">
      <c r="A1062">
        <v>1060</v>
      </c>
      <c r="B1062">
        <v>2020</v>
      </c>
      <c r="C1062">
        <v>2</v>
      </c>
      <c r="D1062" t="s">
        <v>607</v>
      </c>
      <c r="E1062" s="1">
        <v>1640324372.38025</v>
      </c>
      <c r="F1062">
        <v>50.4362734712387</v>
      </c>
      <c r="G1062" t="s">
        <v>462</v>
      </c>
    </row>
    <row r="1063" spans="1:7" x14ac:dyDescent="0.3">
      <c r="A1063">
        <v>1061</v>
      </c>
      <c r="B1063">
        <v>2020</v>
      </c>
      <c r="C1063">
        <v>2</v>
      </c>
      <c r="D1063" t="s">
        <v>608</v>
      </c>
      <c r="E1063" s="1">
        <v>1996197430.5933101</v>
      </c>
      <c r="F1063">
        <v>60.219941229659398</v>
      </c>
      <c r="G1063" t="s">
        <v>462</v>
      </c>
    </row>
    <row r="1064" spans="1:7" x14ac:dyDescent="0.3">
      <c r="A1064">
        <v>1062</v>
      </c>
      <c r="B1064">
        <v>2020</v>
      </c>
      <c r="C1064">
        <v>2</v>
      </c>
      <c r="D1064" t="s">
        <v>609</v>
      </c>
      <c r="E1064" s="1">
        <v>827884512.01094699</v>
      </c>
      <c r="F1064">
        <v>45.005337671971901</v>
      </c>
      <c r="G1064" t="s">
        <v>462</v>
      </c>
    </row>
    <row r="1065" spans="1:7" x14ac:dyDescent="0.3">
      <c r="A1065">
        <v>1063</v>
      </c>
      <c r="B1065">
        <v>2020</v>
      </c>
      <c r="C1065">
        <v>2</v>
      </c>
      <c r="D1065" t="s">
        <v>610</v>
      </c>
      <c r="E1065" s="1">
        <v>27925066662.691898</v>
      </c>
      <c r="F1065">
        <v>18.828110638372301</v>
      </c>
      <c r="G1065" t="s">
        <v>462</v>
      </c>
    </row>
    <row r="1066" spans="1:7" x14ac:dyDescent="0.3">
      <c r="A1066">
        <v>1064</v>
      </c>
      <c r="B1066">
        <v>2020</v>
      </c>
      <c r="C1066">
        <v>2</v>
      </c>
      <c r="D1066" t="s">
        <v>611</v>
      </c>
      <c r="E1066" s="1">
        <v>9991630666.6372299</v>
      </c>
      <c r="F1066">
        <v>18.744864380813802</v>
      </c>
      <c r="G1066" t="s">
        <v>462</v>
      </c>
    </row>
    <row r="1067" spans="1:7" x14ac:dyDescent="0.3">
      <c r="A1067">
        <v>1065</v>
      </c>
      <c r="B1067">
        <v>2020</v>
      </c>
      <c r="C1067">
        <v>2</v>
      </c>
      <c r="E1067" s="1">
        <v>7292661387.1202002</v>
      </c>
      <c r="F1067">
        <v>11.204094175246</v>
      </c>
      <c r="G1067" t="s">
        <v>462</v>
      </c>
    </row>
    <row r="1068" spans="1:7" x14ac:dyDescent="0.3">
      <c r="A1068">
        <v>1066</v>
      </c>
      <c r="B1068">
        <v>2020</v>
      </c>
      <c r="C1068">
        <v>2</v>
      </c>
      <c r="D1068" t="s">
        <v>612</v>
      </c>
      <c r="E1068" s="1">
        <v>13256390113.066601</v>
      </c>
      <c r="F1068">
        <v>12.4042006338842</v>
      </c>
      <c r="G1068" t="s">
        <v>462</v>
      </c>
    </row>
    <row r="1069" spans="1:7" x14ac:dyDescent="0.3">
      <c r="A1069">
        <v>1067</v>
      </c>
      <c r="B1069">
        <v>2020</v>
      </c>
      <c r="C1069">
        <v>2</v>
      </c>
      <c r="D1069" t="s">
        <v>613</v>
      </c>
      <c r="E1069" s="1">
        <v>3581196595.78016</v>
      </c>
      <c r="F1069">
        <v>9.9105305600014599</v>
      </c>
      <c r="G1069" t="s">
        <v>462</v>
      </c>
    </row>
    <row r="1070" spans="1:7" x14ac:dyDescent="0.3">
      <c r="A1070">
        <v>1068</v>
      </c>
      <c r="B1070">
        <v>2020</v>
      </c>
      <c r="C1070">
        <v>2</v>
      </c>
      <c r="E1070" s="1">
        <v>37247152.902896002</v>
      </c>
      <c r="F1070">
        <v>14.794112275591599</v>
      </c>
      <c r="G1070" t="s">
        <v>462</v>
      </c>
    </row>
    <row r="1071" spans="1:7" x14ac:dyDescent="0.3">
      <c r="A1071">
        <v>1069</v>
      </c>
      <c r="B1071">
        <v>2020</v>
      </c>
      <c r="C1071">
        <v>2</v>
      </c>
      <c r="E1071" s="1">
        <v>25322285.179603402</v>
      </c>
      <c r="F1071">
        <v>5.5892970819364898</v>
      </c>
      <c r="G1071" t="s">
        <v>462</v>
      </c>
    </row>
    <row r="1072" spans="1:7" x14ac:dyDescent="0.3">
      <c r="A1072">
        <v>1070</v>
      </c>
      <c r="B1072">
        <v>2020</v>
      </c>
      <c r="C1072">
        <v>2</v>
      </c>
      <c r="D1072" t="s">
        <v>615</v>
      </c>
      <c r="E1072" s="1">
        <v>2041018330.9093001</v>
      </c>
      <c r="F1072">
        <v>24.623943896621601</v>
      </c>
      <c r="G1072" t="s">
        <v>462</v>
      </c>
    </row>
    <row r="1073" spans="1:7" x14ac:dyDescent="0.3">
      <c r="A1073">
        <v>1071</v>
      </c>
      <c r="B1073">
        <v>2020</v>
      </c>
      <c r="C1073">
        <v>2</v>
      </c>
      <c r="D1073" t="s">
        <v>616</v>
      </c>
      <c r="E1073" s="1">
        <v>605930355.27862597</v>
      </c>
      <c r="F1073">
        <v>28.355083987371799</v>
      </c>
      <c r="G1073" t="s">
        <v>462</v>
      </c>
    </row>
    <row r="1074" spans="1:7" x14ac:dyDescent="0.3">
      <c r="A1074">
        <v>1072</v>
      </c>
      <c r="B1074">
        <v>2020</v>
      </c>
      <c r="C1074">
        <v>2</v>
      </c>
      <c r="E1074" s="1">
        <v>131035151.786063</v>
      </c>
      <c r="F1074">
        <v>20.674257542616601</v>
      </c>
      <c r="G1074" t="s">
        <v>462</v>
      </c>
    </row>
    <row r="1075" spans="1:7" x14ac:dyDescent="0.3">
      <c r="A1075">
        <v>1073</v>
      </c>
      <c r="B1075">
        <v>2020</v>
      </c>
      <c r="C1075">
        <v>2</v>
      </c>
      <c r="D1075" t="s">
        <v>617</v>
      </c>
      <c r="E1075" s="1">
        <v>611436351.56101799</v>
      </c>
      <c r="F1075">
        <v>34.908209199064302</v>
      </c>
      <c r="G1075" t="s">
        <v>462</v>
      </c>
    </row>
    <row r="1076" spans="1:7" x14ac:dyDescent="0.3">
      <c r="A1076">
        <v>1074</v>
      </c>
      <c r="B1076">
        <v>2020</v>
      </c>
      <c r="C1076">
        <v>2</v>
      </c>
      <c r="E1076" s="1">
        <v>35239045.096558496</v>
      </c>
      <c r="F1076">
        <v>27.0979716876321</v>
      </c>
      <c r="G1076" t="s">
        <v>462</v>
      </c>
    </row>
    <row r="1077" spans="1:7" x14ac:dyDescent="0.3">
      <c r="A1077">
        <v>1075</v>
      </c>
      <c r="B1077">
        <v>2020</v>
      </c>
      <c r="C1077">
        <v>2</v>
      </c>
      <c r="D1077" t="s">
        <v>619</v>
      </c>
      <c r="E1077" s="1">
        <v>411572220.10175699</v>
      </c>
      <c r="F1077">
        <v>33.488229709750101</v>
      </c>
      <c r="G1077" t="s">
        <v>462</v>
      </c>
    </row>
    <row r="1078" spans="1:7" x14ac:dyDescent="0.3">
      <c r="A1078">
        <v>1076</v>
      </c>
      <c r="B1078">
        <v>2020</v>
      </c>
      <c r="C1078">
        <v>2</v>
      </c>
      <c r="D1078" t="s">
        <v>621</v>
      </c>
      <c r="E1078" s="1">
        <v>142609914.55098999</v>
      </c>
      <c r="F1078">
        <v>44.069680630548703</v>
      </c>
      <c r="G1078" t="s">
        <v>462</v>
      </c>
    </row>
    <row r="1079" spans="1:7" x14ac:dyDescent="0.3">
      <c r="A1079">
        <v>1077</v>
      </c>
      <c r="B1079">
        <v>2020</v>
      </c>
      <c r="C1079">
        <v>2</v>
      </c>
      <c r="D1079" t="s">
        <v>622</v>
      </c>
      <c r="E1079" s="1">
        <v>325241863.996732</v>
      </c>
      <c r="F1079">
        <v>50.648070152408998</v>
      </c>
      <c r="G1079" t="s">
        <v>462</v>
      </c>
    </row>
    <row r="1080" spans="1:7" x14ac:dyDescent="0.3">
      <c r="A1080">
        <v>1078</v>
      </c>
      <c r="B1080">
        <v>2020</v>
      </c>
      <c r="C1080">
        <v>2</v>
      </c>
      <c r="D1080" t="s">
        <v>623</v>
      </c>
      <c r="E1080" s="1">
        <v>549866723.00464296</v>
      </c>
      <c r="F1080">
        <v>47.577334776541903</v>
      </c>
      <c r="G1080" t="s">
        <v>462</v>
      </c>
    </row>
    <row r="1081" spans="1:7" x14ac:dyDescent="0.3">
      <c r="A1081">
        <v>1079</v>
      </c>
      <c r="B1081">
        <v>2020</v>
      </c>
      <c r="C1081">
        <v>2</v>
      </c>
      <c r="E1081" s="1">
        <v>51177523.518806398</v>
      </c>
      <c r="F1081">
        <v>41.461503628851098</v>
      </c>
      <c r="G1081" t="s">
        <v>462</v>
      </c>
    </row>
    <row r="1082" spans="1:7" x14ac:dyDescent="0.3">
      <c r="A1082">
        <v>1080</v>
      </c>
      <c r="B1082">
        <v>2020</v>
      </c>
      <c r="C1082">
        <v>2</v>
      </c>
      <c r="E1082" s="1">
        <v>18918004.079254899</v>
      </c>
      <c r="F1082">
        <v>46.519899152219203</v>
      </c>
      <c r="G1082" t="s">
        <v>462</v>
      </c>
    </row>
    <row r="1083" spans="1:7" x14ac:dyDescent="0.3">
      <c r="A1083">
        <v>1081</v>
      </c>
      <c r="B1083">
        <v>2020</v>
      </c>
      <c r="C1083">
        <v>2</v>
      </c>
      <c r="E1083" s="1">
        <v>167968861.782038</v>
      </c>
      <c r="F1083">
        <v>69.240484929934695</v>
      </c>
      <c r="G1083" t="s">
        <v>462</v>
      </c>
    </row>
    <row r="1084" spans="1:7" x14ac:dyDescent="0.3">
      <c r="A1084">
        <v>1082</v>
      </c>
      <c r="B1084">
        <v>2020</v>
      </c>
      <c r="C1084">
        <v>2</v>
      </c>
      <c r="E1084" s="1">
        <v>81433391.728578895</v>
      </c>
      <c r="F1084">
        <v>44.7277795031899</v>
      </c>
      <c r="G1084" t="s">
        <v>462</v>
      </c>
    </row>
    <row r="1085" spans="1:7" x14ac:dyDescent="0.3">
      <c r="A1085">
        <v>1083</v>
      </c>
      <c r="B1085">
        <v>2020</v>
      </c>
      <c r="C1085">
        <v>2</v>
      </c>
      <c r="D1085" t="s">
        <v>624</v>
      </c>
      <c r="E1085" s="1">
        <v>11550167785.3235</v>
      </c>
      <c r="F1085">
        <v>18.805552135156798</v>
      </c>
      <c r="G1085" t="s">
        <v>462</v>
      </c>
    </row>
    <row r="1086" spans="1:7" x14ac:dyDescent="0.3">
      <c r="A1086">
        <v>1084</v>
      </c>
      <c r="B1086">
        <v>2020</v>
      </c>
      <c r="C1086">
        <v>2</v>
      </c>
      <c r="D1086" t="s">
        <v>625</v>
      </c>
      <c r="E1086" s="1">
        <v>13014403053.783501</v>
      </c>
      <c r="F1086">
        <v>19.517338000256501</v>
      </c>
      <c r="G1086" t="s">
        <v>462</v>
      </c>
    </row>
    <row r="1087" spans="1:7" x14ac:dyDescent="0.3">
      <c r="A1087">
        <v>1085</v>
      </c>
      <c r="B1087">
        <v>2020</v>
      </c>
      <c r="C1087">
        <v>2</v>
      </c>
      <c r="D1087" t="s">
        <v>626</v>
      </c>
      <c r="E1087" s="1">
        <v>1423069413.0258601</v>
      </c>
      <c r="F1087">
        <v>22.5802942061983</v>
      </c>
      <c r="G1087" t="s">
        <v>462</v>
      </c>
    </row>
    <row r="1088" spans="1:7" x14ac:dyDescent="0.3">
      <c r="A1088">
        <v>1086</v>
      </c>
      <c r="B1088">
        <v>2020</v>
      </c>
      <c r="C1088">
        <v>2</v>
      </c>
      <c r="D1088" t="s">
        <v>627</v>
      </c>
      <c r="E1088" s="1">
        <v>604356379.307827</v>
      </c>
      <c r="F1088">
        <v>26.5506560849282</v>
      </c>
      <c r="G1088" t="s">
        <v>462</v>
      </c>
    </row>
    <row r="1089" spans="1:7" x14ac:dyDescent="0.3">
      <c r="A1089">
        <v>1087</v>
      </c>
      <c r="B1089">
        <v>2020</v>
      </c>
      <c r="C1089">
        <v>2</v>
      </c>
      <c r="D1089" t="s">
        <v>628</v>
      </c>
      <c r="E1089" s="1">
        <v>728853784.529477</v>
      </c>
      <c r="F1089">
        <v>33.644994311474299</v>
      </c>
      <c r="G1089" t="s">
        <v>462</v>
      </c>
    </row>
    <row r="1090" spans="1:7" x14ac:dyDescent="0.3">
      <c r="A1090">
        <v>1088</v>
      </c>
      <c r="B1090">
        <v>2020</v>
      </c>
      <c r="C1090">
        <v>2</v>
      </c>
      <c r="D1090" t="s">
        <v>629</v>
      </c>
      <c r="E1090" s="1">
        <v>1156953600.2190299</v>
      </c>
      <c r="F1090">
        <v>71.091722712339205</v>
      </c>
      <c r="G1090" t="s">
        <v>462</v>
      </c>
    </row>
    <row r="1091" spans="1:7" x14ac:dyDescent="0.3">
      <c r="A1091">
        <v>1089</v>
      </c>
      <c r="B1091">
        <v>2020</v>
      </c>
      <c r="C1091">
        <v>2</v>
      </c>
      <c r="D1091" t="s">
        <v>630</v>
      </c>
      <c r="E1091" s="1">
        <v>8242799167.7091198</v>
      </c>
      <c r="F1091">
        <v>56.948599254422</v>
      </c>
      <c r="G1091" t="s">
        <v>462</v>
      </c>
    </row>
    <row r="1092" spans="1:7" x14ac:dyDescent="0.3">
      <c r="A1092">
        <v>1090</v>
      </c>
      <c r="B1092">
        <v>2020</v>
      </c>
      <c r="C1092">
        <v>2</v>
      </c>
      <c r="D1092" t="s">
        <v>631</v>
      </c>
      <c r="E1092" s="1">
        <v>968076931.52810705</v>
      </c>
      <c r="F1092">
        <v>58.901078625592</v>
      </c>
      <c r="G1092" t="s">
        <v>462</v>
      </c>
    </row>
    <row r="1093" spans="1:7" x14ac:dyDescent="0.3">
      <c r="A1093">
        <v>1091</v>
      </c>
      <c r="B1093">
        <v>2020</v>
      </c>
      <c r="C1093">
        <v>2</v>
      </c>
      <c r="D1093" t="s">
        <v>632</v>
      </c>
      <c r="E1093" s="1">
        <v>755819072.60557199</v>
      </c>
      <c r="F1093">
        <v>83.774465368114903</v>
      </c>
      <c r="G1093" t="s">
        <v>462</v>
      </c>
    </row>
    <row r="1094" spans="1:7" x14ac:dyDescent="0.3">
      <c r="A1094">
        <v>1092</v>
      </c>
      <c r="B1094">
        <v>2020</v>
      </c>
      <c r="C1094">
        <v>3</v>
      </c>
      <c r="D1094" t="s">
        <v>597</v>
      </c>
      <c r="E1094" s="1">
        <v>11471728699.770399</v>
      </c>
      <c r="F1094">
        <v>136.84402456371501</v>
      </c>
      <c r="G1094" t="s">
        <v>462</v>
      </c>
    </row>
    <row r="1095" spans="1:7" x14ac:dyDescent="0.3">
      <c r="A1095">
        <v>1093</v>
      </c>
      <c r="B1095">
        <v>2020</v>
      </c>
      <c r="C1095">
        <v>3</v>
      </c>
      <c r="D1095" t="s">
        <v>598</v>
      </c>
      <c r="E1095" s="1">
        <v>3687689163.67488</v>
      </c>
      <c r="F1095">
        <v>186.36410640787801</v>
      </c>
      <c r="G1095" t="s">
        <v>462</v>
      </c>
    </row>
    <row r="1096" spans="1:7" x14ac:dyDescent="0.3">
      <c r="A1096">
        <v>1094</v>
      </c>
      <c r="B1096">
        <v>2020</v>
      </c>
      <c r="C1096">
        <v>3</v>
      </c>
      <c r="D1096" t="s">
        <v>599</v>
      </c>
      <c r="E1096" s="1">
        <v>1328345994.4294701</v>
      </c>
      <c r="F1096">
        <v>213.85181925198401</v>
      </c>
      <c r="G1096" t="s">
        <v>462</v>
      </c>
    </row>
    <row r="1097" spans="1:7" x14ac:dyDescent="0.3">
      <c r="A1097">
        <v>1095</v>
      </c>
      <c r="B1097">
        <v>2020</v>
      </c>
      <c r="C1097">
        <v>3</v>
      </c>
      <c r="D1097" t="s">
        <v>600</v>
      </c>
      <c r="E1097" s="1">
        <v>2386916831.8411002</v>
      </c>
      <c r="F1097">
        <v>205.42214366998499</v>
      </c>
      <c r="G1097" t="s">
        <v>462</v>
      </c>
    </row>
    <row r="1098" spans="1:7" x14ac:dyDescent="0.3">
      <c r="A1098">
        <v>1096</v>
      </c>
      <c r="B1098">
        <v>2020</v>
      </c>
      <c r="C1098">
        <v>3</v>
      </c>
      <c r="D1098" t="s">
        <v>601</v>
      </c>
      <c r="E1098" s="1">
        <v>1267625229.7317801</v>
      </c>
      <c r="F1098">
        <v>144.96732204897199</v>
      </c>
      <c r="G1098" t="s">
        <v>462</v>
      </c>
    </row>
    <row r="1099" spans="1:7" x14ac:dyDescent="0.3">
      <c r="A1099">
        <v>1097</v>
      </c>
      <c r="B1099">
        <v>2020</v>
      </c>
      <c r="C1099">
        <v>3</v>
      </c>
      <c r="D1099" t="s">
        <v>602</v>
      </c>
      <c r="E1099" s="1">
        <v>391058343.134152</v>
      </c>
      <c r="F1099">
        <v>167.42532244309001</v>
      </c>
      <c r="G1099" t="s">
        <v>462</v>
      </c>
    </row>
    <row r="1100" spans="1:7" x14ac:dyDescent="0.3">
      <c r="A1100">
        <v>1098</v>
      </c>
      <c r="B1100">
        <v>2020</v>
      </c>
      <c r="C1100">
        <v>3</v>
      </c>
      <c r="D1100" t="s">
        <v>603</v>
      </c>
      <c r="E1100" s="1">
        <v>422085764.02112901</v>
      </c>
      <c r="F1100">
        <v>175.05770075016301</v>
      </c>
      <c r="G1100" t="s">
        <v>462</v>
      </c>
    </row>
    <row r="1101" spans="1:7" x14ac:dyDescent="0.3">
      <c r="A1101">
        <v>1099</v>
      </c>
      <c r="B1101">
        <v>2020</v>
      </c>
      <c r="C1101">
        <v>3</v>
      </c>
      <c r="D1101" t="s">
        <v>604</v>
      </c>
      <c r="E1101" s="1">
        <v>397694749.90066302</v>
      </c>
      <c r="F1101">
        <v>187.10204697864299</v>
      </c>
      <c r="G1101" t="s">
        <v>462</v>
      </c>
    </row>
    <row r="1102" spans="1:7" x14ac:dyDescent="0.3">
      <c r="A1102">
        <v>1100</v>
      </c>
      <c r="B1102">
        <v>2020</v>
      </c>
      <c r="C1102">
        <v>3</v>
      </c>
      <c r="D1102" t="s">
        <v>605</v>
      </c>
      <c r="E1102" s="1">
        <v>1517354861.31195</v>
      </c>
      <c r="F1102">
        <v>183.175816382634</v>
      </c>
      <c r="G1102" t="s">
        <v>462</v>
      </c>
    </row>
    <row r="1103" spans="1:7" x14ac:dyDescent="0.3">
      <c r="A1103">
        <v>1101</v>
      </c>
      <c r="B1103">
        <v>2020</v>
      </c>
      <c r="C1103">
        <v>3</v>
      </c>
      <c r="D1103" t="s">
        <v>606</v>
      </c>
      <c r="E1103" s="1">
        <v>5106491399.3695297</v>
      </c>
      <c r="F1103">
        <v>238.169452581966</v>
      </c>
      <c r="G1103" t="s">
        <v>462</v>
      </c>
    </row>
    <row r="1104" spans="1:7" x14ac:dyDescent="0.3">
      <c r="A1104">
        <v>1102</v>
      </c>
      <c r="B1104">
        <v>2020</v>
      </c>
      <c r="C1104">
        <v>3</v>
      </c>
      <c r="D1104" t="s">
        <v>607</v>
      </c>
      <c r="E1104" s="1">
        <v>1640324372.38025</v>
      </c>
      <c r="F1104">
        <v>214.96852420355901</v>
      </c>
      <c r="G1104" t="s">
        <v>462</v>
      </c>
    </row>
    <row r="1105" spans="1:7" x14ac:dyDescent="0.3">
      <c r="A1105">
        <v>1103</v>
      </c>
      <c r="B1105">
        <v>2020</v>
      </c>
      <c r="C1105">
        <v>3</v>
      </c>
      <c r="D1105" t="s">
        <v>608</v>
      </c>
      <c r="E1105" s="1">
        <v>1996197430.5933101</v>
      </c>
      <c r="F1105">
        <v>218.579742668177</v>
      </c>
      <c r="G1105" t="s">
        <v>462</v>
      </c>
    </row>
    <row r="1106" spans="1:7" x14ac:dyDescent="0.3">
      <c r="A1106">
        <v>1104</v>
      </c>
      <c r="B1106">
        <v>2020</v>
      </c>
      <c r="C1106">
        <v>3</v>
      </c>
      <c r="D1106" t="s">
        <v>609</v>
      </c>
      <c r="E1106" s="1">
        <v>827884512.01094699</v>
      </c>
      <c r="F1106">
        <v>164.35817110563801</v>
      </c>
      <c r="G1106" t="s">
        <v>462</v>
      </c>
    </row>
    <row r="1107" spans="1:7" x14ac:dyDescent="0.3">
      <c r="A1107">
        <v>1105</v>
      </c>
      <c r="B1107">
        <v>2020</v>
      </c>
      <c r="C1107">
        <v>3</v>
      </c>
      <c r="D1107" t="s">
        <v>610</v>
      </c>
      <c r="E1107" s="1">
        <v>27925066662.691898</v>
      </c>
      <c r="F1107">
        <v>149.27346090025901</v>
      </c>
      <c r="G1107" t="s">
        <v>462</v>
      </c>
    </row>
    <row r="1108" spans="1:7" x14ac:dyDescent="0.3">
      <c r="A1108">
        <v>1106</v>
      </c>
      <c r="B1108">
        <v>2020</v>
      </c>
      <c r="C1108">
        <v>3</v>
      </c>
      <c r="D1108" t="s">
        <v>611</v>
      </c>
      <c r="E1108" s="1">
        <v>9991630666.6372299</v>
      </c>
      <c r="F1108">
        <v>111.905950040863</v>
      </c>
      <c r="G1108" t="s">
        <v>462</v>
      </c>
    </row>
    <row r="1109" spans="1:7" x14ac:dyDescent="0.3">
      <c r="A1109">
        <v>1107</v>
      </c>
      <c r="B1109">
        <v>2020</v>
      </c>
      <c r="C1109">
        <v>3</v>
      </c>
      <c r="E1109" s="1">
        <v>7292661387.1202002</v>
      </c>
      <c r="F1109">
        <v>65.195079124366401</v>
      </c>
      <c r="G1109" t="s">
        <v>462</v>
      </c>
    </row>
    <row r="1110" spans="1:7" x14ac:dyDescent="0.3">
      <c r="A1110">
        <v>1108</v>
      </c>
      <c r="B1110">
        <v>2020</v>
      </c>
      <c r="C1110">
        <v>3</v>
      </c>
      <c r="D1110" t="s">
        <v>612</v>
      </c>
      <c r="E1110" s="1">
        <v>13256390113.066601</v>
      </c>
      <c r="F1110">
        <v>124.746986389844</v>
      </c>
      <c r="G1110" t="s">
        <v>462</v>
      </c>
    </row>
    <row r="1111" spans="1:7" x14ac:dyDescent="0.3">
      <c r="A1111">
        <v>1109</v>
      </c>
      <c r="B1111">
        <v>2020</v>
      </c>
      <c r="C1111">
        <v>3</v>
      </c>
      <c r="D1111" t="s">
        <v>613</v>
      </c>
      <c r="E1111" s="1">
        <v>3581196595.78016</v>
      </c>
      <c r="F1111">
        <v>103.949510585406</v>
      </c>
      <c r="G1111" t="s">
        <v>462</v>
      </c>
    </row>
    <row r="1112" spans="1:7" x14ac:dyDescent="0.3">
      <c r="A1112">
        <v>1110</v>
      </c>
      <c r="B1112">
        <v>2020</v>
      </c>
      <c r="C1112">
        <v>3</v>
      </c>
      <c r="E1112" s="1">
        <v>37247152.902896002</v>
      </c>
      <c r="F1112">
        <v>87.645074038367895</v>
      </c>
      <c r="G1112" t="s">
        <v>462</v>
      </c>
    </row>
    <row r="1113" spans="1:7" x14ac:dyDescent="0.3">
      <c r="A1113">
        <v>1111</v>
      </c>
      <c r="B1113">
        <v>2020</v>
      </c>
      <c r="C1113">
        <v>3</v>
      </c>
      <c r="E1113" s="1">
        <v>25322285.179603402</v>
      </c>
      <c r="F1113">
        <v>77.703109650900799</v>
      </c>
      <c r="G1113" t="s">
        <v>462</v>
      </c>
    </row>
    <row r="1114" spans="1:7" x14ac:dyDescent="0.3">
      <c r="A1114">
        <v>1112</v>
      </c>
      <c r="B1114">
        <v>2020</v>
      </c>
      <c r="C1114">
        <v>3</v>
      </c>
      <c r="D1114" t="s">
        <v>615</v>
      </c>
      <c r="E1114" s="1">
        <v>2041018330.9093001</v>
      </c>
      <c r="F1114">
        <v>177.76185773635001</v>
      </c>
      <c r="G1114" t="s">
        <v>462</v>
      </c>
    </row>
    <row r="1115" spans="1:7" x14ac:dyDescent="0.3">
      <c r="A1115">
        <v>1113</v>
      </c>
      <c r="B1115">
        <v>2020</v>
      </c>
      <c r="C1115">
        <v>3</v>
      </c>
      <c r="D1115" t="s">
        <v>616</v>
      </c>
      <c r="E1115" s="1">
        <v>605930355.27862597</v>
      </c>
      <c r="F1115">
        <v>172.91489534706</v>
      </c>
      <c r="G1115" t="s">
        <v>462</v>
      </c>
    </row>
    <row r="1116" spans="1:7" x14ac:dyDescent="0.3">
      <c r="A1116">
        <v>1114</v>
      </c>
      <c r="B1116">
        <v>2020</v>
      </c>
      <c r="C1116">
        <v>3</v>
      </c>
      <c r="E1116" s="1">
        <v>131035151.786063</v>
      </c>
      <c r="F1116">
        <v>138.000979345182</v>
      </c>
      <c r="G1116" t="s">
        <v>462</v>
      </c>
    </row>
    <row r="1117" spans="1:7" x14ac:dyDescent="0.3">
      <c r="A1117">
        <v>1115</v>
      </c>
      <c r="B1117">
        <v>2020</v>
      </c>
      <c r="C1117">
        <v>3</v>
      </c>
      <c r="D1117" t="s">
        <v>617</v>
      </c>
      <c r="E1117" s="1">
        <v>611436351.56101799</v>
      </c>
      <c r="F1117">
        <v>157.01751850020699</v>
      </c>
      <c r="G1117" t="s">
        <v>462</v>
      </c>
    </row>
    <row r="1118" spans="1:7" x14ac:dyDescent="0.3">
      <c r="A1118">
        <v>1116</v>
      </c>
      <c r="B1118">
        <v>2020</v>
      </c>
      <c r="C1118">
        <v>3</v>
      </c>
      <c r="E1118" s="1">
        <v>35239045.096558496</v>
      </c>
      <c r="F1118">
        <v>150.470910060504</v>
      </c>
      <c r="G1118" t="s">
        <v>462</v>
      </c>
    </row>
    <row r="1119" spans="1:7" x14ac:dyDescent="0.3">
      <c r="A1119">
        <v>1117</v>
      </c>
      <c r="B1119">
        <v>2020</v>
      </c>
      <c r="C1119">
        <v>3</v>
      </c>
      <c r="D1119" t="s">
        <v>619</v>
      </c>
      <c r="E1119" s="1">
        <v>411572220.10175699</v>
      </c>
      <c r="F1119">
        <v>146.45888774128099</v>
      </c>
      <c r="G1119" t="s">
        <v>462</v>
      </c>
    </row>
    <row r="1120" spans="1:7" x14ac:dyDescent="0.3">
      <c r="A1120">
        <v>1118</v>
      </c>
      <c r="B1120">
        <v>2020</v>
      </c>
      <c r="C1120">
        <v>3</v>
      </c>
      <c r="D1120" t="s">
        <v>621</v>
      </c>
      <c r="E1120" s="1">
        <v>142609914.55098999</v>
      </c>
      <c r="F1120">
        <v>171.033956792075</v>
      </c>
      <c r="G1120" t="s">
        <v>462</v>
      </c>
    </row>
    <row r="1121" spans="1:7" x14ac:dyDescent="0.3">
      <c r="A1121">
        <v>1119</v>
      </c>
      <c r="B1121">
        <v>2020</v>
      </c>
      <c r="C1121">
        <v>3</v>
      </c>
      <c r="D1121" t="s">
        <v>622</v>
      </c>
      <c r="E1121" s="1">
        <v>325241863.996732</v>
      </c>
      <c r="F1121">
        <v>147.85257735460601</v>
      </c>
      <c r="G1121" t="s">
        <v>462</v>
      </c>
    </row>
    <row r="1122" spans="1:7" x14ac:dyDescent="0.3">
      <c r="A1122">
        <v>1120</v>
      </c>
      <c r="B1122">
        <v>2020</v>
      </c>
      <c r="C1122">
        <v>3</v>
      </c>
      <c r="D1122" t="s">
        <v>623</v>
      </c>
      <c r="E1122" s="1">
        <v>549866723.00464296</v>
      </c>
      <c r="F1122">
        <v>158.051301011813</v>
      </c>
      <c r="G1122" t="s">
        <v>462</v>
      </c>
    </row>
    <row r="1123" spans="1:7" x14ac:dyDescent="0.3">
      <c r="A1123">
        <v>1121</v>
      </c>
      <c r="B1123">
        <v>2020</v>
      </c>
      <c r="C1123">
        <v>3</v>
      </c>
      <c r="E1123" s="1">
        <v>51177523.518806398</v>
      </c>
      <c r="F1123">
        <v>143.229189907462</v>
      </c>
      <c r="G1123" t="s">
        <v>462</v>
      </c>
    </row>
    <row r="1124" spans="1:7" x14ac:dyDescent="0.3">
      <c r="A1124">
        <v>1122</v>
      </c>
      <c r="B1124">
        <v>2020</v>
      </c>
      <c r="C1124">
        <v>3</v>
      </c>
      <c r="E1124" s="1">
        <v>18918004.079254899</v>
      </c>
      <c r="F1124">
        <v>145.787009508659</v>
      </c>
      <c r="G1124" t="s">
        <v>462</v>
      </c>
    </row>
    <row r="1125" spans="1:7" x14ac:dyDescent="0.3">
      <c r="A1125">
        <v>1123</v>
      </c>
      <c r="B1125">
        <v>2020</v>
      </c>
      <c r="C1125">
        <v>3</v>
      </c>
      <c r="E1125" s="1">
        <v>167968861.782038</v>
      </c>
      <c r="F1125">
        <v>164.13006075636599</v>
      </c>
      <c r="G1125" t="s">
        <v>462</v>
      </c>
    </row>
    <row r="1126" spans="1:7" x14ac:dyDescent="0.3">
      <c r="A1126">
        <v>1124</v>
      </c>
      <c r="B1126">
        <v>2020</v>
      </c>
      <c r="C1126">
        <v>3</v>
      </c>
      <c r="E1126" s="1">
        <v>81433391.728578895</v>
      </c>
      <c r="F1126">
        <v>160.17109467750799</v>
      </c>
      <c r="G1126" t="s">
        <v>462</v>
      </c>
    </row>
    <row r="1127" spans="1:7" x14ac:dyDescent="0.3">
      <c r="A1127">
        <v>1125</v>
      </c>
      <c r="B1127">
        <v>2020</v>
      </c>
      <c r="C1127">
        <v>3</v>
      </c>
      <c r="D1127" t="s">
        <v>624</v>
      </c>
      <c r="E1127" s="1">
        <v>11550167785.3235</v>
      </c>
      <c r="F1127">
        <v>86.622001032590802</v>
      </c>
      <c r="G1127" t="s">
        <v>462</v>
      </c>
    </row>
    <row r="1128" spans="1:7" x14ac:dyDescent="0.3">
      <c r="A1128">
        <v>1126</v>
      </c>
      <c r="B1128">
        <v>2020</v>
      </c>
      <c r="C1128">
        <v>3</v>
      </c>
      <c r="D1128" t="s">
        <v>625</v>
      </c>
      <c r="E1128" s="1">
        <v>13014403053.783501</v>
      </c>
      <c r="F1128">
        <v>160.82144710473401</v>
      </c>
      <c r="G1128" t="s">
        <v>462</v>
      </c>
    </row>
    <row r="1129" spans="1:7" x14ac:dyDescent="0.3">
      <c r="A1129">
        <v>1127</v>
      </c>
      <c r="B1129">
        <v>2020</v>
      </c>
      <c r="C1129">
        <v>3</v>
      </c>
      <c r="D1129" t="s">
        <v>626</v>
      </c>
      <c r="E1129" s="1">
        <v>1423069413.0258601</v>
      </c>
      <c r="F1129">
        <v>145.412226036052</v>
      </c>
      <c r="G1129" t="s">
        <v>462</v>
      </c>
    </row>
    <row r="1130" spans="1:7" x14ac:dyDescent="0.3">
      <c r="A1130">
        <v>1128</v>
      </c>
      <c r="B1130">
        <v>2020</v>
      </c>
      <c r="C1130">
        <v>3</v>
      </c>
      <c r="D1130" t="s">
        <v>627</v>
      </c>
      <c r="E1130" s="1">
        <v>604356379.307827</v>
      </c>
      <c r="F1130">
        <v>146.41280393496899</v>
      </c>
      <c r="G1130" t="s">
        <v>462</v>
      </c>
    </row>
    <row r="1131" spans="1:7" x14ac:dyDescent="0.3">
      <c r="A1131">
        <v>1129</v>
      </c>
      <c r="B1131">
        <v>2020</v>
      </c>
      <c r="C1131">
        <v>3</v>
      </c>
      <c r="D1131" t="s">
        <v>628</v>
      </c>
      <c r="E1131" s="1">
        <v>728853784.529477</v>
      </c>
      <c r="F1131">
        <v>176.972458936751</v>
      </c>
      <c r="G1131" t="s">
        <v>462</v>
      </c>
    </row>
    <row r="1132" spans="1:7" x14ac:dyDescent="0.3">
      <c r="A1132">
        <v>1130</v>
      </c>
      <c r="B1132">
        <v>2020</v>
      </c>
      <c r="C1132">
        <v>3</v>
      </c>
      <c r="D1132" t="s">
        <v>629</v>
      </c>
      <c r="E1132" s="1">
        <v>1156953600.2190299</v>
      </c>
      <c r="F1132">
        <v>192.22877478660001</v>
      </c>
      <c r="G1132" t="s">
        <v>462</v>
      </c>
    </row>
    <row r="1133" spans="1:7" x14ac:dyDescent="0.3">
      <c r="A1133">
        <v>1131</v>
      </c>
      <c r="B1133">
        <v>2020</v>
      </c>
      <c r="C1133">
        <v>3</v>
      </c>
      <c r="D1133" t="s">
        <v>630</v>
      </c>
      <c r="E1133" s="1">
        <v>8242799167.7091198</v>
      </c>
      <c r="F1133">
        <v>201.90380977464599</v>
      </c>
      <c r="G1133" t="s">
        <v>462</v>
      </c>
    </row>
    <row r="1134" spans="1:7" x14ac:dyDescent="0.3">
      <c r="A1134">
        <v>1132</v>
      </c>
      <c r="B1134">
        <v>2020</v>
      </c>
      <c r="C1134">
        <v>3</v>
      </c>
      <c r="D1134" t="s">
        <v>631</v>
      </c>
      <c r="E1134" s="1">
        <v>968076931.52810705</v>
      </c>
      <c r="F1134">
        <v>187.892648760382</v>
      </c>
      <c r="G1134" t="s">
        <v>462</v>
      </c>
    </row>
    <row r="1135" spans="1:7" x14ac:dyDescent="0.3">
      <c r="A1135">
        <v>1133</v>
      </c>
      <c r="B1135">
        <v>2020</v>
      </c>
      <c r="C1135">
        <v>3</v>
      </c>
      <c r="D1135" t="s">
        <v>632</v>
      </c>
      <c r="E1135" s="1">
        <v>755819072.60557199</v>
      </c>
      <c r="F1135">
        <v>239.50071975671699</v>
      </c>
      <c r="G1135" t="s">
        <v>462</v>
      </c>
    </row>
    <row r="1136" spans="1:7" x14ac:dyDescent="0.3">
      <c r="A1136">
        <v>1134</v>
      </c>
      <c r="B1136">
        <v>2020</v>
      </c>
      <c r="C1136">
        <v>4</v>
      </c>
      <c r="D1136" t="s">
        <v>597</v>
      </c>
      <c r="E1136" s="1">
        <v>11471728699.770399</v>
      </c>
      <c r="F1136">
        <v>130.21803738515001</v>
      </c>
      <c r="G1136" t="s">
        <v>462</v>
      </c>
    </row>
    <row r="1137" spans="1:7" x14ac:dyDescent="0.3">
      <c r="A1137">
        <v>1135</v>
      </c>
      <c r="B1137">
        <v>2020</v>
      </c>
      <c r="C1137">
        <v>4</v>
      </c>
      <c r="D1137" t="s">
        <v>598</v>
      </c>
      <c r="E1137" s="1">
        <v>3687689163.67488</v>
      </c>
      <c r="F1137">
        <v>185.15991895743099</v>
      </c>
      <c r="G1137" t="s">
        <v>462</v>
      </c>
    </row>
    <row r="1138" spans="1:7" x14ac:dyDescent="0.3">
      <c r="A1138">
        <v>1136</v>
      </c>
      <c r="B1138">
        <v>2020</v>
      </c>
      <c r="C1138">
        <v>4</v>
      </c>
      <c r="D1138" t="s">
        <v>599</v>
      </c>
      <c r="E1138" s="1">
        <v>1328345994.4294701</v>
      </c>
      <c r="F1138">
        <v>249.20092321147899</v>
      </c>
      <c r="G1138" t="s">
        <v>462</v>
      </c>
    </row>
    <row r="1139" spans="1:7" x14ac:dyDescent="0.3">
      <c r="A1139">
        <v>1137</v>
      </c>
      <c r="B1139">
        <v>2020</v>
      </c>
      <c r="C1139">
        <v>4</v>
      </c>
      <c r="D1139" t="s">
        <v>600</v>
      </c>
      <c r="E1139" s="1">
        <v>2386916831.8411002</v>
      </c>
      <c r="F1139">
        <v>296.56789059617199</v>
      </c>
      <c r="G1139" t="s">
        <v>462</v>
      </c>
    </row>
    <row r="1140" spans="1:7" x14ac:dyDescent="0.3">
      <c r="A1140">
        <v>1138</v>
      </c>
      <c r="B1140">
        <v>2020</v>
      </c>
      <c r="C1140">
        <v>4</v>
      </c>
      <c r="D1140" t="s">
        <v>601</v>
      </c>
      <c r="E1140" s="1">
        <v>1267625229.7317801</v>
      </c>
      <c r="F1140">
        <v>239.311927370815</v>
      </c>
      <c r="G1140" t="s">
        <v>462</v>
      </c>
    </row>
    <row r="1141" spans="1:7" x14ac:dyDescent="0.3">
      <c r="A1141">
        <v>1139</v>
      </c>
      <c r="B1141">
        <v>2020</v>
      </c>
      <c r="C1141">
        <v>4</v>
      </c>
      <c r="D1141" t="s">
        <v>602</v>
      </c>
      <c r="E1141" s="1">
        <v>391058343.134152</v>
      </c>
      <c r="F1141">
        <v>311.52676986758303</v>
      </c>
      <c r="G1141" t="s">
        <v>462</v>
      </c>
    </row>
    <row r="1142" spans="1:7" x14ac:dyDescent="0.3">
      <c r="A1142">
        <v>1140</v>
      </c>
      <c r="B1142">
        <v>2020</v>
      </c>
      <c r="C1142">
        <v>4</v>
      </c>
      <c r="D1142" t="s">
        <v>603</v>
      </c>
      <c r="E1142" s="1">
        <v>422085764.02112901</v>
      </c>
      <c r="F1142">
        <v>370.83717807266999</v>
      </c>
      <c r="G1142" t="s">
        <v>462</v>
      </c>
    </row>
    <row r="1143" spans="1:7" x14ac:dyDescent="0.3">
      <c r="A1143">
        <v>1141</v>
      </c>
      <c r="B1143">
        <v>2020</v>
      </c>
      <c r="C1143">
        <v>4</v>
      </c>
      <c r="D1143" t="s">
        <v>604</v>
      </c>
      <c r="E1143" s="1">
        <v>397694749.90066302</v>
      </c>
      <c r="F1143">
        <v>313.26438072900402</v>
      </c>
      <c r="G1143" t="s">
        <v>462</v>
      </c>
    </row>
    <row r="1144" spans="1:7" x14ac:dyDescent="0.3">
      <c r="A1144">
        <v>1142</v>
      </c>
      <c r="B1144">
        <v>2020</v>
      </c>
      <c r="C1144">
        <v>4</v>
      </c>
      <c r="D1144" t="s">
        <v>605</v>
      </c>
      <c r="E1144" s="1">
        <v>1517354861.31195</v>
      </c>
      <c r="F1144">
        <v>276.07204693940002</v>
      </c>
      <c r="G1144" t="s">
        <v>462</v>
      </c>
    </row>
    <row r="1145" spans="1:7" x14ac:dyDescent="0.3">
      <c r="A1145">
        <v>1143</v>
      </c>
      <c r="B1145">
        <v>2020</v>
      </c>
      <c r="C1145">
        <v>4</v>
      </c>
      <c r="D1145" t="s">
        <v>606</v>
      </c>
      <c r="E1145" s="1">
        <v>5106491399.3695297</v>
      </c>
      <c r="F1145">
        <v>292.73061456517399</v>
      </c>
      <c r="G1145" t="s">
        <v>462</v>
      </c>
    </row>
    <row r="1146" spans="1:7" x14ac:dyDescent="0.3">
      <c r="A1146">
        <v>1144</v>
      </c>
      <c r="B1146">
        <v>2020</v>
      </c>
      <c r="C1146">
        <v>4</v>
      </c>
      <c r="D1146" t="s">
        <v>607</v>
      </c>
      <c r="E1146" s="1">
        <v>1640324372.38025</v>
      </c>
      <c r="F1146">
        <v>310.20778593373399</v>
      </c>
      <c r="G1146" t="s">
        <v>462</v>
      </c>
    </row>
    <row r="1147" spans="1:7" x14ac:dyDescent="0.3">
      <c r="A1147">
        <v>1145</v>
      </c>
      <c r="B1147">
        <v>2020</v>
      </c>
      <c r="C1147">
        <v>4</v>
      </c>
      <c r="D1147" t="s">
        <v>608</v>
      </c>
      <c r="E1147" s="1">
        <v>1996197430.5933101</v>
      </c>
      <c r="F1147">
        <v>295.12576485858102</v>
      </c>
      <c r="G1147" t="s">
        <v>462</v>
      </c>
    </row>
    <row r="1148" spans="1:7" x14ac:dyDescent="0.3">
      <c r="A1148">
        <v>1146</v>
      </c>
      <c r="B1148">
        <v>2020</v>
      </c>
      <c r="C1148">
        <v>4</v>
      </c>
      <c r="D1148" t="s">
        <v>609</v>
      </c>
      <c r="E1148" s="1">
        <v>827884512.01094699</v>
      </c>
      <c r="F1148">
        <v>290.62350841710099</v>
      </c>
      <c r="G1148" t="s">
        <v>462</v>
      </c>
    </row>
    <row r="1149" spans="1:7" x14ac:dyDescent="0.3">
      <c r="A1149">
        <v>1147</v>
      </c>
      <c r="B1149">
        <v>2020</v>
      </c>
      <c r="C1149">
        <v>4</v>
      </c>
      <c r="D1149" t="s">
        <v>610</v>
      </c>
      <c r="E1149" s="1">
        <v>27925066662.691898</v>
      </c>
      <c r="F1149">
        <v>82.083709786414403</v>
      </c>
      <c r="G1149" t="s">
        <v>462</v>
      </c>
    </row>
    <row r="1150" spans="1:7" x14ac:dyDescent="0.3">
      <c r="A1150">
        <v>1148</v>
      </c>
      <c r="B1150">
        <v>2020</v>
      </c>
      <c r="C1150">
        <v>4</v>
      </c>
      <c r="D1150" t="s">
        <v>611</v>
      </c>
      <c r="E1150" s="1">
        <v>9991630666.6372299</v>
      </c>
      <c r="F1150">
        <v>80.312539864804094</v>
      </c>
      <c r="G1150" t="s">
        <v>462</v>
      </c>
    </row>
    <row r="1151" spans="1:7" x14ac:dyDescent="0.3">
      <c r="A1151">
        <v>1149</v>
      </c>
      <c r="B1151">
        <v>2020</v>
      </c>
      <c r="C1151">
        <v>4</v>
      </c>
      <c r="E1151" s="1">
        <v>7292661387.1202002</v>
      </c>
      <c r="F1151">
        <v>174.14022917249699</v>
      </c>
      <c r="G1151" t="s">
        <v>462</v>
      </c>
    </row>
    <row r="1152" spans="1:7" x14ac:dyDescent="0.3">
      <c r="A1152">
        <v>1150</v>
      </c>
      <c r="B1152">
        <v>2020</v>
      </c>
      <c r="C1152">
        <v>4</v>
      </c>
      <c r="D1152" t="s">
        <v>612</v>
      </c>
      <c r="E1152" s="1">
        <v>13256390113.066601</v>
      </c>
      <c r="F1152">
        <v>103.85422344537</v>
      </c>
      <c r="G1152" t="s">
        <v>462</v>
      </c>
    </row>
    <row r="1153" spans="1:7" x14ac:dyDescent="0.3">
      <c r="A1153">
        <v>1151</v>
      </c>
      <c r="B1153">
        <v>2020</v>
      </c>
      <c r="C1153">
        <v>4</v>
      </c>
      <c r="D1153" t="s">
        <v>613</v>
      </c>
      <c r="E1153" s="1">
        <v>3581196595.78016</v>
      </c>
      <c r="F1153">
        <v>77.532120249786999</v>
      </c>
      <c r="G1153" t="s">
        <v>462</v>
      </c>
    </row>
    <row r="1154" spans="1:7" x14ac:dyDescent="0.3">
      <c r="A1154">
        <v>1152</v>
      </c>
      <c r="B1154">
        <v>2020</v>
      </c>
      <c r="C1154">
        <v>4</v>
      </c>
      <c r="E1154" s="1">
        <v>37247152.902896002</v>
      </c>
      <c r="F1154">
        <v>204.335775087511</v>
      </c>
      <c r="G1154" t="s">
        <v>462</v>
      </c>
    </row>
    <row r="1155" spans="1:7" x14ac:dyDescent="0.3">
      <c r="A1155">
        <v>1153</v>
      </c>
      <c r="B1155">
        <v>2020</v>
      </c>
      <c r="C1155">
        <v>4</v>
      </c>
      <c r="E1155" s="1">
        <v>25322285.179603402</v>
      </c>
      <c r="F1155">
        <v>95.902235306573601</v>
      </c>
      <c r="G1155" t="s">
        <v>462</v>
      </c>
    </row>
    <row r="1156" spans="1:7" x14ac:dyDescent="0.3">
      <c r="A1156">
        <v>1154</v>
      </c>
      <c r="B1156">
        <v>2020</v>
      </c>
      <c r="C1156">
        <v>4</v>
      </c>
      <c r="D1156" t="s">
        <v>615</v>
      </c>
      <c r="E1156" s="1">
        <v>2041018330.9093001</v>
      </c>
      <c r="F1156">
        <v>210.576136693401</v>
      </c>
      <c r="G1156" t="s">
        <v>462</v>
      </c>
    </row>
    <row r="1157" spans="1:7" x14ac:dyDescent="0.3">
      <c r="A1157">
        <v>1155</v>
      </c>
      <c r="B1157">
        <v>2020</v>
      </c>
      <c r="C1157">
        <v>4</v>
      </c>
      <c r="D1157" t="s">
        <v>616</v>
      </c>
      <c r="E1157" s="1">
        <v>605930355.27862597</v>
      </c>
      <c r="F1157">
        <v>218.339823910294</v>
      </c>
      <c r="G1157" t="s">
        <v>462</v>
      </c>
    </row>
    <row r="1158" spans="1:7" x14ac:dyDescent="0.3">
      <c r="A1158">
        <v>1156</v>
      </c>
      <c r="B1158">
        <v>2020</v>
      </c>
      <c r="C1158">
        <v>4</v>
      </c>
      <c r="E1158" s="1">
        <v>131035151.786063</v>
      </c>
      <c r="F1158">
        <v>230.479821315316</v>
      </c>
      <c r="G1158" t="s">
        <v>462</v>
      </c>
    </row>
    <row r="1159" spans="1:7" x14ac:dyDescent="0.3">
      <c r="A1159">
        <v>1157</v>
      </c>
      <c r="B1159">
        <v>2020</v>
      </c>
      <c r="C1159">
        <v>4</v>
      </c>
      <c r="D1159" t="s">
        <v>617</v>
      </c>
      <c r="E1159" s="1">
        <v>611436351.56101799</v>
      </c>
      <c r="F1159">
        <v>262.10933958221</v>
      </c>
      <c r="G1159" t="s">
        <v>462</v>
      </c>
    </row>
    <row r="1160" spans="1:7" x14ac:dyDescent="0.3">
      <c r="A1160">
        <v>1158</v>
      </c>
      <c r="B1160">
        <v>2020</v>
      </c>
      <c r="C1160">
        <v>4</v>
      </c>
      <c r="E1160" s="1">
        <v>35239045.096558496</v>
      </c>
      <c r="F1160">
        <v>215.76235345046999</v>
      </c>
      <c r="G1160" t="s">
        <v>462</v>
      </c>
    </row>
    <row r="1161" spans="1:7" x14ac:dyDescent="0.3">
      <c r="A1161">
        <v>1159</v>
      </c>
      <c r="B1161">
        <v>2020</v>
      </c>
      <c r="C1161">
        <v>4</v>
      </c>
      <c r="D1161" t="s">
        <v>619</v>
      </c>
      <c r="E1161" s="1">
        <v>411572220.10175699</v>
      </c>
      <c r="F1161">
        <v>262.06493913298499</v>
      </c>
      <c r="G1161" t="s">
        <v>462</v>
      </c>
    </row>
    <row r="1162" spans="1:7" x14ac:dyDescent="0.3">
      <c r="A1162">
        <v>1160</v>
      </c>
      <c r="B1162">
        <v>2020</v>
      </c>
      <c r="C1162">
        <v>4</v>
      </c>
      <c r="D1162" t="s">
        <v>621</v>
      </c>
      <c r="E1162" s="1">
        <v>142609914.55098999</v>
      </c>
      <c r="F1162">
        <v>309.61704795381701</v>
      </c>
      <c r="G1162" t="s">
        <v>462</v>
      </c>
    </row>
    <row r="1163" spans="1:7" x14ac:dyDescent="0.3">
      <c r="A1163">
        <v>1161</v>
      </c>
      <c r="B1163">
        <v>2020</v>
      </c>
      <c r="C1163">
        <v>4</v>
      </c>
      <c r="D1163" t="s">
        <v>622</v>
      </c>
      <c r="E1163" s="1">
        <v>325241863.996732</v>
      </c>
      <c r="F1163">
        <v>269.05170254405698</v>
      </c>
      <c r="G1163" t="s">
        <v>462</v>
      </c>
    </row>
    <row r="1164" spans="1:7" x14ac:dyDescent="0.3">
      <c r="A1164">
        <v>1162</v>
      </c>
      <c r="B1164">
        <v>2020</v>
      </c>
      <c r="C1164">
        <v>4</v>
      </c>
      <c r="D1164" t="s">
        <v>623</v>
      </c>
      <c r="E1164" s="1">
        <v>549866723.00464296</v>
      </c>
      <c r="F1164">
        <v>253.42598831951099</v>
      </c>
      <c r="G1164" t="s">
        <v>462</v>
      </c>
    </row>
    <row r="1165" spans="1:7" x14ac:dyDescent="0.3">
      <c r="A1165">
        <v>1163</v>
      </c>
      <c r="B1165">
        <v>2020</v>
      </c>
      <c r="C1165">
        <v>4</v>
      </c>
      <c r="E1165" s="1">
        <v>51177523.518806398</v>
      </c>
      <c r="F1165">
        <v>248.40903029673299</v>
      </c>
      <c r="G1165" t="s">
        <v>462</v>
      </c>
    </row>
    <row r="1166" spans="1:7" x14ac:dyDescent="0.3">
      <c r="A1166">
        <v>1164</v>
      </c>
      <c r="B1166">
        <v>2020</v>
      </c>
      <c r="C1166">
        <v>4</v>
      </c>
      <c r="E1166" s="1">
        <v>18918004.079254899</v>
      </c>
      <c r="F1166">
        <v>258.05156160890999</v>
      </c>
      <c r="G1166" t="s">
        <v>462</v>
      </c>
    </row>
    <row r="1167" spans="1:7" x14ac:dyDescent="0.3">
      <c r="A1167">
        <v>1165</v>
      </c>
      <c r="B1167">
        <v>2020</v>
      </c>
      <c r="C1167">
        <v>4</v>
      </c>
      <c r="E1167" s="1">
        <v>167968861.782038</v>
      </c>
      <c r="F1167">
        <v>307.84219802770599</v>
      </c>
      <c r="G1167" t="s">
        <v>462</v>
      </c>
    </row>
    <row r="1168" spans="1:7" x14ac:dyDescent="0.3">
      <c r="A1168">
        <v>1166</v>
      </c>
      <c r="B1168">
        <v>2020</v>
      </c>
      <c r="C1168">
        <v>4</v>
      </c>
      <c r="E1168" s="1">
        <v>81433391.728578895</v>
      </c>
      <c r="F1168">
        <v>204.58185127065499</v>
      </c>
      <c r="G1168" t="s">
        <v>462</v>
      </c>
    </row>
    <row r="1169" spans="1:7" x14ac:dyDescent="0.3">
      <c r="A1169">
        <v>1167</v>
      </c>
      <c r="B1169">
        <v>2020</v>
      </c>
      <c r="C1169">
        <v>4</v>
      </c>
      <c r="D1169" t="s">
        <v>624</v>
      </c>
      <c r="E1169" s="1">
        <v>11550167785.3235</v>
      </c>
      <c r="F1169">
        <v>95.601975253076304</v>
      </c>
      <c r="G1169" t="s">
        <v>462</v>
      </c>
    </row>
    <row r="1170" spans="1:7" x14ac:dyDescent="0.3">
      <c r="A1170">
        <v>1168</v>
      </c>
      <c r="B1170">
        <v>2020</v>
      </c>
      <c r="C1170">
        <v>4</v>
      </c>
      <c r="D1170" t="s">
        <v>625</v>
      </c>
      <c r="E1170" s="1">
        <v>13014403053.783501</v>
      </c>
      <c r="F1170">
        <v>145.13837651942001</v>
      </c>
      <c r="G1170" t="s">
        <v>462</v>
      </c>
    </row>
    <row r="1171" spans="1:7" x14ac:dyDescent="0.3">
      <c r="A1171">
        <v>1169</v>
      </c>
      <c r="B1171">
        <v>2020</v>
      </c>
      <c r="C1171">
        <v>4</v>
      </c>
      <c r="D1171" t="s">
        <v>626</v>
      </c>
      <c r="E1171" s="1">
        <v>1423069413.0258601</v>
      </c>
      <c r="F1171">
        <v>194.22651590706599</v>
      </c>
      <c r="G1171" t="s">
        <v>462</v>
      </c>
    </row>
    <row r="1172" spans="1:7" x14ac:dyDescent="0.3">
      <c r="A1172">
        <v>1170</v>
      </c>
      <c r="B1172">
        <v>2020</v>
      </c>
      <c r="C1172">
        <v>4</v>
      </c>
      <c r="D1172" t="s">
        <v>627</v>
      </c>
      <c r="E1172" s="1">
        <v>604356379.307827</v>
      </c>
      <c r="F1172">
        <v>248.06661610754699</v>
      </c>
      <c r="G1172" t="s">
        <v>462</v>
      </c>
    </row>
    <row r="1173" spans="1:7" x14ac:dyDescent="0.3">
      <c r="A1173">
        <v>1171</v>
      </c>
      <c r="B1173">
        <v>2020</v>
      </c>
      <c r="C1173">
        <v>4</v>
      </c>
      <c r="D1173" t="s">
        <v>628</v>
      </c>
      <c r="E1173" s="1">
        <v>728853784.529477</v>
      </c>
      <c r="F1173">
        <v>247.03641487260799</v>
      </c>
      <c r="G1173" t="s">
        <v>462</v>
      </c>
    </row>
    <row r="1174" spans="1:7" x14ac:dyDescent="0.3">
      <c r="A1174">
        <v>1172</v>
      </c>
      <c r="B1174">
        <v>2020</v>
      </c>
      <c r="C1174">
        <v>4</v>
      </c>
      <c r="D1174" t="s">
        <v>629</v>
      </c>
      <c r="E1174" s="1">
        <v>1156953600.2190299</v>
      </c>
      <c r="F1174">
        <v>305.02783086804101</v>
      </c>
      <c r="G1174" t="s">
        <v>462</v>
      </c>
    </row>
    <row r="1175" spans="1:7" x14ac:dyDescent="0.3">
      <c r="A1175">
        <v>1173</v>
      </c>
      <c r="B1175">
        <v>2020</v>
      </c>
      <c r="C1175">
        <v>4</v>
      </c>
      <c r="D1175" t="s">
        <v>630</v>
      </c>
      <c r="E1175" s="1">
        <v>8242799167.7091198</v>
      </c>
      <c r="F1175">
        <v>282.57823566478299</v>
      </c>
      <c r="G1175" t="s">
        <v>462</v>
      </c>
    </row>
    <row r="1176" spans="1:7" x14ac:dyDescent="0.3">
      <c r="A1176">
        <v>1174</v>
      </c>
      <c r="B1176">
        <v>2020</v>
      </c>
      <c r="C1176">
        <v>4</v>
      </c>
      <c r="D1176" t="s">
        <v>631</v>
      </c>
      <c r="E1176" s="1">
        <v>968076931.52810705</v>
      </c>
      <c r="F1176">
        <v>333.86318348877899</v>
      </c>
      <c r="G1176" t="s">
        <v>462</v>
      </c>
    </row>
    <row r="1177" spans="1:7" x14ac:dyDescent="0.3">
      <c r="A1177">
        <v>1175</v>
      </c>
      <c r="B1177">
        <v>2020</v>
      </c>
      <c r="C1177">
        <v>4</v>
      </c>
      <c r="D1177" t="s">
        <v>632</v>
      </c>
      <c r="E1177" s="1">
        <v>755819072.60557199</v>
      </c>
      <c r="F1177">
        <v>461.22437355218398</v>
      </c>
      <c r="G1177" t="s">
        <v>462</v>
      </c>
    </row>
    <row r="1178" spans="1:7" x14ac:dyDescent="0.3">
      <c r="A1178">
        <v>1176</v>
      </c>
      <c r="B1178">
        <v>2020</v>
      </c>
      <c r="C1178">
        <v>5</v>
      </c>
      <c r="D1178" t="s">
        <v>597</v>
      </c>
      <c r="E1178" s="1">
        <v>11471728699.770399</v>
      </c>
      <c r="F1178">
        <v>43.465847015869002</v>
      </c>
      <c r="G1178" t="s">
        <v>462</v>
      </c>
    </row>
    <row r="1179" spans="1:7" x14ac:dyDescent="0.3">
      <c r="A1179">
        <v>1177</v>
      </c>
      <c r="B1179">
        <v>2020</v>
      </c>
      <c r="C1179">
        <v>5</v>
      </c>
      <c r="D1179" t="s">
        <v>598</v>
      </c>
      <c r="E1179" s="1">
        <v>3687689163.67488</v>
      </c>
      <c r="F1179">
        <v>120.12253372803499</v>
      </c>
      <c r="G1179" t="s">
        <v>462</v>
      </c>
    </row>
    <row r="1180" spans="1:7" x14ac:dyDescent="0.3">
      <c r="A1180">
        <v>1178</v>
      </c>
      <c r="B1180">
        <v>2020</v>
      </c>
      <c r="C1180">
        <v>5</v>
      </c>
      <c r="D1180" t="s">
        <v>599</v>
      </c>
      <c r="E1180" s="1">
        <v>1328345994.4294701</v>
      </c>
      <c r="F1180">
        <v>135.14892529708101</v>
      </c>
      <c r="G1180" t="s">
        <v>462</v>
      </c>
    </row>
    <row r="1181" spans="1:7" x14ac:dyDescent="0.3">
      <c r="A1181">
        <v>1179</v>
      </c>
      <c r="B1181">
        <v>2020</v>
      </c>
      <c r="C1181">
        <v>5</v>
      </c>
      <c r="D1181" t="s">
        <v>600</v>
      </c>
      <c r="E1181" s="1">
        <v>2386916831.8411002</v>
      </c>
      <c r="F1181">
        <v>172.55030794981599</v>
      </c>
      <c r="G1181" t="s">
        <v>462</v>
      </c>
    </row>
    <row r="1182" spans="1:7" x14ac:dyDescent="0.3">
      <c r="A1182">
        <v>1180</v>
      </c>
      <c r="B1182">
        <v>2020</v>
      </c>
      <c r="C1182">
        <v>5</v>
      </c>
      <c r="D1182" t="s">
        <v>601</v>
      </c>
      <c r="E1182" s="1">
        <v>1267625229.7317801</v>
      </c>
      <c r="F1182">
        <v>133.13084539605001</v>
      </c>
      <c r="G1182" t="s">
        <v>462</v>
      </c>
    </row>
    <row r="1183" spans="1:7" x14ac:dyDescent="0.3">
      <c r="A1183">
        <v>1181</v>
      </c>
      <c r="B1183">
        <v>2020</v>
      </c>
      <c r="C1183">
        <v>5</v>
      </c>
      <c r="D1183" t="s">
        <v>602</v>
      </c>
      <c r="E1183" s="1">
        <v>391058343.134152</v>
      </c>
      <c r="F1183">
        <v>168.81748835079699</v>
      </c>
      <c r="G1183" t="s">
        <v>462</v>
      </c>
    </row>
    <row r="1184" spans="1:7" x14ac:dyDescent="0.3">
      <c r="A1184">
        <v>1182</v>
      </c>
      <c r="B1184">
        <v>2020</v>
      </c>
      <c r="C1184">
        <v>5</v>
      </c>
      <c r="D1184" t="s">
        <v>603</v>
      </c>
      <c r="E1184" s="1">
        <v>422085764.02112901</v>
      </c>
      <c r="F1184">
        <v>200.16598786517901</v>
      </c>
      <c r="G1184" t="s">
        <v>462</v>
      </c>
    </row>
    <row r="1185" spans="1:7" x14ac:dyDescent="0.3">
      <c r="A1185">
        <v>1183</v>
      </c>
      <c r="B1185">
        <v>2020</v>
      </c>
      <c r="C1185">
        <v>5</v>
      </c>
      <c r="D1185" t="s">
        <v>604</v>
      </c>
      <c r="E1185" s="1">
        <v>397694749.90066302</v>
      </c>
      <c r="F1185">
        <v>178.49131845391901</v>
      </c>
      <c r="G1185" t="s">
        <v>462</v>
      </c>
    </row>
    <row r="1186" spans="1:7" x14ac:dyDescent="0.3">
      <c r="A1186">
        <v>1184</v>
      </c>
      <c r="B1186">
        <v>2020</v>
      </c>
      <c r="C1186">
        <v>5</v>
      </c>
      <c r="D1186" t="s">
        <v>605</v>
      </c>
      <c r="E1186" s="1">
        <v>1517354861.31195</v>
      </c>
      <c r="F1186">
        <v>143.057557360121</v>
      </c>
      <c r="G1186" t="s">
        <v>462</v>
      </c>
    </row>
    <row r="1187" spans="1:7" x14ac:dyDescent="0.3">
      <c r="A1187">
        <v>1185</v>
      </c>
      <c r="B1187">
        <v>2020</v>
      </c>
      <c r="C1187">
        <v>5</v>
      </c>
      <c r="D1187" t="s">
        <v>606</v>
      </c>
      <c r="E1187" s="1">
        <v>5106491399.3695297</v>
      </c>
      <c r="F1187">
        <v>105.57469830520699</v>
      </c>
      <c r="G1187" t="s">
        <v>462</v>
      </c>
    </row>
    <row r="1188" spans="1:7" x14ac:dyDescent="0.3">
      <c r="A1188">
        <v>1186</v>
      </c>
      <c r="B1188">
        <v>2020</v>
      </c>
      <c r="C1188">
        <v>5</v>
      </c>
      <c r="D1188" t="s">
        <v>607</v>
      </c>
      <c r="E1188" s="1">
        <v>1640324372.38025</v>
      </c>
      <c r="F1188">
        <v>75.996849733790597</v>
      </c>
      <c r="G1188" t="s">
        <v>462</v>
      </c>
    </row>
    <row r="1189" spans="1:7" x14ac:dyDescent="0.3">
      <c r="A1189">
        <v>1187</v>
      </c>
      <c r="B1189">
        <v>2020</v>
      </c>
      <c r="C1189">
        <v>5</v>
      </c>
      <c r="D1189" t="s">
        <v>608</v>
      </c>
      <c r="E1189" s="1">
        <v>1996197430.5933101</v>
      </c>
      <c r="F1189">
        <v>51.7331415469774</v>
      </c>
      <c r="G1189" t="s">
        <v>462</v>
      </c>
    </row>
    <row r="1190" spans="1:7" x14ac:dyDescent="0.3">
      <c r="A1190">
        <v>1188</v>
      </c>
      <c r="B1190">
        <v>2020</v>
      </c>
      <c r="C1190">
        <v>5</v>
      </c>
      <c r="D1190" t="s">
        <v>609</v>
      </c>
      <c r="E1190" s="1">
        <v>827884512.01094699</v>
      </c>
      <c r="F1190">
        <v>163.832800634954</v>
      </c>
      <c r="G1190" t="s">
        <v>462</v>
      </c>
    </row>
    <row r="1191" spans="1:7" x14ac:dyDescent="0.3">
      <c r="A1191">
        <v>1189</v>
      </c>
      <c r="B1191">
        <v>2020</v>
      </c>
      <c r="C1191">
        <v>5</v>
      </c>
      <c r="D1191" t="s">
        <v>610</v>
      </c>
      <c r="E1191" s="1">
        <v>27925066662.691898</v>
      </c>
      <c r="F1191">
        <v>35.736639133841699</v>
      </c>
      <c r="G1191" t="s">
        <v>462</v>
      </c>
    </row>
    <row r="1192" spans="1:7" x14ac:dyDescent="0.3">
      <c r="A1192">
        <v>1190</v>
      </c>
      <c r="B1192">
        <v>2020</v>
      </c>
      <c r="C1192">
        <v>5</v>
      </c>
      <c r="D1192" t="s">
        <v>611</v>
      </c>
      <c r="E1192" s="1">
        <v>9991630666.6372299</v>
      </c>
      <c r="F1192">
        <v>30.506042964235</v>
      </c>
      <c r="G1192" t="s">
        <v>462</v>
      </c>
    </row>
    <row r="1193" spans="1:7" x14ac:dyDescent="0.3">
      <c r="A1193">
        <v>1191</v>
      </c>
      <c r="B1193">
        <v>2020</v>
      </c>
      <c r="C1193">
        <v>5</v>
      </c>
      <c r="E1193" s="1">
        <v>7292661387.1202002</v>
      </c>
      <c r="F1193">
        <v>84.820024272213104</v>
      </c>
      <c r="G1193" t="s">
        <v>462</v>
      </c>
    </row>
    <row r="1194" spans="1:7" x14ac:dyDescent="0.3">
      <c r="A1194">
        <v>1192</v>
      </c>
      <c r="B1194">
        <v>2020</v>
      </c>
      <c r="C1194">
        <v>5</v>
      </c>
      <c r="D1194" t="s">
        <v>612</v>
      </c>
      <c r="E1194" s="1">
        <v>13256390113.066601</v>
      </c>
      <c r="F1194">
        <v>49.8329505959668</v>
      </c>
      <c r="G1194" t="s">
        <v>462</v>
      </c>
    </row>
    <row r="1195" spans="1:7" x14ac:dyDescent="0.3">
      <c r="A1195">
        <v>1193</v>
      </c>
      <c r="B1195">
        <v>2020</v>
      </c>
      <c r="C1195">
        <v>5</v>
      </c>
      <c r="D1195" t="s">
        <v>613</v>
      </c>
      <c r="E1195" s="1">
        <v>3581196595.78016</v>
      </c>
      <c r="F1195">
        <v>13.8315092443649</v>
      </c>
      <c r="G1195" t="s">
        <v>462</v>
      </c>
    </row>
    <row r="1196" spans="1:7" x14ac:dyDescent="0.3">
      <c r="A1196">
        <v>1194</v>
      </c>
      <c r="B1196">
        <v>2020</v>
      </c>
      <c r="C1196">
        <v>5</v>
      </c>
      <c r="E1196" s="1">
        <v>37247152.902896002</v>
      </c>
      <c r="F1196">
        <v>89.736621678970593</v>
      </c>
      <c r="G1196" t="s">
        <v>462</v>
      </c>
    </row>
    <row r="1197" spans="1:7" x14ac:dyDescent="0.3">
      <c r="A1197">
        <v>1195</v>
      </c>
      <c r="B1197">
        <v>2020</v>
      </c>
      <c r="C1197">
        <v>5</v>
      </c>
      <c r="E1197" s="1">
        <v>25322285.179603402</v>
      </c>
      <c r="F1197">
        <v>7.3554838576158303</v>
      </c>
      <c r="G1197" t="s">
        <v>462</v>
      </c>
    </row>
    <row r="1198" spans="1:7" x14ac:dyDescent="0.3">
      <c r="A1198">
        <v>1196</v>
      </c>
      <c r="B1198">
        <v>2020</v>
      </c>
      <c r="C1198">
        <v>5</v>
      </c>
      <c r="D1198" t="s">
        <v>615</v>
      </c>
      <c r="E1198" s="1">
        <v>2041018330.9093001</v>
      </c>
      <c r="F1198">
        <v>109.27234577621699</v>
      </c>
      <c r="G1198" t="s">
        <v>462</v>
      </c>
    </row>
    <row r="1199" spans="1:7" x14ac:dyDescent="0.3">
      <c r="A1199">
        <v>1197</v>
      </c>
      <c r="B1199">
        <v>2020</v>
      </c>
      <c r="C1199">
        <v>5</v>
      </c>
      <c r="D1199" t="s">
        <v>616</v>
      </c>
      <c r="E1199" s="1">
        <v>605930355.27862597</v>
      </c>
      <c r="F1199">
        <v>116.919348212866</v>
      </c>
      <c r="G1199" t="s">
        <v>462</v>
      </c>
    </row>
    <row r="1200" spans="1:7" x14ac:dyDescent="0.3">
      <c r="A1200">
        <v>1198</v>
      </c>
      <c r="B1200">
        <v>2020</v>
      </c>
      <c r="C1200">
        <v>5</v>
      </c>
      <c r="E1200" s="1">
        <v>131035151.786063</v>
      </c>
      <c r="F1200">
        <v>152.53055475908201</v>
      </c>
      <c r="G1200" t="s">
        <v>462</v>
      </c>
    </row>
    <row r="1201" spans="1:7" x14ac:dyDescent="0.3">
      <c r="A1201">
        <v>1199</v>
      </c>
      <c r="B1201">
        <v>2020</v>
      </c>
      <c r="C1201">
        <v>5</v>
      </c>
      <c r="D1201" t="s">
        <v>617</v>
      </c>
      <c r="E1201" s="1">
        <v>611436351.56101799</v>
      </c>
      <c r="F1201">
        <v>149.57175740883099</v>
      </c>
      <c r="G1201" t="s">
        <v>462</v>
      </c>
    </row>
    <row r="1202" spans="1:7" x14ac:dyDescent="0.3">
      <c r="A1202">
        <v>1200</v>
      </c>
      <c r="B1202">
        <v>2020</v>
      </c>
      <c r="C1202">
        <v>5</v>
      </c>
      <c r="E1202" s="1">
        <v>35239045.096558496</v>
      </c>
      <c r="F1202">
        <v>149.9542462874</v>
      </c>
      <c r="G1202" t="s">
        <v>462</v>
      </c>
    </row>
    <row r="1203" spans="1:7" x14ac:dyDescent="0.3">
      <c r="A1203">
        <v>1201</v>
      </c>
      <c r="B1203">
        <v>2020</v>
      </c>
      <c r="C1203">
        <v>5</v>
      </c>
      <c r="D1203" t="s">
        <v>619</v>
      </c>
      <c r="E1203" s="1">
        <v>411572220.10175699</v>
      </c>
      <c r="F1203">
        <v>179.63580647110899</v>
      </c>
      <c r="G1203" t="s">
        <v>462</v>
      </c>
    </row>
    <row r="1204" spans="1:7" x14ac:dyDescent="0.3">
      <c r="A1204">
        <v>1202</v>
      </c>
      <c r="B1204">
        <v>2020</v>
      </c>
      <c r="C1204">
        <v>5</v>
      </c>
      <c r="D1204" t="s">
        <v>621</v>
      </c>
      <c r="E1204" s="1">
        <v>142609914.55098999</v>
      </c>
      <c r="F1204">
        <v>196.492448188114</v>
      </c>
      <c r="G1204" t="s">
        <v>462</v>
      </c>
    </row>
    <row r="1205" spans="1:7" x14ac:dyDescent="0.3">
      <c r="A1205">
        <v>1203</v>
      </c>
      <c r="B1205">
        <v>2020</v>
      </c>
      <c r="C1205">
        <v>5</v>
      </c>
      <c r="D1205" t="s">
        <v>622</v>
      </c>
      <c r="E1205" s="1">
        <v>325241863.996732</v>
      </c>
      <c r="F1205">
        <v>136.94321719224899</v>
      </c>
      <c r="G1205" t="s">
        <v>462</v>
      </c>
    </row>
    <row r="1206" spans="1:7" x14ac:dyDescent="0.3">
      <c r="A1206">
        <v>1204</v>
      </c>
      <c r="B1206">
        <v>2020</v>
      </c>
      <c r="C1206">
        <v>5</v>
      </c>
      <c r="D1206" t="s">
        <v>623</v>
      </c>
      <c r="E1206" s="1">
        <v>549866723.00464296</v>
      </c>
      <c r="F1206">
        <v>130.28059784375</v>
      </c>
      <c r="G1206" t="s">
        <v>462</v>
      </c>
    </row>
    <row r="1207" spans="1:7" x14ac:dyDescent="0.3">
      <c r="A1207">
        <v>1205</v>
      </c>
      <c r="B1207">
        <v>2020</v>
      </c>
      <c r="C1207">
        <v>5</v>
      </c>
      <c r="E1207" s="1">
        <v>51177523.518806398</v>
      </c>
      <c r="F1207">
        <v>151.70320069975</v>
      </c>
      <c r="G1207" t="s">
        <v>462</v>
      </c>
    </row>
    <row r="1208" spans="1:7" x14ac:dyDescent="0.3">
      <c r="A1208">
        <v>1206</v>
      </c>
      <c r="B1208">
        <v>2020</v>
      </c>
      <c r="C1208">
        <v>5</v>
      </c>
      <c r="E1208" s="1">
        <v>18918004.079254899</v>
      </c>
      <c r="F1208">
        <v>103.288789807508</v>
      </c>
      <c r="G1208" t="s">
        <v>462</v>
      </c>
    </row>
    <row r="1209" spans="1:7" x14ac:dyDescent="0.3">
      <c r="A1209">
        <v>1207</v>
      </c>
      <c r="B1209">
        <v>2020</v>
      </c>
      <c r="C1209">
        <v>5</v>
      </c>
      <c r="E1209" s="1">
        <v>167968861.782038</v>
      </c>
      <c r="F1209">
        <v>123.88913607388299</v>
      </c>
      <c r="G1209" t="s">
        <v>462</v>
      </c>
    </row>
    <row r="1210" spans="1:7" x14ac:dyDescent="0.3">
      <c r="A1210">
        <v>1208</v>
      </c>
      <c r="B1210">
        <v>2020</v>
      </c>
      <c r="C1210">
        <v>5</v>
      </c>
      <c r="E1210" s="1">
        <v>81433391.728578895</v>
      </c>
      <c r="F1210">
        <v>28.4421537659085</v>
      </c>
      <c r="G1210" t="s">
        <v>462</v>
      </c>
    </row>
    <row r="1211" spans="1:7" x14ac:dyDescent="0.3">
      <c r="A1211">
        <v>1209</v>
      </c>
      <c r="B1211">
        <v>2020</v>
      </c>
      <c r="C1211">
        <v>5</v>
      </c>
      <c r="D1211" t="s">
        <v>624</v>
      </c>
      <c r="E1211" s="1">
        <v>11550167785.3235</v>
      </c>
      <c r="F1211">
        <v>26.4188629847743</v>
      </c>
      <c r="G1211" t="s">
        <v>462</v>
      </c>
    </row>
    <row r="1212" spans="1:7" x14ac:dyDescent="0.3">
      <c r="A1212">
        <v>1210</v>
      </c>
      <c r="B1212">
        <v>2020</v>
      </c>
      <c r="C1212">
        <v>5</v>
      </c>
      <c r="D1212" t="s">
        <v>625</v>
      </c>
      <c r="E1212" s="1">
        <v>13014403053.783501</v>
      </c>
      <c r="F1212">
        <v>49.688443543813698</v>
      </c>
      <c r="G1212" t="s">
        <v>462</v>
      </c>
    </row>
    <row r="1213" spans="1:7" x14ac:dyDescent="0.3">
      <c r="A1213">
        <v>1211</v>
      </c>
      <c r="B1213">
        <v>2020</v>
      </c>
      <c r="C1213">
        <v>5</v>
      </c>
      <c r="D1213" t="s">
        <v>626</v>
      </c>
      <c r="E1213" s="1">
        <v>1423069413.0258601</v>
      </c>
      <c r="F1213">
        <v>150.104895834453</v>
      </c>
      <c r="G1213" t="s">
        <v>462</v>
      </c>
    </row>
    <row r="1214" spans="1:7" x14ac:dyDescent="0.3">
      <c r="A1214">
        <v>1212</v>
      </c>
      <c r="B1214">
        <v>2020</v>
      </c>
      <c r="C1214">
        <v>5</v>
      </c>
      <c r="D1214" t="s">
        <v>627</v>
      </c>
      <c r="E1214" s="1">
        <v>604356379.307827</v>
      </c>
      <c r="F1214">
        <v>171.870849119859</v>
      </c>
      <c r="G1214" t="s">
        <v>462</v>
      </c>
    </row>
    <row r="1215" spans="1:7" x14ac:dyDescent="0.3">
      <c r="A1215">
        <v>1213</v>
      </c>
      <c r="B1215">
        <v>2020</v>
      </c>
      <c r="C1215">
        <v>5</v>
      </c>
      <c r="D1215" t="s">
        <v>628</v>
      </c>
      <c r="E1215" s="1">
        <v>728853784.529477</v>
      </c>
      <c r="F1215">
        <v>173.54609289333601</v>
      </c>
      <c r="G1215" t="s">
        <v>462</v>
      </c>
    </row>
    <row r="1216" spans="1:7" x14ac:dyDescent="0.3">
      <c r="A1216">
        <v>1214</v>
      </c>
      <c r="B1216">
        <v>2020</v>
      </c>
      <c r="C1216">
        <v>5</v>
      </c>
      <c r="D1216" t="s">
        <v>629</v>
      </c>
      <c r="E1216" s="1">
        <v>1156953600.2190299</v>
      </c>
      <c r="F1216">
        <v>129.05984323746799</v>
      </c>
      <c r="G1216" t="s">
        <v>462</v>
      </c>
    </row>
    <row r="1217" spans="1:7" x14ac:dyDescent="0.3">
      <c r="A1217">
        <v>1215</v>
      </c>
      <c r="B1217">
        <v>2020</v>
      </c>
      <c r="C1217">
        <v>5</v>
      </c>
      <c r="D1217" t="s">
        <v>630</v>
      </c>
      <c r="E1217" s="1">
        <v>8242799167.7091198</v>
      </c>
      <c r="F1217">
        <v>69.647626259485904</v>
      </c>
      <c r="G1217" t="s">
        <v>462</v>
      </c>
    </row>
    <row r="1218" spans="1:7" x14ac:dyDescent="0.3">
      <c r="A1218">
        <v>1216</v>
      </c>
      <c r="B1218">
        <v>2020</v>
      </c>
      <c r="C1218">
        <v>5</v>
      </c>
      <c r="D1218" t="s">
        <v>631</v>
      </c>
      <c r="E1218" s="1">
        <v>968076931.52810705</v>
      </c>
      <c r="F1218">
        <v>160.85528270683801</v>
      </c>
      <c r="G1218" t="s">
        <v>462</v>
      </c>
    </row>
    <row r="1219" spans="1:7" x14ac:dyDescent="0.3">
      <c r="A1219">
        <v>1217</v>
      </c>
      <c r="B1219">
        <v>2020</v>
      </c>
      <c r="C1219">
        <v>5</v>
      </c>
      <c r="D1219" t="s">
        <v>632</v>
      </c>
      <c r="E1219" s="1">
        <v>755819072.60557199</v>
      </c>
      <c r="F1219">
        <v>188.15137585059699</v>
      </c>
      <c r="G1219" t="s">
        <v>462</v>
      </c>
    </row>
    <row r="1220" spans="1:7" x14ac:dyDescent="0.3">
      <c r="A1220">
        <v>1218</v>
      </c>
      <c r="B1220">
        <v>2020</v>
      </c>
      <c r="C1220">
        <v>6</v>
      </c>
      <c r="D1220" t="s">
        <v>597</v>
      </c>
      <c r="E1220" s="1">
        <v>11471728699.770399</v>
      </c>
      <c r="F1220">
        <v>62.217863514324499</v>
      </c>
      <c r="G1220" t="s">
        <v>462</v>
      </c>
    </row>
    <row r="1221" spans="1:7" x14ac:dyDescent="0.3">
      <c r="A1221">
        <v>1219</v>
      </c>
      <c r="B1221">
        <v>2020</v>
      </c>
      <c r="C1221">
        <v>6</v>
      </c>
      <c r="D1221" t="s">
        <v>598</v>
      </c>
      <c r="E1221" s="1">
        <v>3687689163.67488</v>
      </c>
      <c r="F1221">
        <v>151.840025935716</v>
      </c>
      <c r="G1221" t="s">
        <v>462</v>
      </c>
    </row>
    <row r="1222" spans="1:7" x14ac:dyDescent="0.3">
      <c r="A1222">
        <v>1220</v>
      </c>
      <c r="B1222">
        <v>2020</v>
      </c>
      <c r="C1222">
        <v>6</v>
      </c>
      <c r="D1222" t="s">
        <v>599</v>
      </c>
      <c r="E1222" s="1">
        <v>1328345994.4294701</v>
      </c>
      <c r="F1222">
        <v>185.18402609024901</v>
      </c>
      <c r="G1222" t="s">
        <v>462</v>
      </c>
    </row>
    <row r="1223" spans="1:7" x14ac:dyDescent="0.3">
      <c r="A1223">
        <v>1221</v>
      </c>
      <c r="B1223">
        <v>2020</v>
      </c>
      <c r="C1223">
        <v>6</v>
      </c>
      <c r="D1223" t="s">
        <v>600</v>
      </c>
      <c r="E1223" s="1">
        <v>2386916831.8411002</v>
      </c>
      <c r="F1223">
        <v>230.94442415950499</v>
      </c>
      <c r="G1223" t="s">
        <v>462</v>
      </c>
    </row>
    <row r="1224" spans="1:7" x14ac:dyDescent="0.3">
      <c r="A1224">
        <v>1222</v>
      </c>
      <c r="B1224">
        <v>2020</v>
      </c>
      <c r="C1224">
        <v>6</v>
      </c>
      <c r="D1224" t="s">
        <v>601</v>
      </c>
      <c r="E1224" s="1">
        <v>1267625229.7317801</v>
      </c>
      <c r="F1224">
        <v>136.813560281983</v>
      </c>
      <c r="G1224" t="s">
        <v>462</v>
      </c>
    </row>
    <row r="1225" spans="1:7" x14ac:dyDescent="0.3">
      <c r="A1225">
        <v>1223</v>
      </c>
      <c r="B1225">
        <v>2020</v>
      </c>
      <c r="C1225">
        <v>6</v>
      </c>
      <c r="D1225" t="s">
        <v>602</v>
      </c>
      <c r="E1225" s="1">
        <v>391058343.134152</v>
      </c>
      <c r="F1225">
        <v>172.123086057612</v>
      </c>
      <c r="G1225" t="s">
        <v>462</v>
      </c>
    </row>
    <row r="1226" spans="1:7" x14ac:dyDescent="0.3">
      <c r="A1226">
        <v>1224</v>
      </c>
      <c r="B1226">
        <v>2020</v>
      </c>
      <c r="C1226">
        <v>6</v>
      </c>
      <c r="D1226" t="s">
        <v>603</v>
      </c>
      <c r="E1226" s="1">
        <v>422085764.02112901</v>
      </c>
      <c r="F1226">
        <v>206.50233314714501</v>
      </c>
      <c r="G1226" t="s">
        <v>462</v>
      </c>
    </row>
    <row r="1227" spans="1:7" x14ac:dyDescent="0.3">
      <c r="A1227">
        <v>1225</v>
      </c>
      <c r="B1227">
        <v>2020</v>
      </c>
      <c r="C1227">
        <v>6</v>
      </c>
      <c r="D1227" t="s">
        <v>604</v>
      </c>
      <c r="E1227" s="1">
        <v>397694749.90066302</v>
      </c>
      <c r="F1227">
        <v>158.31513704527501</v>
      </c>
      <c r="G1227" t="s">
        <v>462</v>
      </c>
    </row>
    <row r="1228" spans="1:7" x14ac:dyDescent="0.3">
      <c r="A1228">
        <v>1226</v>
      </c>
      <c r="B1228">
        <v>2020</v>
      </c>
      <c r="C1228">
        <v>6</v>
      </c>
      <c r="D1228" t="s">
        <v>605</v>
      </c>
      <c r="E1228" s="1">
        <v>1517354861.31195</v>
      </c>
      <c r="F1228">
        <v>124.58837005013</v>
      </c>
      <c r="G1228" t="s">
        <v>462</v>
      </c>
    </row>
    <row r="1229" spans="1:7" x14ac:dyDescent="0.3">
      <c r="A1229">
        <v>1227</v>
      </c>
      <c r="B1229">
        <v>2020</v>
      </c>
      <c r="C1229">
        <v>6</v>
      </c>
      <c r="D1229" t="s">
        <v>606</v>
      </c>
      <c r="E1229" s="1">
        <v>5106491399.3695297</v>
      </c>
      <c r="F1229">
        <v>91.486468224254395</v>
      </c>
      <c r="G1229" t="s">
        <v>462</v>
      </c>
    </row>
    <row r="1230" spans="1:7" x14ac:dyDescent="0.3">
      <c r="A1230">
        <v>1228</v>
      </c>
      <c r="B1230">
        <v>2020</v>
      </c>
      <c r="C1230">
        <v>6</v>
      </c>
      <c r="D1230" t="s">
        <v>607</v>
      </c>
      <c r="E1230" s="1">
        <v>1640324372.38025</v>
      </c>
      <c r="F1230">
        <v>36.658525033033499</v>
      </c>
      <c r="G1230" t="s">
        <v>462</v>
      </c>
    </row>
    <row r="1231" spans="1:7" x14ac:dyDescent="0.3">
      <c r="A1231">
        <v>1229</v>
      </c>
      <c r="B1231">
        <v>2020</v>
      </c>
      <c r="C1231">
        <v>6</v>
      </c>
      <c r="D1231" t="s">
        <v>608</v>
      </c>
      <c r="E1231" s="1">
        <v>1996197430.5933101</v>
      </c>
      <c r="F1231">
        <v>25.651575413442401</v>
      </c>
      <c r="G1231" t="s">
        <v>462</v>
      </c>
    </row>
    <row r="1232" spans="1:7" x14ac:dyDescent="0.3">
      <c r="A1232">
        <v>1230</v>
      </c>
      <c r="B1232">
        <v>2020</v>
      </c>
      <c r="C1232">
        <v>6</v>
      </c>
      <c r="D1232" t="s">
        <v>609</v>
      </c>
      <c r="E1232" s="1">
        <v>827884512.01094699</v>
      </c>
      <c r="F1232">
        <v>141.830221437825</v>
      </c>
      <c r="G1232" t="s">
        <v>462</v>
      </c>
    </row>
    <row r="1233" spans="1:7" x14ac:dyDescent="0.3">
      <c r="A1233">
        <v>1231</v>
      </c>
      <c r="B1233">
        <v>2020</v>
      </c>
      <c r="C1233">
        <v>6</v>
      </c>
      <c r="D1233" t="s">
        <v>610</v>
      </c>
      <c r="E1233" s="1">
        <v>27925066662.691898</v>
      </c>
      <c r="F1233">
        <v>60.1347328264265</v>
      </c>
      <c r="G1233" t="s">
        <v>462</v>
      </c>
    </row>
    <row r="1234" spans="1:7" x14ac:dyDescent="0.3">
      <c r="A1234">
        <v>1232</v>
      </c>
      <c r="B1234">
        <v>2020</v>
      </c>
      <c r="C1234">
        <v>6</v>
      </c>
      <c r="D1234" t="s">
        <v>611</v>
      </c>
      <c r="E1234" s="1">
        <v>9991630666.6372299</v>
      </c>
      <c r="F1234">
        <v>21.590504659441201</v>
      </c>
      <c r="G1234" t="s">
        <v>462</v>
      </c>
    </row>
    <row r="1235" spans="1:7" x14ac:dyDescent="0.3">
      <c r="A1235">
        <v>1233</v>
      </c>
      <c r="B1235">
        <v>2020</v>
      </c>
      <c r="C1235">
        <v>6</v>
      </c>
      <c r="E1235" s="1">
        <v>7292661387.1202002</v>
      </c>
      <c r="F1235">
        <v>53.981064428289798</v>
      </c>
      <c r="G1235" t="s">
        <v>462</v>
      </c>
    </row>
    <row r="1236" spans="1:7" x14ac:dyDescent="0.3">
      <c r="A1236">
        <v>1234</v>
      </c>
      <c r="B1236">
        <v>2020</v>
      </c>
      <c r="C1236">
        <v>6</v>
      </c>
      <c r="D1236" t="s">
        <v>612</v>
      </c>
      <c r="E1236" s="1">
        <v>13256390113.066601</v>
      </c>
      <c r="F1236">
        <v>51.994463334184303</v>
      </c>
      <c r="G1236" t="s">
        <v>462</v>
      </c>
    </row>
    <row r="1237" spans="1:7" x14ac:dyDescent="0.3">
      <c r="A1237">
        <v>1235</v>
      </c>
      <c r="B1237">
        <v>2020</v>
      </c>
      <c r="C1237">
        <v>6</v>
      </c>
      <c r="D1237" t="s">
        <v>613</v>
      </c>
      <c r="E1237" s="1">
        <v>3581196595.78016</v>
      </c>
      <c r="F1237">
        <v>15.832377467621299</v>
      </c>
      <c r="G1237" t="s">
        <v>462</v>
      </c>
    </row>
    <row r="1238" spans="1:7" x14ac:dyDescent="0.3">
      <c r="A1238">
        <v>1236</v>
      </c>
      <c r="B1238">
        <v>2020</v>
      </c>
      <c r="C1238">
        <v>6</v>
      </c>
      <c r="E1238" s="1">
        <v>37247152.902896002</v>
      </c>
      <c r="F1238">
        <v>28.329076816012499</v>
      </c>
      <c r="G1238" t="s">
        <v>462</v>
      </c>
    </row>
    <row r="1239" spans="1:7" x14ac:dyDescent="0.3">
      <c r="A1239">
        <v>1237</v>
      </c>
      <c r="B1239">
        <v>2020</v>
      </c>
      <c r="C1239">
        <v>6</v>
      </c>
      <c r="E1239" s="1">
        <v>25322285.179603402</v>
      </c>
      <c r="F1239">
        <v>2.0367041766823402</v>
      </c>
      <c r="G1239" t="s">
        <v>462</v>
      </c>
    </row>
    <row r="1240" spans="1:7" x14ac:dyDescent="0.3">
      <c r="A1240">
        <v>1238</v>
      </c>
      <c r="B1240">
        <v>2020</v>
      </c>
      <c r="C1240">
        <v>6</v>
      </c>
      <c r="D1240" t="s">
        <v>615</v>
      </c>
      <c r="E1240" s="1">
        <v>2041018330.9093001</v>
      </c>
      <c r="F1240">
        <v>123.523185569327</v>
      </c>
      <c r="G1240" t="s">
        <v>462</v>
      </c>
    </row>
    <row r="1241" spans="1:7" x14ac:dyDescent="0.3">
      <c r="A1241">
        <v>1239</v>
      </c>
      <c r="B1241">
        <v>2020</v>
      </c>
      <c r="C1241">
        <v>6</v>
      </c>
      <c r="D1241" t="s">
        <v>616</v>
      </c>
      <c r="E1241" s="1">
        <v>605930355.27862597</v>
      </c>
      <c r="F1241">
        <v>177.86427754069399</v>
      </c>
      <c r="G1241" t="s">
        <v>462</v>
      </c>
    </row>
    <row r="1242" spans="1:7" x14ac:dyDescent="0.3">
      <c r="A1242">
        <v>1240</v>
      </c>
      <c r="B1242">
        <v>2020</v>
      </c>
      <c r="C1242">
        <v>6</v>
      </c>
      <c r="E1242" s="1">
        <v>131035151.786063</v>
      </c>
      <c r="F1242">
        <v>191.188569185479</v>
      </c>
      <c r="G1242" t="s">
        <v>462</v>
      </c>
    </row>
    <row r="1243" spans="1:7" x14ac:dyDescent="0.3">
      <c r="A1243">
        <v>1241</v>
      </c>
      <c r="B1243">
        <v>2020</v>
      </c>
      <c r="C1243">
        <v>6</v>
      </c>
      <c r="D1243" t="s">
        <v>617</v>
      </c>
      <c r="E1243" s="1">
        <v>611436351.56101799</v>
      </c>
      <c r="F1243">
        <v>169.41796333730301</v>
      </c>
      <c r="G1243" t="s">
        <v>462</v>
      </c>
    </row>
    <row r="1244" spans="1:7" x14ac:dyDescent="0.3">
      <c r="A1244">
        <v>1242</v>
      </c>
      <c r="B1244">
        <v>2020</v>
      </c>
      <c r="C1244">
        <v>6</v>
      </c>
      <c r="E1244" s="1">
        <v>35239045.096558496</v>
      </c>
      <c r="F1244">
        <v>148.87683116987299</v>
      </c>
      <c r="G1244" t="s">
        <v>462</v>
      </c>
    </row>
    <row r="1245" spans="1:7" x14ac:dyDescent="0.3">
      <c r="A1245">
        <v>1243</v>
      </c>
      <c r="B1245">
        <v>2020</v>
      </c>
      <c r="C1245">
        <v>6</v>
      </c>
      <c r="D1245" t="s">
        <v>619</v>
      </c>
      <c r="E1245" s="1">
        <v>411572220.10175699</v>
      </c>
      <c r="F1245">
        <v>158.20740887770299</v>
      </c>
      <c r="G1245" t="s">
        <v>462</v>
      </c>
    </row>
    <row r="1246" spans="1:7" x14ac:dyDescent="0.3">
      <c r="A1246">
        <v>1244</v>
      </c>
      <c r="B1246">
        <v>2020</v>
      </c>
      <c r="C1246">
        <v>6</v>
      </c>
      <c r="D1246" t="s">
        <v>621</v>
      </c>
      <c r="E1246" s="1">
        <v>142609914.55098999</v>
      </c>
      <c r="F1246">
        <v>156.663673816234</v>
      </c>
      <c r="G1246" t="s">
        <v>462</v>
      </c>
    </row>
    <row r="1247" spans="1:7" x14ac:dyDescent="0.3">
      <c r="A1247">
        <v>1245</v>
      </c>
      <c r="B1247">
        <v>2020</v>
      </c>
      <c r="C1247">
        <v>6</v>
      </c>
      <c r="D1247" t="s">
        <v>622</v>
      </c>
      <c r="E1247" s="1">
        <v>325241863.996732</v>
      </c>
      <c r="F1247">
        <v>119.111490295019</v>
      </c>
      <c r="G1247" t="s">
        <v>462</v>
      </c>
    </row>
    <row r="1248" spans="1:7" x14ac:dyDescent="0.3">
      <c r="A1248">
        <v>1246</v>
      </c>
      <c r="B1248">
        <v>2020</v>
      </c>
      <c r="C1248">
        <v>6</v>
      </c>
      <c r="D1248" t="s">
        <v>623</v>
      </c>
      <c r="E1248" s="1">
        <v>549866723.00464296</v>
      </c>
      <c r="F1248">
        <v>111.67228499751</v>
      </c>
      <c r="G1248" t="s">
        <v>462</v>
      </c>
    </row>
    <row r="1249" spans="1:7" x14ac:dyDescent="0.3">
      <c r="A1249">
        <v>1247</v>
      </c>
      <c r="B1249">
        <v>2020</v>
      </c>
      <c r="C1249">
        <v>6</v>
      </c>
      <c r="E1249" s="1">
        <v>51177523.518806398</v>
      </c>
      <c r="F1249">
        <v>137.04830679789299</v>
      </c>
      <c r="G1249" t="s">
        <v>462</v>
      </c>
    </row>
    <row r="1250" spans="1:7" x14ac:dyDescent="0.3">
      <c r="A1250">
        <v>1248</v>
      </c>
      <c r="B1250">
        <v>2020</v>
      </c>
      <c r="C1250">
        <v>6</v>
      </c>
      <c r="E1250" s="1">
        <v>18918004.079254899</v>
      </c>
      <c r="F1250">
        <v>100.28834690588199</v>
      </c>
      <c r="G1250" t="s">
        <v>462</v>
      </c>
    </row>
    <row r="1251" spans="1:7" x14ac:dyDescent="0.3">
      <c r="A1251">
        <v>1249</v>
      </c>
      <c r="B1251">
        <v>2020</v>
      </c>
      <c r="C1251">
        <v>6</v>
      </c>
      <c r="E1251" s="1">
        <v>167968861.782038</v>
      </c>
      <c r="F1251">
        <v>112.384029509936</v>
      </c>
      <c r="G1251" t="s">
        <v>462</v>
      </c>
    </row>
    <row r="1252" spans="1:7" x14ac:dyDescent="0.3">
      <c r="A1252">
        <v>1250</v>
      </c>
      <c r="B1252">
        <v>2020</v>
      </c>
      <c r="C1252">
        <v>6</v>
      </c>
      <c r="E1252" s="1">
        <v>81433391.728578895</v>
      </c>
      <c r="F1252">
        <v>6.1302860078685297</v>
      </c>
      <c r="G1252" t="s">
        <v>462</v>
      </c>
    </row>
    <row r="1253" spans="1:7" x14ac:dyDescent="0.3">
      <c r="A1253">
        <v>1251</v>
      </c>
      <c r="B1253">
        <v>2020</v>
      </c>
      <c r="C1253">
        <v>6</v>
      </c>
      <c r="D1253" t="s">
        <v>624</v>
      </c>
      <c r="E1253" s="1">
        <v>11550167785.3235</v>
      </c>
      <c r="F1253">
        <v>5.4525199423278803</v>
      </c>
      <c r="G1253" t="s">
        <v>462</v>
      </c>
    </row>
    <row r="1254" spans="1:7" x14ac:dyDescent="0.3">
      <c r="A1254">
        <v>1252</v>
      </c>
      <c r="B1254">
        <v>2020</v>
      </c>
      <c r="C1254">
        <v>6</v>
      </c>
      <c r="D1254" t="s">
        <v>625</v>
      </c>
      <c r="E1254" s="1">
        <v>13014403053.783501</v>
      </c>
      <c r="F1254">
        <v>75.017858001016293</v>
      </c>
      <c r="G1254" t="s">
        <v>462</v>
      </c>
    </row>
    <row r="1255" spans="1:7" x14ac:dyDescent="0.3">
      <c r="A1255">
        <v>1253</v>
      </c>
      <c r="B1255">
        <v>2020</v>
      </c>
      <c r="C1255">
        <v>6</v>
      </c>
      <c r="D1255" t="s">
        <v>626</v>
      </c>
      <c r="E1255" s="1">
        <v>1423069413.0258601</v>
      </c>
      <c r="F1255">
        <v>181.17711615467101</v>
      </c>
      <c r="G1255" t="s">
        <v>462</v>
      </c>
    </row>
    <row r="1256" spans="1:7" x14ac:dyDescent="0.3">
      <c r="A1256">
        <v>1254</v>
      </c>
      <c r="B1256">
        <v>2020</v>
      </c>
      <c r="C1256">
        <v>6</v>
      </c>
      <c r="D1256" t="s">
        <v>627</v>
      </c>
      <c r="E1256" s="1">
        <v>604356379.307827</v>
      </c>
      <c r="F1256">
        <v>177.872159805249</v>
      </c>
      <c r="G1256" t="s">
        <v>462</v>
      </c>
    </row>
    <row r="1257" spans="1:7" x14ac:dyDescent="0.3">
      <c r="A1257">
        <v>1255</v>
      </c>
      <c r="B1257">
        <v>2020</v>
      </c>
      <c r="C1257">
        <v>6</v>
      </c>
      <c r="D1257" t="s">
        <v>628</v>
      </c>
      <c r="E1257" s="1">
        <v>728853784.529477</v>
      </c>
      <c r="F1257">
        <v>181.884996183353</v>
      </c>
      <c r="G1257" t="s">
        <v>462</v>
      </c>
    </row>
    <row r="1258" spans="1:7" x14ac:dyDescent="0.3">
      <c r="A1258">
        <v>1256</v>
      </c>
      <c r="B1258">
        <v>2020</v>
      </c>
      <c r="C1258">
        <v>6</v>
      </c>
      <c r="D1258" t="s">
        <v>629</v>
      </c>
      <c r="E1258" s="1">
        <v>1156953600.2190299</v>
      </c>
      <c r="F1258">
        <v>95.041396214428403</v>
      </c>
      <c r="G1258" t="s">
        <v>462</v>
      </c>
    </row>
    <row r="1259" spans="1:7" x14ac:dyDescent="0.3">
      <c r="A1259">
        <v>1257</v>
      </c>
      <c r="B1259">
        <v>2020</v>
      </c>
      <c r="C1259">
        <v>6</v>
      </c>
      <c r="D1259" t="s">
        <v>630</v>
      </c>
      <c r="E1259" s="1">
        <v>8242799167.7091198</v>
      </c>
      <c r="F1259">
        <v>21.438333035006298</v>
      </c>
      <c r="G1259" t="s">
        <v>462</v>
      </c>
    </row>
    <row r="1260" spans="1:7" x14ac:dyDescent="0.3">
      <c r="A1260">
        <v>1258</v>
      </c>
      <c r="B1260">
        <v>2020</v>
      </c>
      <c r="C1260">
        <v>6</v>
      </c>
      <c r="D1260" t="s">
        <v>631</v>
      </c>
      <c r="E1260" s="1">
        <v>968076931.52810705</v>
      </c>
      <c r="F1260">
        <v>134.687196831509</v>
      </c>
      <c r="G1260" t="s">
        <v>462</v>
      </c>
    </row>
    <row r="1261" spans="1:7" x14ac:dyDescent="0.3">
      <c r="A1261">
        <v>1259</v>
      </c>
      <c r="B1261">
        <v>2020</v>
      </c>
      <c r="C1261">
        <v>6</v>
      </c>
      <c r="D1261" t="s">
        <v>632</v>
      </c>
      <c r="E1261" s="1">
        <v>755819072.60557199</v>
      </c>
      <c r="F1261">
        <v>147.20348707136</v>
      </c>
      <c r="G1261" t="s">
        <v>462</v>
      </c>
    </row>
    <row r="1262" spans="1:7" x14ac:dyDescent="0.3">
      <c r="A1262">
        <v>1260</v>
      </c>
      <c r="B1262">
        <v>2020</v>
      </c>
      <c r="C1262">
        <v>7</v>
      </c>
      <c r="D1262" t="s">
        <v>597</v>
      </c>
      <c r="E1262" s="1">
        <v>11471728699.770399</v>
      </c>
      <c r="F1262">
        <v>72.856487927546297</v>
      </c>
      <c r="G1262" t="s">
        <v>462</v>
      </c>
    </row>
    <row r="1263" spans="1:7" x14ac:dyDescent="0.3">
      <c r="A1263">
        <v>1261</v>
      </c>
      <c r="B1263">
        <v>2020</v>
      </c>
      <c r="C1263">
        <v>7</v>
      </c>
      <c r="D1263" t="s">
        <v>598</v>
      </c>
      <c r="E1263" s="1">
        <v>3687689163.67488</v>
      </c>
      <c r="F1263">
        <v>188.480354000712</v>
      </c>
      <c r="G1263" t="s">
        <v>462</v>
      </c>
    </row>
    <row r="1264" spans="1:7" x14ac:dyDescent="0.3">
      <c r="A1264">
        <v>1262</v>
      </c>
      <c r="B1264">
        <v>2020</v>
      </c>
      <c r="C1264">
        <v>7</v>
      </c>
      <c r="D1264" t="s">
        <v>599</v>
      </c>
      <c r="E1264" s="1">
        <v>1328345994.4294701</v>
      </c>
      <c r="F1264">
        <v>232.06979679481</v>
      </c>
      <c r="G1264" t="s">
        <v>462</v>
      </c>
    </row>
    <row r="1265" spans="1:7" x14ac:dyDescent="0.3">
      <c r="A1265">
        <v>1263</v>
      </c>
      <c r="B1265">
        <v>2020</v>
      </c>
      <c r="C1265">
        <v>7</v>
      </c>
      <c r="D1265" t="s">
        <v>600</v>
      </c>
      <c r="E1265" s="1">
        <v>2386916831.8411002</v>
      </c>
      <c r="F1265">
        <v>306.69744832528698</v>
      </c>
      <c r="G1265" t="s">
        <v>462</v>
      </c>
    </row>
    <row r="1266" spans="1:7" x14ac:dyDescent="0.3">
      <c r="A1266">
        <v>1264</v>
      </c>
      <c r="B1266">
        <v>2020</v>
      </c>
      <c r="C1266">
        <v>7</v>
      </c>
      <c r="D1266" t="s">
        <v>601</v>
      </c>
      <c r="E1266" s="1">
        <v>1267625229.7317801</v>
      </c>
      <c r="F1266">
        <v>202.556171082818</v>
      </c>
      <c r="G1266" t="s">
        <v>462</v>
      </c>
    </row>
    <row r="1267" spans="1:7" x14ac:dyDescent="0.3">
      <c r="A1267">
        <v>1265</v>
      </c>
      <c r="B1267">
        <v>2020</v>
      </c>
      <c r="C1267">
        <v>7</v>
      </c>
      <c r="D1267" t="s">
        <v>602</v>
      </c>
      <c r="E1267" s="1">
        <v>391058343.134152</v>
      </c>
      <c r="F1267">
        <v>247.77324079195401</v>
      </c>
      <c r="G1267" t="s">
        <v>462</v>
      </c>
    </row>
    <row r="1268" spans="1:7" x14ac:dyDescent="0.3">
      <c r="A1268">
        <v>1266</v>
      </c>
      <c r="B1268">
        <v>2020</v>
      </c>
      <c r="C1268">
        <v>7</v>
      </c>
      <c r="D1268" t="s">
        <v>603</v>
      </c>
      <c r="E1268" s="1">
        <v>422085764.02112901</v>
      </c>
      <c r="F1268">
        <v>292.63608841334099</v>
      </c>
      <c r="G1268" t="s">
        <v>462</v>
      </c>
    </row>
    <row r="1269" spans="1:7" x14ac:dyDescent="0.3">
      <c r="A1269">
        <v>1267</v>
      </c>
      <c r="B1269">
        <v>2020</v>
      </c>
      <c r="C1269">
        <v>7</v>
      </c>
      <c r="D1269" t="s">
        <v>604</v>
      </c>
      <c r="E1269" s="1">
        <v>397694749.90066302</v>
      </c>
      <c r="F1269">
        <v>206.21165529569899</v>
      </c>
      <c r="G1269" t="s">
        <v>462</v>
      </c>
    </row>
    <row r="1270" spans="1:7" x14ac:dyDescent="0.3">
      <c r="A1270">
        <v>1268</v>
      </c>
      <c r="B1270">
        <v>2020</v>
      </c>
      <c r="C1270">
        <v>7</v>
      </c>
      <c r="D1270" t="s">
        <v>605</v>
      </c>
      <c r="E1270" s="1">
        <v>1517354861.31195</v>
      </c>
      <c r="F1270">
        <v>102.898959449597</v>
      </c>
      <c r="G1270" t="s">
        <v>462</v>
      </c>
    </row>
    <row r="1271" spans="1:7" x14ac:dyDescent="0.3">
      <c r="A1271">
        <v>1269</v>
      </c>
      <c r="B1271">
        <v>2020</v>
      </c>
      <c r="C1271">
        <v>7</v>
      </c>
      <c r="D1271" t="s">
        <v>606</v>
      </c>
      <c r="E1271" s="1">
        <v>5106491399.3695297</v>
      </c>
      <c r="F1271">
        <v>46.947783951714896</v>
      </c>
      <c r="G1271" t="s">
        <v>462</v>
      </c>
    </row>
    <row r="1272" spans="1:7" x14ac:dyDescent="0.3">
      <c r="A1272">
        <v>1270</v>
      </c>
      <c r="B1272">
        <v>2020</v>
      </c>
      <c r="C1272">
        <v>7</v>
      </c>
      <c r="D1272" t="s">
        <v>607</v>
      </c>
      <c r="E1272" s="1">
        <v>1640324372.38025</v>
      </c>
      <c r="F1272">
        <v>6.6311195539402199</v>
      </c>
      <c r="G1272" t="s">
        <v>462</v>
      </c>
    </row>
    <row r="1273" spans="1:7" x14ac:dyDescent="0.3">
      <c r="A1273">
        <v>1271</v>
      </c>
      <c r="B1273">
        <v>2020</v>
      </c>
      <c r="C1273">
        <v>7</v>
      </c>
      <c r="D1273" t="s">
        <v>608</v>
      </c>
      <c r="E1273" s="1">
        <v>1996197430.5933101</v>
      </c>
      <c r="F1273">
        <v>6.7234772176555397</v>
      </c>
      <c r="G1273" t="s">
        <v>462</v>
      </c>
    </row>
    <row r="1274" spans="1:7" x14ac:dyDescent="0.3">
      <c r="A1274">
        <v>1272</v>
      </c>
      <c r="B1274">
        <v>2020</v>
      </c>
      <c r="C1274">
        <v>7</v>
      </c>
      <c r="D1274" t="s">
        <v>609</v>
      </c>
      <c r="E1274" s="1">
        <v>827884512.01094699</v>
      </c>
      <c r="F1274">
        <v>165.77384099198599</v>
      </c>
      <c r="G1274" t="s">
        <v>462</v>
      </c>
    </row>
    <row r="1275" spans="1:7" x14ac:dyDescent="0.3">
      <c r="A1275">
        <v>1273</v>
      </c>
      <c r="B1275">
        <v>2020</v>
      </c>
      <c r="C1275">
        <v>7</v>
      </c>
      <c r="D1275" t="s">
        <v>610</v>
      </c>
      <c r="E1275" s="1">
        <v>27925066662.691898</v>
      </c>
      <c r="F1275">
        <v>41.964815891361098</v>
      </c>
      <c r="G1275" t="s">
        <v>462</v>
      </c>
    </row>
    <row r="1276" spans="1:7" x14ac:dyDescent="0.3">
      <c r="A1276">
        <v>1274</v>
      </c>
      <c r="B1276">
        <v>2020</v>
      </c>
      <c r="C1276">
        <v>7</v>
      </c>
      <c r="D1276" t="s">
        <v>611</v>
      </c>
      <c r="E1276" s="1">
        <v>9991630666.6372299</v>
      </c>
      <c r="F1276">
        <v>20.2587032208199</v>
      </c>
      <c r="G1276" t="s">
        <v>462</v>
      </c>
    </row>
    <row r="1277" spans="1:7" x14ac:dyDescent="0.3">
      <c r="A1277">
        <v>1275</v>
      </c>
      <c r="B1277">
        <v>2020</v>
      </c>
      <c r="C1277">
        <v>7</v>
      </c>
      <c r="E1277" s="1">
        <v>7292661387.1202002</v>
      </c>
      <c r="F1277">
        <v>24.5022136614114</v>
      </c>
      <c r="G1277" t="s">
        <v>462</v>
      </c>
    </row>
    <row r="1278" spans="1:7" x14ac:dyDescent="0.3">
      <c r="A1278">
        <v>1276</v>
      </c>
      <c r="B1278">
        <v>2020</v>
      </c>
      <c r="C1278">
        <v>7</v>
      </c>
      <c r="D1278" t="s">
        <v>612</v>
      </c>
      <c r="E1278" s="1">
        <v>13256390113.066601</v>
      </c>
      <c r="F1278">
        <v>34.915666168173502</v>
      </c>
      <c r="G1278" t="s">
        <v>462</v>
      </c>
    </row>
    <row r="1279" spans="1:7" x14ac:dyDescent="0.3">
      <c r="A1279">
        <v>1277</v>
      </c>
      <c r="B1279">
        <v>2020</v>
      </c>
      <c r="C1279">
        <v>7</v>
      </c>
      <c r="D1279" t="s">
        <v>613</v>
      </c>
      <c r="E1279" s="1">
        <v>3581196595.78016</v>
      </c>
      <c r="F1279">
        <v>16.768358967372802</v>
      </c>
      <c r="G1279" t="s">
        <v>462</v>
      </c>
    </row>
    <row r="1280" spans="1:7" x14ac:dyDescent="0.3">
      <c r="A1280">
        <v>1278</v>
      </c>
      <c r="B1280">
        <v>2020</v>
      </c>
      <c r="C1280">
        <v>7</v>
      </c>
      <c r="E1280" s="1">
        <v>37247152.902896002</v>
      </c>
      <c r="F1280">
        <v>23.732466211782</v>
      </c>
      <c r="G1280" t="s">
        <v>462</v>
      </c>
    </row>
    <row r="1281" spans="1:7" x14ac:dyDescent="0.3">
      <c r="A1281">
        <v>1279</v>
      </c>
      <c r="B1281">
        <v>2020</v>
      </c>
      <c r="C1281">
        <v>7</v>
      </c>
      <c r="E1281" s="1">
        <v>25322285.179603402</v>
      </c>
      <c r="F1281">
        <v>10.918335062987801</v>
      </c>
      <c r="G1281" t="s">
        <v>462</v>
      </c>
    </row>
    <row r="1282" spans="1:7" x14ac:dyDescent="0.3">
      <c r="A1282">
        <v>1280</v>
      </c>
      <c r="B1282">
        <v>2020</v>
      </c>
      <c r="C1282">
        <v>7</v>
      </c>
      <c r="D1282" t="s">
        <v>615</v>
      </c>
      <c r="E1282" s="1">
        <v>2041018330.9093001</v>
      </c>
      <c r="F1282">
        <v>145.75909658598101</v>
      </c>
      <c r="G1282" t="s">
        <v>462</v>
      </c>
    </row>
    <row r="1283" spans="1:7" x14ac:dyDescent="0.3">
      <c r="A1283">
        <v>1281</v>
      </c>
      <c r="B1283">
        <v>2020</v>
      </c>
      <c r="C1283">
        <v>7</v>
      </c>
      <c r="D1283" t="s">
        <v>616</v>
      </c>
      <c r="E1283" s="1">
        <v>605930355.27862597</v>
      </c>
      <c r="F1283">
        <v>253.603084817716</v>
      </c>
      <c r="G1283" t="s">
        <v>462</v>
      </c>
    </row>
    <row r="1284" spans="1:7" x14ac:dyDescent="0.3">
      <c r="A1284">
        <v>1282</v>
      </c>
      <c r="B1284">
        <v>2020</v>
      </c>
      <c r="C1284">
        <v>7</v>
      </c>
      <c r="E1284" s="1">
        <v>131035151.786063</v>
      </c>
      <c r="F1284">
        <v>244.42785487421801</v>
      </c>
      <c r="G1284" t="s">
        <v>462</v>
      </c>
    </row>
    <row r="1285" spans="1:7" x14ac:dyDescent="0.3">
      <c r="A1285">
        <v>1283</v>
      </c>
      <c r="B1285">
        <v>2020</v>
      </c>
      <c r="C1285">
        <v>7</v>
      </c>
      <c r="D1285" t="s">
        <v>617</v>
      </c>
      <c r="E1285" s="1">
        <v>611436351.56101799</v>
      </c>
      <c r="F1285">
        <v>263.70494106652302</v>
      </c>
      <c r="G1285" t="s">
        <v>462</v>
      </c>
    </row>
    <row r="1286" spans="1:7" x14ac:dyDescent="0.3">
      <c r="A1286">
        <v>1284</v>
      </c>
      <c r="B1286">
        <v>2020</v>
      </c>
      <c r="C1286">
        <v>7</v>
      </c>
      <c r="E1286" s="1">
        <v>35239045.096558496</v>
      </c>
      <c r="F1286">
        <v>233.50362005181199</v>
      </c>
      <c r="G1286" t="s">
        <v>462</v>
      </c>
    </row>
    <row r="1287" spans="1:7" x14ac:dyDescent="0.3">
      <c r="A1287">
        <v>1285</v>
      </c>
      <c r="B1287">
        <v>2020</v>
      </c>
      <c r="C1287">
        <v>7</v>
      </c>
      <c r="D1287" t="s">
        <v>619</v>
      </c>
      <c r="E1287" s="1">
        <v>411572220.10175699</v>
      </c>
      <c r="F1287">
        <v>194.600565088618</v>
      </c>
      <c r="G1287" t="s">
        <v>462</v>
      </c>
    </row>
    <row r="1288" spans="1:7" x14ac:dyDescent="0.3">
      <c r="A1288">
        <v>1286</v>
      </c>
      <c r="B1288">
        <v>2020</v>
      </c>
      <c r="C1288">
        <v>7</v>
      </c>
      <c r="D1288" t="s">
        <v>621</v>
      </c>
      <c r="E1288" s="1">
        <v>142609914.55098999</v>
      </c>
      <c r="F1288">
        <v>150.856193905493</v>
      </c>
      <c r="G1288" t="s">
        <v>462</v>
      </c>
    </row>
    <row r="1289" spans="1:7" x14ac:dyDescent="0.3">
      <c r="A1289">
        <v>1287</v>
      </c>
      <c r="B1289">
        <v>2020</v>
      </c>
      <c r="C1289">
        <v>7</v>
      </c>
      <c r="D1289" t="s">
        <v>622</v>
      </c>
      <c r="E1289" s="1">
        <v>325241863.996732</v>
      </c>
      <c r="F1289">
        <v>72.954132521403807</v>
      </c>
      <c r="G1289" t="s">
        <v>462</v>
      </c>
    </row>
    <row r="1290" spans="1:7" x14ac:dyDescent="0.3">
      <c r="A1290">
        <v>1288</v>
      </c>
      <c r="B1290">
        <v>2020</v>
      </c>
      <c r="C1290">
        <v>7</v>
      </c>
      <c r="D1290" t="s">
        <v>623</v>
      </c>
      <c r="E1290" s="1">
        <v>549866723.00464296</v>
      </c>
      <c r="F1290">
        <v>74.049015238424005</v>
      </c>
      <c r="G1290" t="s">
        <v>462</v>
      </c>
    </row>
    <row r="1291" spans="1:7" x14ac:dyDescent="0.3">
      <c r="A1291">
        <v>1289</v>
      </c>
      <c r="B1291">
        <v>2020</v>
      </c>
      <c r="C1291">
        <v>7</v>
      </c>
      <c r="E1291" s="1">
        <v>51177523.518806398</v>
      </c>
      <c r="F1291">
        <v>110.792451964535</v>
      </c>
      <c r="G1291" t="s">
        <v>462</v>
      </c>
    </row>
    <row r="1292" spans="1:7" x14ac:dyDescent="0.3">
      <c r="A1292">
        <v>1290</v>
      </c>
      <c r="B1292">
        <v>2020</v>
      </c>
      <c r="C1292">
        <v>7</v>
      </c>
      <c r="E1292" s="1">
        <v>18918004.079254899</v>
      </c>
      <c r="F1292">
        <v>58.154611760750399</v>
      </c>
      <c r="G1292" t="s">
        <v>462</v>
      </c>
    </row>
    <row r="1293" spans="1:7" x14ac:dyDescent="0.3">
      <c r="A1293">
        <v>1291</v>
      </c>
      <c r="B1293">
        <v>2020</v>
      </c>
      <c r="C1293">
        <v>7</v>
      </c>
      <c r="E1293" s="1">
        <v>167968861.782038</v>
      </c>
      <c r="F1293">
        <v>46.822551648634899</v>
      </c>
      <c r="G1293" t="s">
        <v>462</v>
      </c>
    </row>
    <row r="1294" spans="1:7" x14ac:dyDescent="0.3">
      <c r="A1294">
        <v>1292</v>
      </c>
      <c r="B1294">
        <v>2020</v>
      </c>
      <c r="C1294">
        <v>7</v>
      </c>
      <c r="E1294" s="1">
        <v>81433391.728578895</v>
      </c>
      <c r="F1294">
        <v>0</v>
      </c>
      <c r="G1294" t="s">
        <v>462</v>
      </c>
    </row>
    <row r="1295" spans="1:7" x14ac:dyDescent="0.3">
      <c r="A1295">
        <v>1293</v>
      </c>
      <c r="B1295">
        <v>2020</v>
      </c>
      <c r="C1295">
        <v>7</v>
      </c>
      <c r="D1295" t="s">
        <v>624</v>
      </c>
      <c r="E1295" s="1">
        <v>11550167785.3235</v>
      </c>
      <c r="F1295">
        <v>14.567412482706599</v>
      </c>
      <c r="G1295" t="s">
        <v>462</v>
      </c>
    </row>
    <row r="1296" spans="1:7" x14ac:dyDescent="0.3">
      <c r="A1296">
        <v>1294</v>
      </c>
      <c r="B1296">
        <v>2020</v>
      </c>
      <c r="C1296">
        <v>7</v>
      </c>
      <c r="D1296" t="s">
        <v>625</v>
      </c>
      <c r="E1296" s="1">
        <v>13014403053.783501</v>
      </c>
      <c r="F1296">
        <v>78.081426419021099</v>
      </c>
      <c r="G1296" t="s">
        <v>462</v>
      </c>
    </row>
    <row r="1297" spans="1:7" x14ac:dyDescent="0.3">
      <c r="A1297">
        <v>1295</v>
      </c>
      <c r="B1297">
        <v>2020</v>
      </c>
      <c r="C1297">
        <v>7</v>
      </c>
      <c r="D1297" t="s">
        <v>626</v>
      </c>
      <c r="E1297" s="1">
        <v>1423069413.0258601</v>
      </c>
      <c r="F1297">
        <v>138.80017364910401</v>
      </c>
      <c r="G1297" t="s">
        <v>462</v>
      </c>
    </row>
    <row r="1298" spans="1:7" x14ac:dyDescent="0.3">
      <c r="A1298">
        <v>1296</v>
      </c>
      <c r="B1298">
        <v>2020</v>
      </c>
      <c r="C1298">
        <v>7</v>
      </c>
      <c r="D1298" t="s">
        <v>627</v>
      </c>
      <c r="E1298" s="1">
        <v>604356379.307827</v>
      </c>
      <c r="F1298">
        <v>189.598044575834</v>
      </c>
      <c r="G1298" t="s">
        <v>462</v>
      </c>
    </row>
    <row r="1299" spans="1:7" x14ac:dyDescent="0.3">
      <c r="A1299">
        <v>1297</v>
      </c>
      <c r="B1299">
        <v>2020</v>
      </c>
      <c r="C1299">
        <v>7</v>
      </c>
      <c r="D1299" t="s">
        <v>628</v>
      </c>
      <c r="E1299" s="1">
        <v>728853784.529477</v>
      </c>
      <c r="F1299">
        <v>221.31444081258201</v>
      </c>
      <c r="G1299" t="s">
        <v>462</v>
      </c>
    </row>
    <row r="1300" spans="1:7" x14ac:dyDescent="0.3">
      <c r="A1300">
        <v>1298</v>
      </c>
      <c r="B1300">
        <v>2020</v>
      </c>
      <c r="C1300">
        <v>7</v>
      </c>
      <c r="D1300" t="s">
        <v>629</v>
      </c>
      <c r="E1300" s="1">
        <v>1156953600.2190299</v>
      </c>
      <c r="F1300">
        <v>36.908350545470398</v>
      </c>
      <c r="G1300" t="s">
        <v>462</v>
      </c>
    </row>
    <row r="1301" spans="1:7" x14ac:dyDescent="0.3">
      <c r="A1301">
        <v>1299</v>
      </c>
      <c r="B1301">
        <v>2020</v>
      </c>
      <c r="C1301">
        <v>7</v>
      </c>
      <c r="D1301" t="s">
        <v>630</v>
      </c>
      <c r="E1301" s="1">
        <v>8242799167.7091198</v>
      </c>
      <c r="F1301">
        <v>3.56113666956412</v>
      </c>
      <c r="G1301" t="s">
        <v>462</v>
      </c>
    </row>
    <row r="1302" spans="1:7" x14ac:dyDescent="0.3">
      <c r="A1302">
        <v>1300</v>
      </c>
      <c r="B1302">
        <v>2020</v>
      </c>
      <c r="C1302">
        <v>7</v>
      </c>
      <c r="D1302" t="s">
        <v>631</v>
      </c>
      <c r="E1302" s="1">
        <v>968076931.52810705</v>
      </c>
      <c r="F1302">
        <v>80.548502464331094</v>
      </c>
      <c r="G1302" t="s">
        <v>462</v>
      </c>
    </row>
    <row r="1303" spans="1:7" x14ac:dyDescent="0.3">
      <c r="A1303">
        <v>1301</v>
      </c>
      <c r="B1303">
        <v>2020</v>
      </c>
      <c r="C1303">
        <v>7</v>
      </c>
      <c r="D1303" t="s">
        <v>632</v>
      </c>
      <c r="E1303" s="1">
        <v>755819072.60557199</v>
      </c>
      <c r="F1303">
        <v>51.269808783990101</v>
      </c>
      <c r="G1303" t="s">
        <v>462</v>
      </c>
    </row>
    <row r="1304" spans="1:7" x14ac:dyDescent="0.3">
      <c r="A1304">
        <v>1302</v>
      </c>
      <c r="B1304">
        <v>2020</v>
      </c>
      <c r="C1304">
        <v>8</v>
      </c>
      <c r="D1304" t="s">
        <v>597</v>
      </c>
      <c r="E1304" s="1">
        <v>11471728699.770399</v>
      </c>
      <c r="F1304">
        <v>64.055465818940704</v>
      </c>
      <c r="G1304" t="s">
        <v>462</v>
      </c>
    </row>
    <row r="1305" spans="1:7" x14ac:dyDescent="0.3">
      <c r="A1305">
        <v>1303</v>
      </c>
      <c r="B1305">
        <v>2020</v>
      </c>
      <c r="C1305">
        <v>8</v>
      </c>
      <c r="D1305" t="s">
        <v>598</v>
      </c>
      <c r="E1305" s="1">
        <v>3687689163.67488</v>
      </c>
      <c r="F1305">
        <v>231.33018890821799</v>
      </c>
      <c r="G1305" t="s">
        <v>462</v>
      </c>
    </row>
    <row r="1306" spans="1:7" x14ac:dyDescent="0.3">
      <c r="A1306">
        <v>1304</v>
      </c>
      <c r="B1306">
        <v>2020</v>
      </c>
      <c r="C1306">
        <v>8</v>
      </c>
      <c r="D1306" t="s">
        <v>599</v>
      </c>
      <c r="E1306" s="1">
        <v>1328345994.4294701</v>
      </c>
      <c r="F1306">
        <v>228.95218882174399</v>
      </c>
      <c r="G1306" t="s">
        <v>462</v>
      </c>
    </row>
    <row r="1307" spans="1:7" x14ac:dyDescent="0.3">
      <c r="A1307">
        <v>1305</v>
      </c>
      <c r="B1307">
        <v>2020</v>
      </c>
      <c r="C1307">
        <v>8</v>
      </c>
      <c r="D1307" t="s">
        <v>600</v>
      </c>
      <c r="E1307" s="1">
        <v>2386916831.8411002</v>
      </c>
      <c r="F1307">
        <v>281.845370868489</v>
      </c>
      <c r="G1307" t="s">
        <v>462</v>
      </c>
    </row>
    <row r="1308" spans="1:7" x14ac:dyDescent="0.3">
      <c r="A1308">
        <v>1306</v>
      </c>
      <c r="B1308">
        <v>2020</v>
      </c>
      <c r="C1308">
        <v>8</v>
      </c>
      <c r="D1308" t="s">
        <v>601</v>
      </c>
      <c r="E1308" s="1">
        <v>1267625229.7317801</v>
      </c>
      <c r="F1308">
        <v>167.33802661303801</v>
      </c>
      <c r="G1308" t="s">
        <v>462</v>
      </c>
    </row>
    <row r="1309" spans="1:7" x14ac:dyDescent="0.3">
      <c r="A1309">
        <v>1307</v>
      </c>
      <c r="B1309">
        <v>2020</v>
      </c>
      <c r="C1309">
        <v>8</v>
      </c>
      <c r="D1309" t="s">
        <v>602</v>
      </c>
      <c r="E1309" s="1">
        <v>391058343.134152</v>
      </c>
      <c r="F1309">
        <v>190.099431245153</v>
      </c>
      <c r="G1309" t="s">
        <v>462</v>
      </c>
    </row>
    <row r="1310" spans="1:7" x14ac:dyDescent="0.3">
      <c r="A1310">
        <v>1308</v>
      </c>
      <c r="B1310">
        <v>2020</v>
      </c>
      <c r="C1310">
        <v>8</v>
      </c>
      <c r="D1310" t="s">
        <v>603</v>
      </c>
      <c r="E1310" s="1">
        <v>422085764.02112901</v>
      </c>
      <c r="F1310">
        <v>273.19228109771399</v>
      </c>
      <c r="G1310" t="s">
        <v>462</v>
      </c>
    </row>
    <row r="1311" spans="1:7" x14ac:dyDescent="0.3">
      <c r="A1311">
        <v>1309</v>
      </c>
      <c r="B1311">
        <v>2020</v>
      </c>
      <c r="C1311">
        <v>8</v>
      </c>
      <c r="D1311" t="s">
        <v>604</v>
      </c>
      <c r="E1311" s="1">
        <v>397694749.90066302</v>
      </c>
      <c r="F1311">
        <v>224.98277401478001</v>
      </c>
      <c r="G1311" t="s">
        <v>462</v>
      </c>
    </row>
    <row r="1312" spans="1:7" x14ac:dyDescent="0.3">
      <c r="A1312">
        <v>1310</v>
      </c>
      <c r="B1312">
        <v>2020</v>
      </c>
      <c r="C1312">
        <v>8</v>
      </c>
      <c r="D1312" t="s">
        <v>605</v>
      </c>
      <c r="E1312" s="1">
        <v>1517354861.31195</v>
      </c>
      <c r="F1312">
        <v>121.556749545925</v>
      </c>
      <c r="G1312" t="s">
        <v>462</v>
      </c>
    </row>
    <row r="1313" spans="1:7" x14ac:dyDescent="0.3">
      <c r="A1313">
        <v>1311</v>
      </c>
      <c r="B1313">
        <v>2020</v>
      </c>
      <c r="C1313">
        <v>8</v>
      </c>
      <c r="D1313" t="s">
        <v>606</v>
      </c>
      <c r="E1313" s="1">
        <v>5106491399.3695297</v>
      </c>
      <c r="F1313">
        <v>62.7570849374532</v>
      </c>
      <c r="G1313" t="s">
        <v>462</v>
      </c>
    </row>
    <row r="1314" spans="1:7" x14ac:dyDescent="0.3">
      <c r="A1314">
        <v>1312</v>
      </c>
      <c r="B1314">
        <v>2020</v>
      </c>
      <c r="C1314">
        <v>8</v>
      </c>
      <c r="D1314" t="s">
        <v>607</v>
      </c>
      <c r="E1314" s="1">
        <v>1640324372.38025</v>
      </c>
      <c r="F1314">
        <v>12.3684416917921</v>
      </c>
      <c r="G1314" t="s">
        <v>462</v>
      </c>
    </row>
    <row r="1315" spans="1:7" x14ac:dyDescent="0.3">
      <c r="A1315">
        <v>1313</v>
      </c>
      <c r="B1315">
        <v>2020</v>
      </c>
      <c r="C1315">
        <v>8</v>
      </c>
      <c r="D1315" t="s">
        <v>608</v>
      </c>
      <c r="E1315" s="1">
        <v>1996197430.5933101</v>
      </c>
      <c r="F1315">
        <v>7.5450215441425401</v>
      </c>
      <c r="G1315" t="s">
        <v>462</v>
      </c>
    </row>
    <row r="1316" spans="1:7" x14ac:dyDescent="0.3">
      <c r="A1316">
        <v>1314</v>
      </c>
      <c r="B1316">
        <v>2020</v>
      </c>
      <c r="C1316">
        <v>8</v>
      </c>
      <c r="D1316" t="s">
        <v>609</v>
      </c>
      <c r="E1316" s="1">
        <v>827884512.01094699</v>
      </c>
      <c r="F1316">
        <v>163.89079642696299</v>
      </c>
      <c r="G1316" t="s">
        <v>462</v>
      </c>
    </row>
    <row r="1317" spans="1:7" x14ac:dyDescent="0.3">
      <c r="A1317">
        <v>1315</v>
      </c>
      <c r="B1317">
        <v>2020</v>
      </c>
      <c r="C1317">
        <v>8</v>
      </c>
      <c r="D1317" t="s">
        <v>610</v>
      </c>
      <c r="E1317" s="1">
        <v>27925066662.691898</v>
      </c>
      <c r="F1317">
        <v>57.093890513820902</v>
      </c>
      <c r="G1317" t="s">
        <v>462</v>
      </c>
    </row>
    <row r="1318" spans="1:7" x14ac:dyDescent="0.3">
      <c r="A1318">
        <v>1316</v>
      </c>
      <c r="B1318">
        <v>2020</v>
      </c>
      <c r="C1318">
        <v>8</v>
      </c>
      <c r="D1318" t="s">
        <v>611</v>
      </c>
      <c r="E1318" s="1">
        <v>9991630666.6372299</v>
      </c>
      <c r="F1318">
        <v>20.5720740019209</v>
      </c>
      <c r="G1318" t="s">
        <v>462</v>
      </c>
    </row>
    <row r="1319" spans="1:7" x14ac:dyDescent="0.3">
      <c r="A1319">
        <v>1317</v>
      </c>
      <c r="B1319">
        <v>2020</v>
      </c>
      <c r="C1319">
        <v>8</v>
      </c>
      <c r="E1319" s="1">
        <v>7292661387.1202002</v>
      </c>
      <c r="F1319">
        <v>38.032506043468302</v>
      </c>
      <c r="G1319" t="s">
        <v>462</v>
      </c>
    </row>
    <row r="1320" spans="1:7" x14ac:dyDescent="0.3">
      <c r="A1320">
        <v>1318</v>
      </c>
      <c r="B1320">
        <v>2020</v>
      </c>
      <c r="C1320">
        <v>8</v>
      </c>
      <c r="D1320" t="s">
        <v>612</v>
      </c>
      <c r="E1320" s="1">
        <v>13256390113.066601</v>
      </c>
      <c r="F1320">
        <v>65.239251948600995</v>
      </c>
      <c r="G1320" t="s">
        <v>462</v>
      </c>
    </row>
    <row r="1321" spans="1:7" x14ac:dyDescent="0.3">
      <c r="A1321">
        <v>1319</v>
      </c>
      <c r="B1321">
        <v>2020</v>
      </c>
      <c r="C1321">
        <v>8</v>
      </c>
      <c r="D1321" t="s">
        <v>613</v>
      </c>
      <c r="E1321" s="1">
        <v>3581196595.78016</v>
      </c>
      <c r="F1321">
        <v>17.4056469609719</v>
      </c>
      <c r="G1321" t="s">
        <v>462</v>
      </c>
    </row>
    <row r="1322" spans="1:7" x14ac:dyDescent="0.3">
      <c r="A1322">
        <v>1320</v>
      </c>
      <c r="B1322">
        <v>2020</v>
      </c>
      <c r="C1322">
        <v>8</v>
      </c>
      <c r="E1322" s="1">
        <v>37247152.902896002</v>
      </c>
      <c r="F1322">
        <v>44.374931307915297</v>
      </c>
      <c r="G1322" t="s">
        <v>462</v>
      </c>
    </row>
    <row r="1323" spans="1:7" x14ac:dyDescent="0.3">
      <c r="A1323">
        <v>1321</v>
      </c>
      <c r="B1323">
        <v>2020</v>
      </c>
      <c r="C1323">
        <v>8</v>
      </c>
      <c r="E1323" s="1">
        <v>25322285.179603402</v>
      </c>
      <c r="F1323">
        <v>24.0758291446801</v>
      </c>
      <c r="G1323" t="s">
        <v>462</v>
      </c>
    </row>
    <row r="1324" spans="1:7" x14ac:dyDescent="0.3">
      <c r="A1324">
        <v>1322</v>
      </c>
      <c r="B1324">
        <v>2020</v>
      </c>
      <c r="C1324">
        <v>8</v>
      </c>
      <c r="D1324" t="s">
        <v>615</v>
      </c>
      <c r="E1324" s="1">
        <v>2041018330.9093001</v>
      </c>
      <c r="F1324">
        <v>140.56773164217401</v>
      </c>
      <c r="G1324" t="s">
        <v>462</v>
      </c>
    </row>
    <row r="1325" spans="1:7" x14ac:dyDescent="0.3">
      <c r="A1325">
        <v>1323</v>
      </c>
      <c r="B1325">
        <v>2020</v>
      </c>
      <c r="C1325">
        <v>8</v>
      </c>
      <c r="D1325" t="s">
        <v>616</v>
      </c>
      <c r="E1325" s="1">
        <v>605930355.27862597</v>
      </c>
      <c r="F1325">
        <v>227.073523298016</v>
      </c>
      <c r="G1325" t="s">
        <v>462</v>
      </c>
    </row>
    <row r="1326" spans="1:7" x14ac:dyDescent="0.3">
      <c r="A1326">
        <v>1324</v>
      </c>
      <c r="B1326">
        <v>2020</v>
      </c>
      <c r="C1326">
        <v>8</v>
      </c>
      <c r="E1326" s="1">
        <v>131035151.786063</v>
      </c>
      <c r="F1326">
        <v>264.99876593255601</v>
      </c>
      <c r="G1326" t="s">
        <v>462</v>
      </c>
    </row>
    <row r="1327" spans="1:7" x14ac:dyDescent="0.3">
      <c r="A1327">
        <v>1325</v>
      </c>
      <c r="B1327">
        <v>2020</v>
      </c>
      <c r="C1327">
        <v>8</v>
      </c>
      <c r="D1327" t="s">
        <v>617</v>
      </c>
      <c r="E1327" s="1">
        <v>611436351.56101799</v>
      </c>
      <c r="F1327">
        <v>211.910089048777</v>
      </c>
      <c r="G1327" t="s">
        <v>462</v>
      </c>
    </row>
    <row r="1328" spans="1:7" x14ac:dyDescent="0.3">
      <c r="A1328">
        <v>1326</v>
      </c>
      <c r="B1328">
        <v>2020</v>
      </c>
      <c r="C1328">
        <v>8</v>
      </c>
      <c r="E1328" s="1">
        <v>35239045.096558496</v>
      </c>
      <c r="F1328">
        <v>176.42144961790601</v>
      </c>
      <c r="G1328" t="s">
        <v>462</v>
      </c>
    </row>
    <row r="1329" spans="1:7" x14ac:dyDescent="0.3">
      <c r="A1329">
        <v>1327</v>
      </c>
      <c r="B1329">
        <v>2020</v>
      </c>
      <c r="C1329">
        <v>8</v>
      </c>
      <c r="D1329" t="s">
        <v>619</v>
      </c>
      <c r="E1329" s="1">
        <v>411572220.10175699</v>
      </c>
      <c r="F1329">
        <v>188.53610328719699</v>
      </c>
      <c r="G1329" t="s">
        <v>462</v>
      </c>
    </row>
    <row r="1330" spans="1:7" x14ac:dyDescent="0.3">
      <c r="A1330">
        <v>1328</v>
      </c>
      <c r="B1330">
        <v>2020</v>
      </c>
      <c r="C1330">
        <v>8</v>
      </c>
      <c r="D1330" t="s">
        <v>621</v>
      </c>
      <c r="E1330" s="1">
        <v>142609914.55098999</v>
      </c>
      <c r="F1330">
        <v>158.12076096237701</v>
      </c>
      <c r="G1330" t="s">
        <v>462</v>
      </c>
    </row>
    <row r="1331" spans="1:7" x14ac:dyDescent="0.3">
      <c r="A1331">
        <v>1329</v>
      </c>
      <c r="B1331">
        <v>2020</v>
      </c>
      <c r="C1331">
        <v>8</v>
      </c>
      <c r="D1331" t="s">
        <v>622</v>
      </c>
      <c r="E1331" s="1">
        <v>325241863.996732</v>
      </c>
      <c r="F1331">
        <v>89.114092294279303</v>
      </c>
      <c r="G1331" t="s">
        <v>462</v>
      </c>
    </row>
    <row r="1332" spans="1:7" x14ac:dyDescent="0.3">
      <c r="A1332">
        <v>1330</v>
      </c>
      <c r="B1332">
        <v>2020</v>
      </c>
      <c r="C1332">
        <v>8</v>
      </c>
      <c r="D1332" t="s">
        <v>623</v>
      </c>
      <c r="E1332" s="1">
        <v>549866723.00464296</v>
      </c>
      <c r="F1332">
        <v>90.679166359500101</v>
      </c>
      <c r="G1332" t="s">
        <v>462</v>
      </c>
    </row>
    <row r="1333" spans="1:7" x14ac:dyDescent="0.3">
      <c r="A1333">
        <v>1331</v>
      </c>
      <c r="B1333">
        <v>2020</v>
      </c>
      <c r="C1333">
        <v>8</v>
      </c>
      <c r="E1333" s="1">
        <v>51177523.518806398</v>
      </c>
      <c r="F1333">
        <v>139.57562264284999</v>
      </c>
      <c r="G1333" t="s">
        <v>462</v>
      </c>
    </row>
    <row r="1334" spans="1:7" x14ac:dyDescent="0.3">
      <c r="A1334">
        <v>1332</v>
      </c>
      <c r="B1334">
        <v>2020</v>
      </c>
      <c r="C1334">
        <v>8</v>
      </c>
      <c r="E1334" s="1">
        <v>18918004.079254899</v>
      </c>
      <c r="F1334">
        <v>82.8147069935997</v>
      </c>
      <c r="G1334" t="s">
        <v>462</v>
      </c>
    </row>
    <row r="1335" spans="1:7" x14ac:dyDescent="0.3">
      <c r="A1335">
        <v>1333</v>
      </c>
      <c r="B1335">
        <v>2020</v>
      </c>
      <c r="C1335">
        <v>8</v>
      </c>
      <c r="E1335" s="1">
        <v>167968861.782038</v>
      </c>
      <c r="F1335">
        <v>70.499807396804499</v>
      </c>
      <c r="G1335" t="s">
        <v>462</v>
      </c>
    </row>
    <row r="1336" spans="1:7" x14ac:dyDescent="0.3">
      <c r="A1336">
        <v>1334</v>
      </c>
      <c r="B1336">
        <v>2020</v>
      </c>
      <c r="C1336">
        <v>8</v>
      </c>
      <c r="E1336" s="1">
        <v>81433391.728578895</v>
      </c>
      <c r="F1336">
        <v>0</v>
      </c>
      <c r="G1336" t="s">
        <v>462</v>
      </c>
    </row>
    <row r="1337" spans="1:7" x14ac:dyDescent="0.3">
      <c r="A1337">
        <v>1335</v>
      </c>
      <c r="B1337">
        <v>2020</v>
      </c>
      <c r="C1337">
        <v>8</v>
      </c>
      <c r="D1337" t="s">
        <v>624</v>
      </c>
      <c r="E1337" s="1">
        <v>11550167785.3235</v>
      </c>
      <c r="F1337">
        <v>6.3583825772623701</v>
      </c>
      <c r="G1337" t="s">
        <v>462</v>
      </c>
    </row>
    <row r="1338" spans="1:7" x14ac:dyDescent="0.3">
      <c r="A1338">
        <v>1336</v>
      </c>
      <c r="B1338">
        <v>2020</v>
      </c>
      <c r="C1338">
        <v>8</v>
      </c>
      <c r="D1338" t="s">
        <v>625</v>
      </c>
      <c r="E1338" s="1">
        <v>13014403053.783501</v>
      </c>
      <c r="F1338">
        <v>92.248841700963396</v>
      </c>
      <c r="G1338" t="s">
        <v>462</v>
      </c>
    </row>
    <row r="1339" spans="1:7" x14ac:dyDescent="0.3">
      <c r="A1339">
        <v>1337</v>
      </c>
      <c r="B1339">
        <v>2020</v>
      </c>
      <c r="C1339">
        <v>8</v>
      </c>
      <c r="D1339" t="s">
        <v>626</v>
      </c>
      <c r="E1339" s="1">
        <v>1423069413.0258601</v>
      </c>
      <c r="F1339">
        <v>206.52403632797001</v>
      </c>
      <c r="G1339" t="s">
        <v>462</v>
      </c>
    </row>
    <row r="1340" spans="1:7" x14ac:dyDescent="0.3">
      <c r="A1340">
        <v>1338</v>
      </c>
      <c r="B1340">
        <v>2020</v>
      </c>
      <c r="C1340">
        <v>8</v>
      </c>
      <c r="D1340" t="s">
        <v>627</v>
      </c>
      <c r="E1340" s="1">
        <v>604356379.307827</v>
      </c>
      <c r="F1340">
        <v>210.8136505791</v>
      </c>
      <c r="G1340" t="s">
        <v>462</v>
      </c>
    </row>
    <row r="1341" spans="1:7" x14ac:dyDescent="0.3">
      <c r="A1341">
        <v>1339</v>
      </c>
      <c r="B1341">
        <v>2020</v>
      </c>
      <c r="C1341">
        <v>8</v>
      </c>
      <c r="D1341" t="s">
        <v>628</v>
      </c>
      <c r="E1341" s="1">
        <v>728853784.529477</v>
      </c>
      <c r="F1341">
        <v>201.54236894628801</v>
      </c>
      <c r="G1341" t="s">
        <v>462</v>
      </c>
    </row>
    <row r="1342" spans="1:7" x14ac:dyDescent="0.3">
      <c r="A1342">
        <v>1340</v>
      </c>
      <c r="B1342">
        <v>2020</v>
      </c>
      <c r="C1342">
        <v>8</v>
      </c>
      <c r="D1342" t="s">
        <v>629</v>
      </c>
      <c r="E1342" s="1">
        <v>1156953600.2190299</v>
      </c>
      <c r="F1342">
        <v>54.850731875610002</v>
      </c>
      <c r="G1342" t="s">
        <v>462</v>
      </c>
    </row>
    <row r="1343" spans="1:7" x14ac:dyDescent="0.3">
      <c r="A1343">
        <v>1341</v>
      </c>
      <c r="B1343">
        <v>2020</v>
      </c>
      <c r="C1343">
        <v>8</v>
      </c>
      <c r="D1343" t="s">
        <v>630</v>
      </c>
      <c r="E1343" s="1">
        <v>8242799167.7091198</v>
      </c>
      <c r="F1343">
        <v>5.7478218980448101</v>
      </c>
      <c r="G1343" t="s">
        <v>462</v>
      </c>
    </row>
    <row r="1344" spans="1:7" x14ac:dyDescent="0.3">
      <c r="A1344">
        <v>1342</v>
      </c>
      <c r="B1344">
        <v>2020</v>
      </c>
      <c r="C1344">
        <v>8</v>
      </c>
      <c r="D1344" t="s">
        <v>631</v>
      </c>
      <c r="E1344" s="1">
        <v>968076931.52810705</v>
      </c>
      <c r="F1344">
        <v>118.01670232507701</v>
      </c>
      <c r="G1344" t="s">
        <v>462</v>
      </c>
    </row>
    <row r="1345" spans="1:7" x14ac:dyDescent="0.3">
      <c r="A1345">
        <v>1343</v>
      </c>
      <c r="B1345">
        <v>2020</v>
      </c>
      <c r="C1345">
        <v>8</v>
      </c>
      <c r="D1345" t="s">
        <v>632</v>
      </c>
      <c r="E1345" s="1">
        <v>755819072.60557199</v>
      </c>
      <c r="F1345">
        <v>84.133440742932507</v>
      </c>
      <c r="G1345" t="s">
        <v>462</v>
      </c>
    </row>
    <row r="1346" spans="1:7" x14ac:dyDescent="0.3">
      <c r="A1346">
        <v>1344</v>
      </c>
      <c r="B1346">
        <v>2020</v>
      </c>
      <c r="C1346">
        <v>9</v>
      </c>
      <c r="D1346" t="s">
        <v>597</v>
      </c>
      <c r="E1346" s="1">
        <v>11471728699.770399</v>
      </c>
      <c r="F1346">
        <v>30.727071720432701</v>
      </c>
      <c r="G1346" t="s">
        <v>462</v>
      </c>
    </row>
    <row r="1347" spans="1:7" x14ac:dyDescent="0.3">
      <c r="A1347">
        <v>1345</v>
      </c>
      <c r="B1347">
        <v>2020</v>
      </c>
      <c r="C1347">
        <v>9</v>
      </c>
      <c r="D1347" t="s">
        <v>598</v>
      </c>
      <c r="E1347" s="1">
        <v>3687689163.67488</v>
      </c>
      <c r="F1347">
        <v>108.401101478539</v>
      </c>
      <c r="G1347" t="s">
        <v>462</v>
      </c>
    </row>
    <row r="1348" spans="1:7" x14ac:dyDescent="0.3">
      <c r="A1348">
        <v>1346</v>
      </c>
      <c r="B1348">
        <v>2020</v>
      </c>
      <c r="C1348">
        <v>9</v>
      </c>
      <c r="D1348" t="s">
        <v>599</v>
      </c>
      <c r="E1348" s="1">
        <v>1328345994.4294701</v>
      </c>
      <c r="F1348">
        <v>114.151166380633</v>
      </c>
      <c r="G1348" t="s">
        <v>462</v>
      </c>
    </row>
    <row r="1349" spans="1:7" x14ac:dyDescent="0.3">
      <c r="A1349">
        <v>1347</v>
      </c>
      <c r="B1349">
        <v>2020</v>
      </c>
      <c r="C1349">
        <v>9</v>
      </c>
      <c r="D1349" t="s">
        <v>600</v>
      </c>
      <c r="E1349" s="1">
        <v>2386916831.8411002</v>
      </c>
      <c r="F1349">
        <v>138.866670891426</v>
      </c>
      <c r="G1349" t="s">
        <v>462</v>
      </c>
    </row>
    <row r="1350" spans="1:7" x14ac:dyDescent="0.3">
      <c r="A1350">
        <v>1348</v>
      </c>
      <c r="B1350">
        <v>2020</v>
      </c>
      <c r="C1350">
        <v>9</v>
      </c>
      <c r="D1350" t="s">
        <v>601</v>
      </c>
      <c r="E1350" s="1">
        <v>1267625229.7317801</v>
      </c>
      <c r="F1350">
        <v>93.886203307137194</v>
      </c>
      <c r="G1350" t="s">
        <v>462</v>
      </c>
    </row>
    <row r="1351" spans="1:7" x14ac:dyDescent="0.3">
      <c r="A1351">
        <v>1349</v>
      </c>
      <c r="B1351">
        <v>2020</v>
      </c>
      <c r="C1351">
        <v>9</v>
      </c>
      <c r="D1351" t="s">
        <v>602</v>
      </c>
      <c r="E1351" s="1">
        <v>391058343.134152</v>
      </c>
      <c r="F1351">
        <v>124.06774815316101</v>
      </c>
      <c r="G1351" t="s">
        <v>462</v>
      </c>
    </row>
    <row r="1352" spans="1:7" x14ac:dyDescent="0.3">
      <c r="A1352">
        <v>1350</v>
      </c>
      <c r="B1352">
        <v>2020</v>
      </c>
      <c r="C1352">
        <v>9</v>
      </c>
      <c r="D1352" t="s">
        <v>603</v>
      </c>
      <c r="E1352" s="1">
        <v>422085764.02112901</v>
      </c>
      <c r="F1352">
        <v>159.62011175921</v>
      </c>
      <c r="G1352" t="s">
        <v>462</v>
      </c>
    </row>
    <row r="1353" spans="1:7" x14ac:dyDescent="0.3">
      <c r="A1353">
        <v>1351</v>
      </c>
      <c r="B1353">
        <v>2020</v>
      </c>
      <c r="C1353">
        <v>9</v>
      </c>
      <c r="D1353" t="s">
        <v>604</v>
      </c>
      <c r="E1353" s="1">
        <v>397694749.90066302</v>
      </c>
      <c r="F1353">
        <v>109.63772429360699</v>
      </c>
      <c r="G1353" t="s">
        <v>462</v>
      </c>
    </row>
    <row r="1354" spans="1:7" x14ac:dyDescent="0.3">
      <c r="A1354">
        <v>1352</v>
      </c>
      <c r="B1354">
        <v>2020</v>
      </c>
      <c r="C1354">
        <v>9</v>
      </c>
      <c r="D1354" t="s">
        <v>605</v>
      </c>
      <c r="E1354" s="1">
        <v>1517354861.31195</v>
      </c>
      <c r="F1354">
        <v>97.254676554349999</v>
      </c>
      <c r="G1354" t="s">
        <v>462</v>
      </c>
    </row>
    <row r="1355" spans="1:7" x14ac:dyDescent="0.3">
      <c r="A1355">
        <v>1353</v>
      </c>
      <c r="B1355">
        <v>2020</v>
      </c>
      <c r="C1355">
        <v>9</v>
      </c>
      <c r="D1355" t="s">
        <v>606</v>
      </c>
      <c r="E1355" s="1">
        <v>5106491399.3695297</v>
      </c>
      <c r="F1355">
        <v>81.485409960423297</v>
      </c>
      <c r="G1355" t="s">
        <v>462</v>
      </c>
    </row>
    <row r="1356" spans="1:7" x14ac:dyDescent="0.3">
      <c r="A1356">
        <v>1354</v>
      </c>
      <c r="B1356">
        <v>2020</v>
      </c>
      <c r="C1356">
        <v>9</v>
      </c>
      <c r="D1356" t="s">
        <v>607</v>
      </c>
      <c r="E1356" s="1">
        <v>1640324372.38025</v>
      </c>
      <c r="F1356">
        <v>29.7505063547612</v>
      </c>
      <c r="G1356" t="s">
        <v>462</v>
      </c>
    </row>
    <row r="1357" spans="1:7" x14ac:dyDescent="0.3">
      <c r="A1357">
        <v>1355</v>
      </c>
      <c r="B1357">
        <v>2020</v>
      </c>
      <c r="C1357">
        <v>9</v>
      </c>
      <c r="D1357" t="s">
        <v>608</v>
      </c>
      <c r="E1357" s="1">
        <v>1996197430.5933101</v>
      </c>
      <c r="F1357">
        <v>16.5789981981825</v>
      </c>
      <c r="G1357" t="s">
        <v>462</v>
      </c>
    </row>
    <row r="1358" spans="1:7" x14ac:dyDescent="0.3">
      <c r="A1358">
        <v>1356</v>
      </c>
      <c r="B1358">
        <v>2020</v>
      </c>
      <c r="C1358">
        <v>9</v>
      </c>
      <c r="D1358" t="s">
        <v>609</v>
      </c>
      <c r="E1358" s="1">
        <v>827884512.01094699</v>
      </c>
      <c r="F1358">
        <v>105.628037112348</v>
      </c>
      <c r="G1358" t="s">
        <v>462</v>
      </c>
    </row>
    <row r="1359" spans="1:7" x14ac:dyDescent="0.3">
      <c r="A1359">
        <v>1357</v>
      </c>
      <c r="B1359">
        <v>2020</v>
      </c>
      <c r="C1359">
        <v>9</v>
      </c>
      <c r="D1359" t="s">
        <v>610</v>
      </c>
      <c r="E1359" s="1">
        <v>27925066662.691898</v>
      </c>
      <c r="F1359">
        <v>35.062732198359498</v>
      </c>
      <c r="G1359" t="s">
        <v>462</v>
      </c>
    </row>
    <row r="1360" spans="1:7" x14ac:dyDescent="0.3">
      <c r="A1360">
        <v>1358</v>
      </c>
      <c r="B1360">
        <v>2020</v>
      </c>
      <c r="C1360">
        <v>9</v>
      </c>
      <c r="D1360" t="s">
        <v>611</v>
      </c>
      <c r="E1360" s="1">
        <v>9991630666.6372299</v>
      </c>
      <c r="F1360">
        <v>8.7513957644433908</v>
      </c>
      <c r="G1360" t="s">
        <v>462</v>
      </c>
    </row>
    <row r="1361" spans="1:7" x14ac:dyDescent="0.3">
      <c r="A1361">
        <v>1359</v>
      </c>
      <c r="B1361">
        <v>2020</v>
      </c>
      <c r="C1361">
        <v>9</v>
      </c>
      <c r="E1361" s="1">
        <v>7292661387.1202002</v>
      </c>
      <c r="F1361">
        <v>19.844428196417201</v>
      </c>
      <c r="G1361" t="s">
        <v>462</v>
      </c>
    </row>
    <row r="1362" spans="1:7" x14ac:dyDescent="0.3">
      <c r="A1362">
        <v>1360</v>
      </c>
      <c r="B1362">
        <v>2020</v>
      </c>
      <c r="C1362">
        <v>9</v>
      </c>
      <c r="D1362" t="s">
        <v>612</v>
      </c>
      <c r="E1362" s="1">
        <v>13256390113.066601</v>
      </c>
      <c r="F1362">
        <v>19.945250356492998</v>
      </c>
      <c r="G1362" t="s">
        <v>462</v>
      </c>
    </row>
    <row r="1363" spans="1:7" x14ac:dyDescent="0.3">
      <c r="A1363">
        <v>1361</v>
      </c>
      <c r="B1363">
        <v>2020</v>
      </c>
      <c r="C1363">
        <v>9</v>
      </c>
      <c r="D1363" t="s">
        <v>613</v>
      </c>
      <c r="E1363" s="1">
        <v>3581196595.78016</v>
      </c>
      <c r="F1363">
        <v>0.39052108586214301</v>
      </c>
      <c r="G1363" t="s">
        <v>462</v>
      </c>
    </row>
    <row r="1364" spans="1:7" x14ac:dyDescent="0.3">
      <c r="A1364">
        <v>1362</v>
      </c>
      <c r="B1364">
        <v>2020</v>
      </c>
      <c r="C1364">
        <v>9</v>
      </c>
      <c r="E1364" s="1">
        <v>37247152.902896002</v>
      </c>
      <c r="F1364">
        <v>4.8788946978063397</v>
      </c>
      <c r="G1364" t="s">
        <v>462</v>
      </c>
    </row>
    <row r="1365" spans="1:7" x14ac:dyDescent="0.3">
      <c r="A1365">
        <v>1363</v>
      </c>
      <c r="B1365">
        <v>2020</v>
      </c>
      <c r="C1365">
        <v>9</v>
      </c>
      <c r="E1365" s="1">
        <v>25322285.179603402</v>
      </c>
      <c r="F1365">
        <v>0</v>
      </c>
      <c r="G1365" t="s">
        <v>462</v>
      </c>
    </row>
    <row r="1366" spans="1:7" x14ac:dyDescent="0.3">
      <c r="A1366">
        <v>1364</v>
      </c>
      <c r="B1366">
        <v>2020</v>
      </c>
      <c r="C1366">
        <v>9</v>
      </c>
      <c r="D1366" t="s">
        <v>615</v>
      </c>
      <c r="E1366" s="1">
        <v>2041018330.9093001</v>
      </c>
      <c r="F1366">
        <v>87.694118250307099</v>
      </c>
      <c r="G1366" t="s">
        <v>462</v>
      </c>
    </row>
    <row r="1367" spans="1:7" x14ac:dyDescent="0.3">
      <c r="A1367">
        <v>1365</v>
      </c>
      <c r="B1367">
        <v>2020</v>
      </c>
      <c r="C1367">
        <v>9</v>
      </c>
      <c r="D1367" t="s">
        <v>616</v>
      </c>
      <c r="E1367" s="1">
        <v>605930355.27862597</v>
      </c>
      <c r="F1367">
        <v>98.6733109477521</v>
      </c>
      <c r="G1367" t="s">
        <v>462</v>
      </c>
    </row>
    <row r="1368" spans="1:7" x14ac:dyDescent="0.3">
      <c r="A1368">
        <v>1366</v>
      </c>
      <c r="B1368">
        <v>2020</v>
      </c>
      <c r="C1368">
        <v>9</v>
      </c>
      <c r="E1368" s="1">
        <v>131035151.786063</v>
      </c>
      <c r="F1368">
        <v>84.5490829470411</v>
      </c>
      <c r="G1368" t="s">
        <v>462</v>
      </c>
    </row>
    <row r="1369" spans="1:7" x14ac:dyDescent="0.3">
      <c r="A1369">
        <v>1367</v>
      </c>
      <c r="B1369">
        <v>2020</v>
      </c>
      <c r="C1369">
        <v>9</v>
      </c>
      <c r="D1369" t="s">
        <v>617</v>
      </c>
      <c r="E1369" s="1">
        <v>611436351.56101799</v>
      </c>
      <c r="F1369">
        <v>130.02504307749001</v>
      </c>
      <c r="G1369" t="s">
        <v>462</v>
      </c>
    </row>
    <row r="1370" spans="1:7" x14ac:dyDescent="0.3">
      <c r="A1370">
        <v>1368</v>
      </c>
      <c r="B1370">
        <v>2020</v>
      </c>
      <c r="C1370">
        <v>9</v>
      </c>
      <c r="E1370" s="1">
        <v>35239045.096558496</v>
      </c>
      <c r="F1370">
        <v>83.267944312949496</v>
      </c>
      <c r="G1370" t="s">
        <v>462</v>
      </c>
    </row>
    <row r="1371" spans="1:7" x14ac:dyDescent="0.3">
      <c r="A1371">
        <v>1369</v>
      </c>
      <c r="B1371">
        <v>2020</v>
      </c>
      <c r="C1371">
        <v>9</v>
      </c>
      <c r="D1371" t="s">
        <v>619</v>
      </c>
      <c r="E1371" s="1">
        <v>411572220.10175699</v>
      </c>
      <c r="F1371">
        <v>109.68283204468899</v>
      </c>
      <c r="G1371" t="s">
        <v>462</v>
      </c>
    </row>
    <row r="1372" spans="1:7" x14ac:dyDescent="0.3">
      <c r="A1372">
        <v>1370</v>
      </c>
      <c r="B1372">
        <v>2020</v>
      </c>
      <c r="C1372">
        <v>9</v>
      </c>
      <c r="D1372" t="s">
        <v>621</v>
      </c>
      <c r="E1372" s="1">
        <v>142609914.55098999</v>
      </c>
      <c r="F1372">
        <v>123.595223383206</v>
      </c>
      <c r="G1372" t="s">
        <v>462</v>
      </c>
    </row>
    <row r="1373" spans="1:7" x14ac:dyDescent="0.3">
      <c r="A1373">
        <v>1371</v>
      </c>
      <c r="B1373">
        <v>2020</v>
      </c>
      <c r="C1373">
        <v>9</v>
      </c>
      <c r="D1373" t="s">
        <v>622</v>
      </c>
      <c r="E1373" s="1">
        <v>325241863.996732</v>
      </c>
      <c r="F1373">
        <v>78.910489082693502</v>
      </c>
      <c r="G1373" t="s">
        <v>462</v>
      </c>
    </row>
    <row r="1374" spans="1:7" x14ac:dyDescent="0.3">
      <c r="A1374">
        <v>1372</v>
      </c>
      <c r="B1374">
        <v>2020</v>
      </c>
      <c r="C1374">
        <v>9</v>
      </c>
      <c r="D1374" t="s">
        <v>623</v>
      </c>
      <c r="E1374" s="1">
        <v>549866723.00464296</v>
      </c>
      <c r="F1374">
        <v>78.096358588419704</v>
      </c>
      <c r="G1374" t="s">
        <v>462</v>
      </c>
    </row>
    <row r="1375" spans="1:7" x14ac:dyDescent="0.3">
      <c r="A1375">
        <v>1373</v>
      </c>
      <c r="B1375">
        <v>2020</v>
      </c>
      <c r="C1375">
        <v>9</v>
      </c>
      <c r="E1375" s="1">
        <v>51177523.518806398</v>
      </c>
      <c r="F1375">
        <v>96.013448006666906</v>
      </c>
      <c r="G1375" t="s">
        <v>462</v>
      </c>
    </row>
    <row r="1376" spans="1:7" x14ac:dyDescent="0.3">
      <c r="A1376">
        <v>1374</v>
      </c>
      <c r="B1376">
        <v>2020</v>
      </c>
      <c r="C1376">
        <v>9</v>
      </c>
      <c r="E1376" s="1">
        <v>18918004.079254899</v>
      </c>
      <c r="F1376">
        <v>66.209985810952801</v>
      </c>
      <c r="G1376" t="s">
        <v>462</v>
      </c>
    </row>
    <row r="1377" spans="1:7" x14ac:dyDescent="0.3">
      <c r="A1377">
        <v>1375</v>
      </c>
      <c r="B1377">
        <v>2020</v>
      </c>
      <c r="C1377">
        <v>9</v>
      </c>
      <c r="E1377" s="1">
        <v>167968861.782038</v>
      </c>
      <c r="F1377">
        <v>62.634406724192402</v>
      </c>
      <c r="G1377" t="s">
        <v>462</v>
      </c>
    </row>
    <row r="1378" spans="1:7" x14ac:dyDescent="0.3">
      <c r="A1378">
        <v>1376</v>
      </c>
      <c r="B1378">
        <v>2020</v>
      </c>
      <c r="C1378">
        <v>9</v>
      </c>
      <c r="E1378" s="1">
        <v>81433391.728578895</v>
      </c>
      <c r="F1378">
        <v>0</v>
      </c>
      <c r="G1378" t="s">
        <v>462</v>
      </c>
    </row>
    <row r="1379" spans="1:7" x14ac:dyDescent="0.3">
      <c r="A1379">
        <v>1377</v>
      </c>
      <c r="B1379">
        <v>2020</v>
      </c>
      <c r="C1379">
        <v>9</v>
      </c>
      <c r="D1379" t="s">
        <v>624</v>
      </c>
      <c r="E1379" s="1">
        <v>11550167785.3235</v>
      </c>
      <c r="F1379">
        <v>5.4301503791830497</v>
      </c>
      <c r="G1379" t="s">
        <v>462</v>
      </c>
    </row>
    <row r="1380" spans="1:7" x14ac:dyDescent="0.3">
      <c r="A1380">
        <v>1378</v>
      </c>
      <c r="B1380">
        <v>2020</v>
      </c>
      <c r="C1380">
        <v>9</v>
      </c>
      <c r="D1380" t="s">
        <v>625</v>
      </c>
      <c r="E1380" s="1">
        <v>13014403053.783501</v>
      </c>
      <c r="F1380">
        <v>27.756294287591</v>
      </c>
      <c r="G1380" t="s">
        <v>462</v>
      </c>
    </row>
    <row r="1381" spans="1:7" x14ac:dyDescent="0.3">
      <c r="A1381">
        <v>1379</v>
      </c>
      <c r="B1381">
        <v>2020</v>
      </c>
      <c r="C1381">
        <v>9</v>
      </c>
      <c r="D1381" t="s">
        <v>626</v>
      </c>
      <c r="E1381" s="1">
        <v>1423069413.0258601</v>
      </c>
      <c r="F1381">
        <v>82.538264823369602</v>
      </c>
      <c r="G1381" t="s">
        <v>462</v>
      </c>
    </row>
    <row r="1382" spans="1:7" x14ac:dyDescent="0.3">
      <c r="A1382">
        <v>1380</v>
      </c>
      <c r="B1382">
        <v>2020</v>
      </c>
      <c r="C1382">
        <v>9</v>
      </c>
      <c r="D1382" t="s">
        <v>627</v>
      </c>
      <c r="E1382" s="1">
        <v>604356379.307827</v>
      </c>
      <c r="F1382">
        <v>83.382209263764906</v>
      </c>
      <c r="G1382" t="s">
        <v>462</v>
      </c>
    </row>
    <row r="1383" spans="1:7" x14ac:dyDescent="0.3">
      <c r="A1383">
        <v>1381</v>
      </c>
      <c r="B1383">
        <v>2020</v>
      </c>
      <c r="C1383">
        <v>9</v>
      </c>
      <c r="D1383" t="s">
        <v>628</v>
      </c>
      <c r="E1383" s="1">
        <v>728853784.529477</v>
      </c>
      <c r="F1383">
        <v>95.597231574027006</v>
      </c>
      <c r="G1383" t="s">
        <v>462</v>
      </c>
    </row>
    <row r="1384" spans="1:7" x14ac:dyDescent="0.3">
      <c r="A1384">
        <v>1382</v>
      </c>
      <c r="B1384">
        <v>2020</v>
      </c>
      <c r="C1384">
        <v>9</v>
      </c>
      <c r="D1384" t="s">
        <v>629</v>
      </c>
      <c r="E1384" s="1">
        <v>1156953600.2190299</v>
      </c>
      <c r="F1384">
        <v>74.1085335542178</v>
      </c>
      <c r="G1384" t="s">
        <v>462</v>
      </c>
    </row>
    <row r="1385" spans="1:7" x14ac:dyDescent="0.3">
      <c r="A1385">
        <v>1383</v>
      </c>
      <c r="B1385">
        <v>2020</v>
      </c>
      <c r="C1385">
        <v>9</v>
      </c>
      <c r="D1385" t="s">
        <v>630</v>
      </c>
      <c r="E1385" s="1">
        <v>8242799167.7091198</v>
      </c>
      <c r="F1385">
        <v>15.4836193820134</v>
      </c>
      <c r="G1385" t="s">
        <v>462</v>
      </c>
    </row>
    <row r="1386" spans="1:7" x14ac:dyDescent="0.3">
      <c r="A1386">
        <v>1384</v>
      </c>
      <c r="B1386">
        <v>2020</v>
      </c>
      <c r="C1386">
        <v>9</v>
      </c>
      <c r="D1386" t="s">
        <v>631</v>
      </c>
      <c r="E1386" s="1">
        <v>968076931.52810705</v>
      </c>
      <c r="F1386">
        <v>80.819857577993702</v>
      </c>
      <c r="G1386" t="s">
        <v>462</v>
      </c>
    </row>
    <row r="1387" spans="1:7" x14ac:dyDescent="0.3">
      <c r="A1387">
        <v>1385</v>
      </c>
      <c r="B1387">
        <v>2020</v>
      </c>
      <c r="C1387">
        <v>9</v>
      </c>
      <c r="D1387" t="s">
        <v>632</v>
      </c>
      <c r="E1387" s="1">
        <v>755819072.60557199</v>
      </c>
      <c r="F1387">
        <v>110.74226586050401</v>
      </c>
      <c r="G1387" t="s">
        <v>462</v>
      </c>
    </row>
    <row r="1388" spans="1:7" x14ac:dyDescent="0.3">
      <c r="A1388">
        <v>1386</v>
      </c>
      <c r="B1388">
        <v>2020</v>
      </c>
      <c r="C1388">
        <v>10</v>
      </c>
      <c r="D1388" t="s">
        <v>597</v>
      </c>
      <c r="E1388" s="1">
        <v>11471728699.770399</v>
      </c>
      <c r="F1388">
        <v>40.242477793919498</v>
      </c>
      <c r="G1388" t="s">
        <v>462</v>
      </c>
    </row>
    <row r="1389" spans="1:7" x14ac:dyDescent="0.3">
      <c r="A1389">
        <v>1387</v>
      </c>
      <c r="B1389">
        <v>2020</v>
      </c>
      <c r="C1389">
        <v>10</v>
      </c>
      <c r="D1389" t="s">
        <v>598</v>
      </c>
      <c r="E1389" s="1">
        <v>3687689163.67488</v>
      </c>
      <c r="F1389">
        <v>153.12437378686101</v>
      </c>
      <c r="G1389" t="s">
        <v>462</v>
      </c>
    </row>
    <row r="1390" spans="1:7" x14ac:dyDescent="0.3">
      <c r="A1390">
        <v>1388</v>
      </c>
      <c r="B1390">
        <v>2020</v>
      </c>
      <c r="C1390">
        <v>10</v>
      </c>
      <c r="D1390" t="s">
        <v>599</v>
      </c>
      <c r="E1390" s="1">
        <v>1328345994.4294701</v>
      </c>
      <c r="F1390">
        <v>162.02253093809099</v>
      </c>
      <c r="G1390" t="s">
        <v>462</v>
      </c>
    </row>
    <row r="1391" spans="1:7" x14ac:dyDescent="0.3">
      <c r="A1391">
        <v>1389</v>
      </c>
      <c r="B1391">
        <v>2020</v>
      </c>
      <c r="C1391">
        <v>10</v>
      </c>
      <c r="D1391" t="s">
        <v>600</v>
      </c>
      <c r="E1391" s="1">
        <v>2386916831.8411002</v>
      </c>
      <c r="F1391">
        <v>135.55107501873701</v>
      </c>
      <c r="G1391" t="s">
        <v>462</v>
      </c>
    </row>
    <row r="1392" spans="1:7" x14ac:dyDescent="0.3">
      <c r="A1392">
        <v>1390</v>
      </c>
      <c r="B1392">
        <v>2020</v>
      </c>
      <c r="C1392">
        <v>10</v>
      </c>
      <c r="D1392" t="s">
        <v>601</v>
      </c>
      <c r="E1392" s="1">
        <v>1267625229.7317801</v>
      </c>
      <c r="F1392">
        <v>97.247038592273</v>
      </c>
      <c r="G1392" t="s">
        <v>462</v>
      </c>
    </row>
    <row r="1393" spans="1:7" x14ac:dyDescent="0.3">
      <c r="A1393">
        <v>1391</v>
      </c>
      <c r="B1393">
        <v>2020</v>
      </c>
      <c r="C1393">
        <v>10</v>
      </c>
      <c r="D1393" t="s">
        <v>602</v>
      </c>
      <c r="E1393" s="1">
        <v>391058343.134152</v>
      </c>
      <c r="F1393">
        <v>171.000457693584</v>
      </c>
      <c r="G1393" t="s">
        <v>462</v>
      </c>
    </row>
    <row r="1394" spans="1:7" x14ac:dyDescent="0.3">
      <c r="A1394">
        <v>1392</v>
      </c>
      <c r="B1394">
        <v>2020</v>
      </c>
      <c r="C1394">
        <v>10</v>
      </c>
      <c r="D1394" t="s">
        <v>603</v>
      </c>
      <c r="E1394" s="1">
        <v>422085764.02112901</v>
      </c>
      <c r="F1394">
        <v>212.967561954068</v>
      </c>
      <c r="G1394" t="s">
        <v>462</v>
      </c>
    </row>
    <row r="1395" spans="1:7" x14ac:dyDescent="0.3">
      <c r="A1395">
        <v>1393</v>
      </c>
      <c r="B1395">
        <v>2020</v>
      </c>
      <c r="C1395">
        <v>10</v>
      </c>
      <c r="D1395" t="s">
        <v>604</v>
      </c>
      <c r="E1395" s="1">
        <v>397694749.90066302</v>
      </c>
      <c r="F1395">
        <v>143.31577461913901</v>
      </c>
      <c r="G1395" t="s">
        <v>462</v>
      </c>
    </row>
    <row r="1396" spans="1:7" x14ac:dyDescent="0.3">
      <c r="A1396">
        <v>1394</v>
      </c>
      <c r="B1396">
        <v>2020</v>
      </c>
      <c r="C1396">
        <v>10</v>
      </c>
      <c r="D1396" t="s">
        <v>605</v>
      </c>
      <c r="E1396" s="1">
        <v>1517354861.31195</v>
      </c>
      <c r="F1396">
        <v>112.154712242551</v>
      </c>
      <c r="G1396" t="s">
        <v>462</v>
      </c>
    </row>
    <row r="1397" spans="1:7" x14ac:dyDescent="0.3">
      <c r="A1397">
        <v>1395</v>
      </c>
      <c r="B1397">
        <v>2020</v>
      </c>
      <c r="C1397">
        <v>10</v>
      </c>
      <c r="D1397" t="s">
        <v>606</v>
      </c>
      <c r="E1397" s="1">
        <v>5106491399.3695297</v>
      </c>
      <c r="F1397">
        <v>95.864513482193999</v>
      </c>
      <c r="G1397" t="s">
        <v>462</v>
      </c>
    </row>
    <row r="1398" spans="1:7" x14ac:dyDescent="0.3">
      <c r="A1398">
        <v>1396</v>
      </c>
      <c r="B1398">
        <v>2020</v>
      </c>
      <c r="C1398">
        <v>10</v>
      </c>
      <c r="D1398" t="s">
        <v>607</v>
      </c>
      <c r="E1398" s="1">
        <v>1640324372.38025</v>
      </c>
      <c r="F1398">
        <v>40.131574900881198</v>
      </c>
      <c r="G1398" t="s">
        <v>462</v>
      </c>
    </row>
    <row r="1399" spans="1:7" x14ac:dyDescent="0.3">
      <c r="A1399">
        <v>1397</v>
      </c>
      <c r="B1399">
        <v>2020</v>
      </c>
      <c r="C1399">
        <v>10</v>
      </c>
      <c r="D1399" t="s">
        <v>608</v>
      </c>
      <c r="E1399" s="1">
        <v>1996197430.5933101</v>
      </c>
      <c r="F1399">
        <v>27.5999567368934</v>
      </c>
      <c r="G1399" t="s">
        <v>462</v>
      </c>
    </row>
    <row r="1400" spans="1:7" x14ac:dyDescent="0.3">
      <c r="A1400">
        <v>1398</v>
      </c>
      <c r="B1400">
        <v>2020</v>
      </c>
      <c r="C1400">
        <v>10</v>
      </c>
      <c r="D1400" t="s">
        <v>609</v>
      </c>
      <c r="E1400" s="1">
        <v>827884512.01094699</v>
      </c>
      <c r="F1400">
        <v>115.762499531966</v>
      </c>
      <c r="G1400" t="s">
        <v>462</v>
      </c>
    </row>
    <row r="1401" spans="1:7" x14ac:dyDescent="0.3">
      <c r="A1401">
        <v>1399</v>
      </c>
      <c r="B1401">
        <v>2020</v>
      </c>
      <c r="C1401">
        <v>10</v>
      </c>
      <c r="D1401" t="s">
        <v>610</v>
      </c>
      <c r="E1401" s="1">
        <v>27925066662.691898</v>
      </c>
      <c r="F1401">
        <v>50.6971233294678</v>
      </c>
      <c r="G1401" t="s">
        <v>462</v>
      </c>
    </row>
    <row r="1402" spans="1:7" x14ac:dyDescent="0.3">
      <c r="A1402">
        <v>1400</v>
      </c>
      <c r="B1402">
        <v>2020</v>
      </c>
      <c r="C1402">
        <v>10</v>
      </c>
      <c r="D1402" t="s">
        <v>611</v>
      </c>
      <c r="E1402" s="1">
        <v>9991630666.6372299</v>
      </c>
      <c r="F1402">
        <v>33.930115221601497</v>
      </c>
      <c r="G1402" t="s">
        <v>462</v>
      </c>
    </row>
    <row r="1403" spans="1:7" x14ac:dyDescent="0.3">
      <c r="A1403">
        <v>1401</v>
      </c>
      <c r="B1403">
        <v>2020</v>
      </c>
      <c r="C1403">
        <v>10</v>
      </c>
      <c r="E1403" s="1">
        <v>7292661387.1202002</v>
      </c>
      <c r="F1403">
        <v>180.71984063982799</v>
      </c>
      <c r="G1403" t="s">
        <v>462</v>
      </c>
    </row>
    <row r="1404" spans="1:7" x14ac:dyDescent="0.3">
      <c r="A1404">
        <v>1402</v>
      </c>
      <c r="B1404">
        <v>2020</v>
      </c>
      <c r="C1404">
        <v>10</v>
      </c>
      <c r="D1404" t="s">
        <v>612</v>
      </c>
      <c r="E1404" s="1">
        <v>13256390113.066601</v>
      </c>
      <c r="F1404">
        <v>56.315355664174</v>
      </c>
      <c r="G1404" t="s">
        <v>462</v>
      </c>
    </row>
    <row r="1405" spans="1:7" x14ac:dyDescent="0.3">
      <c r="A1405">
        <v>1403</v>
      </c>
      <c r="B1405">
        <v>2020</v>
      </c>
      <c r="C1405">
        <v>10</v>
      </c>
      <c r="D1405" t="s">
        <v>613</v>
      </c>
      <c r="E1405" s="1">
        <v>3581196595.78016</v>
      </c>
      <c r="F1405">
        <v>1.8768827208371801</v>
      </c>
      <c r="G1405" t="s">
        <v>462</v>
      </c>
    </row>
    <row r="1406" spans="1:7" x14ac:dyDescent="0.3">
      <c r="A1406">
        <v>1404</v>
      </c>
      <c r="B1406">
        <v>2020</v>
      </c>
      <c r="C1406">
        <v>10</v>
      </c>
      <c r="E1406" s="1">
        <v>37247152.902896002</v>
      </c>
      <c r="F1406">
        <v>123.34479815284099</v>
      </c>
      <c r="G1406" t="s">
        <v>462</v>
      </c>
    </row>
    <row r="1407" spans="1:7" x14ac:dyDescent="0.3">
      <c r="A1407">
        <v>1405</v>
      </c>
      <c r="B1407">
        <v>2020</v>
      </c>
      <c r="C1407">
        <v>10</v>
      </c>
      <c r="E1407" s="1">
        <v>25322285.179603402</v>
      </c>
      <c r="F1407">
        <v>0.63149600896334301</v>
      </c>
      <c r="G1407" t="s">
        <v>462</v>
      </c>
    </row>
    <row r="1408" spans="1:7" x14ac:dyDescent="0.3">
      <c r="A1408">
        <v>1406</v>
      </c>
      <c r="B1408">
        <v>2020</v>
      </c>
      <c r="C1408">
        <v>10</v>
      </c>
      <c r="D1408" t="s">
        <v>615</v>
      </c>
      <c r="E1408" s="1">
        <v>2041018330.9093001</v>
      </c>
      <c r="F1408">
        <v>122.00506594087599</v>
      </c>
      <c r="G1408" t="s">
        <v>462</v>
      </c>
    </row>
    <row r="1409" spans="1:7" x14ac:dyDescent="0.3">
      <c r="A1409">
        <v>1407</v>
      </c>
      <c r="B1409">
        <v>2020</v>
      </c>
      <c r="C1409">
        <v>10</v>
      </c>
      <c r="D1409" t="s">
        <v>616</v>
      </c>
      <c r="E1409" s="1">
        <v>605930355.27862597</v>
      </c>
      <c r="F1409">
        <v>70.330138649898501</v>
      </c>
      <c r="G1409" t="s">
        <v>462</v>
      </c>
    </row>
    <row r="1410" spans="1:7" x14ac:dyDescent="0.3">
      <c r="A1410">
        <v>1408</v>
      </c>
      <c r="B1410">
        <v>2020</v>
      </c>
      <c r="C1410">
        <v>10</v>
      </c>
      <c r="E1410" s="1">
        <v>131035151.786063</v>
      </c>
      <c r="F1410">
        <v>111.83174007806799</v>
      </c>
      <c r="G1410" t="s">
        <v>462</v>
      </c>
    </row>
    <row r="1411" spans="1:7" x14ac:dyDescent="0.3">
      <c r="A1411">
        <v>1409</v>
      </c>
      <c r="B1411">
        <v>2020</v>
      </c>
      <c r="C1411">
        <v>10</v>
      </c>
      <c r="D1411" t="s">
        <v>617</v>
      </c>
      <c r="E1411" s="1">
        <v>611436351.56101799</v>
      </c>
      <c r="F1411">
        <v>138.761610265965</v>
      </c>
      <c r="G1411" t="s">
        <v>462</v>
      </c>
    </row>
    <row r="1412" spans="1:7" x14ac:dyDescent="0.3">
      <c r="A1412">
        <v>1410</v>
      </c>
      <c r="B1412">
        <v>2020</v>
      </c>
      <c r="C1412">
        <v>10</v>
      </c>
      <c r="E1412" s="1">
        <v>35239045.096558496</v>
      </c>
      <c r="F1412">
        <v>104.55588457959099</v>
      </c>
      <c r="G1412" t="s">
        <v>462</v>
      </c>
    </row>
    <row r="1413" spans="1:7" x14ac:dyDescent="0.3">
      <c r="A1413">
        <v>1411</v>
      </c>
      <c r="B1413">
        <v>2020</v>
      </c>
      <c r="C1413">
        <v>10</v>
      </c>
      <c r="D1413" t="s">
        <v>619</v>
      </c>
      <c r="E1413" s="1">
        <v>411572220.10175699</v>
      </c>
      <c r="F1413">
        <v>99.553113147222604</v>
      </c>
      <c r="G1413" t="s">
        <v>462</v>
      </c>
    </row>
    <row r="1414" spans="1:7" x14ac:dyDescent="0.3">
      <c r="A1414">
        <v>1412</v>
      </c>
      <c r="B1414">
        <v>2020</v>
      </c>
      <c r="C1414">
        <v>10</v>
      </c>
      <c r="D1414" t="s">
        <v>621</v>
      </c>
      <c r="E1414" s="1">
        <v>142609914.55098999</v>
      </c>
      <c r="F1414">
        <v>122.352511952871</v>
      </c>
      <c r="G1414" t="s">
        <v>462</v>
      </c>
    </row>
    <row r="1415" spans="1:7" x14ac:dyDescent="0.3">
      <c r="A1415">
        <v>1413</v>
      </c>
      <c r="B1415">
        <v>2020</v>
      </c>
      <c r="C1415">
        <v>10</v>
      </c>
      <c r="D1415" t="s">
        <v>622</v>
      </c>
      <c r="E1415" s="1">
        <v>325241863.996732</v>
      </c>
      <c r="F1415">
        <v>108.933470472011</v>
      </c>
      <c r="G1415" t="s">
        <v>462</v>
      </c>
    </row>
    <row r="1416" spans="1:7" x14ac:dyDescent="0.3">
      <c r="A1416">
        <v>1414</v>
      </c>
      <c r="B1416">
        <v>2020</v>
      </c>
      <c r="C1416">
        <v>10</v>
      </c>
      <c r="D1416" t="s">
        <v>623</v>
      </c>
      <c r="E1416" s="1">
        <v>549866723.00464296</v>
      </c>
      <c r="F1416">
        <v>101.297847272623</v>
      </c>
      <c r="G1416" t="s">
        <v>462</v>
      </c>
    </row>
    <row r="1417" spans="1:7" x14ac:dyDescent="0.3">
      <c r="A1417">
        <v>1415</v>
      </c>
      <c r="B1417">
        <v>2020</v>
      </c>
      <c r="C1417">
        <v>10</v>
      </c>
      <c r="E1417" s="1">
        <v>51177523.518806398</v>
      </c>
      <c r="F1417">
        <v>118.27118065172</v>
      </c>
      <c r="G1417" t="s">
        <v>462</v>
      </c>
    </row>
    <row r="1418" spans="1:7" x14ac:dyDescent="0.3">
      <c r="A1418">
        <v>1416</v>
      </c>
      <c r="B1418">
        <v>2020</v>
      </c>
      <c r="C1418">
        <v>10</v>
      </c>
      <c r="E1418" s="1">
        <v>18918004.079254899</v>
      </c>
      <c r="F1418">
        <v>95.827687319988996</v>
      </c>
      <c r="G1418" t="s">
        <v>462</v>
      </c>
    </row>
    <row r="1419" spans="1:7" x14ac:dyDescent="0.3">
      <c r="A1419">
        <v>1417</v>
      </c>
      <c r="B1419">
        <v>2020</v>
      </c>
      <c r="C1419">
        <v>10</v>
      </c>
      <c r="E1419" s="1">
        <v>167968861.782038</v>
      </c>
      <c r="F1419">
        <v>120.60945782405</v>
      </c>
      <c r="G1419" t="s">
        <v>462</v>
      </c>
    </row>
    <row r="1420" spans="1:7" x14ac:dyDescent="0.3">
      <c r="A1420">
        <v>1418</v>
      </c>
      <c r="B1420">
        <v>2020</v>
      </c>
      <c r="C1420">
        <v>10</v>
      </c>
      <c r="E1420" s="1">
        <v>81433391.728578895</v>
      </c>
      <c r="F1420">
        <v>8.4245083176684403</v>
      </c>
      <c r="G1420" t="s">
        <v>462</v>
      </c>
    </row>
    <row r="1421" spans="1:7" x14ac:dyDescent="0.3">
      <c r="A1421">
        <v>1419</v>
      </c>
      <c r="B1421">
        <v>2020</v>
      </c>
      <c r="C1421">
        <v>10</v>
      </c>
      <c r="D1421" t="s">
        <v>624</v>
      </c>
      <c r="E1421" s="1">
        <v>11550167785.3235</v>
      </c>
      <c r="F1421">
        <v>41.214171717703003</v>
      </c>
      <c r="G1421" t="s">
        <v>462</v>
      </c>
    </row>
    <row r="1422" spans="1:7" x14ac:dyDescent="0.3">
      <c r="A1422">
        <v>1420</v>
      </c>
      <c r="B1422">
        <v>2020</v>
      </c>
      <c r="C1422">
        <v>10</v>
      </c>
      <c r="D1422" t="s">
        <v>625</v>
      </c>
      <c r="E1422" s="1">
        <v>13014403053.783501</v>
      </c>
      <c r="F1422">
        <v>37.069774821280902</v>
      </c>
      <c r="G1422" t="s">
        <v>462</v>
      </c>
    </row>
    <row r="1423" spans="1:7" x14ac:dyDescent="0.3">
      <c r="A1423">
        <v>1421</v>
      </c>
      <c r="B1423">
        <v>2020</v>
      </c>
      <c r="C1423">
        <v>10</v>
      </c>
      <c r="D1423" t="s">
        <v>626</v>
      </c>
      <c r="E1423" s="1">
        <v>1423069413.0258601</v>
      </c>
      <c r="F1423">
        <v>88.653774888322104</v>
      </c>
      <c r="G1423" t="s">
        <v>462</v>
      </c>
    </row>
    <row r="1424" spans="1:7" x14ac:dyDescent="0.3">
      <c r="A1424">
        <v>1422</v>
      </c>
      <c r="B1424">
        <v>2020</v>
      </c>
      <c r="C1424">
        <v>10</v>
      </c>
      <c r="D1424" t="s">
        <v>627</v>
      </c>
      <c r="E1424" s="1">
        <v>604356379.307827</v>
      </c>
      <c r="F1424">
        <v>112.603517138019</v>
      </c>
      <c r="G1424" t="s">
        <v>462</v>
      </c>
    </row>
    <row r="1425" spans="1:7" x14ac:dyDescent="0.3">
      <c r="A1425">
        <v>1423</v>
      </c>
      <c r="B1425">
        <v>2020</v>
      </c>
      <c r="C1425">
        <v>10</v>
      </c>
      <c r="D1425" t="s">
        <v>628</v>
      </c>
      <c r="E1425" s="1">
        <v>728853784.529477</v>
      </c>
      <c r="F1425">
        <v>115.03077141621699</v>
      </c>
      <c r="G1425" t="s">
        <v>462</v>
      </c>
    </row>
    <row r="1426" spans="1:7" x14ac:dyDescent="0.3">
      <c r="A1426">
        <v>1424</v>
      </c>
      <c r="B1426">
        <v>2020</v>
      </c>
      <c r="C1426">
        <v>10</v>
      </c>
      <c r="D1426" t="s">
        <v>629</v>
      </c>
      <c r="E1426" s="1">
        <v>1156953600.2190299</v>
      </c>
      <c r="F1426">
        <v>103.307062450863</v>
      </c>
      <c r="G1426" t="s">
        <v>462</v>
      </c>
    </row>
    <row r="1427" spans="1:7" x14ac:dyDescent="0.3">
      <c r="A1427">
        <v>1425</v>
      </c>
      <c r="B1427">
        <v>2020</v>
      </c>
      <c r="C1427">
        <v>10</v>
      </c>
      <c r="D1427" t="s">
        <v>630</v>
      </c>
      <c r="E1427" s="1">
        <v>8242799167.7091198</v>
      </c>
      <c r="F1427">
        <v>24.925054448068</v>
      </c>
      <c r="G1427" t="s">
        <v>462</v>
      </c>
    </row>
    <row r="1428" spans="1:7" x14ac:dyDescent="0.3">
      <c r="A1428">
        <v>1426</v>
      </c>
      <c r="B1428">
        <v>2020</v>
      </c>
      <c r="C1428">
        <v>10</v>
      </c>
      <c r="D1428" t="s">
        <v>631</v>
      </c>
      <c r="E1428" s="1">
        <v>968076931.52810705</v>
      </c>
      <c r="F1428">
        <v>151.74120724471399</v>
      </c>
      <c r="G1428" t="s">
        <v>462</v>
      </c>
    </row>
    <row r="1429" spans="1:7" x14ac:dyDescent="0.3">
      <c r="A1429">
        <v>1427</v>
      </c>
      <c r="B1429">
        <v>2020</v>
      </c>
      <c r="C1429">
        <v>10</v>
      </c>
      <c r="D1429" t="s">
        <v>632</v>
      </c>
      <c r="E1429" s="1">
        <v>755819072.60557199</v>
      </c>
      <c r="F1429">
        <v>171.03401655730099</v>
      </c>
      <c r="G1429" t="s">
        <v>462</v>
      </c>
    </row>
    <row r="1430" spans="1:7" x14ac:dyDescent="0.3">
      <c r="A1430">
        <v>1428</v>
      </c>
      <c r="B1430">
        <v>2020</v>
      </c>
      <c r="C1430">
        <v>11</v>
      </c>
      <c r="D1430" t="s">
        <v>597</v>
      </c>
      <c r="E1430" s="1">
        <v>11471728699.770399</v>
      </c>
      <c r="F1430">
        <v>36.101650342756997</v>
      </c>
      <c r="G1430" t="s">
        <v>462</v>
      </c>
    </row>
    <row r="1431" spans="1:7" x14ac:dyDescent="0.3">
      <c r="A1431">
        <v>1429</v>
      </c>
      <c r="B1431">
        <v>2020</v>
      </c>
      <c r="C1431">
        <v>11</v>
      </c>
      <c r="D1431" t="s">
        <v>598</v>
      </c>
      <c r="E1431" s="1">
        <v>3687689163.67488</v>
      </c>
      <c r="F1431">
        <v>86.718840082989303</v>
      </c>
      <c r="G1431" t="s">
        <v>462</v>
      </c>
    </row>
    <row r="1432" spans="1:7" x14ac:dyDescent="0.3">
      <c r="A1432">
        <v>1430</v>
      </c>
      <c r="B1432">
        <v>2020</v>
      </c>
      <c r="C1432">
        <v>11</v>
      </c>
      <c r="D1432" t="s">
        <v>599</v>
      </c>
      <c r="E1432" s="1">
        <v>1328345994.4294701</v>
      </c>
      <c r="F1432">
        <v>139.86619174592801</v>
      </c>
      <c r="G1432" t="s">
        <v>462</v>
      </c>
    </row>
    <row r="1433" spans="1:7" x14ac:dyDescent="0.3">
      <c r="A1433">
        <v>1431</v>
      </c>
      <c r="B1433">
        <v>2020</v>
      </c>
      <c r="C1433">
        <v>11</v>
      </c>
      <c r="D1433" t="s">
        <v>600</v>
      </c>
      <c r="E1433" s="1">
        <v>2386916831.8411002</v>
      </c>
      <c r="F1433">
        <v>158.009393492143</v>
      </c>
      <c r="G1433" t="s">
        <v>462</v>
      </c>
    </row>
    <row r="1434" spans="1:7" x14ac:dyDescent="0.3">
      <c r="A1434">
        <v>1432</v>
      </c>
      <c r="B1434">
        <v>2020</v>
      </c>
      <c r="C1434">
        <v>11</v>
      </c>
      <c r="D1434" t="s">
        <v>601</v>
      </c>
      <c r="E1434" s="1">
        <v>1267625229.7317801</v>
      </c>
      <c r="F1434">
        <v>108.937177512538</v>
      </c>
      <c r="G1434" t="s">
        <v>462</v>
      </c>
    </row>
    <row r="1435" spans="1:7" x14ac:dyDescent="0.3">
      <c r="A1435">
        <v>1433</v>
      </c>
      <c r="B1435">
        <v>2020</v>
      </c>
      <c r="C1435">
        <v>11</v>
      </c>
      <c r="D1435" t="s">
        <v>602</v>
      </c>
      <c r="E1435" s="1">
        <v>391058343.134152</v>
      </c>
      <c r="F1435">
        <v>159.253296307445</v>
      </c>
      <c r="G1435" t="s">
        <v>462</v>
      </c>
    </row>
    <row r="1436" spans="1:7" x14ac:dyDescent="0.3">
      <c r="A1436">
        <v>1434</v>
      </c>
      <c r="B1436">
        <v>2020</v>
      </c>
      <c r="C1436">
        <v>11</v>
      </c>
      <c r="D1436" t="s">
        <v>603</v>
      </c>
      <c r="E1436" s="1">
        <v>422085764.02112901</v>
      </c>
      <c r="F1436">
        <v>201.47650873001501</v>
      </c>
      <c r="G1436" t="s">
        <v>462</v>
      </c>
    </row>
    <row r="1437" spans="1:7" x14ac:dyDescent="0.3">
      <c r="A1437">
        <v>1435</v>
      </c>
      <c r="B1437">
        <v>2020</v>
      </c>
      <c r="C1437">
        <v>11</v>
      </c>
      <c r="D1437" t="s">
        <v>604</v>
      </c>
      <c r="E1437" s="1">
        <v>397694749.90066302</v>
      </c>
      <c r="F1437">
        <v>192.76628521590999</v>
      </c>
      <c r="G1437" t="s">
        <v>462</v>
      </c>
    </row>
    <row r="1438" spans="1:7" x14ac:dyDescent="0.3">
      <c r="A1438">
        <v>1436</v>
      </c>
      <c r="B1438">
        <v>2020</v>
      </c>
      <c r="C1438">
        <v>11</v>
      </c>
      <c r="D1438" t="s">
        <v>605</v>
      </c>
      <c r="E1438" s="1">
        <v>1517354861.31195</v>
      </c>
      <c r="F1438">
        <v>201.22296011850599</v>
      </c>
      <c r="G1438" t="s">
        <v>462</v>
      </c>
    </row>
    <row r="1439" spans="1:7" x14ac:dyDescent="0.3">
      <c r="A1439">
        <v>1437</v>
      </c>
      <c r="B1439">
        <v>2020</v>
      </c>
      <c r="C1439">
        <v>11</v>
      </c>
      <c r="D1439" t="s">
        <v>606</v>
      </c>
      <c r="E1439" s="1">
        <v>5106491399.3695297</v>
      </c>
      <c r="F1439">
        <v>181.46185521237601</v>
      </c>
      <c r="G1439" t="s">
        <v>462</v>
      </c>
    </row>
    <row r="1440" spans="1:7" x14ac:dyDescent="0.3">
      <c r="A1440">
        <v>1438</v>
      </c>
      <c r="B1440">
        <v>2020</v>
      </c>
      <c r="C1440">
        <v>11</v>
      </c>
      <c r="D1440" t="s">
        <v>607</v>
      </c>
      <c r="E1440" s="1">
        <v>1640324372.38025</v>
      </c>
      <c r="F1440">
        <v>102.056600747432</v>
      </c>
      <c r="G1440" t="s">
        <v>462</v>
      </c>
    </row>
    <row r="1441" spans="1:7" x14ac:dyDescent="0.3">
      <c r="A1441">
        <v>1439</v>
      </c>
      <c r="B1441">
        <v>2020</v>
      </c>
      <c r="C1441">
        <v>11</v>
      </c>
      <c r="D1441" t="s">
        <v>608</v>
      </c>
      <c r="E1441" s="1">
        <v>1996197430.5933101</v>
      </c>
      <c r="F1441">
        <v>84.384101351047605</v>
      </c>
      <c r="G1441" t="s">
        <v>462</v>
      </c>
    </row>
    <row r="1442" spans="1:7" x14ac:dyDescent="0.3">
      <c r="A1442">
        <v>1440</v>
      </c>
      <c r="B1442">
        <v>2020</v>
      </c>
      <c r="C1442">
        <v>11</v>
      </c>
      <c r="D1442" t="s">
        <v>609</v>
      </c>
      <c r="E1442" s="1">
        <v>827884512.01094699</v>
      </c>
      <c r="F1442">
        <v>157.65552929278499</v>
      </c>
      <c r="G1442" t="s">
        <v>462</v>
      </c>
    </row>
    <row r="1443" spans="1:7" x14ac:dyDescent="0.3">
      <c r="A1443">
        <v>1441</v>
      </c>
      <c r="B1443">
        <v>2020</v>
      </c>
      <c r="C1443">
        <v>11</v>
      </c>
      <c r="D1443" t="s">
        <v>610</v>
      </c>
      <c r="E1443" s="1">
        <v>27925066662.691898</v>
      </c>
      <c r="F1443">
        <v>35.587108733797898</v>
      </c>
      <c r="G1443" t="s">
        <v>462</v>
      </c>
    </row>
    <row r="1444" spans="1:7" x14ac:dyDescent="0.3">
      <c r="A1444">
        <v>1442</v>
      </c>
      <c r="B1444">
        <v>2020</v>
      </c>
      <c r="C1444">
        <v>11</v>
      </c>
      <c r="D1444" t="s">
        <v>611</v>
      </c>
      <c r="E1444" s="1">
        <v>9991630666.6372299</v>
      </c>
      <c r="F1444">
        <v>19.305040814854401</v>
      </c>
      <c r="G1444" t="s">
        <v>462</v>
      </c>
    </row>
    <row r="1445" spans="1:7" x14ac:dyDescent="0.3">
      <c r="A1445">
        <v>1443</v>
      </c>
      <c r="B1445">
        <v>2020</v>
      </c>
      <c r="C1445">
        <v>11</v>
      </c>
      <c r="E1445" s="1">
        <v>7292661387.1202002</v>
      </c>
      <c r="F1445">
        <v>25.542983567863001</v>
      </c>
      <c r="G1445" t="s">
        <v>462</v>
      </c>
    </row>
    <row r="1446" spans="1:7" x14ac:dyDescent="0.3">
      <c r="A1446">
        <v>1444</v>
      </c>
      <c r="B1446">
        <v>2020</v>
      </c>
      <c r="C1446">
        <v>11</v>
      </c>
      <c r="D1446" t="s">
        <v>612</v>
      </c>
      <c r="E1446" s="1">
        <v>13256390113.066601</v>
      </c>
      <c r="F1446">
        <v>19.9787626760405</v>
      </c>
      <c r="G1446" t="s">
        <v>462</v>
      </c>
    </row>
    <row r="1447" spans="1:7" x14ac:dyDescent="0.3">
      <c r="A1447">
        <v>1445</v>
      </c>
      <c r="B1447">
        <v>2020</v>
      </c>
      <c r="C1447">
        <v>11</v>
      </c>
      <c r="D1447" t="s">
        <v>613</v>
      </c>
      <c r="E1447" s="1">
        <v>3581196595.78016</v>
      </c>
      <c r="F1447">
        <v>3.0276178375365101</v>
      </c>
      <c r="G1447" t="s">
        <v>462</v>
      </c>
    </row>
    <row r="1448" spans="1:7" x14ac:dyDescent="0.3">
      <c r="A1448">
        <v>1446</v>
      </c>
      <c r="B1448">
        <v>2020</v>
      </c>
      <c r="C1448">
        <v>11</v>
      </c>
      <c r="E1448" s="1">
        <v>37247152.902896002</v>
      </c>
      <c r="F1448">
        <v>23.735918148296001</v>
      </c>
      <c r="G1448" t="s">
        <v>462</v>
      </c>
    </row>
    <row r="1449" spans="1:7" x14ac:dyDescent="0.3">
      <c r="A1449">
        <v>1447</v>
      </c>
      <c r="B1449">
        <v>2020</v>
      </c>
      <c r="C1449">
        <v>11</v>
      </c>
      <c r="E1449" s="1">
        <v>25322285.179603402</v>
      </c>
      <c r="F1449">
        <v>6.8740843060341703</v>
      </c>
      <c r="G1449" t="s">
        <v>462</v>
      </c>
    </row>
    <row r="1450" spans="1:7" x14ac:dyDescent="0.3">
      <c r="A1450">
        <v>1448</v>
      </c>
      <c r="B1450">
        <v>2020</v>
      </c>
      <c r="C1450">
        <v>11</v>
      </c>
      <c r="D1450" t="s">
        <v>615</v>
      </c>
      <c r="E1450" s="1">
        <v>2041018330.9093001</v>
      </c>
      <c r="F1450">
        <v>77.428885323934907</v>
      </c>
      <c r="G1450" t="s">
        <v>462</v>
      </c>
    </row>
    <row r="1451" spans="1:7" x14ac:dyDescent="0.3">
      <c r="A1451">
        <v>1449</v>
      </c>
      <c r="B1451">
        <v>2020</v>
      </c>
      <c r="C1451">
        <v>11</v>
      </c>
      <c r="D1451" t="s">
        <v>616</v>
      </c>
      <c r="E1451" s="1">
        <v>605930355.27862597</v>
      </c>
      <c r="F1451">
        <v>111.500533238202</v>
      </c>
      <c r="G1451" t="s">
        <v>462</v>
      </c>
    </row>
    <row r="1452" spans="1:7" x14ac:dyDescent="0.3">
      <c r="A1452">
        <v>1450</v>
      </c>
      <c r="B1452">
        <v>2020</v>
      </c>
      <c r="C1452">
        <v>11</v>
      </c>
      <c r="E1452" s="1">
        <v>131035151.786063</v>
      </c>
      <c r="F1452">
        <v>113.903547689061</v>
      </c>
      <c r="G1452" t="s">
        <v>462</v>
      </c>
    </row>
    <row r="1453" spans="1:7" x14ac:dyDescent="0.3">
      <c r="A1453">
        <v>1451</v>
      </c>
      <c r="B1453">
        <v>2020</v>
      </c>
      <c r="C1453">
        <v>11</v>
      </c>
      <c r="D1453" t="s">
        <v>617</v>
      </c>
      <c r="E1453" s="1">
        <v>611436351.56101799</v>
      </c>
      <c r="F1453">
        <v>126.611047583185</v>
      </c>
      <c r="G1453" t="s">
        <v>462</v>
      </c>
    </row>
    <row r="1454" spans="1:7" x14ac:dyDescent="0.3">
      <c r="A1454">
        <v>1452</v>
      </c>
      <c r="B1454">
        <v>2020</v>
      </c>
      <c r="C1454">
        <v>11</v>
      </c>
      <c r="E1454" s="1">
        <v>35239045.096558496</v>
      </c>
      <c r="F1454">
        <v>101.68728431328501</v>
      </c>
      <c r="G1454" t="s">
        <v>462</v>
      </c>
    </row>
    <row r="1455" spans="1:7" x14ac:dyDescent="0.3">
      <c r="A1455">
        <v>1453</v>
      </c>
      <c r="B1455">
        <v>2020</v>
      </c>
      <c r="C1455">
        <v>11</v>
      </c>
      <c r="D1455" t="s">
        <v>619</v>
      </c>
      <c r="E1455" s="1">
        <v>411572220.10175699</v>
      </c>
      <c r="F1455">
        <v>98.481575356210996</v>
      </c>
      <c r="G1455" t="s">
        <v>462</v>
      </c>
    </row>
    <row r="1456" spans="1:7" x14ac:dyDescent="0.3">
      <c r="A1456">
        <v>1454</v>
      </c>
      <c r="B1456">
        <v>2020</v>
      </c>
      <c r="C1456">
        <v>11</v>
      </c>
      <c r="D1456" t="s">
        <v>621</v>
      </c>
      <c r="E1456" s="1">
        <v>142609914.55098999</v>
      </c>
      <c r="F1456">
        <v>152.53571496345899</v>
      </c>
      <c r="G1456" t="s">
        <v>462</v>
      </c>
    </row>
    <row r="1457" spans="1:7" x14ac:dyDescent="0.3">
      <c r="A1457">
        <v>1455</v>
      </c>
      <c r="B1457">
        <v>2020</v>
      </c>
      <c r="C1457">
        <v>11</v>
      </c>
      <c r="D1457" t="s">
        <v>622</v>
      </c>
      <c r="E1457" s="1">
        <v>325241863.996732</v>
      </c>
      <c r="F1457">
        <v>95.765539442056607</v>
      </c>
      <c r="G1457" t="s">
        <v>462</v>
      </c>
    </row>
    <row r="1458" spans="1:7" x14ac:dyDescent="0.3">
      <c r="A1458">
        <v>1456</v>
      </c>
      <c r="B1458">
        <v>2020</v>
      </c>
      <c r="C1458">
        <v>11</v>
      </c>
      <c r="D1458" t="s">
        <v>623</v>
      </c>
      <c r="E1458" s="1">
        <v>549866723.00464296</v>
      </c>
      <c r="F1458">
        <v>126.006370741358</v>
      </c>
      <c r="G1458" t="s">
        <v>462</v>
      </c>
    </row>
    <row r="1459" spans="1:7" x14ac:dyDescent="0.3">
      <c r="A1459">
        <v>1457</v>
      </c>
      <c r="B1459">
        <v>2020</v>
      </c>
      <c r="C1459">
        <v>11</v>
      </c>
      <c r="E1459" s="1">
        <v>51177523.518806398</v>
      </c>
      <c r="F1459">
        <v>195.41924749948399</v>
      </c>
      <c r="G1459" t="s">
        <v>462</v>
      </c>
    </row>
    <row r="1460" spans="1:7" x14ac:dyDescent="0.3">
      <c r="A1460">
        <v>1458</v>
      </c>
      <c r="B1460">
        <v>2020</v>
      </c>
      <c r="C1460">
        <v>11</v>
      </c>
      <c r="E1460" s="1">
        <v>18918004.079254899</v>
      </c>
      <c r="F1460">
        <v>136.01372770965099</v>
      </c>
      <c r="G1460" t="s">
        <v>462</v>
      </c>
    </row>
    <row r="1461" spans="1:7" x14ac:dyDescent="0.3">
      <c r="A1461">
        <v>1459</v>
      </c>
      <c r="B1461">
        <v>2020</v>
      </c>
      <c r="C1461">
        <v>11</v>
      </c>
      <c r="E1461" s="1">
        <v>167968861.782038</v>
      </c>
      <c r="F1461">
        <v>96.917009662146597</v>
      </c>
      <c r="G1461" t="s">
        <v>462</v>
      </c>
    </row>
    <row r="1462" spans="1:7" x14ac:dyDescent="0.3">
      <c r="A1462">
        <v>1460</v>
      </c>
      <c r="B1462">
        <v>2020</v>
      </c>
      <c r="C1462">
        <v>11</v>
      </c>
      <c r="E1462" s="1">
        <v>81433391.728578895</v>
      </c>
      <c r="F1462">
        <v>54.543811256991603</v>
      </c>
      <c r="G1462" t="s">
        <v>462</v>
      </c>
    </row>
    <row r="1463" spans="1:7" x14ac:dyDescent="0.3">
      <c r="A1463">
        <v>1461</v>
      </c>
      <c r="B1463">
        <v>2020</v>
      </c>
      <c r="C1463">
        <v>11</v>
      </c>
      <c r="D1463" t="s">
        <v>624</v>
      </c>
      <c r="E1463" s="1">
        <v>11550167785.3235</v>
      </c>
      <c r="F1463">
        <v>22.488139330835899</v>
      </c>
      <c r="G1463" t="s">
        <v>462</v>
      </c>
    </row>
    <row r="1464" spans="1:7" x14ac:dyDescent="0.3">
      <c r="A1464">
        <v>1462</v>
      </c>
      <c r="B1464">
        <v>2020</v>
      </c>
      <c r="C1464">
        <v>11</v>
      </c>
      <c r="D1464" t="s">
        <v>625</v>
      </c>
      <c r="E1464" s="1">
        <v>13014403053.783501</v>
      </c>
      <c r="F1464">
        <v>30.096396937115198</v>
      </c>
      <c r="G1464" t="s">
        <v>462</v>
      </c>
    </row>
    <row r="1465" spans="1:7" x14ac:dyDescent="0.3">
      <c r="A1465">
        <v>1463</v>
      </c>
      <c r="B1465">
        <v>2020</v>
      </c>
      <c r="C1465">
        <v>11</v>
      </c>
      <c r="D1465" t="s">
        <v>626</v>
      </c>
      <c r="E1465" s="1">
        <v>1423069413.0258601</v>
      </c>
      <c r="F1465">
        <v>67.644081051800995</v>
      </c>
      <c r="G1465" t="s">
        <v>462</v>
      </c>
    </row>
    <row r="1466" spans="1:7" x14ac:dyDescent="0.3">
      <c r="A1466">
        <v>1464</v>
      </c>
      <c r="B1466">
        <v>2020</v>
      </c>
      <c r="C1466">
        <v>11</v>
      </c>
      <c r="D1466" t="s">
        <v>627</v>
      </c>
      <c r="E1466" s="1">
        <v>604356379.307827</v>
      </c>
      <c r="F1466">
        <v>80.740566716288299</v>
      </c>
      <c r="G1466" t="s">
        <v>462</v>
      </c>
    </row>
    <row r="1467" spans="1:7" x14ac:dyDescent="0.3">
      <c r="A1467">
        <v>1465</v>
      </c>
      <c r="B1467">
        <v>2020</v>
      </c>
      <c r="C1467">
        <v>11</v>
      </c>
      <c r="D1467" t="s">
        <v>628</v>
      </c>
      <c r="E1467" s="1">
        <v>728853784.529477</v>
      </c>
      <c r="F1467">
        <v>94.494229497280003</v>
      </c>
      <c r="G1467" t="s">
        <v>462</v>
      </c>
    </row>
    <row r="1468" spans="1:7" x14ac:dyDescent="0.3">
      <c r="A1468">
        <v>1466</v>
      </c>
      <c r="B1468">
        <v>2020</v>
      </c>
      <c r="C1468">
        <v>11</v>
      </c>
      <c r="D1468" t="s">
        <v>629</v>
      </c>
      <c r="E1468" s="1">
        <v>1156953600.2190299</v>
      </c>
      <c r="F1468">
        <v>122.26675365531899</v>
      </c>
      <c r="G1468" t="s">
        <v>462</v>
      </c>
    </row>
    <row r="1469" spans="1:7" x14ac:dyDescent="0.3">
      <c r="A1469">
        <v>1467</v>
      </c>
      <c r="B1469">
        <v>2020</v>
      </c>
      <c r="C1469">
        <v>11</v>
      </c>
      <c r="D1469" t="s">
        <v>630</v>
      </c>
      <c r="E1469" s="1">
        <v>8242799167.7091198</v>
      </c>
      <c r="F1469">
        <v>95.829600689144101</v>
      </c>
      <c r="G1469" t="s">
        <v>462</v>
      </c>
    </row>
    <row r="1470" spans="1:7" x14ac:dyDescent="0.3">
      <c r="A1470">
        <v>1468</v>
      </c>
      <c r="B1470">
        <v>2020</v>
      </c>
      <c r="C1470">
        <v>11</v>
      </c>
      <c r="D1470" t="s">
        <v>631</v>
      </c>
      <c r="E1470" s="1">
        <v>968076931.52810705</v>
      </c>
      <c r="F1470">
        <v>106.85174921338</v>
      </c>
      <c r="G1470" t="s">
        <v>462</v>
      </c>
    </row>
    <row r="1471" spans="1:7" x14ac:dyDescent="0.3">
      <c r="A1471">
        <v>1469</v>
      </c>
      <c r="B1471">
        <v>2020</v>
      </c>
      <c r="C1471">
        <v>11</v>
      </c>
      <c r="D1471" t="s">
        <v>632</v>
      </c>
      <c r="E1471" s="1">
        <v>755819072.60557199</v>
      </c>
      <c r="F1471">
        <v>132.37077562319999</v>
      </c>
      <c r="G1471" t="s">
        <v>462</v>
      </c>
    </row>
    <row r="1472" spans="1:7" x14ac:dyDescent="0.3">
      <c r="A1472">
        <v>1470</v>
      </c>
      <c r="B1472">
        <v>2020</v>
      </c>
      <c r="C1472">
        <v>12</v>
      </c>
      <c r="D1472" t="s">
        <v>597</v>
      </c>
      <c r="E1472" s="1">
        <v>11471728699.770399</v>
      </c>
      <c r="F1472">
        <v>18.476867632994999</v>
      </c>
      <c r="G1472" t="s">
        <v>462</v>
      </c>
    </row>
    <row r="1473" spans="1:7" x14ac:dyDescent="0.3">
      <c r="A1473">
        <v>1471</v>
      </c>
      <c r="B1473">
        <v>2020</v>
      </c>
      <c r="C1473">
        <v>12</v>
      </c>
      <c r="D1473" t="s">
        <v>598</v>
      </c>
      <c r="E1473" s="1">
        <v>3687689163.67488</v>
      </c>
      <c r="F1473">
        <v>11.704046036671301</v>
      </c>
      <c r="G1473" t="s">
        <v>462</v>
      </c>
    </row>
    <row r="1474" spans="1:7" x14ac:dyDescent="0.3">
      <c r="A1474">
        <v>1472</v>
      </c>
      <c r="B1474">
        <v>2020</v>
      </c>
      <c r="C1474">
        <v>12</v>
      </c>
      <c r="D1474" t="s">
        <v>599</v>
      </c>
      <c r="E1474" s="1">
        <v>1328345994.4294701</v>
      </c>
      <c r="F1474">
        <v>15.5796263930021</v>
      </c>
      <c r="G1474" t="s">
        <v>462</v>
      </c>
    </row>
    <row r="1475" spans="1:7" x14ac:dyDescent="0.3">
      <c r="A1475">
        <v>1473</v>
      </c>
      <c r="B1475">
        <v>2020</v>
      </c>
      <c r="C1475">
        <v>12</v>
      </c>
      <c r="D1475" t="s">
        <v>600</v>
      </c>
      <c r="E1475" s="1">
        <v>2386916831.8411002</v>
      </c>
      <c r="F1475">
        <v>27.357607509168101</v>
      </c>
      <c r="G1475" t="s">
        <v>462</v>
      </c>
    </row>
    <row r="1476" spans="1:7" x14ac:dyDescent="0.3">
      <c r="A1476">
        <v>1474</v>
      </c>
      <c r="B1476">
        <v>2020</v>
      </c>
      <c r="C1476">
        <v>12</v>
      </c>
      <c r="D1476" t="s">
        <v>601</v>
      </c>
      <c r="E1476" s="1">
        <v>1267625229.7317801</v>
      </c>
      <c r="F1476">
        <v>20.606986825645599</v>
      </c>
      <c r="G1476" t="s">
        <v>462</v>
      </c>
    </row>
    <row r="1477" spans="1:7" x14ac:dyDescent="0.3">
      <c r="A1477">
        <v>1475</v>
      </c>
      <c r="B1477">
        <v>2020</v>
      </c>
      <c r="C1477">
        <v>12</v>
      </c>
      <c r="D1477" t="s">
        <v>602</v>
      </c>
      <c r="E1477" s="1">
        <v>391058343.134152</v>
      </c>
      <c r="F1477">
        <v>31.3466990516504</v>
      </c>
      <c r="G1477" t="s">
        <v>462</v>
      </c>
    </row>
    <row r="1478" spans="1:7" x14ac:dyDescent="0.3">
      <c r="A1478">
        <v>1476</v>
      </c>
      <c r="B1478">
        <v>2020</v>
      </c>
      <c r="C1478">
        <v>12</v>
      </c>
      <c r="D1478" t="s">
        <v>603</v>
      </c>
      <c r="E1478" s="1">
        <v>422085764.02112901</v>
      </c>
      <c r="F1478">
        <v>47.769216216923901</v>
      </c>
      <c r="G1478" t="s">
        <v>462</v>
      </c>
    </row>
    <row r="1479" spans="1:7" x14ac:dyDescent="0.3">
      <c r="A1479">
        <v>1477</v>
      </c>
      <c r="B1479">
        <v>2020</v>
      </c>
      <c r="C1479">
        <v>12</v>
      </c>
      <c r="D1479" t="s">
        <v>604</v>
      </c>
      <c r="E1479" s="1">
        <v>397694749.90066302</v>
      </c>
      <c r="F1479">
        <v>38.088018860974202</v>
      </c>
      <c r="G1479" t="s">
        <v>462</v>
      </c>
    </row>
    <row r="1480" spans="1:7" x14ac:dyDescent="0.3">
      <c r="A1480">
        <v>1478</v>
      </c>
      <c r="B1480">
        <v>2020</v>
      </c>
      <c r="C1480">
        <v>12</v>
      </c>
      <c r="D1480" t="s">
        <v>605</v>
      </c>
      <c r="E1480" s="1">
        <v>1517354861.31195</v>
      </c>
      <c r="F1480">
        <v>25.880776784633898</v>
      </c>
      <c r="G1480" t="s">
        <v>462</v>
      </c>
    </row>
    <row r="1481" spans="1:7" x14ac:dyDescent="0.3">
      <c r="A1481">
        <v>1479</v>
      </c>
      <c r="B1481">
        <v>2020</v>
      </c>
      <c r="C1481">
        <v>12</v>
      </c>
      <c r="D1481" t="s">
        <v>606</v>
      </c>
      <c r="E1481" s="1">
        <v>5106491399.3695297</v>
      </c>
      <c r="F1481">
        <v>42.173498643035202</v>
      </c>
      <c r="G1481" t="s">
        <v>462</v>
      </c>
    </row>
    <row r="1482" spans="1:7" x14ac:dyDescent="0.3">
      <c r="A1482">
        <v>1480</v>
      </c>
      <c r="B1482">
        <v>2020</v>
      </c>
      <c r="C1482">
        <v>12</v>
      </c>
      <c r="D1482" t="s">
        <v>607</v>
      </c>
      <c r="E1482" s="1">
        <v>1640324372.38025</v>
      </c>
      <c r="F1482">
        <v>20.081344217853601</v>
      </c>
      <c r="G1482" t="s">
        <v>462</v>
      </c>
    </row>
    <row r="1483" spans="1:7" x14ac:dyDescent="0.3">
      <c r="A1483">
        <v>1481</v>
      </c>
      <c r="B1483">
        <v>2020</v>
      </c>
      <c r="C1483">
        <v>12</v>
      </c>
      <c r="D1483" t="s">
        <v>608</v>
      </c>
      <c r="E1483" s="1">
        <v>1996197430.5933101</v>
      </c>
      <c r="F1483">
        <v>31.9543548526512</v>
      </c>
      <c r="G1483" t="s">
        <v>462</v>
      </c>
    </row>
    <row r="1484" spans="1:7" x14ac:dyDescent="0.3">
      <c r="A1484">
        <v>1482</v>
      </c>
      <c r="B1484">
        <v>2020</v>
      </c>
      <c r="C1484">
        <v>12</v>
      </c>
      <c r="D1484" t="s">
        <v>609</v>
      </c>
      <c r="E1484" s="1">
        <v>827884512.01094699</v>
      </c>
      <c r="F1484">
        <v>19.691406848359001</v>
      </c>
      <c r="G1484" t="s">
        <v>462</v>
      </c>
    </row>
    <row r="1485" spans="1:7" x14ac:dyDescent="0.3">
      <c r="A1485">
        <v>1483</v>
      </c>
      <c r="B1485">
        <v>2020</v>
      </c>
      <c r="C1485">
        <v>12</v>
      </c>
      <c r="D1485" t="s">
        <v>610</v>
      </c>
      <c r="E1485" s="1">
        <v>27925066662.691898</v>
      </c>
      <c r="F1485">
        <v>41.610444403311298</v>
      </c>
      <c r="G1485" t="s">
        <v>462</v>
      </c>
    </row>
    <row r="1486" spans="1:7" x14ac:dyDescent="0.3">
      <c r="A1486">
        <v>1484</v>
      </c>
      <c r="B1486">
        <v>2020</v>
      </c>
      <c r="C1486">
        <v>12</v>
      </c>
      <c r="D1486" t="s">
        <v>611</v>
      </c>
      <c r="E1486" s="1">
        <v>9991630666.6372299</v>
      </c>
      <c r="F1486">
        <v>46.908428036084501</v>
      </c>
      <c r="G1486" t="s">
        <v>462</v>
      </c>
    </row>
    <row r="1487" spans="1:7" x14ac:dyDescent="0.3">
      <c r="A1487">
        <v>1485</v>
      </c>
      <c r="B1487">
        <v>2020</v>
      </c>
      <c r="C1487">
        <v>12</v>
      </c>
      <c r="E1487" s="1">
        <v>7292661387.1202002</v>
      </c>
      <c r="F1487">
        <v>40.218219720217199</v>
      </c>
      <c r="G1487" t="s">
        <v>462</v>
      </c>
    </row>
    <row r="1488" spans="1:7" x14ac:dyDescent="0.3">
      <c r="A1488">
        <v>1486</v>
      </c>
      <c r="B1488">
        <v>2020</v>
      </c>
      <c r="C1488">
        <v>12</v>
      </c>
      <c r="D1488" t="s">
        <v>612</v>
      </c>
      <c r="E1488" s="1">
        <v>13256390113.066601</v>
      </c>
      <c r="F1488">
        <v>11.757261059627499</v>
      </c>
      <c r="G1488" t="s">
        <v>462</v>
      </c>
    </row>
    <row r="1489" spans="1:7" x14ac:dyDescent="0.3">
      <c r="A1489">
        <v>1487</v>
      </c>
      <c r="B1489">
        <v>2020</v>
      </c>
      <c r="C1489">
        <v>12</v>
      </c>
      <c r="D1489" t="s">
        <v>613</v>
      </c>
      <c r="E1489" s="1">
        <v>3581196595.78016</v>
      </c>
      <c r="F1489">
        <v>18.418528844514999</v>
      </c>
      <c r="G1489" t="s">
        <v>462</v>
      </c>
    </row>
    <row r="1490" spans="1:7" x14ac:dyDescent="0.3">
      <c r="A1490">
        <v>1488</v>
      </c>
      <c r="B1490">
        <v>2020</v>
      </c>
      <c r="C1490">
        <v>12</v>
      </c>
      <c r="E1490" s="1">
        <v>37247152.902896002</v>
      </c>
      <c r="F1490">
        <v>21.9811612877633</v>
      </c>
      <c r="G1490" t="s">
        <v>462</v>
      </c>
    </row>
    <row r="1491" spans="1:7" x14ac:dyDescent="0.3">
      <c r="A1491">
        <v>1489</v>
      </c>
      <c r="B1491">
        <v>2020</v>
      </c>
      <c r="C1491">
        <v>12</v>
      </c>
      <c r="E1491" s="1">
        <v>25322285.179603402</v>
      </c>
      <c r="F1491">
        <v>22.301697548591701</v>
      </c>
      <c r="G1491" t="s">
        <v>462</v>
      </c>
    </row>
    <row r="1492" spans="1:7" x14ac:dyDescent="0.3">
      <c r="A1492">
        <v>1490</v>
      </c>
      <c r="B1492">
        <v>2020</v>
      </c>
      <c r="C1492">
        <v>12</v>
      </c>
      <c r="D1492" t="s">
        <v>615</v>
      </c>
      <c r="E1492" s="1">
        <v>2041018330.9093001</v>
      </c>
      <c r="F1492">
        <v>12.904863139126901</v>
      </c>
      <c r="G1492" t="s">
        <v>462</v>
      </c>
    </row>
    <row r="1493" spans="1:7" x14ac:dyDescent="0.3">
      <c r="A1493">
        <v>1491</v>
      </c>
      <c r="B1493">
        <v>2020</v>
      </c>
      <c r="C1493">
        <v>12</v>
      </c>
      <c r="D1493" t="s">
        <v>616</v>
      </c>
      <c r="E1493" s="1">
        <v>605930355.27862597</v>
      </c>
      <c r="F1493">
        <v>13.0095577397421</v>
      </c>
      <c r="G1493" t="s">
        <v>462</v>
      </c>
    </row>
    <row r="1494" spans="1:7" x14ac:dyDescent="0.3">
      <c r="A1494">
        <v>1492</v>
      </c>
      <c r="B1494">
        <v>2020</v>
      </c>
      <c r="C1494">
        <v>12</v>
      </c>
      <c r="E1494" s="1">
        <v>131035151.786063</v>
      </c>
      <c r="F1494">
        <v>10.154842941008001</v>
      </c>
      <c r="G1494" t="s">
        <v>462</v>
      </c>
    </row>
    <row r="1495" spans="1:7" x14ac:dyDescent="0.3">
      <c r="A1495">
        <v>1493</v>
      </c>
      <c r="B1495">
        <v>2020</v>
      </c>
      <c r="C1495">
        <v>12</v>
      </c>
      <c r="D1495" t="s">
        <v>617</v>
      </c>
      <c r="E1495" s="1">
        <v>611436351.56101799</v>
      </c>
      <c r="F1495">
        <v>25.544602910168798</v>
      </c>
      <c r="G1495" t="s">
        <v>462</v>
      </c>
    </row>
    <row r="1496" spans="1:7" x14ac:dyDescent="0.3">
      <c r="A1496">
        <v>1494</v>
      </c>
      <c r="B1496">
        <v>2020</v>
      </c>
      <c r="C1496">
        <v>12</v>
      </c>
      <c r="E1496" s="1">
        <v>35239045.096558496</v>
      </c>
      <c r="F1496">
        <v>16.292540198186799</v>
      </c>
      <c r="G1496" t="s">
        <v>462</v>
      </c>
    </row>
    <row r="1497" spans="1:7" x14ac:dyDescent="0.3">
      <c r="A1497">
        <v>1495</v>
      </c>
      <c r="B1497">
        <v>2020</v>
      </c>
      <c r="C1497">
        <v>12</v>
      </c>
      <c r="D1497" t="s">
        <v>619</v>
      </c>
      <c r="E1497" s="1">
        <v>411572220.10175699</v>
      </c>
      <c r="F1497">
        <v>16.6978748221056</v>
      </c>
      <c r="G1497" t="s">
        <v>462</v>
      </c>
    </row>
    <row r="1498" spans="1:7" x14ac:dyDescent="0.3">
      <c r="A1498">
        <v>1496</v>
      </c>
      <c r="B1498">
        <v>2020</v>
      </c>
      <c r="C1498">
        <v>12</v>
      </c>
      <c r="D1498" t="s">
        <v>621</v>
      </c>
      <c r="E1498" s="1">
        <v>142609914.55098999</v>
      </c>
      <c r="F1498">
        <v>16.281342078528098</v>
      </c>
      <c r="G1498" t="s">
        <v>462</v>
      </c>
    </row>
    <row r="1499" spans="1:7" x14ac:dyDescent="0.3">
      <c r="A1499">
        <v>1497</v>
      </c>
      <c r="B1499">
        <v>2020</v>
      </c>
      <c r="C1499">
        <v>12</v>
      </c>
      <c r="D1499" t="s">
        <v>622</v>
      </c>
      <c r="E1499" s="1">
        <v>325241863.996732</v>
      </c>
      <c r="F1499">
        <v>24.18415514202</v>
      </c>
      <c r="G1499" t="s">
        <v>462</v>
      </c>
    </row>
    <row r="1500" spans="1:7" x14ac:dyDescent="0.3">
      <c r="A1500">
        <v>1498</v>
      </c>
      <c r="B1500">
        <v>2020</v>
      </c>
      <c r="C1500">
        <v>12</v>
      </c>
      <c r="D1500" t="s">
        <v>623</v>
      </c>
      <c r="E1500" s="1">
        <v>549866723.00464296</v>
      </c>
      <c r="F1500">
        <v>22.2336023662467</v>
      </c>
      <c r="G1500" t="s">
        <v>462</v>
      </c>
    </row>
    <row r="1501" spans="1:7" x14ac:dyDescent="0.3">
      <c r="A1501">
        <v>1499</v>
      </c>
      <c r="B1501">
        <v>2020</v>
      </c>
      <c r="C1501">
        <v>12</v>
      </c>
      <c r="E1501" s="1">
        <v>51177523.518806398</v>
      </c>
      <c r="F1501">
        <v>21.533735358599301</v>
      </c>
      <c r="G1501" t="s">
        <v>462</v>
      </c>
    </row>
    <row r="1502" spans="1:7" x14ac:dyDescent="0.3">
      <c r="A1502">
        <v>1500</v>
      </c>
      <c r="B1502">
        <v>2020</v>
      </c>
      <c r="C1502">
        <v>12</v>
      </c>
      <c r="E1502" s="1">
        <v>18918004.079254899</v>
      </c>
      <c r="F1502">
        <v>21.903019922475</v>
      </c>
      <c r="G1502" t="s">
        <v>462</v>
      </c>
    </row>
    <row r="1503" spans="1:7" x14ac:dyDescent="0.3">
      <c r="A1503">
        <v>1501</v>
      </c>
      <c r="B1503">
        <v>2020</v>
      </c>
      <c r="C1503">
        <v>12</v>
      </c>
      <c r="E1503" s="1">
        <v>167968861.782038</v>
      </c>
      <c r="F1503">
        <v>32.3307835423131</v>
      </c>
      <c r="G1503" t="s">
        <v>462</v>
      </c>
    </row>
    <row r="1504" spans="1:7" x14ac:dyDescent="0.3">
      <c r="A1504">
        <v>1502</v>
      </c>
      <c r="B1504">
        <v>2020</v>
      </c>
      <c r="C1504">
        <v>12</v>
      </c>
      <c r="E1504" s="1">
        <v>81433391.728578895</v>
      </c>
      <c r="F1504">
        <v>23.6336235426249</v>
      </c>
      <c r="G1504" t="s">
        <v>462</v>
      </c>
    </row>
    <row r="1505" spans="1:7" x14ac:dyDescent="0.3">
      <c r="A1505">
        <v>1503</v>
      </c>
      <c r="B1505">
        <v>2020</v>
      </c>
      <c r="C1505">
        <v>12</v>
      </c>
      <c r="D1505" t="s">
        <v>624</v>
      </c>
      <c r="E1505" s="1">
        <v>11550167785.3235</v>
      </c>
      <c r="F1505">
        <v>42.829750665624601</v>
      </c>
      <c r="G1505" t="s">
        <v>462</v>
      </c>
    </row>
    <row r="1506" spans="1:7" x14ac:dyDescent="0.3">
      <c r="A1506">
        <v>1504</v>
      </c>
      <c r="B1506">
        <v>2020</v>
      </c>
      <c r="C1506">
        <v>12</v>
      </c>
      <c r="D1506" t="s">
        <v>625</v>
      </c>
      <c r="E1506" s="1">
        <v>13014403053.783501</v>
      </c>
      <c r="F1506">
        <v>17.495044100518498</v>
      </c>
      <c r="G1506" t="s">
        <v>462</v>
      </c>
    </row>
    <row r="1507" spans="1:7" x14ac:dyDescent="0.3">
      <c r="A1507">
        <v>1505</v>
      </c>
      <c r="B1507">
        <v>2020</v>
      </c>
      <c r="C1507">
        <v>12</v>
      </c>
      <c r="D1507" t="s">
        <v>626</v>
      </c>
      <c r="E1507" s="1">
        <v>1423069413.0258601</v>
      </c>
      <c r="F1507">
        <v>10.328533558121</v>
      </c>
      <c r="G1507" t="s">
        <v>462</v>
      </c>
    </row>
    <row r="1508" spans="1:7" x14ac:dyDescent="0.3">
      <c r="A1508">
        <v>1506</v>
      </c>
      <c r="B1508">
        <v>2020</v>
      </c>
      <c r="C1508">
        <v>12</v>
      </c>
      <c r="D1508" t="s">
        <v>627</v>
      </c>
      <c r="E1508" s="1">
        <v>604356379.307827</v>
      </c>
      <c r="F1508">
        <v>11.373874146690399</v>
      </c>
      <c r="G1508" t="s">
        <v>462</v>
      </c>
    </row>
    <row r="1509" spans="1:7" x14ac:dyDescent="0.3">
      <c r="A1509">
        <v>1507</v>
      </c>
      <c r="B1509">
        <v>2020</v>
      </c>
      <c r="C1509">
        <v>12</v>
      </c>
      <c r="D1509" t="s">
        <v>628</v>
      </c>
      <c r="E1509" s="1">
        <v>728853784.529477</v>
      </c>
      <c r="F1509">
        <v>16.192545448360399</v>
      </c>
      <c r="G1509" t="s">
        <v>462</v>
      </c>
    </row>
    <row r="1510" spans="1:7" x14ac:dyDescent="0.3">
      <c r="A1510">
        <v>1508</v>
      </c>
      <c r="B1510">
        <v>2020</v>
      </c>
      <c r="C1510">
        <v>12</v>
      </c>
      <c r="D1510" t="s">
        <v>629</v>
      </c>
      <c r="E1510" s="1">
        <v>1156953600.2190299</v>
      </c>
      <c r="F1510">
        <v>36.0891467914565</v>
      </c>
      <c r="G1510" t="s">
        <v>462</v>
      </c>
    </row>
    <row r="1511" spans="1:7" x14ac:dyDescent="0.3">
      <c r="A1511">
        <v>1509</v>
      </c>
      <c r="B1511">
        <v>2020</v>
      </c>
      <c r="C1511">
        <v>12</v>
      </c>
      <c r="D1511" t="s">
        <v>630</v>
      </c>
      <c r="E1511" s="1">
        <v>8242799167.7091198</v>
      </c>
      <c r="F1511">
        <v>37.716954583647002</v>
      </c>
      <c r="G1511" t="s">
        <v>462</v>
      </c>
    </row>
    <row r="1512" spans="1:7" x14ac:dyDescent="0.3">
      <c r="A1512">
        <v>1510</v>
      </c>
      <c r="B1512">
        <v>2020</v>
      </c>
      <c r="C1512">
        <v>12</v>
      </c>
      <c r="D1512" t="s">
        <v>631</v>
      </c>
      <c r="E1512" s="1">
        <v>968076931.52810705</v>
      </c>
      <c r="F1512">
        <v>30.290908428908601</v>
      </c>
      <c r="G1512" t="s">
        <v>462</v>
      </c>
    </row>
    <row r="1513" spans="1:7" x14ac:dyDescent="0.3">
      <c r="A1513">
        <v>1511</v>
      </c>
      <c r="B1513">
        <v>2020</v>
      </c>
      <c r="C1513">
        <v>12</v>
      </c>
      <c r="D1513" t="s">
        <v>632</v>
      </c>
      <c r="E1513" s="1">
        <v>755819072.60557199</v>
      </c>
      <c r="F1513">
        <v>41.424508804699798</v>
      </c>
      <c r="G1513" t="s">
        <v>462</v>
      </c>
    </row>
    <row r="1514" spans="1:7" x14ac:dyDescent="0.3">
      <c r="A1514">
        <v>1512</v>
      </c>
      <c r="B1514">
        <v>2021</v>
      </c>
      <c r="C1514">
        <v>1</v>
      </c>
      <c r="D1514" t="s">
        <v>597</v>
      </c>
      <c r="E1514" s="1">
        <v>11471728699.770399</v>
      </c>
      <c r="F1514">
        <v>10.538699160719</v>
      </c>
      <c r="G1514" t="s">
        <v>462</v>
      </c>
    </row>
    <row r="1515" spans="1:7" x14ac:dyDescent="0.3">
      <c r="A1515">
        <v>1513</v>
      </c>
      <c r="B1515">
        <v>2021</v>
      </c>
      <c r="C1515">
        <v>1</v>
      </c>
      <c r="D1515" t="s">
        <v>598</v>
      </c>
      <c r="E1515" s="1">
        <v>3687689163.67488</v>
      </c>
      <c r="F1515">
        <v>19.695785617693598</v>
      </c>
      <c r="G1515" t="s">
        <v>462</v>
      </c>
    </row>
    <row r="1516" spans="1:7" x14ac:dyDescent="0.3">
      <c r="A1516">
        <v>1514</v>
      </c>
      <c r="B1516">
        <v>2021</v>
      </c>
      <c r="C1516">
        <v>1</v>
      </c>
      <c r="D1516" t="s">
        <v>599</v>
      </c>
      <c r="E1516" s="1">
        <v>1328345994.4294701</v>
      </c>
      <c r="F1516">
        <v>27.3622463935253</v>
      </c>
      <c r="G1516" t="s">
        <v>462</v>
      </c>
    </row>
    <row r="1517" spans="1:7" x14ac:dyDescent="0.3">
      <c r="A1517">
        <v>1515</v>
      </c>
      <c r="B1517">
        <v>2021</v>
      </c>
      <c r="C1517">
        <v>1</v>
      </c>
      <c r="D1517" t="s">
        <v>600</v>
      </c>
      <c r="E1517" s="1">
        <v>2386916831.8411002</v>
      </c>
      <c r="F1517">
        <v>50.337102705000497</v>
      </c>
      <c r="G1517" t="s">
        <v>462</v>
      </c>
    </row>
    <row r="1518" spans="1:7" x14ac:dyDescent="0.3">
      <c r="A1518">
        <v>1516</v>
      </c>
      <c r="B1518">
        <v>2021</v>
      </c>
      <c r="C1518">
        <v>1</v>
      </c>
      <c r="D1518" t="s">
        <v>601</v>
      </c>
      <c r="E1518" s="1">
        <v>1267625229.7317801</v>
      </c>
      <c r="F1518">
        <v>38.314010734885301</v>
      </c>
      <c r="G1518" t="s">
        <v>462</v>
      </c>
    </row>
    <row r="1519" spans="1:7" x14ac:dyDescent="0.3">
      <c r="A1519">
        <v>1517</v>
      </c>
      <c r="B1519">
        <v>2021</v>
      </c>
      <c r="C1519">
        <v>1</v>
      </c>
      <c r="D1519" t="s">
        <v>602</v>
      </c>
      <c r="E1519" s="1">
        <v>391058343.134152</v>
      </c>
      <c r="F1519">
        <v>45.2566963642902</v>
      </c>
      <c r="G1519" t="s">
        <v>462</v>
      </c>
    </row>
    <row r="1520" spans="1:7" x14ac:dyDescent="0.3">
      <c r="A1520">
        <v>1518</v>
      </c>
      <c r="B1520">
        <v>2021</v>
      </c>
      <c r="C1520">
        <v>1</v>
      </c>
      <c r="D1520" t="s">
        <v>603</v>
      </c>
      <c r="E1520" s="1">
        <v>422085764.02112901</v>
      </c>
      <c r="F1520">
        <v>60.388677621874201</v>
      </c>
      <c r="G1520" t="s">
        <v>462</v>
      </c>
    </row>
    <row r="1521" spans="1:7" x14ac:dyDescent="0.3">
      <c r="A1521">
        <v>1519</v>
      </c>
      <c r="B1521">
        <v>2021</v>
      </c>
      <c r="C1521">
        <v>1</v>
      </c>
      <c r="D1521" t="s">
        <v>604</v>
      </c>
      <c r="E1521" s="1">
        <v>397694749.90066302</v>
      </c>
      <c r="F1521">
        <v>50.363847108617399</v>
      </c>
      <c r="G1521" t="s">
        <v>462</v>
      </c>
    </row>
    <row r="1522" spans="1:7" x14ac:dyDescent="0.3">
      <c r="A1522">
        <v>1520</v>
      </c>
      <c r="B1522">
        <v>2021</v>
      </c>
      <c r="C1522">
        <v>1</v>
      </c>
      <c r="D1522" t="s">
        <v>605</v>
      </c>
      <c r="E1522" s="1">
        <v>1517354861.31195</v>
      </c>
      <c r="F1522">
        <v>55.576272838966503</v>
      </c>
      <c r="G1522" t="s">
        <v>462</v>
      </c>
    </row>
    <row r="1523" spans="1:7" x14ac:dyDescent="0.3">
      <c r="A1523">
        <v>1521</v>
      </c>
      <c r="B1523">
        <v>2021</v>
      </c>
      <c r="C1523">
        <v>1</v>
      </c>
      <c r="D1523" t="s">
        <v>606</v>
      </c>
      <c r="E1523" s="1">
        <v>5106491399.3695297</v>
      </c>
      <c r="F1523">
        <v>72.684059212622202</v>
      </c>
      <c r="G1523" t="s">
        <v>462</v>
      </c>
    </row>
    <row r="1524" spans="1:7" x14ac:dyDescent="0.3">
      <c r="A1524">
        <v>1522</v>
      </c>
      <c r="B1524">
        <v>2021</v>
      </c>
      <c r="C1524">
        <v>1</v>
      </c>
      <c r="D1524" t="s">
        <v>607</v>
      </c>
      <c r="E1524" s="1">
        <v>1640324372.38025</v>
      </c>
      <c r="F1524">
        <v>42.575806152917998</v>
      </c>
      <c r="G1524" t="s">
        <v>462</v>
      </c>
    </row>
    <row r="1525" spans="1:7" x14ac:dyDescent="0.3">
      <c r="A1525">
        <v>1523</v>
      </c>
      <c r="B1525">
        <v>2021</v>
      </c>
      <c r="C1525">
        <v>1</v>
      </c>
      <c r="D1525" t="s">
        <v>608</v>
      </c>
      <c r="E1525" s="1">
        <v>1996197430.5933101</v>
      </c>
      <c r="F1525">
        <v>41.315483004973601</v>
      </c>
      <c r="G1525" t="s">
        <v>462</v>
      </c>
    </row>
    <row r="1526" spans="1:7" x14ac:dyDescent="0.3">
      <c r="A1526">
        <v>1524</v>
      </c>
      <c r="B1526">
        <v>2021</v>
      </c>
      <c r="C1526">
        <v>1</v>
      </c>
      <c r="D1526" t="s">
        <v>609</v>
      </c>
      <c r="E1526" s="1">
        <v>827884512.01094699</v>
      </c>
      <c r="F1526">
        <v>39.951013205433199</v>
      </c>
      <c r="G1526" t="s">
        <v>462</v>
      </c>
    </row>
    <row r="1527" spans="1:7" x14ac:dyDescent="0.3">
      <c r="A1527">
        <v>1525</v>
      </c>
      <c r="B1527">
        <v>2021</v>
      </c>
      <c r="C1527">
        <v>1</v>
      </c>
      <c r="D1527" t="s">
        <v>610</v>
      </c>
      <c r="E1527" s="1">
        <v>27925066662.691898</v>
      </c>
      <c r="F1527">
        <v>2.68537936993902</v>
      </c>
      <c r="G1527" t="s">
        <v>462</v>
      </c>
    </row>
    <row r="1528" spans="1:7" x14ac:dyDescent="0.3">
      <c r="A1528">
        <v>1526</v>
      </c>
      <c r="B1528">
        <v>2021</v>
      </c>
      <c r="C1528">
        <v>1</v>
      </c>
      <c r="D1528" t="s">
        <v>611</v>
      </c>
      <c r="E1528" s="1">
        <v>9991630666.6372299</v>
      </c>
      <c r="F1528">
        <v>4.79936843457312</v>
      </c>
      <c r="G1528" t="s">
        <v>462</v>
      </c>
    </row>
    <row r="1529" spans="1:7" x14ac:dyDescent="0.3">
      <c r="A1529">
        <v>1527</v>
      </c>
      <c r="B1529">
        <v>2021</v>
      </c>
      <c r="C1529">
        <v>1</v>
      </c>
      <c r="E1529" s="1">
        <v>7292661387.1202002</v>
      </c>
      <c r="F1529">
        <v>7.7276017464048499</v>
      </c>
      <c r="G1529" t="s">
        <v>462</v>
      </c>
    </row>
    <row r="1530" spans="1:7" x14ac:dyDescent="0.3">
      <c r="A1530">
        <v>1528</v>
      </c>
      <c r="B1530">
        <v>2021</v>
      </c>
      <c r="C1530">
        <v>1</v>
      </c>
      <c r="D1530" t="s">
        <v>612</v>
      </c>
      <c r="E1530" s="1">
        <v>13256390113.066601</v>
      </c>
      <c r="F1530">
        <v>6.9012475770324899</v>
      </c>
      <c r="G1530" t="s">
        <v>462</v>
      </c>
    </row>
    <row r="1531" spans="1:7" x14ac:dyDescent="0.3">
      <c r="A1531">
        <v>1529</v>
      </c>
      <c r="B1531">
        <v>2021</v>
      </c>
      <c r="C1531">
        <v>1</v>
      </c>
      <c r="D1531" t="s">
        <v>613</v>
      </c>
      <c r="E1531" s="1">
        <v>3581196595.78016</v>
      </c>
      <c r="F1531">
        <v>7.8519622444432899</v>
      </c>
      <c r="G1531" t="s">
        <v>462</v>
      </c>
    </row>
    <row r="1532" spans="1:7" x14ac:dyDescent="0.3">
      <c r="A1532">
        <v>1530</v>
      </c>
      <c r="B1532">
        <v>2021</v>
      </c>
      <c r="C1532">
        <v>1</v>
      </c>
      <c r="E1532" s="1">
        <v>37247152.902896002</v>
      </c>
      <c r="F1532">
        <v>11.692479691793199</v>
      </c>
      <c r="G1532" t="s">
        <v>462</v>
      </c>
    </row>
    <row r="1533" spans="1:7" x14ac:dyDescent="0.3">
      <c r="A1533">
        <v>1531</v>
      </c>
      <c r="B1533">
        <v>2021</v>
      </c>
      <c r="C1533">
        <v>1</v>
      </c>
      <c r="E1533" s="1">
        <v>25322285.179603402</v>
      </c>
      <c r="F1533">
        <v>7.6183679853424797</v>
      </c>
      <c r="G1533" t="s">
        <v>462</v>
      </c>
    </row>
    <row r="1534" spans="1:7" x14ac:dyDescent="0.3">
      <c r="A1534">
        <v>1532</v>
      </c>
      <c r="B1534">
        <v>2021</v>
      </c>
      <c r="C1534">
        <v>1</v>
      </c>
      <c r="D1534" t="s">
        <v>615</v>
      </c>
      <c r="E1534" s="1">
        <v>2041018330.9093001</v>
      </c>
      <c r="F1534">
        <v>16.225717564762899</v>
      </c>
      <c r="G1534" t="s">
        <v>462</v>
      </c>
    </row>
    <row r="1535" spans="1:7" x14ac:dyDescent="0.3">
      <c r="A1535">
        <v>1533</v>
      </c>
      <c r="B1535">
        <v>2021</v>
      </c>
      <c r="C1535">
        <v>1</v>
      </c>
      <c r="D1535" t="s">
        <v>616</v>
      </c>
      <c r="E1535" s="1">
        <v>605930355.27862597</v>
      </c>
      <c r="F1535">
        <v>43.533697869418098</v>
      </c>
      <c r="G1535" t="s">
        <v>462</v>
      </c>
    </row>
    <row r="1536" spans="1:7" x14ac:dyDescent="0.3">
      <c r="A1536">
        <v>1534</v>
      </c>
      <c r="B1536">
        <v>2021</v>
      </c>
      <c r="C1536">
        <v>1</v>
      </c>
      <c r="E1536" s="1">
        <v>131035151.786063</v>
      </c>
      <c r="F1536">
        <v>32.810602073640801</v>
      </c>
      <c r="G1536" t="s">
        <v>462</v>
      </c>
    </row>
    <row r="1537" spans="1:7" x14ac:dyDescent="0.3">
      <c r="A1537">
        <v>1535</v>
      </c>
      <c r="B1537">
        <v>2021</v>
      </c>
      <c r="C1537">
        <v>1</v>
      </c>
      <c r="D1537" t="s">
        <v>617</v>
      </c>
      <c r="E1537" s="1">
        <v>611436351.56101799</v>
      </c>
      <c r="F1537">
        <v>52.222268542468001</v>
      </c>
      <c r="G1537" t="s">
        <v>462</v>
      </c>
    </row>
    <row r="1538" spans="1:7" x14ac:dyDescent="0.3">
      <c r="A1538">
        <v>1536</v>
      </c>
      <c r="B1538">
        <v>2021</v>
      </c>
      <c r="C1538">
        <v>1</v>
      </c>
      <c r="E1538" s="1">
        <v>35239045.096558496</v>
      </c>
      <c r="F1538">
        <v>35.363374757372597</v>
      </c>
      <c r="G1538" t="s">
        <v>462</v>
      </c>
    </row>
    <row r="1539" spans="1:7" x14ac:dyDescent="0.3">
      <c r="A1539">
        <v>1537</v>
      </c>
      <c r="B1539">
        <v>2021</v>
      </c>
      <c r="C1539">
        <v>1</v>
      </c>
      <c r="D1539" t="s">
        <v>619</v>
      </c>
      <c r="E1539" s="1">
        <v>411572220.10175699</v>
      </c>
      <c r="F1539">
        <v>33.330492707434097</v>
      </c>
      <c r="G1539" t="s">
        <v>462</v>
      </c>
    </row>
    <row r="1540" spans="1:7" x14ac:dyDescent="0.3">
      <c r="A1540">
        <v>1538</v>
      </c>
      <c r="B1540">
        <v>2021</v>
      </c>
      <c r="C1540">
        <v>1</v>
      </c>
      <c r="D1540" t="s">
        <v>621</v>
      </c>
      <c r="E1540" s="1">
        <v>142609914.55098999</v>
      </c>
      <c r="F1540">
        <v>39.5115903558019</v>
      </c>
      <c r="G1540" t="s">
        <v>462</v>
      </c>
    </row>
    <row r="1541" spans="1:7" x14ac:dyDescent="0.3">
      <c r="A1541">
        <v>1539</v>
      </c>
      <c r="B1541">
        <v>2021</v>
      </c>
      <c r="C1541">
        <v>1</v>
      </c>
      <c r="D1541" t="s">
        <v>622</v>
      </c>
      <c r="E1541" s="1">
        <v>325241863.996732</v>
      </c>
      <c r="F1541">
        <v>60.256434478817198</v>
      </c>
      <c r="G1541" t="s">
        <v>462</v>
      </c>
    </row>
    <row r="1542" spans="1:7" x14ac:dyDescent="0.3">
      <c r="A1542">
        <v>1540</v>
      </c>
      <c r="B1542">
        <v>2021</v>
      </c>
      <c r="C1542">
        <v>1</v>
      </c>
      <c r="D1542" t="s">
        <v>623</v>
      </c>
      <c r="E1542" s="1">
        <v>549866723.00464296</v>
      </c>
      <c r="F1542">
        <v>52.400703063789997</v>
      </c>
      <c r="G1542" t="s">
        <v>462</v>
      </c>
    </row>
    <row r="1543" spans="1:7" x14ac:dyDescent="0.3">
      <c r="A1543">
        <v>1541</v>
      </c>
      <c r="B1543">
        <v>2021</v>
      </c>
      <c r="C1543">
        <v>1</v>
      </c>
      <c r="E1543" s="1">
        <v>51177523.518806398</v>
      </c>
      <c r="F1543">
        <v>48.834219676082498</v>
      </c>
      <c r="G1543" t="s">
        <v>462</v>
      </c>
    </row>
    <row r="1544" spans="1:7" x14ac:dyDescent="0.3">
      <c r="A1544">
        <v>1542</v>
      </c>
      <c r="B1544">
        <v>2021</v>
      </c>
      <c r="C1544">
        <v>1</v>
      </c>
      <c r="E1544" s="1">
        <v>18918004.079254899</v>
      </c>
      <c r="F1544">
        <v>51.151958391070302</v>
      </c>
      <c r="G1544" t="s">
        <v>462</v>
      </c>
    </row>
    <row r="1545" spans="1:7" x14ac:dyDescent="0.3">
      <c r="A1545">
        <v>1543</v>
      </c>
      <c r="B1545">
        <v>2021</v>
      </c>
      <c r="C1545">
        <v>1</v>
      </c>
      <c r="E1545" s="1">
        <v>167968861.782038</v>
      </c>
      <c r="F1545">
        <v>83.701572167950005</v>
      </c>
      <c r="G1545" t="s">
        <v>462</v>
      </c>
    </row>
    <row r="1546" spans="1:7" x14ac:dyDescent="0.3">
      <c r="A1546">
        <v>1544</v>
      </c>
      <c r="B1546">
        <v>2021</v>
      </c>
      <c r="C1546">
        <v>1</v>
      </c>
      <c r="E1546" s="1">
        <v>81433391.728578895</v>
      </c>
      <c r="F1546">
        <v>39.704339673229299</v>
      </c>
      <c r="G1546" t="s">
        <v>462</v>
      </c>
    </row>
    <row r="1547" spans="1:7" x14ac:dyDescent="0.3">
      <c r="A1547">
        <v>1545</v>
      </c>
      <c r="B1547">
        <v>2021</v>
      </c>
      <c r="C1547">
        <v>1</v>
      </c>
      <c r="D1547" t="s">
        <v>624</v>
      </c>
      <c r="E1547" s="1">
        <v>11550167785.3235</v>
      </c>
      <c r="F1547">
        <v>4.4110882574199</v>
      </c>
      <c r="G1547" t="s">
        <v>462</v>
      </c>
    </row>
    <row r="1548" spans="1:7" x14ac:dyDescent="0.3">
      <c r="A1548">
        <v>1546</v>
      </c>
      <c r="B1548">
        <v>2021</v>
      </c>
      <c r="C1548">
        <v>1</v>
      </c>
      <c r="D1548" t="s">
        <v>625</v>
      </c>
      <c r="E1548" s="1">
        <v>13014403053.783501</v>
      </c>
      <c r="F1548">
        <v>13.8316502498649</v>
      </c>
      <c r="G1548" t="s">
        <v>462</v>
      </c>
    </row>
    <row r="1549" spans="1:7" x14ac:dyDescent="0.3">
      <c r="A1549">
        <v>1547</v>
      </c>
      <c r="B1549">
        <v>2021</v>
      </c>
      <c r="C1549">
        <v>1</v>
      </c>
      <c r="D1549" t="s">
        <v>626</v>
      </c>
      <c r="E1549" s="1">
        <v>1423069413.0258601</v>
      </c>
      <c r="F1549">
        <v>31.037255284382599</v>
      </c>
      <c r="G1549" t="s">
        <v>462</v>
      </c>
    </row>
    <row r="1550" spans="1:7" x14ac:dyDescent="0.3">
      <c r="A1550">
        <v>1548</v>
      </c>
      <c r="B1550">
        <v>2021</v>
      </c>
      <c r="C1550">
        <v>1</v>
      </c>
      <c r="D1550" t="s">
        <v>627</v>
      </c>
      <c r="E1550" s="1">
        <v>604356379.307827</v>
      </c>
      <c r="F1550">
        <v>41.572250458118297</v>
      </c>
      <c r="G1550" t="s">
        <v>462</v>
      </c>
    </row>
    <row r="1551" spans="1:7" x14ac:dyDescent="0.3">
      <c r="A1551">
        <v>1549</v>
      </c>
      <c r="B1551">
        <v>2021</v>
      </c>
      <c r="C1551">
        <v>1</v>
      </c>
      <c r="D1551" t="s">
        <v>628</v>
      </c>
      <c r="E1551" s="1">
        <v>728853784.529477</v>
      </c>
      <c r="F1551">
        <v>38.691242197056901</v>
      </c>
      <c r="G1551" t="s">
        <v>462</v>
      </c>
    </row>
    <row r="1552" spans="1:7" x14ac:dyDescent="0.3">
      <c r="A1552">
        <v>1550</v>
      </c>
      <c r="B1552">
        <v>2021</v>
      </c>
      <c r="C1552">
        <v>1</v>
      </c>
      <c r="D1552" t="s">
        <v>629</v>
      </c>
      <c r="E1552" s="1">
        <v>1156953600.2190299</v>
      </c>
      <c r="F1552">
        <v>87.833711780630395</v>
      </c>
      <c r="G1552" t="s">
        <v>462</v>
      </c>
    </row>
    <row r="1553" spans="1:7" x14ac:dyDescent="0.3">
      <c r="A1553">
        <v>1551</v>
      </c>
      <c r="B1553">
        <v>2021</v>
      </c>
      <c r="C1553">
        <v>1</v>
      </c>
      <c r="D1553" t="s">
        <v>630</v>
      </c>
      <c r="E1553" s="1">
        <v>8242799167.7091198</v>
      </c>
      <c r="F1553">
        <v>48.925626226995497</v>
      </c>
      <c r="G1553" t="s">
        <v>462</v>
      </c>
    </row>
    <row r="1554" spans="1:7" x14ac:dyDescent="0.3">
      <c r="A1554">
        <v>1552</v>
      </c>
      <c r="B1554">
        <v>2021</v>
      </c>
      <c r="C1554">
        <v>1</v>
      </c>
      <c r="D1554" t="s">
        <v>631</v>
      </c>
      <c r="E1554" s="1">
        <v>968076931.52810705</v>
      </c>
      <c r="F1554">
        <v>67.961151152001605</v>
      </c>
      <c r="G1554" t="s">
        <v>462</v>
      </c>
    </row>
    <row r="1555" spans="1:7" x14ac:dyDescent="0.3">
      <c r="A1555">
        <v>1553</v>
      </c>
      <c r="B1555">
        <v>2021</v>
      </c>
      <c r="C1555">
        <v>1</v>
      </c>
      <c r="D1555" t="s">
        <v>632</v>
      </c>
      <c r="E1555" s="1">
        <v>755819072.60557199</v>
      </c>
      <c r="F1555">
        <v>94.505064642572904</v>
      </c>
      <c r="G1555" t="s">
        <v>462</v>
      </c>
    </row>
    <row r="1556" spans="1:7" x14ac:dyDescent="0.3">
      <c r="A1556">
        <v>1554</v>
      </c>
      <c r="B1556">
        <v>2021</v>
      </c>
      <c r="C1556">
        <v>2</v>
      </c>
      <c r="D1556" t="s">
        <v>597</v>
      </c>
      <c r="E1556" s="1">
        <v>11471728699.770399</v>
      </c>
      <c r="F1556">
        <v>16.551735921372401</v>
      </c>
      <c r="G1556" t="s">
        <v>462</v>
      </c>
    </row>
    <row r="1557" spans="1:7" x14ac:dyDescent="0.3">
      <c r="A1557">
        <v>1555</v>
      </c>
      <c r="B1557">
        <v>2021</v>
      </c>
      <c r="C1557">
        <v>2</v>
      </c>
      <c r="D1557" t="s">
        <v>598</v>
      </c>
      <c r="E1557" s="1">
        <v>3687689163.67488</v>
      </c>
      <c r="F1557">
        <v>16.8180602198413</v>
      </c>
      <c r="G1557" t="s">
        <v>462</v>
      </c>
    </row>
    <row r="1558" spans="1:7" x14ac:dyDescent="0.3">
      <c r="A1558">
        <v>1556</v>
      </c>
      <c r="B1558">
        <v>2021</v>
      </c>
      <c r="C1558">
        <v>2</v>
      </c>
      <c r="D1558" t="s">
        <v>599</v>
      </c>
      <c r="E1558" s="1">
        <v>1328345994.4294701</v>
      </c>
      <c r="F1558">
        <v>26.689924130032399</v>
      </c>
      <c r="G1558" t="s">
        <v>462</v>
      </c>
    </row>
    <row r="1559" spans="1:7" x14ac:dyDescent="0.3">
      <c r="A1559">
        <v>1557</v>
      </c>
      <c r="B1559">
        <v>2021</v>
      </c>
      <c r="C1559">
        <v>2</v>
      </c>
      <c r="D1559" t="s">
        <v>600</v>
      </c>
      <c r="E1559" s="1">
        <v>2386916831.8411002</v>
      </c>
      <c r="F1559">
        <v>38.782524062305697</v>
      </c>
      <c r="G1559" t="s">
        <v>462</v>
      </c>
    </row>
    <row r="1560" spans="1:7" x14ac:dyDescent="0.3">
      <c r="A1560">
        <v>1558</v>
      </c>
      <c r="B1560">
        <v>2021</v>
      </c>
      <c r="C1560">
        <v>2</v>
      </c>
      <c r="D1560" t="s">
        <v>601</v>
      </c>
      <c r="E1560" s="1">
        <v>1267625229.7317801</v>
      </c>
      <c r="F1560">
        <v>24.761882812056498</v>
      </c>
      <c r="G1560" t="s">
        <v>462</v>
      </c>
    </row>
    <row r="1561" spans="1:7" x14ac:dyDescent="0.3">
      <c r="A1561">
        <v>1559</v>
      </c>
      <c r="B1561">
        <v>2021</v>
      </c>
      <c r="C1561">
        <v>2</v>
      </c>
      <c r="D1561" t="s">
        <v>602</v>
      </c>
      <c r="E1561" s="1">
        <v>391058343.134152</v>
      </c>
      <c r="F1561">
        <v>33.429279205824699</v>
      </c>
      <c r="G1561" t="s">
        <v>462</v>
      </c>
    </row>
    <row r="1562" spans="1:7" x14ac:dyDescent="0.3">
      <c r="A1562">
        <v>1560</v>
      </c>
      <c r="B1562">
        <v>2021</v>
      </c>
      <c r="C1562">
        <v>2</v>
      </c>
      <c r="D1562" t="s">
        <v>603</v>
      </c>
      <c r="E1562" s="1">
        <v>422085764.02112901</v>
      </c>
      <c r="F1562">
        <v>39.7237063679014</v>
      </c>
      <c r="G1562" t="s">
        <v>462</v>
      </c>
    </row>
    <row r="1563" spans="1:7" x14ac:dyDescent="0.3">
      <c r="A1563">
        <v>1561</v>
      </c>
      <c r="B1563">
        <v>2021</v>
      </c>
      <c r="C1563">
        <v>2</v>
      </c>
      <c r="D1563" t="s">
        <v>604</v>
      </c>
      <c r="E1563" s="1">
        <v>397694749.90066302</v>
      </c>
      <c r="F1563">
        <v>50.008913487944298</v>
      </c>
      <c r="G1563" t="s">
        <v>462</v>
      </c>
    </row>
    <row r="1564" spans="1:7" x14ac:dyDescent="0.3">
      <c r="A1564">
        <v>1562</v>
      </c>
      <c r="B1564">
        <v>2021</v>
      </c>
      <c r="C1564">
        <v>2</v>
      </c>
      <c r="D1564" t="s">
        <v>605</v>
      </c>
      <c r="E1564" s="1">
        <v>1517354861.31195</v>
      </c>
      <c r="F1564">
        <v>49.0529472575383</v>
      </c>
      <c r="G1564" t="s">
        <v>462</v>
      </c>
    </row>
    <row r="1565" spans="1:7" x14ac:dyDescent="0.3">
      <c r="A1565">
        <v>1563</v>
      </c>
      <c r="B1565">
        <v>2021</v>
      </c>
      <c r="C1565">
        <v>2</v>
      </c>
      <c r="D1565" t="s">
        <v>606</v>
      </c>
      <c r="E1565" s="1">
        <v>5106491399.3695297</v>
      </c>
      <c r="F1565">
        <v>92.078453232027996</v>
      </c>
      <c r="G1565" t="s">
        <v>462</v>
      </c>
    </row>
    <row r="1566" spans="1:7" x14ac:dyDescent="0.3">
      <c r="A1566">
        <v>1564</v>
      </c>
      <c r="B1566">
        <v>2021</v>
      </c>
      <c r="C1566">
        <v>2</v>
      </c>
      <c r="D1566" t="s">
        <v>607</v>
      </c>
      <c r="E1566" s="1">
        <v>1640324372.38025</v>
      </c>
      <c r="F1566">
        <v>84.294936441488503</v>
      </c>
      <c r="G1566" t="s">
        <v>462</v>
      </c>
    </row>
    <row r="1567" spans="1:7" x14ac:dyDescent="0.3">
      <c r="A1567">
        <v>1565</v>
      </c>
      <c r="B1567">
        <v>2021</v>
      </c>
      <c r="C1567">
        <v>2</v>
      </c>
      <c r="D1567" t="s">
        <v>608</v>
      </c>
      <c r="E1567" s="1">
        <v>1996197430.5933101</v>
      </c>
      <c r="F1567">
        <v>78.904706321701198</v>
      </c>
      <c r="G1567" t="s">
        <v>462</v>
      </c>
    </row>
    <row r="1568" spans="1:7" x14ac:dyDescent="0.3">
      <c r="A1568">
        <v>1566</v>
      </c>
      <c r="B1568">
        <v>2021</v>
      </c>
      <c r="C1568">
        <v>2</v>
      </c>
      <c r="D1568" t="s">
        <v>609</v>
      </c>
      <c r="E1568" s="1">
        <v>827884512.01094699</v>
      </c>
      <c r="F1568">
        <v>31.3273091082993</v>
      </c>
      <c r="G1568" t="s">
        <v>462</v>
      </c>
    </row>
    <row r="1569" spans="1:7" x14ac:dyDescent="0.3">
      <c r="A1569">
        <v>1567</v>
      </c>
      <c r="B1569">
        <v>2021</v>
      </c>
      <c r="C1569">
        <v>2</v>
      </c>
      <c r="D1569" t="s">
        <v>610</v>
      </c>
      <c r="E1569" s="1">
        <v>27925066662.691898</v>
      </c>
      <c r="F1569">
        <v>21.703769839975902</v>
      </c>
      <c r="G1569" t="s">
        <v>462</v>
      </c>
    </row>
    <row r="1570" spans="1:7" x14ac:dyDescent="0.3">
      <c r="A1570">
        <v>1568</v>
      </c>
      <c r="B1570">
        <v>2021</v>
      </c>
      <c r="C1570">
        <v>2</v>
      </c>
      <c r="D1570" t="s">
        <v>611</v>
      </c>
      <c r="E1570" s="1">
        <v>9991630666.6372299</v>
      </c>
      <c r="F1570">
        <v>21.844878947950299</v>
      </c>
      <c r="G1570" t="s">
        <v>462</v>
      </c>
    </row>
    <row r="1571" spans="1:7" x14ac:dyDescent="0.3">
      <c r="A1571">
        <v>1569</v>
      </c>
      <c r="B1571">
        <v>2021</v>
      </c>
      <c r="C1571">
        <v>2</v>
      </c>
      <c r="E1571" s="1">
        <v>7292661387.1202002</v>
      </c>
      <c r="F1571">
        <v>12.6778515583479</v>
      </c>
      <c r="G1571" t="s">
        <v>462</v>
      </c>
    </row>
    <row r="1572" spans="1:7" x14ac:dyDescent="0.3">
      <c r="A1572">
        <v>1570</v>
      </c>
      <c r="B1572">
        <v>2021</v>
      </c>
      <c r="C1572">
        <v>2</v>
      </c>
      <c r="D1572" t="s">
        <v>612</v>
      </c>
      <c r="E1572" s="1">
        <v>13256390113.066601</v>
      </c>
      <c r="F1572">
        <v>9.7736115808673905</v>
      </c>
      <c r="G1572" t="s">
        <v>462</v>
      </c>
    </row>
    <row r="1573" spans="1:7" x14ac:dyDescent="0.3">
      <c r="A1573">
        <v>1571</v>
      </c>
      <c r="B1573">
        <v>2021</v>
      </c>
      <c r="C1573">
        <v>2</v>
      </c>
      <c r="D1573" t="s">
        <v>613</v>
      </c>
      <c r="E1573" s="1">
        <v>3581196595.78016</v>
      </c>
      <c r="F1573">
        <v>10.2532792678712</v>
      </c>
      <c r="G1573" t="s">
        <v>462</v>
      </c>
    </row>
    <row r="1574" spans="1:7" x14ac:dyDescent="0.3">
      <c r="A1574">
        <v>1572</v>
      </c>
      <c r="B1574">
        <v>2021</v>
      </c>
      <c r="C1574">
        <v>2</v>
      </c>
      <c r="E1574" s="1">
        <v>37247152.902896002</v>
      </c>
      <c r="F1574">
        <v>17.378632477887901</v>
      </c>
      <c r="G1574" t="s">
        <v>462</v>
      </c>
    </row>
    <row r="1575" spans="1:7" x14ac:dyDescent="0.3">
      <c r="A1575">
        <v>1573</v>
      </c>
      <c r="B1575">
        <v>2021</v>
      </c>
      <c r="C1575">
        <v>2</v>
      </c>
      <c r="E1575" s="1">
        <v>25322285.179603402</v>
      </c>
      <c r="F1575">
        <v>6.6965496598771104</v>
      </c>
      <c r="G1575" t="s">
        <v>462</v>
      </c>
    </row>
    <row r="1576" spans="1:7" x14ac:dyDescent="0.3">
      <c r="A1576">
        <v>1574</v>
      </c>
      <c r="B1576">
        <v>2021</v>
      </c>
      <c r="C1576">
        <v>2</v>
      </c>
      <c r="D1576" t="s">
        <v>615</v>
      </c>
      <c r="E1576" s="1">
        <v>2041018330.9093001</v>
      </c>
      <c r="F1576">
        <v>20.133515846797799</v>
      </c>
      <c r="G1576" t="s">
        <v>462</v>
      </c>
    </row>
    <row r="1577" spans="1:7" x14ac:dyDescent="0.3">
      <c r="A1577">
        <v>1575</v>
      </c>
      <c r="B1577">
        <v>2021</v>
      </c>
      <c r="C1577">
        <v>2</v>
      </c>
      <c r="D1577" t="s">
        <v>616</v>
      </c>
      <c r="E1577" s="1">
        <v>605930355.27862597</v>
      </c>
      <c r="F1577">
        <v>24.3201720146429</v>
      </c>
      <c r="G1577" t="s">
        <v>462</v>
      </c>
    </row>
    <row r="1578" spans="1:7" x14ac:dyDescent="0.3">
      <c r="A1578">
        <v>1576</v>
      </c>
      <c r="B1578">
        <v>2021</v>
      </c>
      <c r="C1578">
        <v>2</v>
      </c>
      <c r="E1578" s="1">
        <v>131035151.786063</v>
      </c>
      <c r="F1578">
        <v>24.392140202475701</v>
      </c>
      <c r="G1578" t="s">
        <v>462</v>
      </c>
    </row>
    <row r="1579" spans="1:7" x14ac:dyDescent="0.3">
      <c r="A1579">
        <v>1577</v>
      </c>
      <c r="B1579">
        <v>2021</v>
      </c>
      <c r="C1579">
        <v>2</v>
      </c>
      <c r="D1579" t="s">
        <v>617</v>
      </c>
      <c r="E1579" s="1">
        <v>611436351.56101799</v>
      </c>
      <c r="F1579">
        <v>23.727903067874799</v>
      </c>
      <c r="G1579" t="s">
        <v>462</v>
      </c>
    </row>
    <row r="1580" spans="1:7" x14ac:dyDescent="0.3">
      <c r="A1580">
        <v>1578</v>
      </c>
      <c r="B1580">
        <v>2021</v>
      </c>
      <c r="C1580">
        <v>2</v>
      </c>
      <c r="E1580" s="1">
        <v>35239045.096558496</v>
      </c>
      <c r="F1580">
        <v>26.643006579606599</v>
      </c>
      <c r="G1580" t="s">
        <v>462</v>
      </c>
    </row>
    <row r="1581" spans="1:7" x14ac:dyDescent="0.3">
      <c r="A1581">
        <v>1579</v>
      </c>
      <c r="B1581">
        <v>2021</v>
      </c>
      <c r="C1581">
        <v>2</v>
      </c>
      <c r="D1581" t="s">
        <v>619</v>
      </c>
      <c r="E1581" s="1">
        <v>411572220.10175699</v>
      </c>
      <c r="F1581">
        <v>26.7229315229824</v>
      </c>
      <c r="G1581" t="s">
        <v>462</v>
      </c>
    </row>
    <row r="1582" spans="1:7" x14ac:dyDescent="0.3">
      <c r="A1582">
        <v>1580</v>
      </c>
      <c r="B1582">
        <v>2021</v>
      </c>
      <c r="C1582">
        <v>2</v>
      </c>
      <c r="D1582" t="s">
        <v>621</v>
      </c>
      <c r="E1582" s="1">
        <v>142609914.55098999</v>
      </c>
      <c r="F1582">
        <v>30.203875510191601</v>
      </c>
      <c r="G1582" t="s">
        <v>462</v>
      </c>
    </row>
    <row r="1583" spans="1:7" x14ac:dyDescent="0.3">
      <c r="A1583">
        <v>1581</v>
      </c>
      <c r="B1583">
        <v>2021</v>
      </c>
      <c r="C1583">
        <v>2</v>
      </c>
      <c r="D1583" t="s">
        <v>622</v>
      </c>
      <c r="E1583" s="1">
        <v>325241863.996732</v>
      </c>
      <c r="F1583">
        <v>41.008085003028398</v>
      </c>
      <c r="G1583" t="s">
        <v>462</v>
      </c>
    </row>
    <row r="1584" spans="1:7" x14ac:dyDescent="0.3">
      <c r="A1584">
        <v>1582</v>
      </c>
      <c r="B1584">
        <v>2021</v>
      </c>
      <c r="C1584">
        <v>2</v>
      </c>
      <c r="D1584" t="s">
        <v>623</v>
      </c>
      <c r="E1584" s="1">
        <v>549866723.00464296</v>
      </c>
      <c r="F1584">
        <v>40.097554276911197</v>
      </c>
      <c r="G1584" t="s">
        <v>462</v>
      </c>
    </row>
    <row r="1585" spans="1:7" x14ac:dyDescent="0.3">
      <c r="A1585">
        <v>1583</v>
      </c>
      <c r="B1585">
        <v>2021</v>
      </c>
      <c r="C1585">
        <v>2</v>
      </c>
      <c r="E1585" s="1">
        <v>51177523.518806398</v>
      </c>
      <c r="F1585">
        <v>33.792146831345697</v>
      </c>
      <c r="G1585" t="s">
        <v>462</v>
      </c>
    </row>
    <row r="1586" spans="1:7" x14ac:dyDescent="0.3">
      <c r="A1586">
        <v>1584</v>
      </c>
      <c r="B1586">
        <v>2021</v>
      </c>
      <c r="C1586">
        <v>2</v>
      </c>
      <c r="E1586" s="1">
        <v>18918004.079254899</v>
      </c>
      <c r="F1586">
        <v>37.744718057413799</v>
      </c>
      <c r="G1586" t="s">
        <v>462</v>
      </c>
    </row>
    <row r="1587" spans="1:7" x14ac:dyDescent="0.3">
      <c r="A1587">
        <v>1585</v>
      </c>
      <c r="B1587">
        <v>2021</v>
      </c>
      <c r="C1587">
        <v>2</v>
      </c>
      <c r="E1587" s="1">
        <v>167968861.782038</v>
      </c>
      <c r="F1587">
        <v>67.300424079878297</v>
      </c>
      <c r="G1587" t="s">
        <v>462</v>
      </c>
    </row>
    <row r="1588" spans="1:7" x14ac:dyDescent="0.3">
      <c r="A1588">
        <v>1586</v>
      </c>
      <c r="B1588">
        <v>2021</v>
      </c>
      <c r="C1588">
        <v>2</v>
      </c>
      <c r="E1588" s="1">
        <v>81433391.728578895</v>
      </c>
      <c r="F1588">
        <v>53.639236758188503</v>
      </c>
      <c r="G1588" t="s">
        <v>462</v>
      </c>
    </row>
    <row r="1589" spans="1:7" x14ac:dyDescent="0.3">
      <c r="A1589">
        <v>1587</v>
      </c>
      <c r="B1589">
        <v>2021</v>
      </c>
      <c r="C1589">
        <v>2</v>
      </c>
      <c r="D1589" t="s">
        <v>624</v>
      </c>
      <c r="E1589" s="1">
        <v>11550167785.3235</v>
      </c>
      <c r="F1589">
        <v>15.6979967457371</v>
      </c>
      <c r="G1589" t="s">
        <v>462</v>
      </c>
    </row>
    <row r="1590" spans="1:7" x14ac:dyDescent="0.3">
      <c r="A1590">
        <v>1588</v>
      </c>
      <c r="B1590">
        <v>2021</v>
      </c>
      <c r="C1590">
        <v>2</v>
      </c>
      <c r="D1590" t="s">
        <v>625</v>
      </c>
      <c r="E1590" s="1">
        <v>13014403053.783501</v>
      </c>
      <c r="F1590">
        <v>21.358563813445901</v>
      </c>
      <c r="G1590" t="s">
        <v>462</v>
      </c>
    </row>
    <row r="1591" spans="1:7" x14ac:dyDescent="0.3">
      <c r="A1591">
        <v>1589</v>
      </c>
      <c r="B1591">
        <v>2021</v>
      </c>
      <c r="C1591">
        <v>2</v>
      </c>
      <c r="D1591" t="s">
        <v>626</v>
      </c>
      <c r="E1591" s="1">
        <v>1423069413.0258601</v>
      </c>
      <c r="F1591">
        <v>32.181579779460201</v>
      </c>
      <c r="G1591" t="s">
        <v>462</v>
      </c>
    </row>
    <row r="1592" spans="1:7" x14ac:dyDescent="0.3">
      <c r="A1592">
        <v>1590</v>
      </c>
      <c r="B1592">
        <v>2021</v>
      </c>
      <c r="C1592">
        <v>2</v>
      </c>
      <c r="D1592" t="s">
        <v>627</v>
      </c>
      <c r="E1592" s="1">
        <v>604356379.307827</v>
      </c>
      <c r="F1592">
        <v>37.051204252791301</v>
      </c>
      <c r="G1592" t="s">
        <v>462</v>
      </c>
    </row>
    <row r="1593" spans="1:7" x14ac:dyDescent="0.3">
      <c r="A1593">
        <v>1591</v>
      </c>
      <c r="B1593">
        <v>2021</v>
      </c>
      <c r="C1593">
        <v>2</v>
      </c>
      <c r="D1593" t="s">
        <v>628</v>
      </c>
      <c r="E1593" s="1">
        <v>728853784.529477</v>
      </c>
      <c r="F1593">
        <v>35.6888205228529</v>
      </c>
      <c r="G1593" t="s">
        <v>462</v>
      </c>
    </row>
    <row r="1594" spans="1:7" x14ac:dyDescent="0.3">
      <c r="A1594">
        <v>1592</v>
      </c>
      <c r="B1594">
        <v>2021</v>
      </c>
      <c r="C1594">
        <v>2</v>
      </c>
      <c r="D1594" t="s">
        <v>629</v>
      </c>
      <c r="E1594" s="1">
        <v>1156953600.2190299</v>
      </c>
      <c r="F1594">
        <v>69.364324021218394</v>
      </c>
      <c r="G1594" t="s">
        <v>462</v>
      </c>
    </row>
    <row r="1595" spans="1:7" x14ac:dyDescent="0.3">
      <c r="A1595">
        <v>1593</v>
      </c>
      <c r="B1595">
        <v>2021</v>
      </c>
      <c r="C1595">
        <v>2</v>
      </c>
      <c r="D1595" t="s">
        <v>630</v>
      </c>
      <c r="E1595" s="1">
        <v>8242799167.7091198</v>
      </c>
      <c r="F1595">
        <v>66.644267166377603</v>
      </c>
      <c r="G1595" t="s">
        <v>462</v>
      </c>
    </row>
    <row r="1596" spans="1:7" x14ac:dyDescent="0.3">
      <c r="A1596">
        <v>1594</v>
      </c>
      <c r="B1596">
        <v>2021</v>
      </c>
      <c r="C1596">
        <v>2</v>
      </c>
      <c r="D1596" t="s">
        <v>631</v>
      </c>
      <c r="E1596" s="1">
        <v>968076931.52810705</v>
      </c>
      <c r="F1596">
        <v>47.643744961764902</v>
      </c>
      <c r="G1596" t="s">
        <v>462</v>
      </c>
    </row>
    <row r="1597" spans="1:7" x14ac:dyDescent="0.3">
      <c r="A1597">
        <v>1595</v>
      </c>
      <c r="B1597">
        <v>2021</v>
      </c>
      <c r="C1597">
        <v>2</v>
      </c>
      <c r="D1597" t="s">
        <v>632</v>
      </c>
      <c r="E1597" s="1">
        <v>755819072.60557199</v>
      </c>
      <c r="F1597">
        <v>65.250523475495498</v>
      </c>
      <c r="G1597" t="s">
        <v>462</v>
      </c>
    </row>
    <row r="1598" spans="1:7" x14ac:dyDescent="0.3">
      <c r="A1598">
        <v>1596</v>
      </c>
      <c r="B1598">
        <v>2021</v>
      </c>
      <c r="C1598">
        <v>3</v>
      </c>
      <c r="D1598" t="s">
        <v>597</v>
      </c>
      <c r="E1598" s="1">
        <v>11471728699.770399</v>
      </c>
      <c r="F1598">
        <v>24.919347951759601</v>
      </c>
      <c r="G1598" t="s">
        <v>462</v>
      </c>
    </row>
    <row r="1599" spans="1:7" x14ac:dyDescent="0.3">
      <c r="A1599">
        <v>1597</v>
      </c>
      <c r="B1599">
        <v>2021</v>
      </c>
      <c r="C1599">
        <v>3</v>
      </c>
      <c r="D1599" t="s">
        <v>598</v>
      </c>
      <c r="E1599" s="1">
        <v>3687689163.67488</v>
      </c>
      <c r="F1599">
        <v>34.882993032645501</v>
      </c>
      <c r="G1599" t="s">
        <v>462</v>
      </c>
    </row>
    <row r="1600" spans="1:7" x14ac:dyDescent="0.3">
      <c r="A1600">
        <v>1598</v>
      </c>
      <c r="B1600">
        <v>2021</v>
      </c>
      <c r="C1600">
        <v>3</v>
      </c>
      <c r="D1600" t="s">
        <v>599</v>
      </c>
      <c r="E1600" s="1">
        <v>1328345994.4294701</v>
      </c>
      <c r="F1600">
        <v>40.744596404460403</v>
      </c>
      <c r="G1600" t="s">
        <v>462</v>
      </c>
    </row>
    <row r="1601" spans="1:7" x14ac:dyDescent="0.3">
      <c r="A1601">
        <v>1599</v>
      </c>
      <c r="B1601">
        <v>2021</v>
      </c>
      <c r="C1601">
        <v>3</v>
      </c>
      <c r="D1601" t="s">
        <v>600</v>
      </c>
      <c r="E1601" s="1">
        <v>2386916831.8411002</v>
      </c>
      <c r="F1601">
        <v>37.6510468411159</v>
      </c>
      <c r="G1601" t="s">
        <v>462</v>
      </c>
    </row>
    <row r="1602" spans="1:7" x14ac:dyDescent="0.3">
      <c r="A1602">
        <v>1600</v>
      </c>
      <c r="B1602">
        <v>2021</v>
      </c>
      <c r="C1602">
        <v>3</v>
      </c>
      <c r="D1602" t="s">
        <v>601</v>
      </c>
      <c r="E1602" s="1">
        <v>1267625229.7317801</v>
      </c>
      <c r="F1602">
        <v>32.363810750649002</v>
      </c>
      <c r="G1602" t="s">
        <v>462</v>
      </c>
    </row>
    <row r="1603" spans="1:7" x14ac:dyDescent="0.3">
      <c r="A1603">
        <v>1601</v>
      </c>
      <c r="B1603">
        <v>2021</v>
      </c>
      <c r="C1603">
        <v>3</v>
      </c>
      <c r="D1603" t="s">
        <v>602</v>
      </c>
      <c r="E1603" s="1">
        <v>391058343.134152</v>
      </c>
      <c r="F1603">
        <v>36.6360487327699</v>
      </c>
      <c r="G1603" t="s">
        <v>462</v>
      </c>
    </row>
    <row r="1604" spans="1:7" x14ac:dyDescent="0.3">
      <c r="A1604">
        <v>1602</v>
      </c>
      <c r="B1604">
        <v>2021</v>
      </c>
      <c r="C1604">
        <v>3</v>
      </c>
      <c r="D1604" t="s">
        <v>603</v>
      </c>
      <c r="E1604" s="1">
        <v>422085764.02112901</v>
      </c>
      <c r="F1604">
        <v>45.229857874714597</v>
      </c>
      <c r="G1604" t="s">
        <v>462</v>
      </c>
    </row>
    <row r="1605" spans="1:7" x14ac:dyDescent="0.3">
      <c r="A1605">
        <v>1603</v>
      </c>
      <c r="B1605">
        <v>2021</v>
      </c>
      <c r="C1605">
        <v>3</v>
      </c>
      <c r="D1605" t="s">
        <v>604</v>
      </c>
      <c r="E1605" s="1">
        <v>397694749.90066302</v>
      </c>
      <c r="F1605">
        <v>47.523271906146903</v>
      </c>
      <c r="G1605" t="s">
        <v>462</v>
      </c>
    </row>
    <row r="1606" spans="1:7" x14ac:dyDescent="0.3">
      <c r="A1606">
        <v>1604</v>
      </c>
      <c r="B1606">
        <v>2021</v>
      </c>
      <c r="C1606">
        <v>3</v>
      </c>
      <c r="D1606" t="s">
        <v>605</v>
      </c>
      <c r="E1606" s="1">
        <v>1517354861.31195</v>
      </c>
      <c r="F1606">
        <v>48.717274363751599</v>
      </c>
      <c r="G1606" t="s">
        <v>462</v>
      </c>
    </row>
    <row r="1607" spans="1:7" x14ac:dyDescent="0.3">
      <c r="A1607">
        <v>1605</v>
      </c>
      <c r="B1607">
        <v>2021</v>
      </c>
      <c r="C1607">
        <v>3</v>
      </c>
      <c r="D1607" t="s">
        <v>606</v>
      </c>
      <c r="E1607" s="1">
        <v>5106491399.3695297</v>
      </c>
      <c r="F1607">
        <v>57.517603133365803</v>
      </c>
      <c r="G1607" t="s">
        <v>462</v>
      </c>
    </row>
    <row r="1608" spans="1:7" x14ac:dyDescent="0.3">
      <c r="A1608">
        <v>1606</v>
      </c>
      <c r="B1608">
        <v>2021</v>
      </c>
      <c r="C1608">
        <v>3</v>
      </c>
      <c r="D1608" t="s">
        <v>607</v>
      </c>
      <c r="E1608" s="1">
        <v>1640324372.38025</v>
      </c>
      <c r="F1608">
        <v>47.189670260924601</v>
      </c>
      <c r="G1608" t="s">
        <v>462</v>
      </c>
    </row>
    <row r="1609" spans="1:7" x14ac:dyDescent="0.3">
      <c r="A1609">
        <v>1607</v>
      </c>
      <c r="B1609">
        <v>2021</v>
      </c>
      <c r="C1609">
        <v>3</v>
      </c>
      <c r="D1609" t="s">
        <v>608</v>
      </c>
      <c r="E1609" s="1">
        <v>1996197430.5933101</v>
      </c>
      <c r="F1609">
        <v>34.745367773431497</v>
      </c>
      <c r="G1609" t="s">
        <v>462</v>
      </c>
    </row>
    <row r="1610" spans="1:7" x14ac:dyDescent="0.3">
      <c r="A1610">
        <v>1608</v>
      </c>
      <c r="B1610">
        <v>2021</v>
      </c>
      <c r="C1610">
        <v>3</v>
      </c>
      <c r="D1610" t="s">
        <v>609</v>
      </c>
      <c r="E1610" s="1">
        <v>827884512.01094699</v>
      </c>
      <c r="F1610">
        <v>39.648644703512403</v>
      </c>
      <c r="G1610" t="s">
        <v>462</v>
      </c>
    </row>
    <row r="1611" spans="1:7" x14ac:dyDescent="0.3">
      <c r="A1611">
        <v>1609</v>
      </c>
      <c r="B1611">
        <v>2021</v>
      </c>
      <c r="C1611">
        <v>3</v>
      </c>
      <c r="D1611" t="s">
        <v>610</v>
      </c>
      <c r="E1611" s="1">
        <v>27925066662.691898</v>
      </c>
      <c r="F1611">
        <v>28.2575749713676</v>
      </c>
      <c r="G1611" t="s">
        <v>462</v>
      </c>
    </row>
    <row r="1612" spans="1:7" x14ac:dyDescent="0.3">
      <c r="A1612">
        <v>1610</v>
      </c>
      <c r="B1612">
        <v>2021</v>
      </c>
      <c r="C1612">
        <v>3</v>
      </c>
      <c r="D1612" t="s">
        <v>611</v>
      </c>
      <c r="E1612" s="1">
        <v>9991630666.6372299</v>
      </c>
      <c r="F1612">
        <v>23.65948734426</v>
      </c>
      <c r="G1612" t="s">
        <v>462</v>
      </c>
    </row>
    <row r="1613" spans="1:7" x14ac:dyDescent="0.3">
      <c r="A1613">
        <v>1611</v>
      </c>
      <c r="B1613">
        <v>2021</v>
      </c>
      <c r="C1613">
        <v>3</v>
      </c>
      <c r="E1613" s="1">
        <v>7292661387.1202002</v>
      </c>
      <c r="F1613">
        <v>20.251109552490799</v>
      </c>
      <c r="G1613" t="s">
        <v>462</v>
      </c>
    </row>
    <row r="1614" spans="1:7" x14ac:dyDescent="0.3">
      <c r="A1614">
        <v>1612</v>
      </c>
      <c r="B1614">
        <v>2021</v>
      </c>
      <c r="C1614">
        <v>3</v>
      </c>
      <c r="D1614" t="s">
        <v>612</v>
      </c>
      <c r="E1614" s="1">
        <v>13256390113.066601</v>
      </c>
      <c r="F1614">
        <v>18.2187121923718</v>
      </c>
      <c r="G1614" t="s">
        <v>462</v>
      </c>
    </row>
    <row r="1615" spans="1:7" x14ac:dyDescent="0.3">
      <c r="A1615">
        <v>1613</v>
      </c>
      <c r="B1615">
        <v>2021</v>
      </c>
      <c r="C1615">
        <v>3</v>
      </c>
      <c r="D1615" t="s">
        <v>613</v>
      </c>
      <c r="E1615" s="1">
        <v>3581196595.78016</v>
      </c>
      <c r="F1615">
        <v>19.772545110034301</v>
      </c>
      <c r="G1615" t="s">
        <v>462</v>
      </c>
    </row>
    <row r="1616" spans="1:7" x14ac:dyDescent="0.3">
      <c r="A1616">
        <v>1614</v>
      </c>
      <c r="B1616">
        <v>2021</v>
      </c>
      <c r="C1616">
        <v>3</v>
      </c>
      <c r="E1616" s="1">
        <v>37247152.902896002</v>
      </c>
      <c r="F1616">
        <v>17.790330538912301</v>
      </c>
      <c r="G1616" t="s">
        <v>462</v>
      </c>
    </row>
    <row r="1617" spans="1:7" x14ac:dyDescent="0.3">
      <c r="A1617">
        <v>1615</v>
      </c>
      <c r="B1617">
        <v>2021</v>
      </c>
      <c r="C1617">
        <v>3</v>
      </c>
      <c r="E1617" s="1">
        <v>25322285.179603402</v>
      </c>
      <c r="F1617">
        <v>18.022195415063301</v>
      </c>
      <c r="G1617" t="s">
        <v>462</v>
      </c>
    </row>
    <row r="1618" spans="1:7" x14ac:dyDescent="0.3">
      <c r="A1618">
        <v>1616</v>
      </c>
      <c r="B1618">
        <v>2021</v>
      </c>
      <c r="C1618">
        <v>3</v>
      </c>
      <c r="D1618" t="s">
        <v>615</v>
      </c>
      <c r="E1618" s="1">
        <v>2041018330.9093001</v>
      </c>
      <c r="F1618">
        <v>23.7400187318642</v>
      </c>
      <c r="G1618" t="s">
        <v>462</v>
      </c>
    </row>
    <row r="1619" spans="1:7" x14ac:dyDescent="0.3">
      <c r="A1619">
        <v>1617</v>
      </c>
      <c r="B1619">
        <v>2021</v>
      </c>
      <c r="C1619">
        <v>3</v>
      </c>
      <c r="D1619" t="s">
        <v>616</v>
      </c>
      <c r="E1619" s="1">
        <v>605930355.27862597</v>
      </c>
      <c r="F1619">
        <v>27.945773566735301</v>
      </c>
      <c r="G1619" t="s">
        <v>462</v>
      </c>
    </row>
    <row r="1620" spans="1:7" x14ac:dyDescent="0.3">
      <c r="A1620">
        <v>1618</v>
      </c>
      <c r="B1620">
        <v>2021</v>
      </c>
      <c r="C1620">
        <v>3</v>
      </c>
      <c r="E1620" s="1">
        <v>131035151.786063</v>
      </c>
      <c r="F1620">
        <v>22.113488102531502</v>
      </c>
      <c r="G1620" t="s">
        <v>462</v>
      </c>
    </row>
    <row r="1621" spans="1:7" x14ac:dyDescent="0.3">
      <c r="A1621">
        <v>1619</v>
      </c>
      <c r="B1621">
        <v>2021</v>
      </c>
      <c r="C1621">
        <v>3</v>
      </c>
      <c r="D1621" t="s">
        <v>617</v>
      </c>
      <c r="E1621" s="1">
        <v>611436351.56101799</v>
      </c>
      <c r="F1621">
        <v>29.695546336653202</v>
      </c>
      <c r="G1621" t="s">
        <v>462</v>
      </c>
    </row>
    <row r="1622" spans="1:7" x14ac:dyDescent="0.3">
      <c r="A1622">
        <v>1620</v>
      </c>
      <c r="B1622">
        <v>2021</v>
      </c>
      <c r="C1622">
        <v>3</v>
      </c>
      <c r="E1622" s="1">
        <v>35239045.096558496</v>
      </c>
      <c r="F1622">
        <v>33.636387990525897</v>
      </c>
      <c r="G1622" t="s">
        <v>462</v>
      </c>
    </row>
    <row r="1623" spans="1:7" x14ac:dyDescent="0.3">
      <c r="A1623">
        <v>1621</v>
      </c>
      <c r="B1623">
        <v>2021</v>
      </c>
      <c r="C1623">
        <v>3</v>
      </c>
      <c r="D1623" t="s">
        <v>619</v>
      </c>
      <c r="E1623" s="1">
        <v>411572220.10175699</v>
      </c>
      <c r="F1623">
        <v>35.553415527116599</v>
      </c>
      <c r="G1623" t="s">
        <v>462</v>
      </c>
    </row>
    <row r="1624" spans="1:7" x14ac:dyDescent="0.3">
      <c r="A1624">
        <v>1622</v>
      </c>
      <c r="B1624">
        <v>2021</v>
      </c>
      <c r="C1624">
        <v>3</v>
      </c>
      <c r="D1624" t="s">
        <v>621</v>
      </c>
      <c r="E1624" s="1">
        <v>142609914.55098999</v>
      </c>
      <c r="F1624">
        <v>43.6085136225581</v>
      </c>
      <c r="G1624" t="s">
        <v>462</v>
      </c>
    </row>
    <row r="1625" spans="1:7" x14ac:dyDescent="0.3">
      <c r="A1625">
        <v>1623</v>
      </c>
      <c r="B1625">
        <v>2021</v>
      </c>
      <c r="C1625">
        <v>3</v>
      </c>
      <c r="D1625" t="s">
        <v>622</v>
      </c>
      <c r="E1625" s="1">
        <v>325241863.996732</v>
      </c>
      <c r="F1625">
        <v>50.610385208962903</v>
      </c>
      <c r="G1625" t="s">
        <v>462</v>
      </c>
    </row>
    <row r="1626" spans="1:7" x14ac:dyDescent="0.3">
      <c r="A1626">
        <v>1624</v>
      </c>
      <c r="B1626">
        <v>2021</v>
      </c>
      <c r="C1626">
        <v>3</v>
      </c>
      <c r="D1626" t="s">
        <v>623</v>
      </c>
      <c r="E1626" s="1">
        <v>549866723.00464296</v>
      </c>
      <c r="F1626">
        <v>48.956096814889499</v>
      </c>
      <c r="G1626" t="s">
        <v>462</v>
      </c>
    </row>
    <row r="1627" spans="1:7" x14ac:dyDescent="0.3">
      <c r="A1627">
        <v>1625</v>
      </c>
      <c r="B1627">
        <v>2021</v>
      </c>
      <c r="C1627">
        <v>3</v>
      </c>
      <c r="E1627" s="1">
        <v>51177523.518806398</v>
      </c>
      <c r="F1627">
        <v>34.873421723634202</v>
      </c>
      <c r="G1627" t="s">
        <v>462</v>
      </c>
    </row>
    <row r="1628" spans="1:7" x14ac:dyDescent="0.3">
      <c r="A1628">
        <v>1626</v>
      </c>
      <c r="B1628">
        <v>2021</v>
      </c>
      <c r="C1628">
        <v>3</v>
      </c>
      <c r="E1628" s="1">
        <v>18918004.079254899</v>
      </c>
      <c r="F1628">
        <v>43.070353937645699</v>
      </c>
      <c r="G1628" t="s">
        <v>462</v>
      </c>
    </row>
    <row r="1629" spans="1:7" x14ac:dyDescent="0.3">
      <c r="A1629">
        <v>1627</v>
      </c>
      <c r="B1629">
        <v>2021</v>
      </c>
      <c r="C1629">
        <v>3</v>
      </c>
      <c r="E1629" s="1">
        <v>167968861.782038</v>
      </c>
      <c r="F1629">
        <v>53.430164613060398</v>
      </c>
      <c r="G1629" t="s">
        <v>462</v>
      </c>
    </row>
    <row r="1630" spans="1:7" x14ac:dyDescent="0.3">
      <c r="A1630">
        <v>1628</v>
      </c>
      <c r="B1630">
        <v>2021</v>
      </c>
      <c r="C1630">
        <v>3</v>
      </c>
      <c r="E1630" s="1">
        <v>81433391.728578895</v>
      </c>
      <c r="F1630">
        <v>21.6921697437548</v>
      </c>
      <c r="G1630" t="s">
        <v>462</v>
      </c>
    </row>
    <row r="1631" spans="1:7" x14ac:dyDescent="0.3">
      <c r="A1631">
        <v>1629</v>
      </c>
      <c r="B1631">
        <v>2021</v>
      </c>
      <c r="C1631">
        <v>3</v>
      </c>
      <c r="D1631" t="s">
        <v>624</v>
      </c>
      <c r="E1631" s="1">
        <v>11550167785.3235</v>
      </c>
      <c r="F1631">
        <v>29.760337829403401</v>
      </c>
      <c r="G1631" t="s">
        <v>462</v>
      </c>
    </row>
    <row r="1632" spans="1:7" x14ac:dyDescent="0.3">
      <c r="A1632">
        <v>1630</v>
      </c>
      <c r="B1632">
        <v>2021</v>
      </c>
      <c r="C1632">
        <v>3</v>
      </c>
      <c r="D1632" t="s">
        <v>625</v>
      </c>
      <c r="E1632" s="1">
        <v>13014403053.783501</v>
      </c>
      <c r="F1632">
        <v>28.652967409546999</v>
      </c>
      <c r="G1632" t="s">
        <v>462</v>
      </c>
    </row>
    <row r="1633" spans="1:7" x14ac:dyDescent="0.3">
      <c r="A1633">
        <v>1631</v>
      </c>
      <c r="B1633">
        <v>2021</v>
      </c>
      <c r="C1633">
        <v>3</v>
      </c>
      <c r="D1633" t="s">
        <v>626</v>
      </c>
      <c r="E1633" s="1">
        <v>1423069413.0258601</v>
      </c>
      <c r="F1633">
        <v>24.189630089702099</v>
      </c>
      <c r="G1633" t="s">
        <v>462</v>
      </c>
    </row>
    <row r="1634" spans="1:7" x14ac:dyDescent="0.3">
      <c r="A1634">
        <v>1632</v>
      </c>
      <c r="B1634">
        <v>2021</v>
      </c>
      <c r="C1634">
        <v>3</v>
      </c>
      <c r="D1634" t="s">
        <v>627</v>
      </c>
      <c r="E1634" s="1">
        <v>604356379.307827</v>
      </c>
      <c r="F1634">
        <v>28.168365739872399</v>
      </c>
      <c r="G1634" t="s">
        <v>462</v>
      </c>
    </row>
    <row r="1635" spans="1:7" x14ac:dyDescent="0.3">
      <c r="A1635">
        <v>1633</v>
      </c>
      <c r="B1635">
        <v>2021</v>
      </c>
      <c r="C1635">
        <v>3</v>
      </c>
      <c r="D1635" t="s">
        <v>628</v>
      </c>
      <c r="E1635" s="1">
        <v>728853784.529477</v>
      </c>
      <c r="F1635">
        <v>36.776084137084602</v>
      </c>
      <c r="G1635" t="s">
        <v>462</v>
      </c>
    </row>
    <row r="1636" spans="1:7" x14ac:dyDescent="0.3">
      <c r="A1636">
        <v>1634</v>
      </c>
      <c r="B1636">
        <v>2021</v>
      </c>
      <c r="C1636">
        <v>3</v>
      </c>
      <c r="D1636" t="s">
        <v>629</v>
      </c>
      <c r="E1636" s="1">
        <v>1156953600.2190299</v>
      </c>
      <c r="F1636">
        <v>60.453853470097101</v>
      </c>
      <c r="G1636" t="s">
        <v>462</v>
      </c>
    </row>
    <row r="1637" spans="1:7" x14ac:dyDescent="0.3">
      <c r="A1637">
        <v>1635</v>
      </c>
      <c r="B1637">
        <v>2021</v>
      </c>
      <c r="C1637">
        <v>3</v>
      </c>
      <c r="D1637" t="s">
        <v>630</v>
      </c>
      <c r="E1637" s="1">
        <v>8242799167.7091198</v>
      </c>
      <c r="F1637">
        <v>44.847597101432399</v>
      </c>
      <c r="G1637" t="s">
        <v>462</v>
      </c>
    </row>
    <row r="1638" spans="1:7" x14ac:dyDescent="0.3">
      <c r="A1638">
        <v>1636</v>
      </c>
      <c r="B1638">
        <v>2021</v>
      </c>
      <c r="C1638">
        <v>3</v>
      </c>
      <c r="D1638" t="s">
        <v>631</v>
      </c>
      <c r="E1638" s="1">
        <v>968076931.52810705</v>
      </c>
      <c r="F1638">
        <v>63.438825218364499</v>
      </c>
      <c r="G1638" t="s">
        <v>462</v>
      </c>
    </row>
    <row r="1639" spans="1:7" x14ac:dyDescent="0.3">
      <c r="A1639">
        <v>1637</v>
      </c>
      <c r="B1639">
        <v>2021</v>
      </c>
      <c r="C1639">
        <v>3</v>
      </c>
      <c r="D1639" t="s">
        <v>632</v>
      </c>
      <c r="E1639" s="1">
        <v>755819072.60557199</v>
      </c>
      <c r="F1639">
        <v>78.467171006598605</v>
      </c>
      <c r="G1639" t="s">
        <v>462</v>
      </c>
    </row>
    <row r="1640" spans="1:7" x14ac:dyDescent="0.3">
      <c r="A1640">
        <v>1638</v>
      </c>
      <c r="B1640">
        <v>2021</v>
      </c>
      <c r="C1640">
        <v>4</v>
      </c>
      <c r="D1640" t="s">
        <v>597</v>
      </c>
      <c r="E1640" s="1">
        <v>11471728699.770399</v>
      </c>
      <c r="F1640">
        <v>37.060372063187501</v>
      </c>
      <c r="G1640" t="s">
        <v>462</v>
      </c>
    </row>
    <row r="1641" spans="1:7" x14ac:dyDescent="0.3">
      <c r="A1641">
        <v>1639</v>
      </c>
      <c r="B1641">
        <v>2021</v>
      </c>
      <c r="C1641">
        <v>4</v>
      </c>
      <c r="D1641" t="s">
        <v>598</v>
      </c>
      <c r="E1641" s="1">
        <v>3687689163.67488</v>
      </c>
      <c r="F1641">
        <v>112.473842166377</v>
      </c>
      <c r="G1641" t="s">
        <v>462</v>
      </c>
    </row>
    <row r="1642" spans="1:7" x14ac:dyDescent="0.3">
      <c r="A1642">
        <v>1640</v>
      </c>
      <c r="B1642">
        <v>2021</v>
      </c>
      <c r="C1642">
        <v>4</v>
      </c>
      <c r="D1642" t="s">
        <v>599</v>
      </c>
      <c r="E1642" s="1">
        <v>1328345994.4294701</v>
      </c>
      <c r="F1642">
        <v>120.344182604156</v>
      </c>
      <c r="G1642" t="s">
        <v>462</v>
      </c>
    </row>
    <row r="1643" spans="1:7" x14ac:dyDescent="0.3">
      <c r="A1643">
        <v>1641</v>
      </c>
      <c r="B1643">
        <v>2021</v>
      </c>
      <c r="C1643">
        <v>4</v>
      </c>
      <c r="D1643" t="s">
        <v>600</v>
      </c>
      <c r="E1643" s="1">
        <v>2386916831.8411002</v>
      </c>
      <c r="F1643">
        <v>121.92534149956499</v>
      </c>
      <c r="G1643" t="s">
        <v>462</v>
      </c>
    </row>
    <row r="1644" spans="1:7" x14ac:dyDescent="0.3">
      <c r="A1644">
        <v>1642</v>
      </c>
      <c r="B1644">
        <v>2021</v>
      </c>
      <c r="C1644">
        <v>4</v>
      </c>
      <c r="D1644" t="s">
        <v>601</v>
      </c>
      <c r="E1644" s="1">
        <v>1267625229.7317801</v>
      </c>
      <c r="F1644">
        <v>92.723806272796494</v>
      </c>
      <c r="G1644" t="s">
        <v>462</v>
      </c>
    </row>
    <row r="1645" spans="1:7" x14ac:dyDescent="0.3">
      <c r="A1645">
        <v>1643</v>
      </c>
      <c r="B1645">
        <v>2021</v>
      </c>
      <c r="C1645">
        <v>4</v>
      </c>
      <c r="D1645" t="s">
        <v>602</v>
      </c>
      <c r="E1645" s="1">
        <v>391058343.134152</v>
      </c>
      <c r="F1645">
        <v>133.32283989445099</v>
      </c>
      <c r="G1645" t="s">
        <v>462</v>
      </c>
    </row>
    <row r="1646" spans="1:7" x14ac:dyDescent="0.3">
      <c r="A1646">
        <v>1644</v>
      </c>
      <c r="B1646">
        <v>2021</v>
      </c>
      <c r="C1646">
        <v>4</v>
      </c>
      <c r="D1646" t="s">
        <v>603</v>
      </c>
      <c r="E1646" s="1">
        <v>422085764.02112901</v>
      </c>
      <c r="F1646">
        <v>198.36901280448799</v>
      </c>
      <c r="G1646" t="s">
        <v>462</v>
      </c>
    </row>
    <row r="1647" spans="1:7" x14ac:dyDescent="0.3">
      <c r="A1647">
        <v>1645</v>
      </c>
      <c r="B1647">
        <v>2021</v>
      </c>
      <c r="C1647">
        <v>4</v>
      </c>
      <c r="D1647" t="s">
        <v>604</v>
      </c>
      <c r="E1647" s="1">
        <v>397694749.90066302</v>
      </c>
      <c r="F1647">
        <v>171.80133690803501</v>
      </c>
      <c r="G1647" t="s">
        <v>462</v>
      </c>
    </row>
    <row r="1648" spans="1:7" x14ac:dyDescent="0.3">
      <c r="A1648">
        <v>1646</v>
      </c>
      <c r="B1648">
        <v>2021</v>
      </c>
      <c r="C1648">
        <v>4</v>
      </c>
      <c r="D1648" t="s">
        <v>605</v>
      </c>
      <c r="E1648" s="1">
        <v>1517354861.31195</v>
      </c>
      <c r="F1648">
        <v>104.979841610338</v>
      </c>
      <c r="G1648" t="s">
        <v>462</v>
      </c>
    </row>
    <row r="1649" spans="1:7" x14ac:dyDescent="0.3">
      <c r="A1649">
        <v>1647</v>
      </c>
      <c r="B1649">
        <v>2021</v>
      </c>
      <c r="C1649">
        <v>4</v>
      </c>
      <c r="D1649" t="s">
        <v>606</v>
      </c>
      <c r="E1649" s="1">
        <v>5106491399.3695297</v>
      </c>
      <c r="F1649">
        <v>127.253221404649</v>
      </c>
      <c r="G1649" t="s">
        <v>462</v>
      </c>
    </row>
    <row r="1650" spans="1:7" x14ac:dyDescent="0.3">
      <c r="A1650">
        <v>1648</v>
      </c>
      <c r="B1650">
        <v>2021</v>
      </c>
      <c r="C1650">
        <v>4</v>
      </c>
      <c r="D1650" t="s">
        <v>607</v>
      </c>
      <c r="E1650" s="1">
        <v>1640324372.38025</v>
      </c>
      <c r="F1650">
        <v>124.458466729854</v>
      </c>
      <c r="G1650" t="s">
        <v>462</v>
      </c>
    </row>
    <row r="1651" spans="1:7" x14ac:dyDescent="0.3">
      <c r="A1651">
        <v>1649</v>
      </c>
      <c r="B1651">
        <v>2021</v>
      </c>
      <c r="C1651">
        <v>4</v>
      </c>
      <c r="D1651" t="s">
        <v>608</v>
      </c>
      <c r="E1651" s="1">
        <v>1996197430.5933101</v>
      </c>
      <c r="F1651">
        <v>167.91986738614</v>
      </c>
      <c r="G1651" t="s">
        <v>462</v>
      </c>
    </row>
    <row r="1652" spans="1:7" x14ac:dyDescent="0.3">
      <c r="A1652">
        <v>1650</v>
      </c>
      <c r="B1652">
        <v>2021</v>
      </c>
      <c r="C1652">
        <v>4</v>
      </c>
      <c r="D1652" t="s">
        <v>609</v>
      </c>
      <c r="E1652" s="1">
        <v>827884512.01094699</v>
      </c>
      <c r="F1652">
        <v>119.223158406793</v>
      </c>
      <c r="G1652" t="s">
        <v>462</v>
      </c>
    </row>
    <row r="1653" spans="1:7" x14ac:dyDescent="0.3">
      <c r="A1653">
        <v>1651</v>
      </c>
      <c r="B1653">
        <v>2021</v>
      </c>
      <c r="C1653">
        <v>4</v>
      </c>
      <c r="D1653" t="s">
        <v>610</v>
      </c>
      <c r="E1653" s="1">
        <v>27925066662.691898</v>
      </c>
      <c r="F1653">
        <v>51.2318169370349</v>
      </c>
      <c r="G1653" t="s">
        <v>462</v>
      </c>
    </row>
    <row r="1654" spans="1:7" x14ac:dyDescent="0.3">
      <c r="A1654">
        <v>1652</v>
      </c>
      <c r="B1654">
        <v>2021</v>
      </c>
      <c r="C1654">
        <v>4</v>
      </c>
      <c r="D1654" t="s">
        <v>611</v>
      </c>
      <c r="E1654" s="1">
        <v>9991630666.6372299</v>
      </c>
      <c r="F1654">
        <v>51.574301288741701</v>
      </c>
      <c r="G1654" t="s">
        <v>462</v>
      </c>
    </row>
    <row r="1655" spans="1:7" x14ac:dyDescent="0.3">
      <c r="A1655">
        <v>1653</v>
      </c>
      <c r="B1655">
        <v>2021</v>
      </c>
      <c r="C1655">
        <v>4</v>
      </c>
      <c r="E1655" s="1">
        <v>7292661387.1202002</v>
      </c>
      <c r="F1655">
        <v>76.212221038565502</v>
      </c>
      <c r="G1655" t="s">
        <v>462</v>
      </c>
    </row>
    <row r="1656" spans="1:7" x14ac:dyDescent="0.3">
      <c r="A1656">
        <v>1654</v>
      </c>
      <c r="B1656">
        <v>2021</v>
      </c>
      <c r="C1656">
        <v>4</v>
      </c>
      <c r="D1656" t="s">
        <v>612</v>
      </c>
      <c r="E1656" s="1">
        <v>13256390113.066601</v>
      </c>
      <c r="F1656">
        <v>34.944403686706302</v>
      </c>
      <c r="G1656" t="s">
        <v>462</v>
      </c>
    </row>
    <row r="1657" spans="1:7" x14ac:dyDescent="0.3">
      <c r="A1657">
        <v>1655</v>
      </c>
      <c r="B1657">
        <v>2021</v>
      </c>
      <c r="C1657">
        <v>4</v>
      </c>
      <c r="D1657" t="s">
        <v>613</v>
      </c>
      <c r="E1657" s="1">
        <v>3581196595.78016</v>
      </c>
      <c r="F1657">
        <v>23.1146179008493</v>
      </c>
      <c r="G1657" t="s">
        <v>462</v>
      </c>
    </row>
    <row r="1658" spans="1:7" x14ac:dyDescent="0.3">
      <c r="A1658">
        <v>1656</v>
      </c>
      <c r="B1658">
        <v>2021</v>
      </c>
      <c r="C1658">
        <v>4</v>
      </c>
      <c r="E1658" s="1">
        <v>37247152.902896002</v>
      </c>
      <c r="F1658">
        <v>64.563512401630803</v>
      </c>
      <c r="G1658" t="s">
        <v>462</v>
      </c>
    </row>
    <row r="1659" spans="1:7" x14ac:dyDescent="0.3">
      <c r="A1659">
        <v>1657</v>
      </c>
      <c r="B1659">
        <v>2021</v>
      </c>
      <c r="C1659">
        <v>4</v>
      </c>
      <c r="E1659" s="1">
        <v>25322285.179603402</v>
      </c>
      <c r="F1659">
        <v>23.618689345590901</v>
      </c>
      <c r="G1659" t="s">
        <v>462</v>
      </c>
    </row>
    <row r="1660" spans="1:7" x14ac:dyDescent="0.3">
      <c r="A1660">
        <v>1658</v>
      </c>
      <c r="B1660">
        <v>2021</v>
      </c>
      <c r="C1660">
        <v>4</v>
      </c>
      <c r="D1660" t="s">
        <v>615</v>
      </c>
      <c r="E1660" s="1">
        <v>2041018330.9093001</v>
      </c>
      <c r="F1660">
        <v>67.604894713261601</v>
      </c>
      <c r="G1660" t="s">
        <v>462</v>
      </c>
    </row>
    <row r="1661" spans="1:7" x14ac:dyDescent="0.3">
      <c r="A1661">
        <v>1659</v>
      </c>
      <c r="B1661">
        <v>2021</v>
      </c>
      <c r="C1661">
        <v>4</v>
      </c>
      <c r="D1661" t="s">
        <v>616</v>
      </c>
      <c r="E1661" s="1">
        <v>605930355.27862597</v>
      </c>
      <c r="F1661">
        <v>77.504676252055006</v>
      </c>
      <c r="G1661" t="s">
        <v>462</v>
      </c>
    </row>
    <row r="1662" spans="1:7" x14ac:dyDescent="0.3">
      <c r="A1662">
        <v>1660</v>
      </c>
      <c r="B1662">
        <v>2021</v>
      </c>
      <c r="C1662">
        <v>4</v>
      </c>
      <c r="E1662" s="1">
        <v>131035151.786063</v>
      </c>
      <c r="F1662">
        <v>71.521676714225293</v>
      </c>
      <c r="G1662" t="s">
        <v>462</v>
      </c>
    </row>
    <row r="1663" spans="1:7" x14ac:dyDescent="0.3">
      <c r="A1663">
        <v>1661</v>
      </c>
      <c r="B1663">
        <v>2021</v>
      </c>
      <c r="C1663">
        <v>4</v>
      </c>
      <c r="D1663" t="s">
        <v>617</v>
      </c>
      <c r="E1663" s="1">
        <v>611436351.56101799</v>
      </c>
      <c r="F1663">
        <v>102.875944621469</v>
      </c>
      <c r="G1663" t="s">
        <v>462</v>
      </c>
    </row>
    <row r="1664" spans="1:7" x14ac:dyDescent="0.3">
      <c r="A1664">
        <v>1662</v>
      </c>
      <c r="B1664">
        <v>2021</v>
      </c>
      <c r="C1664">
        <v>4</v>
      </c>
      <c r="E1664" s="1">
        <v>35239045.096558496</v>
      </c>
      <c r="F1664">
        <v>75.833919898209103</v>
      </c>
      <c r="G1664" t="s">
        <v>462</v>
      </c>
    </row>
    <row r="1665" spans="1:7" x14ac:dyDescent="0.3">
      <c r="A1665">
        <v>1663</v>
      </c>
      <c r="B1665">
        <v>2021</v>
      </c>
      <c r="C1665">
        <v>4</v>
      </c>
      <c r="D1665" t="s">
        <v>619</v>
      </c>
      <c r="E1665" s="1">
        <v>411572220.10175699</v>
      </c>
      <c r="F1665">
        <v>87.857028395107804</v>
      </c>
      <c r="G1665" t="s">
        <v>462</v>
      </c>
    </row>
    <row r="1666" spans="1:7" x14ac:dyDescent="0.3">
      <c r="A1666">
        <v>1664</v>
      </c>
      <c r="B1666">
        <v>2021</v>
      </c>
      <c r="C1666">
        <v>4</v>
      </c>
      <c r="D1666" t="s">
        <v>621</v>
      </c>
      <c r="E1666" s="1">
        <v>142609914.55098999</v>
      </c>
      <c r="F1666">
        <v>124.11531870239401</v>
      </c>
      <c r="G1666" t="s">
        <v>462</v>
      </c>
    </row>
    <row r="1667" spans="1:7" x14ac:dyDescent="0.3">
      <c r="A1667">
        <v>1665</v>
      </c>
      <c r="B1667">
        <v>2021</v>
      </c>
      <c r="C1667">
        <v>4</v>
      </c>
      <c r="D1667" t="s">
        <v>622</v>
      </c>
      <c r="E1667" s="1">
        <v>325241863.996732</v>
      </c>
      <c r="F1667">
        <v>91.598437104885804</v>
      </c>
      <c r="G1667" t="s">
        <v>462</v>
      </c>
    </row>
    <row r="1668" spans="1:7" x14ac:dyDescent="0.3">
      <c r="A1668">
        <v>1666</v>
      </c>
      <c r="B1668">
        <v>2021</v>
      </c>
      <c r="C1668">
        <v>4</v>
      </c>
      <c r="D1668" t="s">
        <v>623</v>
      </c>
      <c r="E1668" s="1">
        <v>549866723.00464296</v>
      </c>
      <c r="F1668">
        <v>90.932361119909004</v>
      </c>
      <c r="G1668" t="s">
        <v>462</v>
      </c>
    </row>
    <row r="1669" spans="1:7" x14ac:dyDescent="0.3">
      <c r="A1669">
        <v>1667</v>
      </c>
      <c r="B1669">
        <v>2021</v>
      </c>
      <c r="C1669">
        <v>4</v>
      </c>
      <c r="E1669" s="1">
        <v>51177523.518806398</v>
      </c>
      <c r="F1669">
        <v>98.721648649567499</v>
      </c>
      <c r="G1669" t="s">
        <v>462</v>
      </c>
    </row>
    <row r="1670" spans="1:7" x14ac:dyDescent="0.3">
      <c r="A1670">
        <v>1668</v>
      </c>
      <c r="B1670">
        <v>2021</v>
      </c>
      <c r="C1670">
        <v>4</v>
      </c>
      <c r="E1670" s="1">
        <v>18918004.079254899</v>
      </c>
      <c r="F1670">
        <v>87.515629649162193</v>
      </c>
      <c r="G1670" t="s">
        <v>462</v>
      </c>
    </row>
    <row r="1671" spans="1:7" x14ac:dyDescent="0.3">
      <c r="A1671">
        <v>1669</v>
      </c>
      <c r="B1671">
        <v>2021</v>
      </c>
      <c r="C1671">
        <v>4</v>
      </c>
      <c r="E1671" s="1">
        <v>167968861.782038</v>
      </c>
      <c r="F1671">
        <v>97.160309804941903</v>
      </c>
      <c r="G1671" t="s">
        <v>462</v>
      </c>
    </row>
    <row r="1672" spans="1:7" x14ac:dyDescent="0.3">
      <c r="A1672">
        <v>1670</v>
      </c>
      <c r="B1672">
        <v>2021</v>
      </c>
      <c r="C1672">
        <v>4</v>
      </c>
      <c r="E1672" s="1">
        <v>81433391.728578895</v>
      </c>
      <c r="F1672">
        <v>117.946842405913</v>
      </c>
      <c r="G1672" t="s">
        <v>462</v>
      </c>
    </row>
    <row r="1673" spans="1:7" x14ac:dyDescent="0.3">
      <c r="A1673">
        <v>1671</v>
      </c>
      <c r="B1673">
        <v>2021</v>
      </c>
      <c r="C1673">
        <v>4</v>
      </c>
      <c r="D1673" t="s">
        <v>624</v>
      </c>
      <c r="E1673" s="1">
        <v>11550167785.3235</v>
      </c>
      <c r="F1673">
        <v>41.519682400626898</v>
      </c>
      <c r="G1673" t="s">
        <v>462</v>
      </c>
    </row>
    <row r="1674" spans="1:7" x14ac:dyDescent="0.3">
      <c r="A1674">
        <v>1672</v>
      </c>
      <c r="B1674">
        <v>2021</v>
      </c>
      <c r="C1674">
        <v>4</v>
      </c>
      <c r="D1674" t="s">
        <v>625</v>
      </c>
      <c r="E1674" s="1">
        <v>13014403053.783501</v>
      </c>
      <c r="F1674">
        <v>33.599676271781902</v>
      </c>
      <c r="G1674" t="s">
        <v>462</v>
      </c>
    </row>
    <row r="1675" spans="1:7" x14ac:dyDescent="0.3">
      <c r="A1675">
        <v>1673</v>
      </c>
      <c r="B1675">
        <v>2021</v>
      </c>
      <c r="C1675">
        <v>4</v>
      </c>
      <c r="D1675" t="s">
        <v>626</v>
      </c>
      <c r="E1675" s="1">
        <v>1423069413.0258601</v>
      </c>
      <c r="F1675">
        <v>36.185989811492703</v>
      </c>
      <c r="G1675" t="s">
        <v>462</v>
      </c>
    </row>
    <row r="1676" spans="1:7" x14ac:dyDescent="0.3">
      <c r="A1676">
        <v>1674</v>
      </c>
      <c r="B1676">
        <v>2021</v>
      </c>
      <c r="C1676">
        <v>4</v>
      </c>
      <c r="D1676" t="s">
        <v>627</v>
      </c>
      <c r="E1676" s="1">
        <v>604356379.307827</v>
      </c>
      <c r="F1676">
        <v>57.864764988209998</v>
      </c>
      <c r="G1676" t="s">
        <v>462</v>
      </c>
    </row>
    <row r="1677" spans="1:7" x14ac:dyDescent="0.3">
      <c r="A1677">
        <v>1675</v>
      </c>
      <c r="B1677">
        <v>2021</v>
      </c>
      <c r="C1677">
        <v>4</v>
      </c>
      <c r="D1677" t="s">
        <v>628</v>
      </c>
      <c r="E1677" s="1">
        <v>728853784.529477</v>
      </c>
      <c r="F1677">
        <v>71.267145396336502</v>
      </c>
      <c r="G1677" t="s">
        <v>462</v>
      </c>
    </row>
    <row r="1678" spans="1:7" x14ac:dyDescent="0.3">
      <c r="A1678">
        <v>1676</v>
      </c>
      <c r="B1678">
        <v>2021</v>
      </c>
      <c r="C1678">
        <v>4</v>
      </c>
      <c r="D1678" t="s">
        <v>629</v>
      </c>
      <c r="E1678" s="1">
        <v>1156953600.2190299</v>
      </c>
      <c r="F1678">
        <v>99.186415718009201</v>
      </c>
      <c r="G1678" t="s">
        <v>462</v>
      </c>
    </row>
    <row r="1679" spans="1:7" x14ac:dyDescent="0.3">
      <c r="A1679">
        <v>1677</v>
      </c>
      <c r="B1679">
        <v>2021</v>
      </c>
      <c r="C1679">
        <v>4</v>
      </c>
      <c r="D1679" t="s">
        <v>630</v>
      </c>
      <c r="E1679" s="1">
        <v>8242799167.7091198</v>
      </c>
      <c r="F1679">
        <v>118.636111520664</v>
      </c>
      <c r="G1679" t="s">
        <v>462</v>
      </c>
    </row>
    <row r="1680" spans="1:7" x14ac:dyDescent="0.3">
      <c r="A1680">
        <v>1678</v>
      </c>
      <c r="B1680">
        <v>2021</v>
      </c>
      <c r="C1680">
        <v>4</v>
      </c>
      <c r="D1680" t="s">
        <v>631</v>
      </c>
      <c r="E1680" s="1">
        <v>968076931.52810705</v>
      </c>
      <c r="F1680">
        <v>109.314075083086</v>
      </c>
      <c r="G1680" t="s">
        <v>462</v>
      </c>
    </row>
    <row r="1681" spans="1:7" x14ac:dyDescent="0.3">
      <c r="A1681">
        <v>1679</v>
      </c>
      <c r="B1681">
        <v>2021</v>
      </c>
      <c r="C1681">
        <v>4</v>
      </c>
      <c r="D1681" t="s">
        <v>632</v>
      </c>
      <c r="E1681" s="1">
        <v>755819072.60557199</v>
      </c>
      <c r="F1681">
        <v>127.151499152909</v>
      </c>
      <c r="G1681" t="s">
        <v>462</v>
      </c>
    </row>
    <row r="1682" spans="1:7" x14ac:dyDescent="0.3">
      <c r="A1682">
        <v>1680</v>
      </c>
      <c r="B1682">
        <v>2021</v>
      </c>
      <c r="C1682">
        <v>5</v>
      </c>
      <c r="D1682" t="s">
        <v>597</v>
      </c>
      <c r="E1682" s="1">
        <v>11471728699.770399</v>
      </c>
      <c r="F1682">
        <v>64.647492702994299</v>
      </c>
      <c r="G1682" t="s">
        <v>462</v>
      </c>
    </row>
    <row r="1683" spans="1:7" x14ac:dyDescent="0.3">
      <c r="A1683">
        <v>1681</v>
      </c>
      <c r="B1683">
        <v>2021</v>
      </c>
      <c r="C1683">
        <v>5</v>
      </c>
      <c r="D1683" t="s">
        <v>598</v>
      </c>
      <c r="E1683" s="1">
        <v>3687689163.67488</v>
      </c>
      <c r="F1683">
        <v>185.94009011250401</v>
      </c>
      <c r="G1683" t="s">
        <v>462</v>
      </c>
    </row>
    <row r="1684" spans="1:7" x14ac:dyDescent="0.3">
      <c r="A1684">
        <v>1682</v>
      </c>
      <c r="B1684">
        <v>2021</v>
      </c>
      <c r="C1684">
        <v>5</v>
      </c>
      <c r="D1684" t="s">
        <v>599</v>
      </c>
      <c r="E1684" s="1">
        <v>1328345994.4294701</v>
      </c>
      <c r="F1684">
        <v>219.21609234046099</v>
      </c>
      <c r="G1684" t="s">
        <v>462</v>
      </c>
    </row>
    <row r="1685" spans="1:7" x14ac:dyDescent="0.3">
      <c r="A1685">
        <v>1683</v>
      </c>
      <c r="B1685">
        <v>2021</v>
      </c>
      <c r="C1685">
        <v>5</v>
      </c>
      <c r="D1685" t="s">
        <v>600</v>
      </c>
      <c r="E1685" s="1">
        <v>2386916831.8411002</v>
      </c>
      <c r="F1685">
        <v>297.69988761365897</v>
      </c>
      <c r="G1685" t="s">
        <v>462</v>
      </c>
    </row>
    <row r="1686" spans="1:7" x14ac:dyDescent="0.3">
      <c r="A1686">
        <v>1684</v>
      </c>
      <c r="B1686">
        <v>2021</v>
      </c>
      <c r="C1686">
        <v>5</v>
      </c>
      <c r="D1686" t="s">
        <v>601</v>
      </c>
      <c r="E1686" s="1">
        <v>1267625229.7317801</v>
      </c>
      <c r="F1686">
        <v>199.33886429743399</v>
      </c>
      <c r="G1686" t="s">
        <v>462</v>
      </c>
    </row>
    <row r="1687" spans="1:7" x14ac:dyDescent="0.3">
      <c r="A1687">
        <v>1685</v>
      </c>
      <c r="B1687">
        <v>2021</v>
      </c>
      <c r="C1687">
        <v>5</v>
      </c>
      <c r="D1687" t="s">
        <v>602</v>
      </c>
      <c r="E1687" s="1">
        <v>391058343.134152</v>
      </c>
      <c r="F1687">
        <v>267.81595515535997</v>
      </c>
      <c r="G1687" t="s">
        <v>462</v>
      </c>
    </row>
    <row r="1688" spans="1:7" x14ac:dyDescent="0.3">
      <c r="A1688">
        <v>1686</v>
      </c>
      <c r="B1688">
        <v>2021</v>
      </c>
      <c r="C1688">
        <v>5</v>
      </c>
      <c r="D1688" t="s">
        <v>603</v>
      </c>
      <c r="E1688" s="1">
        <v>422085764.02112901</v>
      </c>
      <c r="F1688">
        <v>354.751082663977</v>
      </c>
      <c r="G1688" t="s">
        <v>462</v>
      </c>
    </row>
    <row r="1689" spans="1:7" x14ac:dyDescent="0.3">
      <c r="A1689">
        <v>1687</v>
      </c>
      <c r="B1689">
        <v>2021</v>
      </c>
      <c r="C1689">
        <v>5</v>
      </c>
      <c r="D1689" t="s">
        <v>604</v>
      </c>
      <c r="E1689" s="1">
        <v>397694749.90066302</v>
      </c>
      <c r="F1689">
        <v>262.55973447126303</v>
      </c>
      <c r="G1689" t="s">
        <v>462</v>
      </c>
    </row>
    <row r="1690" spans="1:7" x14ac:dyDescent="0.3">
      <c r="A1690">
        <v>1688</v>
      </c>
      <c r="B1690">
        <v>2021</v>
      </c>
      <c r="C1690">
        <v>5</v>
      </c>
      <c r="D1690" t="s">
        <v>605</v>
      </c>
      <c r="E1690" s="1">
        <v>1517354861.31195</v>
      </c>
      <c r="F1690">
        <v>235.04700159571499</v>
      </c>
      <c r="G1690" t="s">
        <v>462</v>
      </c>
    </row>
    <row r="1691" spans="1:7" x14ac:dyDescent="0.3">
      <c r="A1691">
        <v>1689</v>
      </c>
      <c r="B1691">
        <v>2021</v>
      </c>
      <c r="C1691">
        <v>5</v>
      </c>
      <c r="D1691" t="s">
        <v>606</v>
      </c>
      <c r="E1691" s="1">
        <v>5106491399.3695297</v>
      </c>
      <c r="F1691">
        <v>177.46637761078</v>
      </c>
      <c r="G1691" t="s">
        <v>462</v>
      </c>
    </row>
    <row r="1692" spans="1:7" x14ac:dyDescent="0.3">
      <c r="A1692">
        <v>1690</v>
      </c>
      <c r="B1692">
        <v>2021</v>
      </c>
      <c r="C1692">
        <v>5</v>
      </c>
      <c r="D1692" t="s">
        <v>607</v>
      </c>
      <c r="E1692" s="1">
        <v>1640324372.38025</v>
      </c>
      <c r="F1692">
        <v>164.35553209172301</v>
      </c>
      <c r="G1692" t="s">
        <v>462</v>
      </c>
    </row>
    <row r="1693" spans="1:7" x14ac:dyDescent="0.3">
      <c r="A1693">
        <v>1691</v>
      </c>
      <c r="B1693">
        <v>2021</v>
      </c>
      <c r="C1693">
        <v>5</v>
      </c>
      <c r="D1693" t="s">
        <v>608</v>
      </c>
      <c r="E1693" s="1">
        <v>1996197430.5933101</v>
      </c>
      <c r="F1693">
        <v>158.01629596721301</v>
      </c>
      <c r="G1693" t="s">
        <v>462</v>
      </c>
    </row>
    <row r="1694" spans="1:7" x14ac:dyDescent="0.3">
      <c r="A1694">
        <v>1692</v>
      </c>
      <c r="B1694">
        <v>2021</v>
      </c>
      <c r="C1694">
        <v>5</v>
      </c>
      <c r="D1694" t="s">
        <v>609</v>
      </c>
      <c r="E1694" s="1">
        <v>827884512.01094699</v>
      </c>
      <c r="F1694">
        <v>231.781076243619</v>
      </c>
      <c r="G1694" t="s">
        <v>462</v>
      </c>
    </row>
    <row r="1695" spans="1:7" x14ac:dyDescent="0.3">
      <c r="A1695">
        <v>1693</v>
      </c>
      <c r="B1695">
        <v>2021</v>
      </c>
      <c r="C1695">
        <v>5</v>
      </c>
      <c r="D1695" t="s">
        <v>610</v>
      </c>
      <c r="E1695" s="1">
        <v>27925066662.691898</v>
      </c>
      <c r="F1695">
        <v>66.534789210309398</v>
      </c>
      <c r="G1695" t="s">
        <v>462</v>
      </c>
    </row>
    <row r="1696" spans="1:7" x14ac:dyDescent="0.3">
      <c r="A1696">
        <v>1694</v>
      </c>
      <c r="B1696">
        <v>2021</v>
      </c>
      <c r="C1696">
        <v>5</v>
      </c>
      <c r="D1696" t="s">
        <v>611</v>
      </c>
      <c r="E1696" s="1">
        <v>9991630666.6372299</v>
      </c>
      <c r="F1696">
        <v>70.433071050091399</v>
      </c>
      <c r="G1696" t="s">
        <v>462</v>
      </c>
    </row>
    <row r="1697" spans="1:7" x14ac:dyDescent="0.3">
      <c r="A1697">
        <v>1695</v>
      </c>
      <c r="B1697">
        <v>2021</v>
      </c>
      <c r="C1697">
        <v>5</v>
      </c>
      <c r="E1697" s="1">
        <v>7292661387.1202002</v>
      </c>
      <c r="F1697">
        <v>137.603357008405</v>
      </c>
      <c r="G1697" t="s">
        <v>462</v>
      </c>
    </row>
    <row r="1698" spans="1:7" x14ac:dyDescent="0.3">
      <c r="A1698">
        <v>1696</v>
      </c>
      <c r="B1698">
        <v>2021</v>
      </c>
      <c r="C1698">
        <v>5</v>
      </c>
      <c r="D1698" t="s">
        <v>612</v>
      </c>
      <c r="E1698" s="1">
        <v>13256390113.066601</v>
      </c>
      <c r="F1698">
        <v>72.659031607614097</v>
      </c>
      <c r="G1698" t="s">
        <v>462</v>
      </c>
    </row>
    <row r="1699" spans="1:7" x14ac:dyDescent="0.3">
      <c r="A1699">
        <v>1697</v>
      </c>
      <c r="B1699">
        <v>2021</v>
      </c>
      <c r="C1699">
        <v>5</v>
      </c>
      <c r="D1699" t="s">
        <v>613</v>
      </c>
      <c r="E1699" s="1">
        <v>3581196595.78016</v>
      </c>
      <c r="F1699">
        <v>16.635460786597399</v>
      </c>
      <c r="G1699" t="s">
        <v>462</v>
      </c>
    </row>
    <row r="1700" spans="1:7" x14ac:dyDescent="0.3">
      <c r="A1700">
        <v>1698</v>
      </c>
      <c r="B1700">
        <v>2021</v>
      </c>
      <c r="C1700">
        <v>5</v>
      </c>
      <c r="E1700" s="1">
        <v>37247152.902896002</v>
      </c>
      <c r="F1700">
        <v>137.97924335109201</v>
      </c>
      <c r="G1700" t="s">
        <v>462</v>
      </c>
    </row>
    <row r="1701" spans="1:7" x14ac:dyDescent="0.3">
      <c r="A1701">
        <v>1699</v>
      </c>
      <c r="B1701">
        <v>2021</v>
      </c>
      <c r="C1701">
        <v>5</v>
      </c>
      <c r="E1701" s="1">
        <v>25322285.179603402</v>
      </c>
      <c r="F1701">
        <v>7.3489428317301302</v>
      </c>
      <c r="G1701" t="s">
        <v>462</v>
      </c>
    </row>
    <row r="1702" spans="1:7" x14ac:dyDescent="0.3">
      <c r="A1702">
        <v>1700</v>
      </c>
      <c r="B1702">
        <v>2021</v>
      </c>
      <c r="C1702">
        <v>5</v>
      </c>
      <c r="D1702" t="s">
        <v>615</v>
      </c>
      <c r="E1702" s="1">
        <v>2041018330.9093001</v>
      </c>
      <c r="F1702">
        <v>159.14564078095799</v>
      </c>
      <c r="G1702" t="s">
        <v>462</v>
      </c>
    </row>
    <row r="1703" spans="1:7" x14ac:dyDescent="0.3">
      <c r="A1703">
        <v>1701</v>
      </c>
      <c r="B1703">
        <v>2021</v>
      </c>
      <c r="C1703">
        <v>5</v>
      </c>
      <c r="D1703" t="s">
        <v>616</v>
      </c>
      <c r="E1703" s="1">
        <v>605930355.27862597</v>
      </c>
      <c r="F1703">
        <v>211.96698485823401</v>
      </c>
      <c r="G1703" t="s">
        <v>462</v>
      </c>
    </row>
    <row r="1704" spans="1:7" x14ac:dyDescent="0.3">
      <c r="A1704">
        <v>1702</v>
      </c>
      <c r="B1704">
        <v>2021</v>
      </c>
      <c r="C1704">
        <v>5</v>
      </c>
      <c r="E1704" s="1">
        <v>131035151.786063</v>
      </c>
      <c r="F1704">
        <v>209.14146377873899</v>
      </c>
      <c r="G1704" t="s">
        <v>462</v>
      </c>
    </row>
    <row r="1705" spans="1:7" x14ac:dyDescent="0.3">
      <c r="A1705">
        <v>1703</v>
      </c>
      <c r="B1705">
        <v>2021</v>
      </c>
      <c r="C1705">
        <v>5</v>
      </c>
      <c r="D1705" t="s">
        <v>617</v>
      </c>
      <c r="E1705" s="1">
        <v>611436351.56101799</v>
      </c>
      <c r="F1705">
        <v>258.85694075790701</v>
      </c>
      <c r="G1705" t="s">
        <v>462</v>
      </c>
    </row>
    <row r="1706" spans="1:7" x14ac:dyDescent="0.3">
      <c r="A1706">
        <v>1704</v>
      </c>
      <c r="B1706">
        <v>2021</v>
      </c>
      <c r="C1706">
        <v>5</v>
      </c>
      <c r="E1706" s="1">
        <v>35239045.096558496</v>
      </c>
      <c r="F1706">
        <v>190.57714629895699</v>
      </c>
      <c r="G1706" t="s">
        <v>462</v>
      </c>
    </row>
    <row r="1707" spans="1:7" x14ac:dyDescent="0.3">
      <c r="A1707">
        <v>1705</v>
      </c>
      <c r="B1707">
        <v>2021</v>
      </c>
      <c r="C1707">
        <v>5</v>
      </c>
      <c r="D1707" t="s">
        <v>619</v>
      </c>
      <c r="E1707" s="1">
        <v>411572220.10175699</v>
      </c>
      <c r="F1707">
        <v>197.082348478635</v>
      </c>
      <c r="G1707" t="s">
        <v>462</v>
      </c>
    </row>
    <row r="1708" spans="1:7" x14ac:dyDescent="0.3">
      <c r="A1708">
        <v>1706</v>
      </c>
      <c r="B1708">
        <v>2021</v>
      </c>
      <c r="C1708">
        <v>5</v>
      </c>
      <c r="D1708" t="s">
        <v>621</v>
      </c>
      <c r="E1708" s="1">
        <v>142609914.55098999</v>
      </c>
      <c r="F1708">
        <v>271.49978463670902</v>
      </c>
      <c r="G1708" t="s">
        <v>462</v>
      </c>
    </row>
    <row r="1709" spans="1:7" x14ac:dyDescent="0.3">
      <c r="A1709">
        <v>1707</v>
      </c>
      <c r="B1709">
        <v>2021</v>
      </c>
      <c r="C1709">
        <v>5</v>
      </c>
      <c r="D1709" t="s">
        <v>622</v>
      </c>
      <c r="E1709" s="1">
        <v>325241863.996732</v>
      </c>
      <c r="F1709">
        <v>174.415188362512</v>
      </c>
      <c r="G1709" t="s">
        <v>462</v>
      </c>
    </row>
    <row r="1710" spans="1:7" x14ac:dyDescent="0.3">
      <c r="A1710">
        <v>1708</v>
      </c>
      <c r="B1710">
        <v>2021</v>
      </c>
      <c r="C1710">
        <v>5</v>
      </c>
      <c r="D1710" t="s">
        <v>623</v>
      </c>
      <c r="E1710" s="1">
        <v>549866723.00464296</v>
      </c>
      <c r="F1710">
        <v>179.60861500770301</v>
      </c>
      <c r="G1710" t="s">
        <v>462</v>
      </c>
    </row>
    <row r="1711" spans="1:7" x14ac:dyDescent="0.3">
      <c r="A1711">
        <v>1709</v>
      </c>
      <c r="B1711">
        <v>2021</v>
      </c>
      <c r="C1711">
        <v>5</v>
      </c>
      <c r="E1711" s="1">
        <v>51177523.518806398</v>
      </c>
      <c r="F1711">
        <v>239.45444501487901</v>
      </c>
      <c r="G1711" t="s">
        <v>462</v>
      </c>
    </row>
    <row r="1712" spans="1:7" x14ac:dyDescent="0.3">
      <c r="A1712">
        <v>1710</v>
      </c>
      <c r="B1712">
        <v>2021</v>
      </c>
      <c r="C1712">
        <v>5</v>
      </c>
      <c r="E1712" s="1">
        <v>18918004.079254899</v>
      </c>
      <c r="F1712">
        <v>154.31746742626001</v>
      </c>
      <c r="G1712" t="s">
        <v>462</v>
      </c>
    </row>
    <row r="1713" spans="1:7" x14ac:dyDescent="0.3">
      <c r="A1713">
        <v>1711</v>
      </c>
      <c r="B1713">
        <v>2021</v>
      </c>
      <c r="C1713">
        <v>5</v>
      </c>
      <c r="E1713" s="1">
        <v>167968861.782038</v>
      </c>
      <c r="F1713">
        <v>149.17620207788201</v>
      </c>
      <c r="G1713" t="s">
        <v>462</v>
      </c>
    </row>
    <row r="1714" spans="1:7" x14ac:dyDescent="0.3">
      <c r="A1714">
        <v>1712</v>
      </c>
      <c r="B1714">
        <v>2021</v>
      </c>
      <c r="C1714">
        <v>5</v>
      </c>
      <c r="E1714" s="1">
        <v>81433391.728578895</v>
      </c>
      <c r="F1714">
        <v>78.032344512847601</v>
      </c>
      <c r="G1714" t="s">
        <v>462</v>
      </c>
    </row>
    <row r="1715" spans="1:7" x14ac:dyDescent="0.3">
      <c r="A1715">
        <v>1713</v>
      </c>
      <c r="B1715">
        <v>2021</v>
      </c>
      <c r="C1715">
        <v>5</v>
      </c>
      <c r="D1715" t="s">
        <v>624</v>
      </c>
      <c r="E1715" s="1">
        <v>11550167785.3235</v>
      </c>
      <c r="F1715">
        <v>43.320055870544898</v>
      </c>
      <c r="G1715" t="s">
        <v>462</v>
      </c>
    </row>
    <row r="1716" spans="1:7" x14ac:dyDescent="0.3">
      <c r="A1716">
        <v>1714</v>
      </c>
      <c r="B1716">
        <v>2021</v>
      </c>
      <c r="C1716">
        <v>5</v>
      </c>
      <c r="D1716" t="s">
        <v>625</v>
      </c>
      <c r="E1716" s="1">
        <v>13014403053.783501</v>
      </c>
      <c r="F1716">
        <v>71.266636285913094</v>
      </c>
      <c r="G1716" t="s">
        <v>462</v>
      </c>
    </row>
    <row r="1717" spans="1:7" x14ac:dyDescent="0.3">
      <c r="A1717">
        <v>1715</v>
      </c>
      <c r="B1717">
        <v>2021</v>
      </c>
      <c r="C1717">
        <v>5</v>
      </c>
      <c r="D1717" t="s">
        <v>626</v>
      </c>
      <c r="E1717" s="1">
        <v>1423069413.0258601</v>
      </c>
      <c r="F1717">
        <v>191.20864694162199</v>
      </c>
      <c r="G1717" t="s">
        <v>462</v>
      </c>
    </row>
    <row r="1718" spans="1:7" x14ac:dyDescent="0.3">
      <c r="A1718">
        <v>1716</v>
      </c>
      <c r="B1718">
        <v>2021</v>
      </c>
      <c r="C1718">
        <v>5</v>
      </c>
      <c r="D1718" t="s">
        <v>627</v>
      </c>
      <c r="E1718" s="1">
        <v>604356379.307827</v>
      </c>
      <c r="F1718">
        <v>213.573927495948</v>
      </c>
      <c r="G1718" t="s">
        <v>462</v>
      </c>
    </row>
    <row r="1719" spans="1:7" x14ac:dyDescent="0.3">
      <c r="A1719">
        <v>1717</v>
      </c>
      <c r="B1719">
        <v>2021</v>
      </c>
      <c r="C1719">
        <v>5</v>
      </c>
      <c r="D1719" t="s">
        <v>628</v>
      </c>
      <c r="E1719" s="1">
        <v>728853784.529477</v>
      </c>
      <c r="F1719">
        <v>200.214061587195</v>
      </c>
      <c r="G1719" t="s">
        <v>462</v>
      </c>
    </row>
    <row r="1720" spans="1:7" x14ac:dyDescent="0.3">
      <c r="A1720">
        <v>1718</v>
      </c>
      <c r="B1720">
        <v>2021</v>
      </c>
      <c r="C1720">
        <v>5</v>
      </c>
      <c r="D1720" t="s">
        <v>629</v>
      </c>
      <c r="E1720" s="1">
        <v>1156953600.2190299</v>
      </c>
      <c r="F1720">
        <v>169.193287724448</v>
      </c>
      <c r="G1720" t="s">
        <v>462</v>
      </c>
    </row>
    <row r="1721" spans="1:7" x14ac:dyDescent="0.3">
      <c r="A1721">
        <v>1719</v>
      </c>
      <c r="B1721">
        <v>2021</v>
      </c>
      <c r="C1721">
        <v>5</v>
      </c>
      <c r="D1721" t="s">
        <v>630</v>
      </c>
      <c r="E1721" s="1">
        <v>8242799167.7091198</v>
      </c>
      <c r="F1721">
        <v>138.161388647949</v>
      </c>
      <c r="G1721" t="s">
        <v>462</v>
      </c>
    </row>
    <row r="1722" spans="1:7" x14ac:dyDescent="0.3">
      <c r="A1722">
        <v>1720</v>
      </c>
      <c r="B1722">
        <v>2021</v>
      </c>
      <c r="C1722">
        <v>5</v>
      </c>
      <c r="D1722" t="s">
        <v>631</v>
      </c>
      <c r="E1722" s="1">
        <v>968076931.52810705</v>
      </c>
      <c r="F1722">
        <v>204.474915874787</v>
      </c>
      <c r="G1722" t="s">
        <v>462</v>
      </c>
    </row>
    <row r="1723" spans="1:7" x14ac:dyDescent="0.3">
      <c r="A1723">
        <v>1721</v>
      </c>
      <c r="B1723">
        <v>2021</v>
      </c>
      <c r="C1723">
        <v>5</v>
      </c>
      <c r="D1723" t="s">
        <v>632</v>
      </c>
      <c r="E1723" s="1">
        <v>755819072.60557199</v>
      </c>
      <c r="F1723">
        <v>240.565533878303</v>
      </c>
      <c r="G1723" t="s">
        <v>462</v>
      </c>
    </row>
    <row r="1724" spans="1:7" x14ac:dyDescent="0.3">
      <c r="A1724">
        <v>1722</v>
      </c>
      <c r="B1724">
        <v>2021</v>
      </c>
      <c r="C1724">
        <v>6</v>
      </c>
      <c r="D1724" t="s">
        <v>597</v>
      </c>
      <c r="E1724" s="1">
        <v>11471728699.770399</v>
      </c>
      <c r="F1724">
        <v>23.612996554872399</v>
      </c>
      <c r="G1724" t="s">
        <v>462</v>
      </c>
    </row>
    <row r="1725" spans="1:7" x14ac:dyDescent="0.3">
      <c r="A1725">
        <v>1723</v>
      </c>
      <c r="B1725">
        <v>2021</v>
      </c>
      <c r="C1725">
        <v>6</v>
      </c>
      <c r="D1725" t="s">
        <v>598</v>
      </c>
      <c r="E1725" s="1">
        <v>3687689163.67488</v>
      </c>
      <c r="F1725">
        <v>56.872525605042803</v>
      </c>
      <c r="G1725" t="s">
        <v>462</v>
      </c>
    </row>
    <row r="1726" spans="1:7" x14ac:dyDescent="0.3">
      <c r="A1726">
        <v>1724</v>
      </c>
      <c r="B1726">
        <v>2021</v>
      </c>
      <c r="C1726">
        <v>6</v>
      </c>
      <c r="D1726" t="s">
        <v>599</v>
      </c>
      <c r="E1726" s="1">
        <v>1328345994.4294701</v>
      </c>
      <c r="F1726">
        <v>73.806266804401503</v>
      </c>
      <c r="G1726" t="s">
        <v>462</v>
      </c>
    </row>
    <row r="1727" spans="1:7" x14ac:dyDescent="0.3">
      <c r="A1727">
        <v>1725</v>
      </c>
      <c r="B1727">
        <v>2021</v>
      </c>
      <c r="C1727">
        <v>6</v>
      </c>
      <c r="D1727" t="s">
        <v>600</v>
      </c>
      <c r="E1727" s="1">
        <v>2386916831.8411002</v>
      </c>
      <c r="F1727">
        <v>78.952529602832001</v>
      </c>
      <c r="G1727" t="s">
        <v>462</v>
      </c>
    </row>
    <row r="1728" spans="1:7" x14ac:dyDescent="0.3">
      <c r="A1728">
        <v>1726</v>
      </c>
      <c r="B1728">
        <v>2021</v>
      </c>
      <c r="C1728">
        <v>6</v>
      </c>
      <c r="D1728" t="s">
        <v>601</v>
      </c>
      <c r="E1728" s="1">
        <v>1267625229.7317801</v>
      </c>
      <c r="F1728">
        <v>56.059901898049802</v>
      </c>
      <c r="G1728" t="s">
        <v>462</v>
      </c>
    </row>
    <row r="1729" spans="1:7" x14ac:dyDescent="0.3">
      <c r="A1729">
        <v>1727</v>
      </c>
      <c r="B1729">
        <v>2021</v>
      </c>
      <c r="C1729">
        <v>6</v>
      </c>
      <c r="D1729" t="s">
        <v>602</v>
      </c>
      <c r="E1729" s="1">
        <v>391058343.134152</v>
      </c>
      <c r="F1729">
        <v>67.284662886069498</v>
      </c>
      <c r="G1729" t="s">
        <v>462</v>
      </c>
    </row>
    <row r="1730" spans="1:7" x14ac:dyDescent="0.3">
      <c r="A1730">
        <v>1728</v>
      </c>
      <c r="B1730">
        <v>2021</v>
      </c>
      <c r="C1730">
        <v>6</v>
      </c>
      <c r="D1730" t="s">
        <v>603</v>
      </c>
      <c r="E1730" s="1">
        <v>422085764.02112901</v>
      </c>
      <c r="F1730">
        <v>85.956822991759097</v>
      </c>
      <c r="G1730" t="s">
        <v>462</v>
      </c>
    </row>
    <row r="1731" spans="1:7" x14ac:dyDescent="0.3">
      <c r="A1731">
        <v>1729</v>
      </c>
      <c r="B1731">
        <v>2021</v>
      </c>
      <c r="C1731">
        <v>6</v>
      </c>
      <c r="D1731" t="s">
        <v>604</v>
      </c>
      <c r="E1731" s="1">
        <v>397694749.90066302</v>
      </c>
      <c r="F1731">
        <v>78.579838298565605</v>
      </c>
      <c r="G1731" t="s">
        <v>462</v>
      </c>
    </row>
    <row r="1732" spans="1:7" x14ac:dyDescent="0.3">
      <c r="A1732">
        <v>1730</v>
      </c>
      <c r="B1732">
        <v>2021</v>
      </c>
      <c r="C1732">
        <v>6</v>
      </c>
      <c r="D1732" t="s">
        <v>605</v>
      </c>
      <c r="E1732" s="1">
        <v>1517354861.31195</v>
      </c>
      <c r="F1732">
        <v>56.318176124592597</v>
      </c>
      <c r="G1732" t="s">
        <v>462</v>
      </c>
    </row>
    <row r="1733" spans="1:7" x14ac:dyDescent="0.3">
      <c r="A1733">
        <v>1731</v>
      </c>
      <c r="B1733">
        <v>2021</v>
      </c>
      <c r="C1733">
        <v>6</v>
      </c>
      <c r="D1733" t="s">
        <v>606</v>
      </c>
      <c r="E1733" s="1">
        <v>5106491399.3695297</v>
      </c>
      <c r="F1733">
        <v>43.911434872495597</v>
      </c>
      <c r="G1733" t="s">
        <v>462</v>
      </c>
    </row>
    <row r="1734" spans="1:7" x14ac:dyDescent="0.3">
      <c r="A1734">
        <v>1732</v>
      </c>
      <c r="B1734">
        <v>2021</v>
      </c>
      <c r="C1734">
        <v>6</v>
      </c>
      <c r="D1734" t="s">
        <v>607</v>
      </c>
      <c r="E1734" s="1">
        <v>1640324372.38025</v>
      </c>
      <c r="F1734">
        <v>16.379140818573699</v>
      </c>
      <c r="G1734" t="s">
        <v>462</v>
      </c>
    </row>
    <row r="1735" spans="1:7" x14ac:dyDescent="0.3">
      <c r="A1735">
        <v>1733</v>
      </c>
      <c r="B1735">
        <v>2021</v>
      </c>
      <c r="C1735">
        <v>6</v>
      </c>
      <c r="D1735" t="s">
        <v>608</v>
      </c>
      <c r="E1735" s="1">
        <v>1996197430.5933101</v>
      </c>
      <c r="F1735">
        <v>11.020478867278401</v>
      </c>
      <c r="G1735" t="s">
        <v>462</v>
      </c>
    </row>
    <row r="1736" spans="1:7" x14ac:dyDescent="0.3">
      <c r="A1736">
        <v>1734</v>
      </c>
      <c r="B1736">
        <v>2021</v>
      </c>
      <c r="C1736">
        <v>6</v>
      </c>
      <c r="D1736" t="s">
        <v>609</v>
      </c>
      <c r="E1736" s="1">
        <v>827884512.01094699</v>
      </c>
      <c r="F1736">
        <v>59.511490404112301</v>
      </c>
      <c r="G1736" t="s">
        <v>462</v>
      </c>
    </row>
    <row r="1737" spans="1:7" x14ac:dyDescent="0.3">
      <c r="A1737">
        <v>1735</v>
      </c>
      <c r="B1737">
        <v>2021</v>
      </c>
      <c r="C1737">
        <v>6</v>
      </c>
      <c r="D1737" t="s">
        <v>610</v>
      </c>
      <c r="E1737" s="1">
        <v>27925066662.691898</v>
      </c>
      <c r="F1737">
        <v>10.608117662464799</v>
      </c>
      <c r="G1737" t="s">
        <v>462</v>
      </c>
    </row>
    <row r="1738" spans="1:7" x14ac:dyDescent="0.3">
      <c r="A1738">
        <v>1736</v>
      </c>
      <c r="B1738">
        <v>2021</v>
      </c>
      <c r="C1738">
        <v>6</v>
      </c>
      <c r="D1738" t="s">
        <v>611</v>
      </c>
      <c r="E1738" s="1">
        <v>9991630666.6372299</v>
      </c>
      <c r="F1738">
        <v>3.29432687146639</v>
      </c>
      <c r="G1738" t="s">
        <v>462</v>
      </c>
    </row>
    <row r="1739" spans="1:7" x14ac:dyDescent="0.3">
      <c r="A1739">
        <v>1737</v>
      </c>
      <c r="B1739">
        <v>2021</v>
      </c>
      <c r="C1739">
        <v>6</v>
      </c>
      <c r="E1739" s="1">
        <v>7292661387.1202002</v>
      </c>
      <c r="F1739">
        <v>19.278474617130801</v>
      </c>
      <c r="G1739" t="s">
        <v>462</v>
      </c>
    </row>
    <row r="1740" spans="1:7" x14ac:dyDescent="0.3">
      <c r="A1740">
        <v>1738</v>
      </c>
      <c r="B1740">
        <v>2021</v>
      </c>
      <c r="C1740">
        <v>6</v>
      </c>
      <c r="D1740" t="s">
        <v>612</v>
      </c>
      <c r="E1740" s="1">
        <v>13256390113.066601</v>
      </c>
      <c r="F1740">
        <v>12.490818775134001</v>
      </c>
      <c r="G1740" t="s">
        <v>462</v>
      </c>
    </row>
    <row r="1741" spans="1:7" x14ac:dyDescent="0.3">
      <c r="A1741">
        <v>1739</v>
      </c>
      <c r="B1741">
        <v>2021</v>
      </c>
      <c r="C1741">
        <v>6</v>
      </c>
      <c r="D1741" t="s">
        <v>613</v>
      </c>
      <c r="E1741" s="1">
        <v>3581196595.78016</v>
      </c>
      <c r="F1741">
        <v>3.88130356083823</v>
      </c>
      <c r="G1741" t="s">
        <v>462</v>
      </c>
    </row>
    <row r="1742" spans="1:7" x14ac:dyDescent="0.3">
      <c r="A1742">
        <v>1740</v>
      </c>
      <c r="B1742">
        <v>2021</v>
      </c>
      <c r="C1742">
        <v>6</v>
      </c>
      <c r="E1742" s="1">
        <v>37247152.902896002</v>
      </c>
      <c r="F1742">
        <v>18.9760654648457</v>
      </c>
      <c r="G1742" t="s">
        <v>462</v>
      </c>
    </row>
    <row r="1743" spans="1:7" x14ac:dyDescent="0.3">
      <c r="A1743">
        <v>1741</v>
      </c>
      <c r="B1743">
        <v>2021</v>
      </c>
      <c r="C1743">
        <v>6</v>
      </c>
      <c r="E1743" s="1">
        <v>25322285.179603402</v>
      </c>
      <c r="F1743">
        <v>0</v>
      </c>
      <c r="G1743" t="s">
        <v>462</v>
      </c>
    </row>
    <row r="1744" spans="1:7" x14ac:dyDescent="0.3">
      <c r="A1744">
        <v>1742</v>
      </c>
      <c r="B1744">
        <v>2021</v>
      </c>
      <c r="C1744">
        <v>6</v>
      </c>
      <c r="D1744" t="s">
        <v>615</v>
      </c>
      <c r="E1744" s="1">
        <v>2041018330.9093001</v>
      </c>
      <c r="F1744">
        <v>41.759720713123002</v>
      </c>
      <c r="G1744" t="s">
        <v>462</v>
      </c>
    </row>
    <row r="1745" spans="1:7" x14ac:dyDescent="0.3">
      <c r="A1745">
        <v>1743</v>
      </c>
      <c r="B1745">
        <v>2021</v>
      </c>
      <c r="C1745">
        <v>6</v>
      </c>
      <c r="D1745" t="s">
        <v>616</v>
      </c>
      <c r="E1745" s="1">
        <v>605930355.27862597</v>
      </c>
      <c r="F1745">
        <v>67.053654332679798</v>
      </c>
      <c r="G1745" t="s">
        <v>462</v>
      </c>
    </row>
    <row r="1746" spans="1:7" x14ac:dyDescent="0.3">
      <c r="A1746">
        <v>1744</v>
      </c>
      <c r="B1746">
        <v>2021</v>
      </c>
      <c r="C1746">
        <v>6</v>
      </c>
      <c r="E1746" s="1">
        <v>131035151.786063</v>
      </c>
      <c r="F1746">
        <v>75.214775910345296</v>
      </c>
      <c r="G1746" t="s">
        <v>462</v>
      </c>
    </row>
    <row r="1747" spans="1:7" x14ac:dyDescent="0.3">
      <c r="A1747">
        <v>1745</v>
      </c>
      <c r="B1747">
        <v>2021</v>
      </c>
      <c r="C1747">
        <v>6</v>
      </c>
      <c r="D1747" t="s">
        <v>617</v>
      </c>
      <c r="E1747" s="1">
        <v>611436351.56101799</v>
      </c>
      <c r="F1747">
        <v>63.050561782187202</v>
      </c>
      <c r="G1747" t="s">
        <v>462</v>
      </c>
    </row>
    <row r="1748" spans="1:7" x14ac:dyDescent="0.3">
      <c r="A1748">
        <v>1746</v>
      </c>
      <c r="B1748">
        <v>2021</v>
      </c>
      <c r="C1748">
        <v>6</v>
      </c>
      <c r="E1748" s="1">
        <v>35239045.096558496</v>
      </c>
      <c r="F1748">
        <v>63.413704228466798</v>
      </c>
      <c r="G1748" t="s">
        <v>462</v>
      </c>
    </row>
    <row r="1749" spans="1:7" x14ac:dyDescent="0.3">
      <c r="A1749">
        <v>1747</v>
      </c>
      <c r="B1749">
        <v>2021</v>
      </c>
      <c r="C1749">
        <v>6</v>
      </c>
      <c r="D1749" t="s">
        <v>619</v>
      </c>
      <c r="E1749" s="1">
        <v>411572220.10175699</v>
      </c>
      <c r="F1749">
        <v>63.202701390697797</v>
      </c>
      <c r="G1749" t="s">
        <v>462</v>
      </c>
    </row>
    <row r="1750" spans="1:7" x14ac:dyDescent="0.3">
      <c r="A1750">
        <v>1748</v>
      </c>
      <c r="B1750">
        <v>2021</v>
      </c>
      <c r="C1750">
        <v>6</v>
      </c>
      <c r="D1750" t="s">
        <v>621</v>
      </c>
      <c r="E1750" s="1">
        <v>142609914.55098999</v>
      </c>
      <c r="F1750">
        <v>62.2279828803984</v>
      </c>
      <c r="G1750" t="s">
        <v>462</v>
      </c>
    </row>
    <row r="1751" spans="1:7" x14ac:dyDescent="0.3">
      <c r="A1751">
        <v>1749</v>
      </c>
      <c r="B1751">
        <v>2021</v>
      </c>
      <c r="C1751">
        <v>6</v>
      </c>
      <c r="D1751" t="s">
        <v>622</v>
      </c>
      <c r="E1751" s="1">
        <v>325241863.996732</v>
      </c>
      <c r="F1751">
        <v>37.821512430259901</v>
      </c>
      <c r="G1751" t="s">
        <v>462</v>
      </c>
    </row>
    <row r="1752" spans="1:7" x14ac:dyDescent="0.3">
      <c r="A1752">
        <v>1750</v>
      </c>
      <c r="B1752">
        <v>2021</v>
      </c>
      <c r="C1752">
        <v>6</v>
      </c>
      <c r="D1752" t="s">
        <v>623</v>
      </c>
      <c r="E1752" s="1">
        <v>549866723.00464296</v>
      </c>
      <c r="F1752">
        <v>39.432305317292297</v>
      </c>
      <c r="G1752" t="s">
        <v>462</v>
      </c>
    </row>
    <row r="1753" spans="1:7" x14ac:dyDescent="0.3">
      <c r="A1753">
        <v>1751</v>
      </c>
      <c r="B1753">
        <v>2021</v>
      </c>
      <c r="C1753">
        <v>6</v>
      </c>
      <c r="E1753" s="1">
        <v>51177523.518806398</v>
      </c>
      <c r="F1753">
        <v>57.740678254840397</v>
      </c>
      <c r="G1753" t="s">
        <v>462</v>
      </c>
    </row>
    <row r="1754" spans="1:7" x14ac:dyDescent="0.3">
      <c r="A1754">
        <v>1752</v>
      </c>
      <c r="B1754">
        <v>2021</v>
      </c>
      <c r="C1754">
        <v>6</v>
      </c>
      <c r="E1754" s="1">
        <v>18918004.079254899</v>
      </c>
      <c r="F1754">
        <v>36.905534210304403</v>
      </c>
      <c r="G1754" t="s">
        <v>462</v>
      </c>
    </row>
    <row r="1755" spans="1:7" x14ac:dyDescent="0.3">
      <c r="A1755">
        <v>1753</v>
      </c>
      <c r="B1755">
        <v>2021</v>
      </c>
      <c r="C1755">
        <v>6</v>
      </c>
      <c r="E1755" s="1">
        <v>167968861.782038</v>
      </c>
      <c r="F1755">
        <v>39.919767732302503</v>
      </c>
      <c r="G1755" t="s">
        <v>462</v>
      </c>
    </row>
    <row r="1756" spans="1:7" x14ac:dyDescent="0.3">
      <c r="A1756">
        <v>1754</v>
      </c>
      <c r="B1756">
        <v>2021</v>
      </c>
      <c r="C1756">
        <v>6</v>
      </c>
      <c r="E1756" s="1">
        <v>81433391.728578895</v>
      </c>
      <c r="F1756">
        <v>0</v>
      </c>
      <c r="G1756" t="s">
        <v>462</v>
      </c>
    </row>
    <row r="1757" spans="1:7" x14ac:dyDescent="0.3">
      <c r="A1757">
        <v>1755</v>
      </c>
      <c r="B1757">
        <v>2021</v>
      </c>
      <c r="C1757">
        <v>6</v>
      </c>
      <c r="D1757" t="s">
        <v>624</v>
      </c>
      <c r="E1757" s="1">
        <v>11550167785.3235</v>
      </c>
      <c r="F1757">
        <v>1.02964979068269</v>
      </c>
      <c r="G1757" t="s">
        <v>462</v>
      </c>
    </row>
    <row r="1758" spans="1:7" x14ac:dyDescent="0.3">
      <c r="A1758">
        <v>1756</v>
      </c>
      <c r="B1758">
        <v>2021</v>
      </c>
      <c r="C1758">
        <v>6</v>
      </c>
      <c r="D1758" t="s">
        <v>625</v>
      </c>
      <c r="E1758" s="1">
        <v>13014403053.783501</v>
      </c>
      <c r="F1758">
        <v>28.037733832482498</v>
      </c>
      <c r="G1758" t="s">
        <v>462</v>
      </c>
    </row>
    <row r="1759" spans="1:7" x14ac:dyDescent="0.3">
      <c r="A1759">
        <v>1757</v>
      </c>
      <c r="B1759">
        <v>2021</v>
      </c>
      <c r="C1759">
        <v>6</v>
      </c>
      <c r="D1759" t="s">
        <v>626</v>
      </c>
      <c r="E1759" s="1">
        <v>1423069413.0258601</v>
      </c>
      <c r="F1759">
        <v>50.617130502659698</v>
      </c>
      <c r="G1759" t="s">
        <v>462</v>
      </c>
    </row>
    <row r="1760" spans="1:7" x14ac:dyDescent="0.3">
      <c r="A1760">
        <v>1758</v>
      </c>
      <c r="B1760">
        <v>2021</v>
      </c>
      <c r="C1760">
        <v>6</v>
      </c>
      <c r="D1760" t="s">
        <v>627</v>
      </c>
      <c r="E1760" s="1">
        <v>604356379.307827</v>
      </c>
      <c r="F1760">
        <v>59.105821724728798</v>
      </c>
      <c r="G1760" t="s">
        <v>462</v>
      </c>
    </row>
    <row r="1761" spans="1:7" x14ac:dyDescent="0.3">
      <c r="A1761">
        <v>1759</v>
      </c>
      <c r="B1761">
        <v>2021</v>
      </c>
      <c r="C1761">
        <v>6</v>
      </c>
      <c r="D1761" t="s">
        <v>628</v>
      </c>
      <c r="E1761" s="1">
        <v>728853784.529477</v>
      </c>
      <c r="F1761">
        <v>63.727017884293502</v>
      </c>
      <c r="G1761" t="s">
        <v>462</v>
      </c>
    </row>
    <row r="1762" spans="1:7" x14ac:dyDescent="0.3">
      <c r="A1762">
        <v>1760</v>
      </c>
      <c r="B1762">
        <v>2021</v>
      </c>
      <c r="C1762">
        <v>6</v>
      </c>
      <c r="D1762" t="s">
        <v>629</v>
      </c>
      <c r="E1762" s="1">
        <v>1156953600.2190299</v>
      </c>
      <c r="F1762">
        <v>36.072116354960002</v>
      </c>
      <c r="G1762" t="s">
        <v>462</v>
      </c>
    </row>
    <row r="1763" spans="1:7" x14ac:dyDescent="0.3">
      <c r="A1763">
        <v>1761</v>
      </c>
      <c r="B1763">
        <v>2021</v>
      </c>
      <c r="C1763">
        <v>6</v>
      </c>
      <c r="D1763" t="s">
        <v>630</v>
      </c>
      <c r="E1763" s="1">
        <v>8242799167.7091198</v>
      </c>
      <c r="F1763">
        <v>6.7753136998433199</v>
      </c>
      <c r="G1763" t="s">
        <v>462</v>
      </c>
    </row>
    <row r="1764" spans="1:7" x14ac:dyDescent="0.3">
      <c r="A1764">
        <v>1762</v>
      </c>
      <c r="B1764">
        <v>2021</v>
      </c>
      <c r="C1764">
        <v>6</v>
      </c>
      <c r="D1764" t="s">
        <v>631</v>
      </c>
      <c r="E1764" s="1">
        <v>968076931.52810705</v>
      </c>
      <c r="F1764">
        <v>33.842516269149101</v>
      </c>
      <c r="G1764" t="s">
        <v>462</v>
      </c>
    </row>
    <row r="1765" spans="1:7" x14ac:dyDescent="0.3">
      <c r="A1765">
        <v>1763</v>
      </c>
      <c r="B1765">
        <v>2021</v>
      </c>
      <c r="C1765">
        <v>6</v>
      </c>
      <c r="D1765" t="s">
        <v>632</v>
      </c>
      <c r="E1765" s="1">
        <v>755819072.60557199</v>
      </c>
      <c r="F1765">
        <v>45.650740201801497</v>
      </c>
      <c r="G1765" t="s">
        <v>462</v>
      </c>
    </row>
    <row r="1766" spans="1:7" x14ac:dyDescent="0.3">
      <c r="A1766">
        <v>1764</v>
      </c>
      <c r="B1766">
        <v>2021</v>
      </c>
      <c r="C1766">
        <v>7</v>
      </c>
      <c r="D1766" t="s">
        <v>597</v>
      </c>
      <c r="E1766" s="1">
        <v>11471728699.770399</v>
      </c>
      <c r="F1766">
        <v>29.269666602745801</v>
      </c>
      <c r="G1766" t="s">
        <v>462</v>
      </c>
    </row>
    <row r="1767" spans="1:7" x14ac:dyDescent="0.3">
      <c r="A1767">
        <v>1765</v>
      </c>
      <c r="B1767">
        <v>2021</v>
      </c>
      <c r="C1767">
        <v>7</v>
      </c>
      <c r="D1767" t="s">
        <v>598</v>
      </c>
      <c r="E1767" s="1">
        <v>3687689163.67488</v>
      </c>
      <c r="F1767">
        <v>86.7804590964233</v>
      </c>
      <c r="G1767" t="s">
        <v>462</v>
      </c>
    </row>
    <row r="1768" spans="1:7" x14ac:dyDescent="0.3">
      <c r="A1768">
        <v>1766</v>
      </c>
      <c r="B1768">
        <v>2021</v>
      </c>
      <c r="C1768">
        <v>7</v>
      </c>
      <c r="D1768" t="s">
        <v>599</v>
      </c>
      <c r="E1768" s="1">
        <v>1328345994.4294701</v>
      </c>
      <c r="F1768">
        <v>86.939014764000504</v>
      </c>
      <c r="G1768" t="s">
        <v>462</v>
      </c>
    </row>
    <row r="1769" spans="1:7" x14ac:dyDescent="0.3">
      <c r="A1769">
        <v>1767</v>
      </c>
      <c r="B1769">
        <v>2021</v>
      </c>
      <c r="C1769">
        <v>7</v>
      </c>
      <c r="D1769" t="s">
        <v>600</v>
      </c>
      <c r="E1769" s="1">
        <v>2386916831.8411002</v>
      </c>
      <c r="F1769">
        <v>136.18190295261499</v>
      </c>
      <c r="G1769" t="s">
        <v>462</v>
      </c>
    </row>
    <row r="1770" spans="1:7" x14ac:dyDescent="0.3">
      <c r="A1770">
        <v>1768</v>
      </c>
      <c r="B1770">
        <v>2021</v>
      </c>
      <c r="C1770">
        <v>7</v>
      </c>
      <c r="D1770" t="s">
        <v>601</v>
      </c>
      <c r="E1770" s="1">
        <v>1267625229.7317801</v>
      </c>
      <c r="F1770">
        <v>101.464508119073</v>
      </c>
      <c r="G1770" t="s">
        <v>462</v>
      </c>
    </row>
    <row r="1771" spans="1:7" x14ac:dyDescent="0.3">
      <c r="A1771">
        <v>1769</v>
      </c>
      <c r="B1771">
        <v>2021</v>
      </c>
      <c r="C1771">
        <v>7</v>
      </c>
      <c r="D1771" t="s">
        <v>602</v>
      </c>
      <c r="E1771" s="1">
        <v>391058343.134152</v>
      </c>
      <c r="F1771">
        <v>118.769667207105</v>
      </c>
      <c r="G1771" t="s">
        <v>462</v>
      </c>
    </row>
    <row r="1772" spans="1:7" x14ac:dyDescent="0.3">
      <c r="A1772">
        <v>1770</v>
      </c>
      <c r="B1772">
        <v>2021</v>
      </c>
      <c r="C1772">
        <v>7</v>
      </c>
      <c r="D1772" t="s">
        <v>603</v>
      </c>
      <c r="E1772" s="1">
        <v>422085764.02112901</v>
      </c>
      <c r="F1772">
        <v>135.907277739807</v>
      </c>
      <c r="G1772" t="s">
        <v>462</v>
      </c>
    </row>
    <row r="1773" spans="1:7" x14ac:dyDescent="0.3">
      <c r="A1773">
        <v>1771</v>
      </c>
      <c r="B1773">
        <v>2021</v>
      </c>
      <c r="C1773">
        <v>7</v>
      </c>
      <c r="D1773" t="s">
        <v>604</v>
      </c>
      <c r="E1773" s="1">
        <v>397694749.90066302</v>
      </c>
      <c r="F1773">
        <v>116.728954225734</v>
      </c>
      <c r="G1773" t="s">
        <v>462</v>
      </c>
    </row>
    <row r="1774" spans="1:7" x14ac:dyDescent="0.3">
      <c r="A1774">
        <v>1772</v>
      </c>
      <c r="B1774">
        <v>2021</v>
      </c>
      <c r="C1774">
        <v>7</v>
      </c>
      <c r="D1774" t="s">
        <v>605</v>
      </c>
      <c r="E1774" s="1">
        <v>1517354861.31195</v>
      </c>
      <c r="F1774">
        <v>114.460507151759</v>
      </c>
      <c r="G1774" t="s">
        <v>462</v>
      </c>
    </row>
    <row r="1775" spans="1:7" x14ac:dyDescent="0.3">
      <c r="A1775">
        <v>1773</v>
      </c>
      <c r="B1775">
        <v>2021</v>
      </c>
      <c r="C1775">
        <v>7</v>
      </c>
      <c r="D1775" t="s">
        <v>606</v>
      </c>
      <c r="E1775" s="1">
        <v>5106491399.3695297</v>
      </c>
      <c r="F1775">
        <v>76.883960148070997</v>
      </c>
      <c r="G1775" t="s">
        <v>462</v>
      </c>
    </row>
    <row r="1776" spans="1:7" x14ac:dyDescent="0.3">
      <c r="A1776">
        <v>1774</v>
      </c>
      <c r="B1776">
        <v>2021</v>
      </c>
      <c r="C1776">
        <v>7</v>
      </c>
      <c r="D1776" t="s">
        <v>607</v>
      </c>
      <c r="E1776" s="1">
        <v>1640324372.38025</v>
      </c>
      <c r="F1776">
        <v>14.577820893878901</v>
      </c>
      <c r="G1776" t="s">
        <v>462</v>
      </c>
    </row>
    <row r="1777" spans="1:7" x14ac:dyDescent="0.3">
      <c r="A1777">
        <v>1775</v>
      </c>
      <c r="B1777">
        <v>2021</v>
      </c>
      <c r="C1777">
        <v>7</v>
      </c>
      <c r="D1777" t="s">
        <v>608</v>
      </c>
      <c r="E1777" s="1">
        <v>1996197430.5933101</v>
      </c>
      <c r="F1777">
        <v>13.1041787011624</v>
      </c>
      <c r="G1777" t="s">
        <v>462</v>
      </c>
    </row>
    <row r="1778" spans="1:7" x14ac:dyDescent="0.3">
      <c r="A1778">
        <v>1776</v>
      </c>
      <c r="B1778">
        <v>2021</v>
      </c>
      <c r="C1778">
        <v>7</v>
      </c>
      <c r="D1778" t="s">
        <v>609</v>
      </c>
      <c r="E1778" s="1">
        <v>827884512.01094699</v>
      </c>
      <c r="F1778">
        <v>102.068235393729</v>
      </c>
      <c r="G1778" t="s">
        <v>462</v>
      </c>
    </row>
    <row r="1779" spans="1:7" x14ac:dyDescent="0.3">
      <c r="A1779">
        <v>1777</v>
      </c>
      <c r="B1779">
        <v>2021</v>
      </c>
      <c r="C1779">
        <v>7</v>
      </c>
      <c r="D1779" t="s">
        <v>610</v>
      </c>
      <c r="E1779" s="1">
        <v>27925066662.691898</v>
      </c>
      <c r="F1779">
        <v>41.457577607386803</v>
      </c>
      <c r="G1779" t="s">
        <v>462</v>
      </c>
    </row>
    <row r="1780" spans="1:7" x14ac:dyDescent="0.3">
      <c r="A1780">
        <v>1778</v>
      </c>
      <c r="B1780">
        <v>2021</v>
      </c>
      <c r="C1780">
        <v>7</v>
      </c>
      <c r="D1780" t="s">
        <v>611</v>
      </c>
      <c r="E1780" s="1">
        <v>9991630666.6372299</v>
      </c>
      <c r="F1780">
        <v>25.1131501788864</v>
      </c>
      <c r="G1780" t="s">
        <v>462</v>
      </c>
    </row>
    <row r="1781" spans="1:7" x14ac:dyDescent="0.3">
      <c r="A1781">
        <v>1779</v>
      </c>
      <c r="B1781">
        <v>2021</v>
      </c>
      <c r="C1781">
        <v>7</v>
      </c>
      <c r="E1781" s="1">
        <v>7292661387.1202002</v>
      </c>
      <c r="F1781">
        <v>23.7534024039706</v>
      </c>
      <c r="G1781" t="s">
        <v>462</v>
      </c>
    </row>
    <row r="1782" spans="1:7" x14ac:dyDescent="0.3">
      <c r="A1782">
        <v>1780</v>
      </c>
      <c r="B1782">
        <v>2021</v>
      </c>
      <c r="C1782">
        <v>7</v>
      </c>
      <c r="D1782" t="s">
        <v>612</v>
      </c>
      <c r="E1782" s="1">
        <v>13256390113.066601</v>
      </c>
      <c r="F1782">
        <v>22.147068841964199</v>
      </c>
      <c r="G1782" t="s">
        <v>462</v>
      </c>
    </row>
    <row r="1783" spans="1:7" x14ac:dyDescent="0.3">
      <c r="A1783">
        <v>1781</v>
      </c>
      <c r="B1783">
        <v>2021</v>
      </c>
      <c r="C1783">
        <v>7</v>
      </c>
      <c r="D1783" t="s">
        <v>613</v>
      </c>
      <c r="E1783" s="1">
        <v>3581196595.78016</v>
      </c>
      <c r="F1783">
        <v>11.4872221503768</v>
      </c>
      <c r="G1783" t="s">
        <v>462</v>
      </c>
    </row>
    <row r="1784" spans="1:7" x14ac:dyDescent="0.3">
      <c r="A1784">
        <v>1782</v>
      </c>
      <c r="B1784">
        <v>2021</v>
      </c>
      <c r="C1784">
        <v>7</v>
      </c>
      <c r="E1784" s="1">
        <v>37247152.902896002</v>
      </c>
      <c r="F1784">
        <v>20.763970665418501</v>
      </c>
      <c r="G1784" t="s">
        <v>462</v>
      </c>
    </row>
    <row r="1785" spans="1:7" x14ac:dyDescent="0.3">
      <c r="A1785">
        <v>1783</v>
      </c>
      <c r="B1785">
        <v>2021</v>
      </c>
      <c r="C1785">
        <v>7</v>
      </c>
      <c r="E1785" s="1">
        <v>25322285.179603402</v>
      </c>
      <c r="F1785">
        <v>10.44961155364</v>
      </c>
      <c r="G1785" t="s">
        <v>462</v>
      </c>
    </row>
    <row r="1786" spans="1:7" x14ac:dyDescent="0.3">
      <c r="A1786">
        <v>1784</v>
      </c>
      <c r="B1786">
        <v>2021</v>
      </c>
      <c r="C1786">
        <v>7</v>
      </c>
      <c r="D1786" t="s">
        <v>615</v>
      </c>
      <c r="E1786" s="1">
        <v>2041018330.9093001</v>
      </c>
      <c r="F1786">
        <v>53.705655456389302</v>
      </c>
      <c r="G1786" t="s">
        <v>462</v>
      </c>
    </row>
    <row r="1787" spans="1:7" x14ac:dyDescent="0.3">
      <c r="A1787">
        <v>1785</v>
      </c>
      <c r="B1787">
        <v>2021</v>
      </c>
      <c r="C1787">
        <v>7</v>
      </c>
      <c r="D1787" t="s">
        <v>616</v>
      </c>
      <c r="E1787" s="1">
        <v>605930355.27862597</v>
      </c>
      <c r="F1787">
        <v>124.509892120259</v>
      </c>
      <c r="G1787" t="s">
        <v>462</v>
      </c>
    </row>
    <row r="1788" spans="1:7" x14ac:dyDescent="0.3">
      <c r="A1788">
        <v>1786</v>
      </c>
      <c r="B1788">
        <v>2021</v>
      </c>
      <c r="C1788">
        <v>7</v>
      </c>
      <c r="E1788" s="1">
        <v>131035151.786063</v>
      </c>
      <c r="F1788">
        <v>85.819698549801402</v>
      </c>
      <c r="G1788" t="s">
        <v>462</v>
      </c>
    </row>
    <row r="1789" spans="1:7" x14ac:dyDescent="0.3">
      <c r="A1789">
        <v>1787</v>
      </c>
      <c r="B1789">
        <v>2021</v>
      </c>
      <c r="C1789">
        <v>7</v>
      </c>
      <c r="D1789" t="s">
        <v>617</v>
      </c>
      <c r="E1789" s="1">
        <v>611436351.56101799</v>
      </c>
      <c r="F1789">
        <v>129.57637655009901</v>
      </c>
      <c r="G1789" t="s">
        <v>462</v>
      </c>
    </row>
    <row r="1790" spans="1:7" x14ac:dyDescent="0.3">
      <c r="A1790">
        <v>1788</v>
      </c>
      <c r="B1790">
        <v>2021</v>
      </c>
      <c r="C1790">
        <v>7</v>
      </c>
      <c r="E1790" s="1">
        <v>35239045.096558496</v>
      </c>
      <c r="F1790">
        <v>112.21240863064401</v>
      </c>
      <c r="G1790" t="s">
        <v>462</v>
      </c>
    </row>
    <row r="1791" spans="1:7" x14ac:dyDescent="0.3">
      <c r="A1791">
        <v>1789</v>
      </c>
      <c r="B1791">
        <v>2021</v>
      </c>
      <c r="C1791">
        <v>7</v>
      </c>
      <c r="D1791" t="s">
        <v>619</v>
      </c>
      <c r="E1791" s="1">
        <v>411572220.10175699</v>
      </c>
      <c r="F1791">
        <v>120.521251297451</v>
      </c>
      <c r="G1791" t="s">
        <v>462</v>
      </c>
    </row>
    <row r="1792" spans="1:7" x14ac:dyDescent="0.3">
      <c r="A1792">
        <v>1790</v>
      </c>
      <c r="B1792">
        <v>2021</v>
      </c>
      <c r="C1792">
        <v>7</v>
      </c>
      <c r="D1792" t="s">
        <v>621</v>
      </c>
      <c r="E1792" s="1">
        <v>142609914.55098999</v>
      </c>
      <c r="F1792">
        <v>107.541445397253</v>
      </c>
      <c r="G1792" t="s">
        <v>462</v>
      </c>
    </row>
    <row r="1793" spans="1:7" x14ac:dyDescent="0.3">
      <c r="A1793">
        <v>1791</v>
      </c>
      <c r="B1793">
        <v>2021</v>
      </c>
      <c r="C1793">
        <v>7</v>
      </c>
      <c r="D1793" t="s">
        <v>622</v>
      </c>
      <c r="E1793" s="1">
        <v>325241863.996732</v>
      </c>
      <c r="F1793">
        <v>106.37061197499099</v>
      </c>
      <c r="G1793" t="s">
        <v>462</v>
      </c>
    </row>
    <row r="1794" spans="1:7" x14ac:dyDescent="0.3">
      <c r="A1794">
        <v>1792</v>
      </c>
      <c r="B1794">
        <v>2021</v>
      </c>
      <c r="C1794">
        <v>7</v>
      </c>
      <c r="D1794" t="s">
        <v>623</v>
      </c>
      <c r="E1794" s="1">
        <v>549866723.00464296</v>
      </c>
      <c r="F1794">
        <v>108.546677409837</v>
      </c>
      <c r="G1794" t="s">
        <v>462</v>
      </c>
    </row>
    <row r="1795" spans="1:7" x14ac:dyDescent="0.3">
      <c r="A1795">
        <v>1793</v>
      </c>
      <c r="B1795">
        <v>2021</v>
      </c>
      <c r="C1795">
        <v>7</v>
      </c>
      <c r="E1795" s="1">
        <v>51177523.518806398</v>
      </c>
      <c r="F1795">
        <v>112.103905590761</v>
      </c>
      <c r="G1795" t="s">
        <v>462</v>
      </c>
    </row>
    <row r="1796" spans="1:7" x14ac:dyDescent="0.3">
      <c r="A1796">
        <v>1794</v>
      </c>
      <c r="B1796">
        <v>2021</v>
      </c>
      <c r="C1796">
        <v>7</v>
      </c>
      <c r="E1796" s="1">
        <v>18918004.079254899</v>
      </c>
      <c r="F1796">
        <v>104.30666608115</v>
      </c>
      <c r="G1796" t="s">
        <v>462</v>
      </c>
    </row>
    <row r="1797" spans="1:7" x14ac:dyDescent="0.3">
      <c r="A1797">
        <v>1795</v>
      </c>
      <c r="B1797">
        <v>2021</v>
      </c>
      <c r="C1797">
        <v>7</v>
      </c>
      <c r="E1797" s="1">
        <v>167968861.782038</v>
      </c>
      <c r="F1797">
        <v>102.383665147543</v>
      </c>
      <c r="G1797" t="s">
        <v>462</v>
      </c>
    </row>
    <row r="1798" spans="1:7" x14ac:dyDescent="0.3">
      <c r="A1798">
        <v>1796</v>
      </c>
      <c r="B1798">
        <v>2021</v>
      </c>
      <c r="C1798">
        <v>7</v>
      </c>
      <c r="E1798" s="1">
        <v>81433391.728578895</v>
      </c>
      <c r="F1798">
        <v>0</v>
      </c>
      <c r="G1798" t="s">
        <v>462</v>
      </c>
    </row>
    <row r="1799" spans="1:7" x14ac:dyDescent="0.3">
      <c r="A1799">
        <v>1797</v>
      </c>
      <c r="B1799">
        <v>2021</v>
      </c>
      <c r="C1799">
        <v>7</v>
      </c>
      <c r="D1799" t="s">
        <v>624</v>
      </c>
      <c r="E1799" s="1">
        <v>11550167785.3235</v>
      </c>
      <c r="F1799">
        <v>10.9550062748821</v>
      </c>
      <c r="G1799" t="s">
        <v>462</v>
      </c>
    </row>
    <row r="1800" spans="1:7" x14ac:dyDescent="0.3">
      <c r="A1800">
        <v>1798</v>
      </c>
      <c r="B1800">
        <v>2021</v>
      </c>
      <c r="C1800">
        <v>7</v>
      </c>
      <c r="D1800" t="s">
        <v>625</v>
      </c>
      <c r="E1800" s="1">
        <v>13014403053.783501</v>
      </c>
      <c r="F1800">
        <v>32.769989728947301</v>
      </c>
      <c r="G1800" t="s">
        <v>462</v>
      </c>
    </row>
    <row r="1801" spans="1:7" x14ac:dyDescent="0.3">
      <c r="A1801">
        <v>1799</v>
      </c>
      <c r="B1801">
        <v>2021</v>
      </c>
      <c r="C1801">
        <v>7</v>
      </c>
      <c r="D1801" t="s">
        <v>626</v>
      </c>
      <c r="E1801" s="1">
        <v>1423069413.0258601</v>
      </c>
      <c r="F1801">
        <v>54.1089548785204</v>
      </c>
      <c r="G1801" t="s">
        <v>462</v>
      </c>
    </row>
    <row r="1802" spans="1:7" x14ac:dyDescent="0.3">
      <c r="A1802">
        <v>1800</v>
      </c>
      <c r="B1802">
        <v>2021</v>
      </c>
      <c r="C1802">
        <v>7</v>
      </c>
      <c r="D1802" t="s">
        <v>627</v>
      </c>
      <c r="E1802" s="1">
        <v>604356379.307827</v>
      </c>
      <c r="F1802">
        <v>88.323952706762896</v>
      </c>
      <c r="G1802" t="s">
        <v>462</v>
      </c>
    </row>
    <row r="1803" spans="1:7" x14ac:dyDescent="0.3">
      <c r="A1803">
        <v>1801</v>
      </c>
      <c r="B1803">
        <v>2021</v>
      </c>
      <c r="C1803">
        <v>7</v>
      </c>
      <c r="D1803" t="s">
        <v>628</v>
      </c>
      <c r="E1803" s="1">
        <v>728853784.529477</v>
      </c>
      <c r="F1803">
        <v>121.334017589377</v>
      </c>
      <c r="G1803" t="s">
        <v>462</v>
      </c>
    </row>
    <row r="1804" spans="1:7" x14ac:dyDescent="0.3">
      <c r="A1804">
        <v>1802</v>
      </c>
      <c r="B1804">
        <v>2021</v>
      </c>
      <c r="C1804">
        <v>7</v>
      </c>
      <c r="D1804" t="s">
        <v>629</v>
      </c>
      <c r="E1804" s="1">
        <v>1156953600.2190299</v>
      </c>
      <c r="F1804">
        <v>85.788421628519501</v>
      </c>
      <c r="G1804" t="s">
        <v>462</v>
      </c>
    </row>
    <row r="1805" spans="1:7" x14ac:dyDescent="0.3">
      <c r="A1805">
        <v>1803</v>
      </c>
      <c r="B1805">
        <v>2021</v>
      </c>
      <c r="C1805">
        <v>7</v>
      </c>
      <c r="D1805" t="s">
        <v>630</v>
      </c>
      <c r="E1805" s="1">
        <v>8242799167.7091198</v>
      </c>
      <c r="F1805">
        <v>7.6129830131735901</v>
      </c>
      <c r="G1805" t="s">
        <v>462</v>
      </c>
    </row>
    <row r="1806" spans="1:7" x14ac:dyDescent="0.3">
      <c r="A1806">
        <v>1804</v>
      </c>
      <c r="B1806">
        <v>2021</v>
      </c>
      <c r="C1806">
        <v>7</v>
      </c>
      <c r="D1806" t="s">
        <v>631</v>
      </c>
      <c r="E1806" s="1">
        <v>968076931.52810705</v>
      </c>
      <c r="F1806">
        <v>102.506010119387</v>
      </c>
      <c r="G1806" t="s">
        <v>462</v>
      </c>
    </row>
    <row r="1807" spans="1:7" x14ac:dyDescent="0.3">
      <c r="A1807">
        <v>1805</v>
      </c>
      <c r="B1807">
        <v>2021</v>
      </c>
      <c r="C1807">
        <v>7</v>
      </c>
      <c r="D1807" t="s">
        <v>632</v>
      </c>
      <c r="E1807" s="1">
        <v>755819072.60557199</v>
      </c>
      <c r="F1807">
        <v>110.468540492739</v>
      </c>
      <c r="G1807" t="s">
        <v>462</v>
      </c>
    </row>
    <row r="1808" spans="1:7" x14ac:dyDescent="0.3">
      <c r="A1808">
        <v>1806</v>
      </c>
      <c r="B1808">
        <v>2021</v>
      </c>
      <c r="C1808">
        <v>8</v>
      </c>
      <c r="D1808" t="s">
        <v>597</v>
      </c>
      <c r="E1808" s="1">
        <v>11471728699.770399</v>
      </c>
      <c r="F1808">
        <v>25.281464260477001</v>
      </c>
      <c r="G1808" t="s">
        <v>462</v>
      </c>
    </row>
    <row r="1809" spans="1:7" x14ac:dyDescent="0.3">
      <c r="A1809">
        <v>1807</v>
      </c>
      <c r="B1809">
        <v>2021</v>
      </c>
      <c r="C1809">
        <v>8</v>
      </c>
      <c r="D1809" t="s">
        <v>598</v>
      </c>
      <c r="E1809" s="1">
        <v>3687689163.67488</v>
      </c>
      <c r="F1809">
        <v>88.272745931090299</v>
      </c>
      <c r="G1809" t="s">
        <v>462</v>
      </c>
    </row>
    <row r="1810" spans="1:7" x14ac:dyDescent="0.3">
      <c r="A1810">
        <v>1808</v>
      </c>
      <c r="B1810">
        <v>2021</v>
      </c>
      <c r="C1810">
        <v>8</v>
      </c>
      <c r="D1810" t="s">
        <v>599</v>
      </c>
      <c r="E1810" s="1">
        <v>1328345994.4294701</v>
      </c>
      <c r="F1810">
        <v>100.152644714339</v>
      </c>
      <c r="G1810" t="s">
        <v>462</v>
      </c>
    </row>
    <row r="1811" spans="1:7" x14ac:dyDescent="0.3">
      <c r="A1811">
        <v>1809</v>
      </c>
      <c r="B1811">
        <v>2021</v>
      </c>
      <c r="C1811">
        <v>8</v>
      </c>
      <c r="D1811" t="s">
        <v>600</v>
      </c>
      <c r="E1811" s="1">
        <v>2386916831.8411002</v>
      </c>
      <c r="F1811">
        <v>115.573798808768</v>
      </c>
      <c r="G1811" t="s">
        <v>462</v>
      </c>
    </row>
    <row r="1812" spans="1:7" x14ac:dyDescent="0.3">
      <c r="A1812">
        <v>1810</v>
      </c>
      <c r="B1812">
        <v>2021</v>
      </c>
      <c r="C1812">
        <v>8</v>
      </c>
      <c r="D1812" t="s">
        <v>601</v>
      </c>
      <c r="E1812" s="1">
        <v>1267625229.7317801</v>
      </c>
      <c r="F1812">
        <v>82.717310123897605</v>
      </c>
      <c r="G1812" t="s">
        <v>462</v>
      </c>
    </row>
    <row r="1813" spans="1:7" x14ac:dyDescent="0.3">
      <c r="A1813">
        <v>1811</v>
      </c>
      <c r="B1813">
        <v>2021</v>
      </c>
      <c r="C1813">
        <v>8</v>
      </c>
      <c r="D1813" t="s">
        <v>602</v>
      </c>
      <c r="E1813" s="1">
        <v>391058343.134152</v>
      </c>
      <c r="F1813">
        <v>101.492394297576</v>
      </c>
      <c r="G1813" t="s">
        <v>462</v>
      </c>
    </row>
    <row r="1814" spans="1:7" x14ac:dyDescent="0.3">
      <c r="A1814">
        <v>1812</v>
      </c>
      <c r="B1814">
        <v>2021</v>
      </c>
      <c r="C1814">
        <v>8</v>
      </c>
      <c r="D1814" t="s">
        <v>603</v>
      </c>
      <c r="E1814" s="1">
        <v>422085764.02112901</v>
      </c>
      <c r="F1814">
        <v>135.518123558209</v>
      </c>
      <c r="G1814" t="s">
        <v>462</v>
      </c>
    </row>
    <row r="1815" spans="1:7" x14ac:dyDescent="0.3">
      <c r="A1815">
        <v>1813</v>
      </c>
      <c r="B1815">
        <v>2021</v>
      </c>
      <c r="C1815">
        <v>8</v>
      </c>
      <c r="D1815" t="s">
        <v>604</v>
      </c>
      <c r="E1815" s="1">
        <v>397694749.90066302</v>
      </c>
      <c r="F1815">
        <v>159.09893305204201</v>
      </c>
      <c r="G1815" t="s">
        <v>462</v>
      </c>
    </row>
    <row r="1816" spans="1:7" x14ac:dyDescent="0.3">
      <c r="A1816">
        <v>1814</v>
      </c>
      <c r="B1816">
        <v>2021</v>
      </c>
      <c r="C1816">
        <v>8</v>
      </c>
      <c r="D1816" t="s">
        <v>605</v>
      </c>
      <c r="E1816" s="1">
        <v>1517354861.31195</v>
      </c>
      <c r="F1816">
        <v>96.023934256667701</v>
      </c>
      <c r="G1816" t="s">
        <v>462</v>
      </c>
    </row>
    <row r="1817" spans="1:7" x14ac:dyDescent="0.3">
      <c r="A1817">
        <v>1815</v>
      </c>
      <c r="B1817">
        <v>2021</v>
      </c>
      <c r="C1817">
        <v>8</v>
      </c>
      <c r="D1817" t="s">
        <v>606</v>
      </c>
      <c r="E1817" s="1">
        <v>5106491399.3695297</v>
      </c>
      <c r="F1817">
        <v>71.234396427752102</v>
      </c>
      <c r="G1817" t="s">
        <v>462</v>
      </c>
    </row>
    <row r="1818" spans="1:7" x14ac:dyDescent="0.3">
      <c r="A1818">
        <v>1816</v>
      </c>
      <c r="B1818">
        <v>2021</v>
      </c>
      <c r="C1818">
        <v>8</v>
      </c>
      <c r="D1818" t="s">
        <v>607</v>
      </c>
      <c r="E1818" s="1">
        <v>1640324372.38025</v>
      </c>
      <c r="F1818">
        <v>18.332181197328001</v>
      </c>
      <c r="G1818" t="s">
        <v>462</v>
      </c>
    </row>
    <row r="1819" spans="1:7" x14ac:dyDescent="0.3">
      <c r="A1819">
        <v>1817</v>
      </c>
      <c r="B1819">
        <v>2021</v>
      </c>
      <c r="C1819">
        <v>8</v>
      </c>
      <c r="D1819" t="s">
        <v>608</v>
      </c>
      <c r="E1819" s="1">
        <v>1996197430.5933101</v>
      </c>
      <c r="F1819">
        <v>12.679650273431401</v>
      </c>
      <c r="G1819" t="s">
        <v>462</v>
      </c>
    </row>
    <row r="1820" spans="1:7" x14ac:dyDescent="0.3">
      <c r="A1820">
        <v>1818</v>
      </c>
      <c r="B1820">
        <v>2021</v>
      </c>
      <c r="C1820">
        <v>8</v>
      </c>
      <c r="D1820" t="s">
        <v>609</v>
      </c>
      <c r="E1820" s="1">
        <v>827884512.01094699</v>
      </c>
      <c r="F1820">
        <v>94.926227274024498</v>
      </c>
      <c r="G1820" t="s">
        <v>462</v>
      </c>
    </row>
    <row r="1821" spans="1:7" x14ac:dyDescent="0.3">
      <c r="A1821">
        <v>1819</v>
      </c>
      <c r="B1821">
        <v>2021</v>
      </c>
      <c r="C1821">
        <v>8</v>
      </c>
      <c r="D1821" t="s">
        <v>610</v>
      </c>
      <c r="E1821" s="1">
        <v>27925066662.691898</v>
      </c>
      <c r="F1821">
        <v>22.245251363633201</v>
      </c>
      <c r="G1821" t="s">
        <v>462</v>
      </c>
    </row>
    <row r="1822" spans="1:7" x14ac:dyDescent="0.3">
      <c r="A1822">
        <v>1820</v>
      </c>
      <c r="B1822">
        <v>2021</v>
      </c>
      <c r="C1822">
        <v>8</v>
      </c>
      <c r="D1822" t="s">
        <v>611</v>
      </c>
      <c r="E1822" s="1">
        <v>9991630666.6372299</v>
      </c>
      <c r="F1822">
        <v>5.9416446816519297</v>
      </c>
      <c r="G1822" t="s">
        <v>462</v>
      </c>
    </row>
    <row r="1823" spans="1:7" x14ac:dyDescent="0.3">
      <c r="A1823">
        <v>1821</v>
      </c>
      <c r="B1823">
        <v>2021</v>
      </c>
      <c r="C1823">
        <v>8</v>
      </c>
      <c r="E1823" s="1">
        <v>7292661387.1202002</v>
      </c>
      <c r="F1823">
        <v>15.1102727474467</v>
      </c>
      <c r="G1823" t="s">
        <v>462</v>
      </c>
    </row>
    <row r="1824" spans="1:7" x14ac:dyDescent="0.3">
      <c r="A1824">
        <v>1822</v>
      </c>
      <c r="B1824">
        <v>2021</v>
      </c>
      <c r="C1824">
        <v>8</v>
      </c>
      <c r="D1824" t="s">
        <v>612</v>
      </c>
      <c r="E1824" s="1">
        <v>13256390113.066601</v>
      </c>
      <c r="F1824">
        <v>12.1977517735373</v>
      </c>
      <c r="G1824" t="s">
        <v>462</v>
      </c>
    </row>
    <row r="1825" spans="1:7" x14ac:dyDescent="0.3">
      <c r="A1825">
        <v>1823</v>
      </c>
      <c r="B1825">
        <v>2021</v>
      </c>
      <c r="C1825">
        <v>8</v>
      </c>
      <c r="D1825" t="s">
        <v>613</v>
      </c>
      <c r="E1825" s="1">
        <v>3581196595.78016</v>
      </c>
      <c r="F1825">
        <v>1.7427727190498601</v>
      </c>
      <c r="G1825" t="s">
        <v>462</v>
      </c>
    </row>
    <row r="1826" spans="1:7" x14ac:dyDescent="0.3">
      <c r="A1826">
        <v>1824</v>
      </c>
      <c r="B1826">
        <v>2021</v>
      </c>
      <c r="C1826">
        <v>8</v>
      </c>
      <c r="E1826" s="1">
        <v>37247152.902896002</v>
      </c>
      <c r="F1826">
        <v>29.6903754857581</v>
      </c>
      <c r="G1826" t="s">
        <v>462</v>
      </c>
    </row>
    <row r="1827" spans="1:7" x14ac:dyDescent="0.3">
      <c r="A1827">
        <v>1825</v>
      </c>
      <c r="B1827">
        <v>2021</v>
      </c>
      <c r="C1827">
        <v>8</v>
      </c>
      <c r="E1827" s="1">
        <v>25322285.179603402</v>
      </c>
      <c r="F1827">
        <v>9.4050534683646596</v>
      </c>
      <c r="G1827" t="s">
        <v>462</v>
      </c>
    </row>
    <row r="1828" spans="1:7" x14ac:dyDescent="0.3">
      <c r="A1828">
        <v>1826</v>
      </c>
      <c r="B1828">
        <v>2021</v>
      </c>
      <c r="C1828">
        <v>8</v>
      </c>
      <c r="D1828" t="s">
        <v>615</v>
      </c>
      <c r="E1828" s="1">
        <v>2041018330.9093001</v>
      </c>
      <c r="F1828">
        <v>45.801659256522697</v>
      </c>
      <c r="G1828" t="s">
        <v>462</v>
      </c>
    </row>
    <row r="1829" spans="1:7" x14ac:dyDescent="0.3">
      <c r="A1829">
        <v>1827</v>
      </c>
      <c r="B1829">
        <v>2021</v>
      </c>
      <c r="C1829">
        <v>8</v>
      </c>
      <c r="D1829" t="s">
        <v>616</v>
      </c>
      <c r="E1829" s="1">
        <v>605930355.27862597</v>
      </c>
      <c r="F1829">
        <v>111.186796076882</v>
      </c>
      <c r="G1829" t="s">
        <v>462</v>
      </c>
    </row>
    <row r="1830" spans="1:7" x14ac:dyDescent="0.3">
      <c r="A1830">
        <v>1828</v>
      </c>
      <c r="B1830">
        <v>2021</v>
      </c>
      <c r="C1830">
        <v>8</v>
      </c>
      <c r="E1830" s="1">
        <v>131035151.786063</v>
      </c>
      <c r="F1830">
        <v>118.71652516438699</v>
      </c>
      <c r="G1830" t="s">
        <v>462</v>
      </c>
    </row>
    <row r="1831" spans="1:7" x14ac:dyDescent="0.3">
      <c r="A1831">
        <v>1829</v>
      </c>
      <c r="B1831">
        <v>2021</v>
      </c>
      <c r="C1831">
        <v>8</v>
      </c>
      <c r="D1831" t="s">
        <v>617</v>
      </c>
      <c r="E1831" s="1">
        <v>611436351.56101799</v>
      </c>
      <c r="F1831">
        <v>95.090867540747794</v>
      </c>
      <c r="G1831" t="s">
        <v>462</v>
      </c>
    </row>
    <row r="1832" spans="1:7" x14ac:dyDescent="0.3">
      <c r="A1832">
        <v>1830</v>
      </c>
      <c r="B1832">
        <v>2021</v>
      </c>
      <c r="C1832">
        <v>8</v>
      </c>
      <c r="E1832" s="1">
        <v>35239045.096558496</v>
      </c>
      <c r="F1832">
        <v>91.709884906274894</v>
      </c>
      <c r="G1832" t="s">
        <v>462</v>
      </c>
    </row>
    <row r="1833" spans="1:7" x14ac:dyDescent="0.3">
      <c r="A1833">
        <v>1831</v>
      </c>
      <c r="B1833">
        <v>2021</v>
      </c>
      <c r="C1833">
        <v>8</v>
      </c>
      <c r="D1833" t="s">
        <v>619</v>
      </c>
      <c r="E1833" s="1">
        <v>411572220.10175699</v>
      </c>
      <c r="F1833">
        <v>95.0731137473243</v>
      </c>
      <c r="G1833" t="s">
        <v>462</v>
      </c>
    </row>
    <row r="1834" spans="1:7" x14ac:dyDescent="0.3">
      <c r="A1834">
        <v>1832</v>
      </c>
      <c r="B1834">
        <v>2021</v>
      </c>
      <c r="C1834">
        <v>8</v>
      </c>
      <c r="D1834" t="s">
        <v>621</v>
      </c>
      <c r="E1834" s="1">
        <v>142609914.55098999</v>
      </c>
      <c r="F1834">
        <v>98.608625355850407</v>
      </c>
      <c r="G1834" t="s">
        <v>462</v>
      </c>
    </row>
    <row r="1835" spans="1:7" x14ac:dyDescent="0.3">
      <c r="A1835">
        <v>1833</v>
      </c>
      <c r="B1835">
        <v>2021</v>
      </c>
      <c r="C1835">
        <v>8</v>
      </c>
      <c r="D1835" t="s">
        <v>622</v>
      </c>
      <c r="E1835" s="1">
        <v>325241863.996732</v>
      </c>
      <c r="F1835">
        <v>86.204797155167597</v>
      </c>
      <c r="G1835" t="s">
        <v>462</v>
      </c>
    </row>
    <row r="1836" spans="1:7" x14ac:dyDescent="0.3">
      <c r="A1836">
        <v>1834</v>
      </c>
      <c r="B1836">
        <v>2021</v>
      </c>
      <c r="C1836">
        <v>8</v>
      </c>
      <c r="D1836" t="s">
        <v>623</v>
      </c>
      <c r="E1836" s="1">
        <v>549866723.00464296</v>
      </c>
      <c r="F1836">
        <v>89.914154711531495</v>
      </c>
      <c r="G1836" t="s">
        <v>462</v>
      </c>
    </row>
    <row r="1837" spans="1:7" x14ac:dyDescent="0.3">
      <c r="A1837">
        <v>1835</v>
      </c>
      <c r="B1837">
        <v>2021</v>
      </c>
      <c r="C1837">
        <v>8</v>
      </c>
      <c r="E1837" s="1">
        <v>51177523.518806398</v>
      </c>
      <c r="F1837">
        <v>99.707719413979504</v>
      </c>
      <c r="G1837" t="s">
        <v>462</v>
      </c>
    </row>
    <row r="1838" spans="1:7" x14ac:dyDescent="0.3">
      <c r="A1838">
        <v>1836</v>
      </c>
      <c r="B1838">
        <v>2021</v>
      </c>
      <c r="C1838">
        <v>8</v>
      </c>
      <c r="E1838" s="1">
        <v>18918004.079254899</v>
      </c>
      <c r="F1838">
        <v>100.85116264224</v>
      </c>
      <c r="G1838" t="s">
        <v>462</v>
      </c>
    </row>
    <row r="1839" spans="1:7" x14ac:dyDescent="0.3">
      <c r="A1839">
        <v>1837</v>
      </c>
      <c r="B1839">
        <v>2021</v>
      </c>
      <c r="C1839">
        <v>8</v>
      </c>
      <c r="E1839" s="1">
        <v>167968861.782038</v>
      </c>
      <c r="F1839">
        <v>61.761661486901502</v>
      </c>
      <c r="G1839" t="s">
        <v>462</v>
      </c>
    </row>
    <row r="1840" spans="1:7" x14ac:dyDescent="0.3">
      <c r="A1840">
        <v>1838</v>
      </c>
      <c r="B1840">
        <v>2021</v>
      </c>
      <c r="C1840">
        <v>8</v>
      </c>
      <c r="E1840" s="1">
        <v>81433391.728578895</v>
      </c>
      <c r="F1840">
        <v>0</v>
      </c>
      <c r="G1840" t="s">
        <v>462</v>
      </c>
    </row>
    <row r="1841" spans="1:7" x14ac:dyDescent="0.3">
      <c r="A1841">
        <v>1839</v>
      </c>
      <c r="B1841">
        <v>2021</v>
      </c>
      <c r="C1841">
        <v>8</v>
      </c>
      <c r="D1841" t="s">
        <v>624</v>
      </c>
      <c r="E1841" s="1">
        <v>11550167785.3235</v>
      </c>
      <c r="F1841">
        <v>2.6226773683525599</v>
      </c>
      <c r="G1841" t="s">
        <v>462</v>
      </c>
    </row>
    <row r="1842" spans="1:7" x14ac:dyDescent="0.3">
      <c r="A1842">
        <v>1840</v>
      </c>
      <c r="B1842">
        <v>2021</v>
      </c>
      <c r="C1842">
        <v>8</v>
      </c>
      <c r="D1842" t="s">
        <v>625</v>
      </c>
      <c r="E1842" s="1">
        <v>13014403053.783501</v>
      </c>
      <c r="F1842">
        <v>42.535253239261003</v>
      </c>
      <c r="G1842" t="s">
        <v>462</v>
      </c>
    </row>
    <row r="1843" spans="1:7" x14ac:dyDescent="0.3">
      <c r="A1843">
        <v>1841</v>
      </c>
      <c r="B1843">
        <v>2021</v>
      </c>
      <c r="C1843">
        <v>8</v>
      </c>
      <c r="D1843" t="s">
        <v>626</v>
      </c>
      <c r="E1843" s="1">
        <v>1423069413.0258601</v>
      </c>
      <c r="F1843">
        <v>101.420095795572</v>
      </c>
      <c r="G1843" t="s">
        <v>462</v>
      </c>
    </row>
    <row r="1844" spans="1:7" x14ac:dyDescent="0.3">
      <c r="A1844">
        <v>1842</v>
      </c>
      <c r="B1844">
        <v>2021</v>
      </c>
      <c r="C1844">
        <v>8</v>
      </c>
      <c r="D1844" t="s">
        <v>627</v>
      </c>
      <c r="E1844" s="1">
        <v>604356379.307827</v>
      </c>
      <c r="F1844">
        <v>90.040902091570899</v>
      </c>
      <c r="G1844" t="s">
        <v>462</v>
      </c>
    </row>
    <row r="1845" spans="1:7" x14ac:dyDescent="0.3">
      <c r="A1845">
        <v>1843</v>
      </c>
      <c r="B1845">
        <v>2021</v>
      </c>
      <c r="C1845">
        <v>8</v>
      </c>
      <c r="D1845" t="s">
        <v>628</v>
      </c>
      <c r="E1845" s="1">
        <v>728853784.529477</v>
      </c>
      <c r="F1845">
        <v>97.695792696363398</v>
      </c>
      <c r="G1845" t="s">
        <v>462</v>
      </c>
    </row>
    <row r="1846" spans="1:7" x14ac:dyDescent="0.3">
      <c r="A1846">
        <v>1844</v>
      </c>
      <c r="B1846">
        <v>2021</v>
      </c>
      <c r="C1846">
        <v>8</v>
      </c>
      <c r="D1846" t="s">
        <v>629</v>
      </c>
      <c r="E1846" s="1">
        <v>1156953600.2190299</v>
      </c>
      <c r="F1846">
        <v>49.845182900299598</v>
      </c>
      <c r="G1846" t="s">
        <v>462</v>
      </c>
    </row>
    <row r="1847" spans="1:7" x14ac:dyDescent="0.3">
      <c r="A1847">
        <v>1845</v>
      </c>
      <c r="B1847">
        <v>2021</v>
      </c>
      <c r="C1847">
        <v>8</v>
      </c>
      <c r="D1847" t="s">
        <v>630</v>
      </c>
      <c r="E1847" s="1">
        <v>8242799167.7091198</v>
      </c>
      <c r="F1847">
        <v>7.0017593740408497</v>
      </c>
      <c r="G1847" t="s">
        <v>462</v>
      </c>
    </row>
    <row r="1848" spans="1:7" x14ac:dyDescent="0.3">
      <c r="A1848">
        <v>1846</v>
      </c>
      <c r="B1848">
        <v>2021</v>
      </c>
      <c r="C1848">
        <v>8</v>
      </c>
      <c r="D1848" t="s">
        <v>631</v>
      </c>
      <c r="E1848" s="1">
        <v>968076931.52810705</v>
      </c>
      <c r="F1848">
        <v>85.098987460751601</v>
      </c>
      <c r="G1848" t="s">
        <v>462</v>
      </c>
    </row>
    <row r="1849" spans="1:7" x14ac:dyDescent="0.3">
      <c r="A1849">
        <v>1847</v>
      </c>
      <c r="B1849">
        <v>2021</v>
      </c>
      <c r="C1849">
        <v>8</v>
      </c>
      <c r="D1849" t="s">
        <v>632</v>
      </c>
      <c r="E1849" s="1">
        <v>755819072.60557199</v>
      </c>
      <c r="F1849">
        <v>77.821623180147</v>
      </c>
      <c r="G1849" t="s">
        <v>462</v>
      </c>
    </row>
    <row r="1850" spans="1:7" x14ac:dyDescent="0.3">
      <c r="A1850">
        <v>1848</v>
      </c>
      <c r="B1850">
        <v>2021</v>
      </c>
      <c r="C1850">
        <v>9</v>
      </c>
      <c r="D1850" t="s">
        <v>597</v>
      </c>
      <c r="E1850" s="1">
        <v>11471728699.770399</v>
      </c>
      <c r="F1850">
        <v>21.041162689766299</v>
      </c>
      <c r="G1850" t="s">
        <v>462</v>
      </c>
    </row>
    <row r="1851" spans="1:7" x14ac:dyDescent="0.3">
      <c r="A1851">
        <v>1849</v>
      </c>
      <c r="B1851">
        <v>2021</v>
      </c>
      <c r="C1851">
        <v>9</v>
      </c>
      <c r="D1851" t="s">
        <v>598</v>
      </c>
      <c r="E1851" s="1">
        <v>3687689163.67488</v>
      </c>
      <c r="F1851">
        <v>91.090029195863494</v>
      </c>
      <c r="G1851" t="s">
        <v>462</v>
      </c>
    </row>
    <row r="1852" spans="1:7" x14ac:dyDescent="0.3">
      <c r="A1852">
        <v>1850</v>
      </c>
      <c r="B1852">
        <v>2021</v>
      </c>
      <c r="C1852">
        <v>9</v>
      </c>
      <c r="D1852" t="s">
        <v>599</v>
      </c>
      <c r="E1852" s="1">
        <v>1328345994.4294701</v>
      </c>
      <c r="F1852">
        <v>109.972497628363</v>
      </c>
      <c r="G1852" t="s">
        <v>462</v>
      </c>
    </row>
    <row r="1853" spans="1:7" x14ac:dyDescent="0.3">
      <c r="A1853">
        <v>1851</v>
      </c>
      <c r="B1853">
        <v>2021</v>
      </c>
      <c r="C1853">
        <v>9</v>
      </c>
      <c r="D1853" t="s">
        <v>600</v>
      </c>
      <c r="E1853" s="1">
        <v>2386916831.8411002</v>
      </c>
      <c r="F1853">
        <v>128.831431804613</v>
      </c>
      <c r="G1853" t="s">
        <v>462</v>
      </c>
    </row>
    <row r="1854" spans="1:7" x14ac:dyDescent="0.3">
      <c r="A1854">
        <v>1852</v>
      </c>
      <c r="B1854">
        <v>2021</v>
      </c>
      <c r="C1854">
        <v>9</v>
      </c>
      <c r="D1854" t="s">
        <v>601</v>
      </c>
      <c r="E1854" s="1">
        <v>1267625229.7317801</v>
      </c>
      <c r="F1854">
        <v>129.86485527589599</v>
      </c>
      <c r="G1854" t="s">
        <v>462</v>
      </c>
    </row>
    <row r="1855" spans="1:7" x14ac:dyDescent="0.3">
      <c r="A1855">
        <v>1853</v>
      </c>
      <c r="B1855">
        <v>2021</v>
      </c>
      <c r="C1855">
        <v>9</v>
      </c>
      <c r="D1855" t="s">
        <v>602</v>
      </c>
      <c r="E1855" s="1">
        <v>391058343.134152</v>
      </c>
      <c r="F1855">
        <v>169.14541979287401</v>
      </c>
      <c r="G1855" t="s">
        <v>462</v>
      </c>
    </row>
    <row r="1856" spans="1:7" x14ac:dyDescent="0.3">
      <c r="A1856">
        <v>1854</v>
      </c>
      <c r="B1856">
        <v>2021</v>
      </c>
      <c r="C1856">
        <v>9</v>
      </c>
      <c r="D1856" t="s">
        <v>603</v>
      </c>
      <c r="E1856" s="1">
        <v>422085764.02112901</v>
      </c>
      <c r="F1856">
        <v>200.65343733489999</v>
      </c>
      <c r="G1856" t="s">
        <v>462</v>
      </c>
    </row>
    <row r="1857" spans="1:7" x14ac:dyDescent="0.3">
      <c r="A1857">
        <v>1855</v>
      </c>
      <c r="B1857">
        <v>2021</v>
      </c>
      <c r="C1857">
        <v>9</v>
      </c>
      <c r="D1857" t="s">
        <v>604</v>
      </c>
      <c r="E1857" s="1">
        <v>397694749.90066302</v>
      </c>
      <c r="F1857">
        <v>168.82209569829101</v>
      </c>
      <c r="G1857" t="s">
        <v>462</v>
      </c>
    </row>
    <row r="1858" spans="1:7" x14ac:dyDescent="0.3">
      <c r="A1858">
        <v>1856</v>
      </c>
      <c r="B1858">
        <v>2021</v>
      </c>
      <c r="C1858">
        <v>9</v>
      </c>
      <c r="D1858" t="s">
        <v>605</v>
      </c>
      <c r="E1858" s="1">
        <v>1517354861.31195</v>
      </c>
      <c r="F1858">
        <v>105.560095912344</v>
      </c>
      <c r="G1858" t="s">
        <v>462</v>
      </c>
    </row>
    <row r="1859" spans="1:7" x14ac:dyDescent="0.3">
      <c r="A1859">
        <v>1857</v>
      </c>
      <c r="B1859">
        <v>2021</v>
      </c>
      <c r="C1859">
        <v>9</v>
      </c>
      <c r="D1859" t="s">
        <v>606</v>
      </c>
      <c r="E1859" s="1">
        <v>5106491399.3695297</v>
      </c>
      <c r="F1859">
        <v>60.595322641247499</v>
      </c>
      <c r="G1859" t="s">
        <v>462</v>
      </c>
    </row>
    <row r="1860" spans="1:7" x14ac:dyDescent="0.3">
      <c r="A1860">
        <v>1858</v>
      </c>
      <c r="B1860">
        <v>2021</v>
      </c>
      <c r="C1860">
        <v>9</v>
      </c>
      <c r="D1860" t="s">
        <v>607</v>
      </c>
      <c r="E1860" s="1">
        <v>1640324372.38025</v>
      </c>
      <c r="F1860">
        <v>16.444562855972499</v>
      </c>
      <c r="G1860" t="s">
        <v>462</v>
      </c>
    </row>
    <row r="1861" spans="1:7" x14ac:dyDescent="0.3">
      <c r="A1861">
        <v>1859</v>
      </c>
      <c r="B1861">
        <v>2021</v>
      </c>
      <c r="C1861">
        <v>9</v>
      </c>
      <c r="D1861" t="s">
        <v>608</v>
      </c>
      <c r="E1861" s="1">
        <v>1996197430.5933101</v>
      </c>
      <c r="F1861">
        <v>9.2639820809230393</v>
      </c>
      <c r="G1861" t="s">
        <v>462</v>
      </c>
    </row>
    <row r="1862" spans="1:7" x14ac:dyDescent="0.3">
      <c r="A1862">
        <v>1860</v>
      </c>
      <c r="B1862">
        <v>2021</v>
      </c>
      <c r="C1862">
        <v>9</v>
      </c>
      <c r="D1862" t="s">
        <v>609</v>
      </c>
      <c r="E1862" s="1">
        <v>827884512.01094699</v>
      </c>
      <c r="F1862">
        <v>139.118894391796</v>
      </c>
      <c r="G1862" t="s">
        <v>462</v>
      </c>
    </row>
    <row r="1863" spans="1:7" x14ac:dyDescent="0.3">
      <c r="A1863">
        <v>1861</v>
      </c>
      <c r="B1863">
        <v>2021</v>
      </c>
      <c r="C1863">
        <v>9</v>
      </c>
      <c r="D1863" t="s">
        <v>610</v>
      </c>
      <c r="E1863" s="1">
        <v>27925066662.691898</v>
      </c>
      <c r="F1863">
        <v>30.0673365597948</v>
      </c>
      <c r="G1863" t="s">
        <v>462</v>
      </c>
    </row>
    <row r="1864" spans="1:7" x14ac:dyDescent="0.3">
      <c r="A1864">
        <v>1862</v>
      </c>
      <c r="B1864">
        <v>2021</v>
      </c>
      <c r="C1864">
        <v>9</v>
      </c>
      <c r="D1864" t="s">
        <v>611</v>
      </c>
      <c r="E1864" s="1">
        <v>9991630666.6372299</v>
      </c>
      <c r="F1864">
        <v>9.0627852928992603</v>
      </c>
      <c r="G1864" t="s">
        <v>462</v>
      </c>
    </row>
    <row r="1865" spans="1:7" x14ac:dyDescent="0.3">
      <c r="A1865">
        <v>1863</v>
      </c>
      <c r="B1865">
        <v>2021</v>
      </c>
      <c r="C1865">
        <v>9</v>
      </c>
      <c r="E1865" s="1">
        <v>7292661387.1202002</v>
      </c>
      <c r="F1865">
        <v>17.017031478546802</v>
      </c>
      <c r="G1865" t="s">
        <v>462</v>
      </c>
    </row>
    <row r="1866" spans="1:7" x14ac:dyDescent="0.3">
      <c r="A1866">
        <v>1864</v>
      </c>
      <c r="B1866">
        <v>2021</v>
      </c>
      <c r="C1866">
        <v>9</v>
      </c>
      <c r="D1866" t="s">
        <v>612</v>
      </c>
      <c r="E1866" s="1">
        <v>13256390113.066601</v>
      </c>
      <c r="F1866">
        <v>11.6655997979082</v>
      </c>
      <c r="G1866" t="s">
        <v>462</v>
      </c>
    </row>
    <row r="1867" spans="1:7" x14ac:dyDescent="0.3">
      <c r="A1867">
        <v>1865</v>
      </c>
      <c r="B1867">
        <v>2021</v>
      </c>
      <c r="C1867">
        <v>9</v>
      </c>
      <c r="D1867" t="s">
        <v>613</v>
      </c>
      <c r="E1867" s="1">
        <v>3581196595.78016</v>
      </c>
      <c r="F1867">
        <v>5.9542237828953598E-2</v>
      </c>
      <c r="G1867" t="s">
        <v>462</v>
      </c>
    </row>
    <row r="1868" spans="1:7" x14ac:dyDescent="0.3">
      <c r="A1868">
        <v>1866</v>
      </c>
      <c r="B1868">
        <v>2021</v>
      </c>
      <c r="C1868">
        <v>9</v>
      </c>
      <c r="E1868" s="1">
        <v>37247152.902896002</v>
      </c>
      <c r="F1868">
        <v>6.8544035833964498</v>
      </c>
      <c r="G1868" t="s">
        <v>462</v>
      </c>
    </row>
    <row r="1869" spans="1:7" x14ac:dyDescent="0.3">
      <c r="A1869">
        <v>1867</v>
      </c>
      <c r="B1869">
        <v>2021</v>
      </c>
      <c r="C1869">
        <v>9</v>
      </c>
      <c r="E1869" s="1">
        <v>25322285.179603402</v>
      </c>
      <c r="F1869">
        <v>0</v>
      </c>
      <c r="G1869" t="s">
        <v>462</v>
      </c>
    </row>
    <row r="1870" spans="1:7" x14ac:dyDescent="0.3">
      <c r="A1870">
        <v>1868</v>
      </c>
      <c r="B1870">
        <v>2021</v>
      </c>
      <c r="C1870">
        <v>9</v>
      </c>
      <c r="D1870" t="s">
        <v>615</v>
      </c>
      <c r="E1870" s="1">
        <v>2041018330.9093001</v>
      </c>
      <c r="F1870">
        <v>67.837841719806093</v>
      </c>
      <c r="G1870" t="s">
        <v>462</v>
      </c>
    </row>
    <row r="1871" spans="1:7" x14ac:dyDescent="0.3">
      <c r="A1871">
        <v>1869</v>
      </c>
      <c r="B1871">
        <v>2021</v>
      </c>
      <c r="C1871">
        <v>9</v>
      </c>
      <c r="D1871" t="s">
        <v>616</v>
      </c>
      <c r="E1871" s="1">
        <v>605930355.27862597</v>
      </c>
      <c r="F1871">
        <v>94.279986271213104</v>
      </c>
      <c r="G1871" t="s">
        <v>462</v>
      </c>
    </row>
    <row r="1872" spans="1:7" x14ac:dyDescent="0.3">
      <c r="A1872">
        <v>1870</v>
      </c>
      <c r="B1872">
        <v>2021</v>
      </c>
      <c r="C1872">
        <v>9</v>
      </c>
      <c r="E1872" s="1">
        <v>131035151.786063</v>
      </c>
      <c r="F1872">
        <v>64.732534314847399</v>
      </c>
      <c r="G1872" t="s">
        <v>462</v>
      </c>
    </row>
    <row r="1873" spans="1:7" x14ac:dyDescent="0.3">
      <c r="A1873">
        <v>1871</v>
      </c>
      <c r="B1873">
        <v>2021</v>
      </c>
      <c r="C1873">
        <v>9</v>
      </c>
      <c r="D1873" t="s">
        <v>617</v>
      </c>
      <c r="E1873" s="1">
        <v>611436351.56101799</v>
      </c>
      <c r="F1873">
        <v>141.190728858781</v>
      </c>
      <c r="G1873" t="s">
        <v>462</v>
      </c>
    </row>
    <row r="1874" spans="1:7" x14ac:dyDescent="0.3">
      <c r="A1874">
        <v>1872</v>
      </c>
      <c r="B1874">
        <v>2021</v>
      </c>
      <c r="C1874">
        <v>9</v>
      </c>
      <c r="E1874" s="1">
        <v>35239045.096558496</v>
      </c>
      <c r="F1874">
        <v>118.803545833619</v>
      </c>
      <c r="G1874" t="s">
        <v>462</v>
      </c>
    </row>
    <row r="1875" spans="1:7" x14ac:dyDescent="0.3">
      <c r="A1875">
        <v>1873</v>
      </c>
      <c r="B1875">
        <v>2021</v>
      </c>
      <c r="C1875">
        <v>9</v>
      </c>
      <c r="D1875" t="s">
        <v>619</v>
      </c>
      <c r="E1875" s="1">
        <v>411572220.10175699</v>
      </c>
      <c r="F1875">
        <v>140.25738485427101</v>
      </c>
      <c r="G1875" t="s">
        <v>462</v>
      </c>
    </row>
    <row r="1876" spans="1:7" x14ac:dyDescent="0.3">
      <c r="A1876">
        <v>1874</v>
      </c>
      <c r="B1876">
        <v>2021</v>
      </c>
      <c r="C1876">
        <v>9</v>
      </c>
      <c r="D1876" t="s">
        <v>621</v>
      </c>
      <c r="E1876" s="1">
        <v>142609914.55098999</v>
      </c>
      <c r="F1876">
        <v>143.10900551876199</v>
      </c>
      <c r="G1876" t="s">
        <v>462</v>
      </c>
    </row>
    <row r="1877" spans="1:7" x14ac:dyDescent="0.3">
      <c r="A1877">
        <v>1875</v>
      </c>
      <c r="B1877">
        <v>2021</v>
      </c>
      <c r="C1877">
        <v>9</v>
      </c>
      <c r="D1877" t="s">
        <v>622</v>
      </c>
      <c r="E1877" s="1">
        <v>325241863.996732</v>
      </c>
      <c r="F1877">
        <v>71.713085912940002</v>
      </c>
      <c r="G1877" t="s">
        <v>462</v>
      </c>
    </row>
    <row r="1878" spans="1:7" x14ac:dyDescent="0.3">
      <c r="A1878">
        <v>1876</v>
      </c>
      <c r="B1878">
        <v>2021</v>
      </c>
      <c r="C1878">
        <v>9</v>
      </c>
      <c r="D1878" t="s">
        <v>623</v>
      </c>
      <c r="E1878" s="1">
        <v>549866723.00464296</v>
      </c>
      <c r="F1878">
        <v>76.398103554391597</v>
      </c>
      <c r="G1878" t="s">
        <v>462</v>
      </c>
    </row>
    <row r="1879" spans="1:7" x14ac:dyDescent="0.3">
      <c r="A1879">
        <v>1877</v>
      </c>
      <c r="B1879">
        <v>2021</v>
      </c>
      <c r="C1879">
        <v>9</v>
      </c>
      <c r="E1879" s="1">
        <v>51177523.518806398</v>
      </c>
      <c r="F1879">
        <v>109.430956129425</v>
      </c>
      <c r="G1879" t="s">
        <v>462</v>
      </c>
    </row>
    <row r="1880" spans="1:7" x14ac:dyDescent="0.3">
      <c r="A1880">
        <v>1878</v>
      </c>
      <c r="B1880">
        <v>2021</v>
      </c>
      <c r="C1880">
        <v>9</v>
      </c>
      <c r="E1880" s="1">
        <v>18918004.079254899</v>
      </c>
      <c r="F1880">
        <v>66.481488898396407</v>
      </c>
      <c r="G1880" t="s">
        <v>462</v>
      </c>
    </row>
    <row r="1881" spans="1:7" x14ac:dyDescent="0.3">
      <c r="A1881">
        <v>1879</v>
      </c>
      <c r="B1881">
        <v>2021</v>
      </c>
      <c r="C1881">
        <v>9</v>
      </c>
      <c r="E1881" s="1">
        <v>167968861.782038</v>
      </c>
      <c r="F1881">
        <v>33.012084306017897</v>
      </c>
      <c r="G1881" t="s">
        <v>462</v>
      </c>
    </row>
    <row r="1882" spans="1:7" x14ac:dyDescent="0.3">
      <c r="A1882">
        <v>1880</v>
      </c>
      <c r="B1882">
        <v>2021</v>
      </c>
      <c r="C1882">
        <v>9</v>
      </c>
      <c r="E1882" s="1">
        <v>81433391.728578895</v>
      </c>
      <c r="F1882">
        <v>0</v>
      </c>
      <c r="G1882" t="s">
        <v>462</v>
      </c>
    </row>
    <row r="1883" spans="1:7" x14ac:dyDescent="0.3">
      <c r="A1883">
        <v>1881</v>
      </c>
      <c r="B1883">
        <v>2021</v>
      </c>
      <c r="C1883">
        <v>9</v>
      </c>
      <c r="D1883" t="s">
        <v>624</v>
      </c>
      <c r="E1883" s="1">
        <v>11550167785.3235</v>
      </c>
      <c r="F1883">
        <v>3.5590872919879302</v>
      </c>
      <c r="G1883" t="s">
        <v>462</v>
      </c>
    </row>
    <row r="1884" spans="1:7" x14ac:dyDescent="0.3">
      <c r="A1884">
        <v>1882</v>
      </c>
      <c r="B1884">
        <v>2021</v>
      </c>
      <c r="C1884">
        <v>9</v>
      </c>
      <c r="D1884" t="s">
        <v>625</v>
      </c>
      <c r="E1884" s="1">
        <v>13014403053.783501</v>
      </c>
      <c r="F1884">
        <v>23.821368178783601</v>
      </c>
      <c r="G1884" t="s">
        <v>462</v>
      </c>
    </row>
    <row r="1885" spans="1:7" x14ac:dyDescent="0.3">
      <c r="A1885">
        <v>1883</v>
      </c>
      <c r="B1885">
        <v>2021</v>
      </c>
      <c r="C1885">
        <v>9</v>
      </c>
      <c r="D1885" t="s">
        <v>626</v>
      </c>
      <c r="E1885" s="1">
        <v>1423069413.0258601</v>
      </c>
      <c r="F1885">
        <v>78.384651927428493</v>
      </c>
      <c r="G1885" t="s">
        <v>462</v>
      </c>
    </row>
    <row r="1886" spans="1:7" x14ac:dyDescent="0.3">
      <c r="A1886">
        <v>1884</v>
      </c>
      <c r="B1886">
        <v>2021</v>
      </c>
      <c r="C1886">
        <v>9</v>
      </c>
      <c r="D1886" t="s">
        <v>627</v>
      </c>
      <c r="E1886" s="1">
        <v>604356379.307827</v>
      </c>
      <c r="F1886">
        <v>107.400964479829</v>
      </c>
      <c r="G1886" t="s">
        <v>462</v>
      </c>
    </row>
    <row r="1887" spans="1:7" x14ac:dyDescent="0.3">
      <c r="A1887">
        <v>1885</v>
      </c>
      <c r="B1887">
        <v>2021</v>
      </c>
      <c r="C1887">
        <v>9</v>
      </c>
      <c r="D1887" t="s">
        <v>628</v>
      </c>
      <c r="E1887" s="1">
        <v>728853784.529477</v>
      </c>
      <c r="F1887">
        <v>130.05892867268901</v>
      </c>
      <c r="G1887" t="s">
        <v>462</v>
      </c>
    </row>
    <row r="1888" spans="1:7" x14ac:dyDescent="0.3">
      <c r="A1888">
        <v>1886</v>
      </c>
      <c r="B1888">
        <v>2021</v>
      </c>
      <c r="C1888">
        <v>9</v>
      </c>
      <c r="D1888" t="s">
        <v>629</v>
      </c>
      <c r="E1888" s="1">
        <v>1156953600.2190299</v>
      </c>
      <c r="F1888">
        <v>41.522858433816197</v>
      </c>
      <c r="G1888" t="s">
        <v>462</v>
      </c>
    </row>
    <row r="1889" spans="1:7" x14ac:dyDescent="0.3">
      <c r="A1889">
        <v>1887</v>
      </c>
      <c r="B1889">
        <v>2021</v>
      </c>
      <c r="C1889">
        <v>9</v>
      </c>
      <c r="D1889" t="s">
        <v>630</v>
      </c>
      <c r="E1889" s="1">
        <v>8242799167.7091198</v>
      </c>
      <c r="F1889">
        <v>8.5267825277651905</v>
      </c>
      <c r="G1889" t="s">
        <v>462</v>
      </c>
    </row>
    <row r="1890" spans="1:7" x14ac:dyDescent="0.3">
      <c r="A1890">
        <v>1888</v>
      </c>
      <c r="B1890">
        <v>2021</v>
      </c>
      <c r="C1890">
        <v>9</v>
      </c>
      <c r="D1890" t="s">
        <v>631</v>
      </c>
      <c r="E1890" s="1">
        <v>968076931.52810705</v>
      </c>
      <c r="F1890">
        <v>74.9007891121814</v>
      </c>
      <c r="G1890" t="s">
        <v>462</v>
      </c>
    </row>
    <row r="1891" spans="1:7" x14ac:dyDescent="0.3">
      <c r="A1891">
        <v>1889</v>
      </c>
      <c r="B1891">
        <v>2021</v>
      </c>
      <c r="C1891">
        <v>9</v>
      </c>
      <c r="D1891" t="s">
        <v>632</v>
      </c>
      <c r="E1891" s="1">
        <v>755819072.60557199</v>
      </c>
      <c r="F1891">
        <v>65.434074201335505</v>
      </c>
      <c r="G1891" t="s">
        <v>462</v>
      </c>
    </row>
    <row r="1892" spans="1:7" x14ac:dyDescent="0.3">
      <c r="A1892">
        <v>1890</v>
      </c>
      <c r="B1892">
        <v>2021</v>
      </c>
      <c r="C1892">
        <v>10</v>
      </c>
      <c r="D1892" t="s">
        <v>597</v>
      </c>
      <c r="E1892" s="1">
        <v>11471728699.770399</v>
      </c>
      <c r="F1892">
        <v>21.6180142759003</v>
      </c>
      <c r="G1892" t="s">
        <v>462</v>
      </c>
    </row>
    <row r="1893" spans="1:7" x14ac:dyDescent="0.3">
      <c r="A1893">
        <v>1891</v>
      </c>
      <c r="B1893">
        <v>2021</v>
      </c>
      <c r="C1893">
        <v>10</v>
      </c>
      <c r="D1893" t="s">
        <v>598</v>
      </c>
      <c r="E1893" s="1">
        <v>3687689163.67488</v>
      </c>
      <c r="F1893">
        <v>85.000069318171299</v>
      </c>
      <c r="G1893" t="s">
        <v>462</v>
      </c>
    </row>
    <row r="1894" spans="1:7" x14ac:dyDescent="0.3">
      <c r="A1894">
        <v>1892</v>
      </c>
      <c r="B1894">
        <v>2021</v>
      </c>
      <c r="C1894">
        <v>10</v>
      </c>
      <c r="D1894" t="s">
        <v>599</v>
      </c>
      <c r="E1894" s="1">
        <v>1328345994.4294701</v>
      </c>
      <c r="F1894">
        <v>109.03124801849199</v>
      </c>
      <c r="G1894" t="s">
        <v>462</v>
      </c>
    </row>
    <row r="1895" spans="1:7" x14ac:dyDescent="0.3">
      <c r="A1895">
        <v>1893</v>
      </c>
      <c r="B1895">
        <v>2021</v>
      </c>
      <c r="C1895">
        <v>10</v>
      </c>
      <c r="D1895" t="s">
        <v>600</v>
      </c>
      <c r="E1895" s="1">
        <v>2386916831.8411002</v>
      </c>
      <c r="F1895">
        <v>117.76032227578099</v>
      </c>
      <c r="G1895" t="s">
        <v>462</v>
      </c>
    </row>
    <row r="1896" spans="1:7" x14ac:dyDescent="0.3">
      <c r="A1896">
        <v>1894</v>
      </c>
      <c r="B1896">
        <v>2021</v>
      </c>
      <c r="C1896">
        <v>10</v>
      </c>
      <c r="D1896" t="s">
        <v>601</v>
      </c>
      <c r="E1896" s="1">
        <v>1267625229.7317801</v>
      </c>
      <c r="F1896">
        <v>64.232879873073102</v>
      </c>
      <c r="G1896" t="s">
        <v>462</v>
      </c>
    </row>
    <row r="1897" spans="1:7" x14ac:dyDescent="0.3">
      <c r="A1897">
        <v>1895</v>
      </c>
      <c r="B1897">
        <v>2021</v>
      </c>
      <c r="C1897">
        <v>10</v>
      </c>
      <c r="D1897" t="s">
        <v>602</v>
      </c>
      <c r="E1897" s="1">
        <v>391058343.134152</v>
      </c>
      <c r="F1897">
        <v>106.092956580585</v>
      </c>
      <c r="G1897" t="s">
        <v>462</v>
      </c>
    </row>
    <row r="1898" spans="1:7" x14ac:dyDescent="0.3">
      <c r="A1898">
        <v>1896</v>
      </c>
      <c r="B1898">
        <v>2021</v>
      </c>
      <c r="C1898">
        <v>10</v>
      </c>
      <c r="D1898" t="s">
        <v>603</v>
      </c>
      <c r="E1898" s="1">
        <v>422085764.02112901</v>
      </c>
      <c r="F1898">
        <v>141.78123747853499</v>
      </c>
      <c r="G1898" t="s">
        <v>462</v>
      </c>
    </row>
    <row r="1899" spans="1:7" x14ac:dyDescent="0.3">
      <c r="A1899">
        <v>1897</v>
      </c>
      <c r="B1899">
        <v>2021</v>
      </c>
      <c r="C1899">
        <v>10</v>
      </c>
      <c r="D1899" t="s">
        <v>604</v>
      </c>
      <c r="E1899" s="1">
        <v>397694749.90066302</v>
      </c>
      <c r="F1899">
        <v>85.915082439068499</v>
      </c>
      <c r="G1899" t="s">
        <v>462</v>
      </c>
    </row>
    <row r="1900" spans="1:7" x14ac:dyDescent="0.3">
      <c r="A1900">
        <v>1898</v>
      </c>
      <c r="B1900">
        <v>2021</v>
      </c>
      <c r="C1900">
        <v>10</v>
      </c>
      <c r="D1900" t="s">
        <v>605</v>
      </c>
      <c r="E1900" s="1">
        <v>1517354861.31195</v>
      </c>
      <c r="F1900">
        <v>75.695800056557005</v>
      </c>
      <c r="G1900" t="s">
        <v>462</v>
      </c>
    </row>
    <row r="1901" spans="1:7" x14ac:dyDescent="0.3">
      <c r="A1901">
        <v>1899</v>
      </c>
      <c r="B1901">
        <v>2021</v>
      </c>
      <c r="C1901">
        <v>10</v>
      </c>
      <c r="D1901" t="s">
        <v>606</v>
      </c>
      <c r="E1901" s="1">
        <v>5106491399.3695297</v>
      </c>
      <c r="F1901">
        <v>57.099649025004503</v>
      </c>
      <c r="G1901" t="s">
        <v>462</v>
      </c>
    </row>
    <row r="1902" spans="1:7" x14ac:dyDescent="0.3">
      <c r="A1902">
        <v>1900</v>
      </c>
      <c r="B1902">
        <v>2021</v>
      </c>
      <c r="C1902">
        <v>10</v>
      </c>
      <c r="D1902" t="s">
        <v>607</v>
      </c>
      <c r="E1902" s="1">
        <v>1640324372.38025</v>
      </c>
      <c r="F1902">
        <v>24.610527699778999</v>
      </c>
      <c r="G1902" t="s">
        <v>462</v>
      </c>
    </row>
    <row r="1903" spans="1:7" x14ac:dyDescent="0.3">
      <c r="A1903">
        <v>1901</v>
      </c>
      <c r="B1903">
        <v>2021</v>
      </c>
      <c r="C1903">
        <v>10</v>
      </c>
      <c r="D1903" t="s">
        <v>608</v>
      </c>
      <c r="E1903" s="1">
        <v>1996197430.5933101</v>
      </c>
      <c r="F1903">
        <v>16.528675182644399</v>
      </c>
      <c r="G1903" t="s">
        <v>462</v>
      </c>
    </row>
    <row r="1904" spans="1:7" x14ac:dyDescent="0.3">
      <c r="A1904">
        <v>1902</v>
      </c>
      <c r="B1904">
        <v>2021</v>
      </c>
      <c r="C1904">
        <v>10</v>
      </c>
      <c r="D1904" t="s">
        <v>609</v>
      </c>
      <c r="E1904" s="1">
        <v>827884512.01094699</v>
      </c>
      <c r="F1904">
        <v>80.500895884912893</v>
      </c>
      <c r="G1904" t="s">
        <v>462</v>
      </c>
    </row>
    <row r="1905" spans="1:7" x14ac:dyDescent="0.3">
      <c r="A1905">
        <v>1903</v>
      </c>
      <c r="B1905">
        <v>2021</v>
      </c>
      <c r="C1905">
        <v>10</v>
      </c>
      <c r="D1905" t="s">
        <v>610</v>
      </c>
      <c r="E1905" s="1">
        <v>27925066662.691898</v>
      </c>
      <c r="F1905">
        <v>16.209907757468301</v>
      </c>
      <c r="G1905" t="s">
        <v>462</v>
      </c>
    </row>
    <row r="1906" spans="1:7" x14ac:dyDescent="0.3">
      <c r="A1906">
        <v>1904</v>
      </c>
      <c r="B1906">
        <v>2021</v>
      </c>
      <c r="C1906">
        <v>10</v>
      </c>
      <c r="D1906" t="s">
        <v>611</v>
      </c>
      <c r="E1906" s="1">
        <v>9991630666.6372299</v>
      </c>
      <c r="F1906">
        <v>10.4995600671456</v>
      </c>
      <c r="G1906" t="s">
        <v>462</v>
      </c>
    </row>
    <row r="1907" spans="1:7" x14ac:dyDescent="0.3">
      <c r="A1907">
        <v>1905</v>
      </c>
      <c r="B1907">
        <v>2021</v>
      </c>
      <c r="C1907">
        <v>10</v>
      </c>
      <c r="E1907" s="1">
        <v>7292661387.1202002</v>
      </c>
      <c r="F1907">
        <v>41.262113729421799</v>
      </c>
      <c r="G1907" t="s">
        <v>462</v>
      </c>
    </row>
    <row r="1908" spans="1:7" x14ac:dyDescent="0.3">
      <c r="A1908">
        <v>1906</v>
      </c>
      <c r="B1908">
        <v>2021</v>
      </c>
      <c r="C1908">
        <v>10</v>
      </c>
      <c r="D1908" t="s">
        <v>612</v>
      </c>
      <c r="E1908" s="1">
        <v>13256390113.066601</v>
      </c>
      <c r="F1908">
        <v>12.1228850196936</v>
      </c>
      <c r="G1908" t="s">
        <v>462</v>
      </c>
    </row>
    <row r="1909" spans="1:7" x14ac:dyDescent="0.3">
      <c r="A1909">
        <v>1907</v>
      </c>
      <c r="B1909">
        <v>2021</v>
      </c>
      <c r="C1909">
        <v>10</v>
      </c>
      <c r="D1909" t="s">
        <v>613</v>
      </c>
      <c r="E1909" s="1">
        <v>3581196595.78016</v>
      </c>
      <c r="F1909">
        <v>0.23086302133980599</v>
      </c>
      <c r="G1909" t="s">
        <v>462</v>
      </c>
    </row>
    <row r="1910" spans="1:7" x14ac:dyDescent="0.3">
      <c r="A1910">
        <v>1908</v>
      </c>
      <c r="B1910">
        <v>2021</v>
      </c>
      <c r="C1910">
        <v>10</v>
      </c>
      <c r="E1910" s="1">
        <v>37247152.902896002</v>
      </c>
      <c r="F1910">
        <v>40.146258136418801</v>
      </c>
      <c r="G1910" t="s">
        <v>462</v>
      </c>
    </row>
    <row r="1911" spans="1:7" x14ac:dyDescent="0.3">
      <c r="A1911">
        <v>1909</v>
      </c>
      <c r="B1911">
        <v>2021</v>
      </c>
      <c r="C1911">
        <v>10</v>
      </c>
      <c r="E1911" s="1">
        <v>25322285.179603402</v>
      </c>
      <c r="F1911">
        <v>0</v>
      </c>
      <c r="G1911" t="s">
        <v>462</v>
      </c>
    </row>
    <row r="1912" spans="1:7" x14ac:dyDescent="0.3">
      <c r="A1912">
        <v>1910</v>
      </c>
      <c r="B1912">
        <v>2021</v>
      </c>
      <c r="C1912">
        <v>10</v>
      </c>
      <c r="D1912" t="s">
        <v>615</v>
      </c>
      <c r="E1912" s="1">
        <v>2041018330.9093001</v>
      </c>
      <c r="F1912">
        <v>58.359616190783598</v>
      </c>
      <c r="G1912" t="s">
        <v>462</v>
      </c>
    </row>
    <row r="1913" spans="1:7" x14ac:dyDescent="0.3">
      <c r="A1913">
        <v>1911</v>
      </c>
      <c r="B1913">
        <v>2021</v>
      </c>
      <c r="C1913">
        <v>10</v>
      </c>
      <c r="D1913" t="s">
        <v>616</v>
      </c>
      <c r="E1913" s="1">
        <v>605930355.27862597</v>
      </c>
      <c r="F1913">
        <v>60.501659073404703</v>
      </c>
      <c r="G1913" t="s">
        <v>462</v>
      </c>
    </row>
    <row r="1914" spans="1:7" x14ac:dyDescent="0.3">
      <c r="A1914">
        <v>1912</v>
      </c>
      <c r="B1914">
        <v>2021</v>
      </c>
      <c r="C1914">
        <v>10</v>
      </c>
      <c r="E1914" s="1">
        <v>131035151.786063</v>
      </c>
      <c r="F1914">
        <v>88.461064339399499</v>
      </c>
      <c r="G1914" t="s">
        <v>462</v>
      </c>
    </row>
    <row r="1915" spans="1:7" x14ac:dyDescent="0.3">
      <c r="A1915">
        <v>1913</v>
      </c>
      <c r="B1915">
        <v>2021</v>
      </c>
      <c r="C1915">
        <v>10</v>
      </c>
      <c r="D1915" t="s">
        <v>617</v>
      </c>
      <c r="E1915" s="1">
        <v>611436351.56101799</v>
      </c>
      <c r="F1915">
        <v>100.33971945230201</v>
      </c>
      <c r="G1915" t="s">
        <v>462</v>
      </c>
    </row>
    <row r="1916" spans="1:7" x14ac:dyDescent="0.3">
      <c r="A1916">
        <v>1914</v>
      </c>
      <c r="B1916">
        <v>2021</v>
      </c>
      <c r="C1916">
        <v>10</v>
      </c>
      <c r="E1916" s="1">
        <v>35239045.096558496</v>
      </c>
      <c r="F1916">
        <v>77.210063733345194</v>
      </c>
      <c r="G1916" t="s">
        <v>462</v>
      </c>
    </row>
    <row r="1917" spans="1:7" x14ac:dyDescent="0.3">
      <c r="A1917">
        <v>1915</v>
      </c>
      <c r="B1917">
        <v>2021</v>
      </c>
      <c r="C1917">
        <v>10</v>
      </c>
      <c r="D1917" t="s">
        <v>619</v>
      </c>
      <c r="E1917" s="1">
        <v>411572220.10175699</v>
      </c>
      <c r="F1917">
        <v>76.876738579273194</v>
      </c>
      <c r="G1917" t="s">
        <v>462</v>
      </c>
    </row>
    <row r="1918" spans="1:7" x14ac:dyDescent="0.3">
      <c r="A1918">
        <v>1916</v>
      </c>
      <c r="B1918">
        <v>2021</v>
      </c>
      <c r="C1918">
        <v>10</v>
      </c>
      <c r="D1918" t="s">
        <v>621</v>
      </c>
      <c r="E1918" s="1">
        <v>142609914.55098999</v>
      </c>
      <c r="F1918">
        <v>99.618726507757302</v>
      </c>
      <c r="G1918" t="s">
        <v>462</v>
      </c>
    </row>
    <row r="1919" spans="1:7" x14ac:dyDescent="0.3">
      <c r="A1919">
        <v>1917</v>
      </c>
      <c r="B1919">
        <v>2021</v>
      </c>
      <c r="C1919">
        <v>10</v>
      </c>
      <c r="D1919" t="s">
        <v>622</v>
      </c>
      <c r="E1919" s="1">
        <v>325241863.996732</v>
      </c>
      <c r="F1919">
        <v>77.784228277924498</v>
      </c>
      <c r="G1919" t="s">
        <v>462</v>
      </c>
    </row>
    <row r="1920" spans="1:7" x14ac:dyDescent="0.3">
      <c r="A1920">
        <v>1918</v>
      </c>
      <c r="B1920">
        <v>2021</v>
      </c>
      <c r="C1920">
        <v>10</v>
      </c>
      <c r="D1920" t="s">
        <v>623</v>
      </c>
      <c r="E1920" s="1">
        <v>549866723.00464296</v>
      </c>
      <c r="F1920">
        <v>72.115199655081796</v>
      </c>
      <c r="G1920" t="s">
        <v>462</v>
      </c>
    </row>
    <row r="1921" spans="1:7" x14ac:dyDescent="0.3">
      <c r="A1921">
        <v>1919</v>
      </c>
      <c r="B1921">
        <v>2021</v>
      </c>
      <c r="C1921">
        <v>10</v>
      </c>
      <c r="E1921" s="1">
        <v>51177523.518806398</v>
      </c>
      <c r="F1921">
        <v>80.045968797368801</v>
      </c>
      <c r="G1921" t="s">
        <v>462</v>
      </c>
    </row>
    <row r="1922" spans="1:7" x14ac:dyDescent="0.3">
      <c r="A1922">
        <v>1920</v>
      </c>
      <c r="B1922">
        <v>2021</v>
      </c>
      <c r="C1922">
        <v>10</v>
      </c>
      <c r="E1922" s="1">
        <v>18918004.079254899</v>
      </c>
      <c r="F1922">
        <v>64.960138248900506</v>
      </c>
      <c r="G1922" t="s">
        <v>462</v>
      </c>
    </row>
    <row r="1923" spans="1:7" x14ac:dyDescent="0.3">
      <c r="A1923">
        <v>1921</v>
      </c>
      <c r="B1923">
        <v>2021</v>
      </c>
      <c r="C1923">
        <v>10</v>
      </c>
      <c r="E1923" s="1">
        <v>167968861.782038</v>
      </c>
      <c r="F1923">
        <v>81.436928529477399</v>
      </c>
      <c r="G1923" t="s">
        <v>462</v>
      </c>
    </row>
    <row r="1924" spans="1:7" x14ac:dyDescent="0.3">
      <c r="A1924">
        <v>1922</v>
      </c>
      <c r="B1924">
        <v>2021</v>
      </c>
      <c r="C1924">
        <v>10</v>
      </c>
      <c r="E1924" s="1">
        <v>81433391.728578895</v>
      </c>
      <c r="F1924">
        <v>6.0648112139260002</v>
      </c>
      <c r="G1924" t="s">
        <v>462</v>
      </c>
    </row>
    <row r="1925" spans="1:7" x14ac:dyDescent="0.3">
      <c r="A1925">
        <v>1923</v>
      </c>
      <c r="B1925">
        <v>2021</v>
      </c>
      <c r="C1925">
        <v>10</v>
      </c>
      <c r="D1925" t="s">
        <v>624</v>
      </c>
      <c r="E1925" s="1">
        <v>11550167785.3235</v>
      </c>
      <c r="F1925">
        <v>11.90383717341</v>
      </c>
      <c r="G1925" t="s">
        <v>462</v>
      </c>
    </row>
    <row r="1926" spans="1:7" x14ac:dyDescent="0.3">
      <c r="A1926">
        <v>1924</v>
      </c>
      <c r="B1926">
        <v>2021</v>
      </c>
      <c r="C1926">
        <v>10</v>
      </c>
      <c r="D1926" t="s">
        <v>625</v>
      </c>
      <c r="E1926" s="1">
        <v>13014403053.783501</v>
      </c>
      <c r="F1926">
        <v>21.313052722089001</v>
      </c>
      <c r="G1926" t="s">
        <v>462</v>
      </c>
    </row>
    <row r="1927" spans="1:7" x14ac:dyDescent="0.3">
      <c r="A1927">
        <v>1925</v>
      </c>
      <c r="B1927">
        <v>2021</v>
      </c>
      <c r="C1927">
        <v>10</v>
      </c>
      <c r="D1927" t="s">
        <v>626</v>
      </c>
      <c r="E1927" s="1">
        <v>1423069413.0258601</v>
      </c>
      <c r="F1927">
        <v>81.878531914234799</v>
      </c>
      <c r="G1927" t="s">
        <v>462</v>
      </c>
    </row>
    <row r="1928" spans="1:7" x14ac:dyDescent="0.3">
      <c r="A1928">
        <v>1926</v>
      </c>
      <c r="B1928">
        <v>2021</v>
      </c>
      <c r="C1928">
        <v>10</v>
      </c>
      <c r="D1928" t="s">
        <v>627</v>
      </c>
      <c r="E1928" s="1">
        <v>604356379.307827</v>
      </c>
      <c r="F1928">
        <v>83.199113035032099</v>
      </c>
      <c r="G1928" t="s">
        <v>462</v>
      </c>
    </row>
    <row r="1929" spans="1:7" x14ac:dyDescent="0.3">
      <c r="A1929">
        <v>1927</v>
      </c>
      <c r="B1929">
        <v>2021</v>
      </c>
      <c r="C1929">
        <v>10</v>
      </c>
      <c r="D1929" t="s">
        <v>628</v>
      </c>
      <c r="E1929" s="1">
        <v>728853784.529477</v>
      </c>
      <c r="F1929">
        <v>83.570161041833302</v>
      </c>
      <c r="G1929" t="s">
        <v>462</v>
      </c>
    </row>
    <row r="1930" spans="1:7" x14ac:dyDescent="0.3">
      <c r="A1930">
        <v>1928</v>
      </c>
      <c r="B1930">
        <v>2021</v>
      </c>
      <c r="C1930">
        <v>10</v>
      </c>
      <c r="D1930" t="s">
        <v>629</v>
      </c>
      <c r="E1930" s="1">
        <v>1156953600.2190299</v>
      </c>
      <c r="F1930">
        <v>68.554639762993006</v>
      </c>
      <c r="G1930" t="s">
        <v>462</v>
      </c>
    </row>
    <row r="1931" spans="1:7" x14ac:dyDescent="0.3">
      <c r="A1931">
        <v>1929</v>
      </c>
      <c r="B1931">
        <v>2021</v>
      </c>
      <c r="C1931">
        <v>10</v>
      </c>
      <c r="D1931" t="s">
        <v>630</v>
      </c>
      <c r="E1931" s="1">
        <v>8242799167.7091198</v>
      </c>
      <c r="F1931">
        <v>18.428861999000599</v>
      </c>
      <c r="G1931" t="s">
        <v>462</v>
      </c>
    </row>
    <row r="1932" spans="1:7" x14ac:dyDescent="0.3">
      <c r="A1932">
        <v>1930</v>
      </c>
      <c r="B1932">
        <v>2021</v>
      </c>
      <c r="C1932">
        <v>10</v>
      </c>
      <c r="D1932" t="s">
        <v>631</v>
      </c>
      <c r="E1932" s="1">
        <v>968076931.52810705</v>
      </c>
      <c r="F1932">
        <v>101.81542970028801</v>
      </c>
      <c r="G1932" t="s">
        <v>462</v>
      </c>
    </row>
    <row r="1933" spans="1:7" x14ac:dyDescent="0.3">
      <c r="A1933">
        <v>1931</v>
      </c>
      <c r="B1933">
        <v>2021</v>
      </c>
      <c r="C1933">
        <v>10</v>
      </c>
      <c r="D1933" t="s">
        <v>632</v>
      </c>
      <c r="E1933" s="1">
        <v>755819072.60557199</v>
      </c>
      <c r="F1933">
        <v>117.576042680052</v>
      </c>
      <c r="G1933" t="s">
        <v>462</v>
      </c>
    </row>
    <row r="1934" spans="1:7" x14ac:dyDescent="0.3">
      <c r="A1934">
        <v>1932</v>
      </c>
      <c r="B1934">
        <v>2021</v>
      </c>
      <c r="C1934">
        <v>11</v>
      </c>
      <c r="D1934" t="s">
        <v>597</v>
      </c>
      <c r="E1934" s="1">
        <v>11471728699.770399</v>
      </c>
      <c r="F1934">
        <v>7.0579786822958104</v>
      </c>
      <c r="G1934" t="s">
        <v>462</v>
      </c>
    </row>
    <row r="1935" spans="1:7" x14ac:dyDescent="0.3">
      <c r="A1935">
        <v>1933</v>
      </c>
      <c r="B1935">
        <v>2021</v>
      </c>
      <c r="C1935">
        <v>11</v>
      </c>
      <c r="D1935" t="s">
        <v>598</v>
      </c>
      <c r="E1935" s="1">
        <v>3687689163.67488</v>
      </c>
      <c r="F1935">
        <v>20.932094200564698</v>
      </c>
      <c r="G1935" t="s">
        <v>462</v>
      </c>
    </row>
    <row r="1936" spans="1:7" x14ac:dyDescent="0.3">
      <c r="A1936">
        <v>1934</v>
      </c>
      <c r="B1936">
        <v>2021</v>
      </c>
      <c r="C1936">
        <v>11</v>
      </c>
      <c r="D1936" t="s">
        <v>599</v>
      </c>
      <c r="E1936" s="1">
        <v>1328345994.4294701</v>
      </c>
      <c r="F1936">
        <v>30.987784918348201</v>
      </c>
      <c r="G1936" t="s">
        <v>462</v>
      </c>
    </row>
    <row r="1937" spans="1:7" x14ac:dyDescent="0.3">
      <c r="A1937">
        <v>1935</v>
      </c>
      <c r="B1937">
        <v>2021</v>
      </c>
      <c r="C1937">
        <v>11</v>
      </c>
      <c r="D1937" t="s">
        <v>600</v>
      </c>
      <c r="E1937" s="1">
        <v>2386916831.8411002</v>
      </c>
      <c r="F1937">
        <v>51.153003601762101</v>
      </c>
      <c r="G1937" t="s">
        <v>462</v>
      </c>
    </row>
    <row r="1938" spans="1:7" x14ac:dyDescent="0.3">
      <c r="A1938">
        <v>1936</v>
      </c>
      <c r="B1938">
        <v>2021</v>
      </c>
      <c r="C1938">
        <v>11</v>
      </c>
      <c r="D1938" t="s">
        <v>601</v>
      </c>
      <c r="E1938" s="1">
        <v>1267625229.7317801</v>
      </c>
      <c r="F1938">
        <v>33.574272348847899</v>
      </c>
      <c r="G1938" t="s">
        <v>462</v>
      </c>
    </row>
    <row r="1939" spans="1:7" x14ac:dyDescent="0.3">
      <c r="A1939">
        <v>1937</v>
      </c>
      <c r="B1939">
        <v>2021</v>
      </c>
      <c r="C1939">
        <v>11</v>
      </c>
      <c r="D1939" t="s">
        <v>602</v>
      </c>
      <c r="E1939" s="1">
        <v>391058343.134152</v>
      </c>
      <c r="F1939">
        <v>51.899318893541498</v>
      </c>
      <c r="G1939" t="s">
        <v>462</v>
      </c>
    </row>
    <row r="1940" spans="1:7" x14ac:dyDescent="0.3">
      <c r="A1940">
        <v>1938</v>
      </c>
      <c r="B1940">
        <v>2021</v>
      </c>
      <c r="C1940">
        <v>11</v>
      </c>
      <c r="D1940" t="s">
        <v>603</v>
      </c>
      <c r="E1940" s="1">
        <v>422085764.02112901</v>
      </c>
      <c r="F1940">
        <v>72.398027572560807</v>
      </c>
      <c r="G1940" t="s">
        <v>462</v>
      </c>
    </row>
    <row r="1941" spans="1:7" x14ac:dyDescent="0.3">
      <c r="A1941">
        <v>1939</v>
      </c>
      <c r="B1941">
        <v>2021</v>
      </c>
      <c r="C1941">
        <v>11</v>
      </c>
      <c r="D1941" t="s">
        <v>604</v>
      </c>
      <c r="E1941" s="1">
        <v>397694749.90066302</v>
      </c>
      <c r="F1941">
        <v>64.796109537841104</v>
      </c>
      <c r="G1941" t="s">
        <v>462</v>
      </c>
    </row>
    <row r="1942" spans="1:7" x14ac:dyDescent="0.3">
      <c r="A1942">
        <v>1940</v>
      </c>
      <c r="B1942">
        <v>2021</v>
      </c>
      <c r="C1942">
        <v>11</v>
      </c>
      <c r="D1942" t="s">
        <v>605</v>
      </c>
      <c r="E1942" s="1">
        <v>1517354861.31195</v>
      </c>
      <c r="F1942">
        <v>44.025916084316698</v>
      </c>
      <c r="G1942" t="s">
        <v>462</v>
      </c>
    </row>
    <row r="1943" spans="1:7" x14ac:dyDescent="0.3">
      <c r="A1943">
        <v>1941</v>
      </c>
      <c r="B1943">
        <v>2021</v>
      </c>
      <c r="C1943">
        <v>11</v>
      </c>
      <c r="D1943" t="s">
        <v>606</v>
      </c>
      <c r="E1943" s="1">
        <v>5106491399.3695297</v>
      </c>
      <c r="F1943">
        <v>60.543676943515301</v>
      </c>
      <c r="G1943" t="s">
        <v>462</v>
      </c>
    </row>
    <row r="1944" spans="1:7" x14ac:dyDescent="0.3">
      <c r="A1944">
        <v>1942</v>
      </c>
      <c r="B1944">
        <v>2021</v>
      </c>
      <c r="C1944">
        <v>11</v>
      </c>
      <c r="D1944" t="s">
        <v>607</v>
      </c>
      <c r="E1944" s="1">
        <v>1640324372.38025</v>
      </c>
      <c r="F1944">
        <v>71.050605552143594</v>
      </c>
      <c r="G1944" t="s">
        <v>462</v>
      </c>
    </row>
    <row r="1945" spans="1:7" x14ac:dyDescent="0.3">
      <c r="A1945">
        <v>1943</v>
      </c>
      <c r="B1945">
        <v>2021</v>
      </c>
      <c r="C1945">
        <v>11</v>
      </c>
      <c r="D1945" t="s">
        <v>608</v>
      </c>
      <c r="E1945" s="1">
        <v>1996197430.5933101</v>
      </c>
      <c r="F1945">
        <v>56.9742181747757</v>
      </c>
      <c r="G1945" t="s">
        <v>462</v>
      </c>
    </row>
    <row r="1946" spans="1:7" x14ac:dyDescent="0.3">
      <c r="A1946">
        <v>1944</v>
      </c>
      <c r="B1946">
        <v>2021</v>
      </c>
      <c r="C1946">
        <v>11</v>
      </c>
      <c r="D1946" t="s">
        <v>609</v>
      </c>
      <c r="E1946" s="1">
        <v>827884512.01094699</v>
      </c>
      <c r="F1946">
        <v>37.889247132639298</v>
      </c>
      <c r="G1946" t="s">
        <v>462</v>
      </c>
    </row>
    <row r="1947" spans="1:7" x14ac:dyDescent="0.3">
      <c r="A1947">
        <v>1945</v>
      </c>
      <c r="B1947">
        <v>2021</v>
      </c>
      <c r="C1947">
        <v>11</v>
      </c>
      <c r="D1947" t="s">
        <v>610</v>
      </c>
      <c r="E1947" s="1">
        <v>27925066662.691898</v>
      </c>
      <c r="F1947">
        <v>22.7780647514283</v>
      </c>
      <c r="G1947" t="s">
        <v>462</v>
      </c>
    </row>
    <row r="1948" spans="1:7" x14ac:dyDescent="0.3">
      <c r="A1948">
        <v>1946</v>
      </c>
      <c r="B1948">
        <v>2021</v>
      </c>
      <c r="C1948">
        <v>11</v>
      </c>
      <c r="D1948" t="s">
        <v>611</v>
      </c>
      <c r="E1948" s="1">
        <v>9991630666.6372299</v>
      </c>
      <c r="F1948">
        <v>15.6052552018563</v>
      </c>
      <c r="G1948" t="s">
        <v>462</v>
      </c>
    </row>
    <row r="1949" spans="1:7" x14ac:dyDescent="0.3">
      <c r="A1949">
        <v>1947</v>
      </c>
      <c r="B1949">
        <v>2021</v>
      </c>
      <c r="C1949">
        <v>11</v>
      </c>
      <c r="E1949" s="1">
        <v>7292661387.1202002</v>
      </c>
      <c r="F1949">
        <v>21.868472900200501</v>
      </c>
      <c r="G1949" t="s">
        <v>462</v>
      </c>
    </row>
    <row r="1950" spans="1:7" x14ac:dyDescent="0.3">
      <c r="A1950">
        <v>1948</v>
      </c>
      <c r="B1950">
        <v>2021</v>
      </c>
      <c r="C1950">
        <v>11</v>
      </c>
      <c r="D1950" t="s">
        <v>612</v>
      </c>
      <c r="E1950" s="1">
        <v>13256390113.066601</v>
      </c>
      <c r="F1950">
        <v>2.2932572762543399</v>
      </c>
      <c r="G1950" t="s">
        <v>462</v>
      </c>
    </row>
    <row r="1951" spans="1:7" x14ac:dyDescent="0.3">
      <c r="A1951">
        <v>1949</v>
      </c>
      <c r="B1951">
        <v>2021</v>
      </c>
      <c r="C1951">
        <v>11</v>
      </c>
      <c r="D1951" t="s">
        <v>613</v>
      </c>
      <c r="E1951" s="1">
        <v>3581196595.78016</v>
      </c>
      <c r="F1951">
        <v>0.91070942671923105</v>
      </c>
      <c r="G1951" t="s">
        <v>462</v>
      </c>
    </row>
    <row r="1952" spans="1:7" x14ac:dyDescent="0.3">
      <c r="A1952">
        <v>1950</v>
      </c>
      <c r="B1952">
        <v>2021</v>
      </c>
      <c r="C1952">
        <v>11</v>
      </c>
      <c r="E1952" s="1">
        <v>37247152.902896002</v>
      </c>
      <c r="F1952">
        <v>25.538329920430801</v>
      </c>
      <c r="G1952" t="s">
        <v>462</v>
      </c>
    </row>
    <row r="1953" spans="1:7" x14ac:dyDescent="0.3">
      <c r="A1953">
        <v>1951</v>
      </c>
      <c r="B1953">
        <v>2021</v>
      </c>
      <c r="C1953">
        <v>11</v>
      </c>
      <c r="E1953" s="1">
        <v>25322285.179603402</v>
      </c>
      <c r="F1953">
        <v>3.5266761788816101</v>
      </c>
      <c r="G1953" t="s">
        <v>462</v>
      </c>
    </row>
    <row r="1954" spans="1:7" x14ac:dyDescent="0.3">
      <c r="A1954">
        <v>1952</v>
      </c>
      <c r="B1954">
        <v>2021</v>
      </c>
      <c r="C1954">
        <v>11</v>
      </c>
      <c r="D1954" t="s">
        <v>615</v>
      </c>
      <c r="E1954" s="1">
        <v>2041018330.9093001</v>
      </c>
      <c r="F1954">
        <v>15.987043690144199</v>
      </c>
      <c r="G1954" t="s">
        <v>462</v>
      </c>
    </row>
    <row r="1955" spans="1:7" x14ac:dyDescent="0.3">
      <c r="A1955">
        <v>1953</v>
      </c>
      <c r="B1955">
        <v>2021</v>
      </c>
      <c r="C1955">
        <v>11</v>
      </c>
      <c r="D1955" t="s">
        <v>616</v>
      </c>
      <c r="E1955" s="1">
        <v>605930355.27862597</v>
      </c>
      <c r="F1955">
        <v>36.279280973204401</v>
      </c>
      <c r="G1955" t="s">
        <v>462</v>
      </c>
    </row>
    <row r="1956" spans="1:7" x14ac:dyDescent="0.3">
      <c r="A1956">
        <v>1954</v>
      </c>
      <c r="B1956">
        <v>2021</v>
      </c>
      <c r="C1956">
        <v>11</v>
      </c>
      <c r="E1956" s="1">
        <v>131035151.786063</v>
      </c>
      <c r="F1956">
        <v>34.928338103784398</v>
      </c>
      <c r="G1956" t="s">
        <v>462</v>
      </c>
    </row>
    <row r="1957" spans="1:7" x14ac:dyDescent="0.3">
      <c r="A1957">
        <v>1955</v>
      </c>
      <c r="B1957">
        <v>2021</v>
      </c>
      <c r="C1957">
        <v>11</v>
      </c>
      <c r="D1957" t="s">
        <v>617</v>
      </c>
      <c r="E1957" s="1">
        <v>611436351.56101799</v>
      </c>
      <c r="F1957">
        <v>43.852819536849502</v>
      </c>
      <c r="G1957" t="s">
        <v>462</v>
      </c>
    </row>
    <row r="1958" spans="1:7" x14ac:dyDescent="0.3">
      <c r="A1958">
        <v>1956</v>
      </c>
      <c r="B1958">
        <v>2021</v>
      </c>
      <c r="C1958">
        <v>11</v>
      </c>
      <c r="E1958" s="1">
        <v>35239045.096558496</v>
      </c>
      <c r="F1958">
        <v>32.769041071910102</v>
      </c>
      <c r="G1958" t="s">
        <v>462</v>
      </c>
    </row>
    <row r="1959" spans="1:7" x14ac:dyDescent="0.3">
      <c r="A1959">
        <v>1957</v>
      </c>
      <c r="B1959">
        <v>2021</v>
      </c>
      <c r="C1959">
        <v>11</v>
      </c>
      <c r="D1959" t="s">
        <v>619</v>
      </c>
      <c r="E1959" s="1">
        <v>411572220.10175699</v>
      </c>
      <c r="F1959">
        <v>29.4788429129691</v>
      </c>
      <c r="G1959" t="s">
        <v>462</v>
      </c>
    </row>
    <row r="1960" spans="1:7" x14ac:dyDescent="0.3">
      <c r="A1960">
        <v>1958</v>
      </c>
      <c r="B1960">
        <v>2021</v>
      </c>
      <c r="C1960">
        <v>11</v>
      </c>
      <c r="D1960" t="s">
        <v>621</v>
      </c>
      <c r="E1960" s="1">
        <v>142609914.55098999</v>
      </c>
      <c r="F1960">
        <v>36.044154745515698</v>
      </c>
      <c r="G1960" t="s">
        <v>462</v>
      </c>
    </row>
    <row r="1961" spans="1:7" x14ac:dyDescent="0.3">
      <c r="A1961">
        <v>1959</v>
      </c>
      <c r="B1961">
        <v>2021</v>
      </c>
      <c r="C1961">
        <v>11</v>
      </c>
      <c r="D1961" t="s">
        <v>622</v>
      </c>
      <c r="E1961" s="1">
        <v>325241863.996732</v>
      </c>
      <c r="F1961">
        <v>40.340186442811799</v>
      </c>
      <c r="G1961" t="s">
        <v>462</v>
      </c>
    </row>
    <row r="1962" spans="1:7" x14ac:dyDescent="0.3">
      <c r="A1962">
        <v>1960</v>
      </c>
      <c r="B1962">
        <v>2021</v>
      </c>
      <c r="C1962">
        <v>11</v>
      </c>
      <c r="D1962" t="s">
        <v>623</v>
      </c>
      <c r="E1962" s="1">
        <v>549866723.00464296</v>
      </c>
      <c r="F1962">
        <v>40.127366762401003</v>
      </c>
      <c r="G1962" t="s">
        <v>462</v>
      </c>
    </row>
    <row r="1963" spans="1:7" x14ac:dyDescent="0.3">
      <c r="A1963">
        <v>1961</v>
      </c>
      <c r="B1963">
        <v>2021</v>
      </c>
      <c r="C1963">
        <v>11</v>
      </c>
      <c r="E1963" s="1">
        <v>51177523.518806398</v>
      </c>
      <c r="F1963">
        <v>41.309089427318298</v>
      </c>
      <c r="G1963" t="s">
        <v>462</v>
      </c>
    </row>
    <row r="1964" spans="1:7" x14ac:dyDescent="0.3">
      <c r="A1964">
        <v>1962</v>
      </c>
      <c r="B1964">
        <v>2021</v>
      </c>
      <c r="C1964">
        <v>11</v>
      </c>
      <c r="E1964" s="1">
        <v>18918004.079254899</v>
      </c>
      <c r="F1964">
        <v>39.521310954044203</v>
      </c>
      <c r="G1964" t="s">
        <v>462</v>
      </c>
    </row>
    <row r="1965" spans="1:7" x14ac:dyDescent="0.3">
      <c r="A1965">
        <v>1963</v>
      </c>
      <c r="B1965">
        <v>2021</v>
      </c>
      <c r="C1965">
        <v>11</v>
      </c>
      <c r="E1965" s="1">
        <v>167968861.782038</v>
      </c>
      <c r="F1965">
        <v>44.172945242190004</v>
      </c>
      <c r="G1965" t="s">
        <v>462</v>
      </c>
    </row>
    <row r="1966" spans="1:7" x14ac:dyDescent="0.3">
      <c r="A1966">
        <v>1964</v>
      </c>
      <c r="B1966">
        <v>2021</v>
      </c>
      <c r="C1966">
        <v>11</v>
      </c>
      <c r="E1966" s="1">
        <v>81433391.728578895</v>
      </c>
      <c r="F1966">
        <v>33.435733520884199</v>
      </c>
      <c r="G1966" t="s">
        <v>462</v>
      </c>
    </row>
    <row r="1967" spans="1:7" x14ac:dyDescent="0.3">
      <c r="A1967">
        <v>1965</v>
      </c>
      <c r="B1967">
        <v>2021</v>
      </c>
      <c r="C1967">
        <v>11</v>
      </c>
      <c r="D1967" t="s">
        <v>624</v>
      </c>
      <c r="E1967" s="1">
        <v>11550167785.3235</v>
      </c>
      <c r="F1967">
        <v>19.611269555539799</v>
      </c>
      <c r="G1967" t="s">
        <v>462</v>
      </c>
    </row>
    <row r="1968" spans="1:7" x14ac:dyDescent="0.3">
      <c r="A1968">
        <v>1966</v>
      </c>
      <c r="B1968">
        <v>2021</v>
      </c>
      <c r="C1968">
        <v>11</v>
      </c>
      <c r="D1968" t="s">
        <v>625</v>
      </c>
      <c r="E1968" s="1">
        <v>13014403053.783501</v>
      </c>
      <c r="F1968">
        <v>14.3056097576914</v>
      </c>
      <c r="G1968" t="s">
        <v>462</v>
      </c>
    </row>
    <row r="1969" spans="1:7" x14ac:dyDescent="0.3">
      <c r="A1969">
        <v>1967</v>
      </c>
      <c r="B1969">
        <v>2021</v>
      </c>
      <c r="C1969">
        <v>11</v>
      </c>
      <c r="D1969" t="s">
        <v>626</v>
      </c>
      <c r="E1969" s="1">
        <v>1423069413.0258601</v>
      </c>
      <c r="F1969">
        <v>34.353193329833303</v>
      </c>
      <c r="G1969" t="s">
        <v>462</v>
      </c>
    </row>
    <row r="1970" spans="1:7" x14ac:dyDescent="0.3">
      <c r="A1970">
        <v>1968</v>
      </c>
      <c r="B1970">
        <v>2021</v>
      </c>
      <c r="C1970">
        <v>11</v>
      </c>
      <c r="D1970" t="s">
        <v>627</v>
      </c>
      <c r="E1970" s="1">
        <v>604356379.307827</v>
      </c>
      <c r="F1970">
        <v>36.112036615388</v>
      </c>
      <c r="G1970" t="s">
        <v>462</v>
      </c>
    </row>
    <row r="1971" spans="1:7" x14ac:dyDescent="0.3">
      <c r="A1971">
        <v>1969</v>
      </c>
      <c r="B1971">
        <v>2021</v>
      </c>
      <c r="C1971">
        <v>11</v>
      </c>
      <c r="D1971" t="s">
        <v>628</v>
      </c>
      <c r="E1971" s="1">
        <v>728853784.529477</v>
      </c>
      <c r="F1971">
        <v>35.8034211494762</v>
      </c>
      <c r="G1971" t="s">
        <v>462</v>
      </c>
    </row>
    <row r="1972" spans="1:7" x14ac:dyDescent="0.3">
      <c r="A1972">
        <v>1970</v>
      </c>
      <c r="B1972">
        <v>2021</v>
      </c>
      <c r="C1972">
        <v>11</v>
      </c>
      <c r="D1972" t="s">
        <v>629</v>
      </c>
      <c r="E1972" s="1">
        <v>1156953600.2190299</v>
      </c>
      <c r="F1972">
        <v>47.887327684888099</v>
      </c>
      <c r="G1972" t="s">
        <v>462</v>
      </c>
    </row>
    <row r="1973" spans="1:7" x14ac:dyDescent="0.3">
      <c r="A1973">
        <v>1971</v>
      </c>
      <c r="B1973">
        <v>2021</v>
      </c>
      <c r="C1973">
        <v>11</v>
      </c>
      <c r="D1973" t="s">
        <v>630</v>
      </c>
      <c r="E1973" s="1">
        <v>8242799167.7091198</v>
      </c>
      <c r="F1973">
        <v>67.338395904788399</v>
      </c>
      <c r="G1973" t="s">
        <v>462</v>
      </c>
    </row>
    <row r="1974" spans="1:7" x14ac:dyDescent="0.3">
      <c r="A1974">
        <v>1972</v>
      </c>
      <c r="B1974">
        <v>2021</v>
      </c>
      <c r="C1974">
        <v>11</v>
      </c>
      <c r="D1974" t="s">
        <v>631</v>
      </c>
      <c r="E1974" s="1">
        <v>968076931.52810705</v>
      </c>
      <c r="F1974">
        <v>55.447305109901102</v>
      </c>
      <c r="G1974" t="s">
        <v>462</v>
      </c>
    </row>
    <row r="1975" spans="1:7" x14ac:dyDescent="0.3">
      <c r="A1975">
        <v>1973</v>
      </c>
      <c r="B1975">
        <v>2021</v>
      </c>
      <c r="C1975">
        <v>11</v>
      </c>
      <c r="D1975" t="s">
        <v>632</v>
      </c>
      <c r="E1975" s="1">
        <v>755819072.60557199</v>
      </c>
      <c r="F1975">
        <v>68.287945755097297</v>
      </c>
      <c r="G1975" t="s">
        <v>462</v>
      </c>
    </row>
    <row r="1976" spans="1:7" x14ac:dyDescent="0.3">
      <c r="A1976">
        <v>1974</v>
      </c>
      <c r="B1976">
        <v>2021</v>
      </c>
      <c r="C1976">
        <v>12</v>
      </c>
      <c r="D1976" t="s">
        <v>597</v>
      </c>
      <c r="E1976" s="1">
        <v>11471728699.770399</v>
      </c>
      <c r="F1976">
        <v>11.9083955697738</v>
      </c>
      <c r="G1976" t="s">
        <v>462</v>
      </c>
    </row>
    <row r="1977" spans="1:7" x14ac:dyDescent="0.3">
      <c r="A1977">
        <v>1975</v>
      </c>
      <c r="B1977">
        <v>2021</v>
      </c>
      <c r="C1977">
        <v>12</v>
      </c>
      <c r="D1977" t="s">
        <v>598</v>
      </c>
      <c r="E1977" s="1">
        <v>3687689163.67488</v>
      </c>
      <c r="F1977">
        <v>8.6649458616873893</v>
      </c>
      <c r="G1977" t="s">
        <v>462</v>
      </c>
    </row>
    <row r="1978" spans="1:7" x14ac:dyDescent="0.3">
      <c r="A1978">
        <v>1976</v>
      </c>
      <c r="B1978">
        <v>2021</v>
      </c>
      <c r="C1978">
        <v>12</v>
      </c>
      <c r="D1978" t="s">
        <v>599</v>
      </c>
      <c r="E1978" s="1">
        <v>1328345994.4294701</v>
      </c>
      <c r="F1978">
        <v>14.0425259146493</v>
      </c>
      <c r="G1978" t="s">
        <v>462</v>
      </c>
    </row>
    <row r="1979" spans="1:7" x14ac:dyDescent="0.3">
      <c r="A1979">
        <v>1977</v>
      </c>
      <c r="B1979">
        <v>2021</v>
      </c>
      <c r="C1979">
        <v>12</v>
      </c>
      <c r="D1979" t="s">
        <v>600</v>
      </c>
      <c r="E1979" s="1">
        <v>2386916831.8411002</v>
      </c>
      <c r="F1979">
        <v>39.8460406027693</v>
      </c>
      <c r="G1979" t="s">
        <v>462</v>
      </c>
    </row>
    <row r="1980" spans="1:7" x14ac:dyDescent="0.3">
      <c r="A1980">
        <v>1978</v>
      </c>
      <c r="B1980">
        <v>2021</v>
      </c>
      <c r="C1980">
        <v>12</v>
      </c>
      <c r="D1980" t="s">
        <v>601</v>
      </c>
      <c r="E1980" s="1">
        <v>1267625229.7317801</v>
      </c>
      <c r="F1980">
        <v>31.542386571338898</v>
      </c>
      <c r="G1980" t="s">
        <v>462</v>
      </c>
    </row>
    <row r="1981" spans="1:7" x14ac:dyDescent="0.3">
      <c r="A1981">
        <v>1979</v>
      </c>
      <c r="B1981">
        <v>2021</v>
      </c>
      <c r="C1981">
        <v>12</v>
      </c>
      <c r="D1981" t="s">
        <v>602</v>
      </c>
      <c r="E1981" s="1">
        <v>391058343.134152</v>
      </c>
      <c r="F1981">
        <v>31.716870561208498</v>
      </c>
      <c r="G1981" t="s">
        <v>462</v>
      </c>
    </row>
    <row r="1982" spans="1:7" x14ac:dyDescent="0.3">
      <c r="A1982">
        <v>1980</v>
      </c>
      <c r="B1982">
        <v>2021</v>
      </c>
      <c r="C1982">
        <v>12</v>
      </c>
      <c r="D1982" t="s">
        <v>603</v>
      </c>
      <c r="E1982" s="1">
        <v>422085764.02112901</v>
      </c>
      <c r="F1982">
        <v>52.706957068237102</v>
      </c>
      <c r="G1982" t="s">
        <v>462</v>
      </c>
    </row>
    <row r="1983" spans="1:7" x14ac:dyDescent="0.3">
      <c r="A1983">
        <v>1981</v>
      </c>
      <c r="B1983">
        <v>2021</v>
      </c>
      <c r="C1983">
        <v>12</v>
      </c>
      <c r="D1983" t="s">
        <v>604</v>
      </c>
      <c r="E1983" s="1">
        <v>397694749.90066302</v>
      </c>
      <c r="F1983">
        <v>43.1441915844063</v>
      </c>
      <c r="G1983" t="s">
        <v>462</v>
      </c>
    </row>
    <row r="1984" spans="1:7" x14ac:dyDescent="0.3">
      <c r="A1984">
        <v>1982</v>
      </c>
      <c r="B1984">
        <v>2021</v>
      </c>
      <c r="C1984">
        <v>12</v>
      </c>
      <c r="D1984" t="s">
        <v>605</v>
      </c>
      <c r="E1984" s="1">
        <v>1517354861.31195</v>
      </c>
      <c r="F1984">
        <v>59.713101772870999</v>
      </c>
      <c r="G1984" t="s">
        <v>462</v>
      </c>
    </row>
    <row r="1985" spans="1:7" x14ac:dyDescent="0.3">
      <c r="A1985">
        <v>1983</v>
      </c>
      <c r="B1985">
        <v>2021</v>
      </c>
      <c r="C1985">
        <v>12</v>
      </c>
      <c r="D1985" t="s">
        <v>606</v>
      </c>
      <c r="E1985" s="1">
        <v>5106491399.3695297</v>
      </c>
      <c r="F1985">
        <v>65.089903074520905</v>
      </c>
      <c r="G1985" t="s">
        <v>462</v>
      </c>
    </row>
    <row r="1986" spans="1:7" x14ac:dyDescent="0.3">
      <c r="A1986">
        <v>1984</v>
      </c>
      <c r="B1986">
        <v>2021</v>
      </c>
      <c r="C1986">
        <v>12</v>
      </c>
      <c r="D1986" t="s">
        <v>607</v>
      </c>
      <c r="E1986" s="1">
        <v>1640324372.38025</v>
      </c>
      <c r="F1986">
        <v>56.3523133547207</v>
      </c>
      <c r="G1986" t="s">
        <v>462</v>
      </c>
    </row>
    <row r="1987" spans="1:7" x14ac:dyDescent="0.3">
      <c r="A1987">
        <v>1985</v>
      </c>
      <c r="B1987">
        <v>2021</v>
      </c>
      <c r="C1987">
        <v>12</v>
      </c>
      <c r="D1987" t="s">
        <v>608</v>
      </c>
      <c r="E1987" s="1">
        <v>1996197430.5933101</v>
      </c>
      <c r="F1987">
        <v>45.212540817055</v>
      </c>
      <c r="G1987" t="s">
        <v>462</v>
      </c>
    </row>
    <row r="1988" spans="1:7" x14ac:dyDescent="0.3">
      <c r="A1988">
        <v>1986</v>
      </c>
      <c r="B1988">
        <v>2021</v>
      </c>
      <c r="C1988">
        <v>12</v>
      </c>
      <c r="D1988" t="s">
        <v>609</v>
      </c>
      <c r="E1988" s="1">
        <v>827884512.01094699</v>
      </c>
      <c r="F1988">
        <v>36.242417433032301</v>
      </c>
      <c r="G1988" t="s">
        <v>462</v>
      </c>
    </row>
    <row r="1989" spans="1:7" x14ac:dyDescent="0.3">
      <c r="A1989">
        <v>1987</v>
      </c>
      <c r="B1989">
        <v>2021</v>
      </c>
      <c r="C1989">
        <v>12</v>
      </c>
      <c r="D1989" t="s">
        <v>610</v>
      </c>
      <c r="E1989" s="1">
        <v>27925066662.691898</v>
      </c>
      <c r="F1989">
        <v>7.3080298605991798</v>
      </c>
      <c r="G1989" t="s">
        <v>462</v>
      </c>
    </row>
    <row r="1990" spans="1:7" x14ac:dyDescent="0.3">
      <c r="A1990">
        <v>1988</v>
      </c>
      <c r="B1990">
        <v>2021</v>
      </c>
      <c r="C1990">
        <v>12</v>
      </c>
      <c r="D1990" t="s">
        <v>611</v>
      </c>
      <c r="E1990" s="1">
        <v>9991630666.6372299</v>
      </c>
      <c r="F1990">
        <v>6.4224591897042904</v>
      </c>
      <c r="G1990" t="s">
        <v>462</v>
      </c>
    </row>
    <row r="1991" spans="1:7" x14ac:dyDescent="0.3">
      <c r="A1991">
        <v>1989</v>
      </c>
      <c r="B1991">
        <v>2021</v>
      </c>
      <c r="C1991">
        <v>12</v>
      </c>
      <c r="E1991" s="1">
        <v>7292661387.1202002</v>
      </c>
      <c r="F1991">
        <v>7.5711114912407202</v>
      </c>
      <c r="G1991" t="s">
        <v>462</v>
      </c>
    </row>
    <row r="1992" spans="1:7" x14ac:dyDescent="0.3">
      <c r="A1992">
        <v>1990</v>
      </c>
      <c r="B1992">
        <v>2021</v>
      </c>
      <c r="C1992">
        <v>12</v>
      </c>
      <c r="D1992" t="s">
        <v>612</v>
      </c>
      <c r="E1992" s="1">
        <v>13256390113.066601</v>
      </c>
      <c r="F1992">
        <v>2.8056247128244198</v>
      </c>
      <c r="G1992" t="s">
        <v>462</v>
      </c>
    </row>
    <row r="1993" spans="1:7" x14ac:dyDescent="0.3">
      <c r="A1993">
        <v>1991</v>
      </c>
      <c r="B1993">
        <v>2021</v>
      </c>
      <c r="C1993">
        <v>12</v>
      </c>
      <c r="D1993" t="s">
        <v>613</v>
      </c>
      <c r="E1993" s="1">
        <v>3581196595.78016</v>
      </c>
      <c r="F1993">
        <v>6.4937300157194198</v>
      </c>
      <c r="G1993" t="s">
        <v>462</v>
      </c>
    </row>
    <row r="1994" spans="1:7" x14ac:dyDescent="0.3">
      <c r="A1994">
        <v>1992</v>
      </c>
      <c r="B1994">
        <v>2021</v>
      </c>
      <c r="C1994">
        <v>12</v>
      </c>
      <c r="E1994" s="1">
        <v>37247152.902896002</v>
      </c>
      <c r="F1994">
        <v>10.3498674202465</v>
      </c>
      <c r="G1994" t="s">
        <v>462</v>
      </c>
    </row>
    <row r="1995" spans="1:7" x14ac:dyDescent="0.3">
      <c r="A1995">
        <v>1993</v>
      </c>
      <c r="B1995">
        <v>2021</v>
      </c>
      <c r="C1995">
        <v>12</v>
      </c>
      <c r="E1995" s="1">
        <v>25322285.179603402</v>
      </c>
      <c r="F1995">
        <v>13.634432585853499</v>
      </c>
      <c r="G1995" t="s">
        <v>462</v>
      </c>
    </row>
    <row r="1996" spans="1:7" x14ac:dyDescent="0.3">
      <c r="A1996">
        <v>1994</v>
      </c>
      <c r="B1996">
        <v>2021</v>
      </c>
      <c r="C1996">
        <v>12</v>
      </c>
      <c r="D1996" t="s">
        <v>615</v>
      </c>
      <c r="E1996" s="1">
        <v>2041018330.9093001</v>
      </c>
      <c r="F1996">
        <v>10.5007355492901</v>
      </c>
      <c r="G1996" t="s">
        <v>462</v>
      </c>
    </row>
    <row r="1997" spans="1:7" x14ac:dyDescent="0.3">
      <c r="A1997">
        <v>1995</v>
      </c>
      <c r="B1997">
        <v>2021</v>
      </c>
      <c r="C1997">
        <v>12</v>
      </c>
      <c r="D1997" t="s">
        <v>616</v>
      </c>
      <c r="E1997" s="1">
        <v>605930355.27862597</v>
      </c>
      <c r="F1997">
        <v>32.447728909482301</v>
      </c>
      <c r="G1997" t="s">
        <v>462</v>
      </c>
    </row>
    <row r="1998" spans="1:7" x14ac:dyDescent="0.3">
      <c r="A1998">
        <v>1996</v>
      </c>
      <c r="B1998">
        <v>2021</v>
      </c>
      <c r="C1998">
        <v>12</v>
      </c>
      <c r="E1998" s="1">
        <v>131035151.786063</v>
      </c>
      <c r="F1998">
        <v>27.061824568214</v>
      </c>
      <c r="G1998" t="s">
        <v>462</v>
      </c>
    </row>
    <row r="1999" spans="1:7" x14ac:dyDescent="0.3">
      <c r="A1999">
        <v>1997</v>
      </c>
      <c r="B1999">
        <v>2021</v>
      </c>
      <c r="C1999">
        <v>12</v>
      </c>
      <c r="D1999" t="s">
        <v>617</v>
      </c>
      <c r="E1999" s="1">
        <v>611436351.56101799</v>
      </c>
      <c r="F1999">
        <v>39.71869792607</v>
      </c>
      <c r="G1999" t="s">
        <v>462</v>
      </c>
    </row>
    <row r="2000" spans="1:7" x14ac:dyDescent="0.3">
      <c r="A2000">
        <v>1998</v>
      </c>
      <c r="B2000">
        <v>2021</v>
      </c>
      <c r="C2000">
        <v>12</v>
      </c>
      <c r="E2000" s="1">
        <v>35239045.096558496</v>
      </c>
      <c r="F2000">
        <v>32.912844108812699</v>
      </c>
      <c r="G2000" t="s">
        <v>462</v>
      </c>
    </row>
    <row r="2001" spans="1:7" x14ac:dyDescent="0.3">
      <c r="A2001">
        <v>1999</v>
      </c>
      <c r="B2001">
        <v>2021</v>
      </c>
      <c r="C2001">
        <v>12</v>
      </c>
      <c r="D2001" t="s">
        <v>619</v>
      </c>
      <c r="E2001" s="1">
        <v>411572220.10175699</v>
      </c>
      <c r="F2001">
        <v>35.637064585231599</v>
      </c>
      <c r="G2001" t="s">
        <v>462</v>
      </c>
    </row>
    <row r="2002" spans="1:7" x14ac:dyDescent="0.3">
      <c r="A2002">
        <v>2000</v>
      </c>
      <c r="B2002">
        <v>2021</v>
      </c>
      <c r="C2002">
        <v>12</v>
      </c>
      <c r="D2002" t="s">
        <v>621</v>
      </c>
      <c r="E2002" s="1">
        <v>142609914.55098999</v>
      </c>
      <c r="F2002">
        <v>38.238948274034001</v>
      </c>
      <c r="G2002" t="s">
        <v>462</v>
      </c>
    </row>
    <row r="2003" spans="1:7" x14ac:dyDescent="0.3">
      <c r="A2003">
        <v>2001</v>
      </c>
      <c r="B2003">
        <v>2021</v>
      </c>
      <c r="C2003">
        <v>12</v>
      </c>
      <c r="D2003" t="s">
        <v>622</v>
      </c>
      <c r="E2003" s="1">
        <v>325241863.996732</v>
      </c>
      <c r="F2003">
        <v>60.224169855807197</v>
      </c>
      <c r="G2003" t="s">
        <v>462</v>
      </c>
    </row>
    <row r="2004" spans="1:7" x14ac:dyDescent="0.3">
      <c r="A2004">
        <v>2002</v>
      </c>
      <c r="B2004">
        <v>2021</v>
      </c>
      <c r="C2004">
        <v>12</v>
      </c>
      <c r="D2004" t="s">
        <v>623</v>
      </c>
      <c r="E2004" s="1">
        <v>549866723.00464296</v>
      </c>
      <c r="F2004">
        <v>55.685616363472299</v>
      </c>
      <c r="G2004" t="s">
        <v>462</v>
      </c>
    </row>
    <row r="2005" spans="1:7" x14ac:dyDescent="0.3">
      <c r="A2005">
        <v>2003</v>
      </c>
      <c r="B2005">
        <v>2021</v>
      </c>
      <c r="C2005">
        <v>12</v>
      </c>
      <c r="E2005" s="1">
        <v>51177523.518806398</v>
      </c>
      <c r="F2005">
        <v>50.153616477447699</v>
      </c>
      <c r="G2005" t="s">
        <v>462</v>
      </c>
    </row>
    <row r="2006" spans="1:7" x14ac:dyDescent="0.3">
      <c r="A2006">
        <v>2004</v>
      </c>
      <c r="B2006">
        <v>2021</v>
      </c>
      <c r="C2006">
        <v>12</v>
      </c>
      <c r="E2006" s="1">
        <v>18918004.079254899</v>
      </c>
      <c r="F2006">
        <v>54.010055561860398</v>
      </c>
      <c r="G2006" t="s">
        <v>462</v>
      </c>
    </row>
    <row r="2007" spans="1:7" x14ac:dyDescent="0.3">
      <c r="A2007">
        <v>2005</v>
      </c>
      <c r="B2007">
        <v>2021</v>
      </c>
      <c r="C2007">
        <v>12</v>
      </c>
      <c r="E2007" s="1">
        <v>167968861.782038</v>
      </c>
      <c r="F2007">
        <v>72.542276886316202</v>
      </c>
      <c r="G2007" t="s">
        <v>462</v>
      </c>
    </row>
    <row r="2008" spans="1:7" x14ac:dyDescent="0.3">
      <c r="A2008">
        <v>2006</v>
      </c>
      <c r="B2008">
        <v>2021</v>
      </c>
      <c r="C2008">
        <v>12</v>
      </c>
      <c r="E2008" s="1">
        <v>81433391.728578895</v>
      </c>
      <c r="F2008">
        <v>27.534800637356401</v>
      </c>
      <c r="G2008" t="s">
        <v>462</v>
      </c>
    </row>
    <row r="2009" spans="1:7" x14ac:dyDescent="0.3">
      <c r="A2009">
        <v>2007</v>
      </c>
      <c r="B2009">
        <v>2021</v>
      </c>
      <c r="C2009">
        <v>12</v>
      </c>
      <c r="D2009" t="s">
        <v>624</v>
      </c>
      <c r="E2009" s="1">
        <v>11550167785.3235</v>
      </c>
      <c r="F2009">
        <v>9.5408620798064394</v>
      </c>
      <c r="G2009" t="s">
        <v>462</v>
      </c>
    </row>
    <row r="2010" spans="1:7" x14ac:dyDescent="0.3">
      <c r="A2010">
        <v>2008</v>
      </c>
      <c r="B2010">
        <v>2021</v>
      </c>
      <c r="C2010">
        <v>12</v>
      </c>
      <c r="D2010" t="s">
        <v>625</v>
      </c>
      <c r="E2010" s="1">
        <v>13014403053.783501</v>
      </c>
      <c r="F2010">
        <v>21.121712178920902</v>
      </c>
      <c r="G2010" t="s">
        <v>462</v>
      </c>
    </row>
    <row r="2011" spans="1:7" x14ac:dyDescent="0.3">
      <c r="A2011">
        <v>2009</v>
      </c>
      <c r="B2011">
        <v>2021</v>
      </c>
      <c r="C2011">
        <v>12</v>
      </c>
      <c r="D2011" t="s">
        <v>626</v>
      </c>
      <c r="E2011" s="1">
        <v>1423069413.0258601</v>
      </c>
      <c r="F2011">
        <v>25.150392815289202</v>
      </c>
      <c r="G2011" t="s">
        <v>462</v>
      </c>
    </row>
    <row r="2012" spans="1:7" x14ac:dyDescent="0.3">
      <c r="A2012">
        <v>2010</v>
      </c>
      <c r="B2012">
        <v>2021</v>
      </c>
      <c r="C2012">
        <v>12</v>
      </c>
      <c r="D2012" t="s">
        <v>627</v>
      </c>
      <c r="E2012" s="1">
        <v>604356379.307827</v>
      </c>
      <c r="F2012">
        <v>29.022147457075199</v>
      </c>
      <c r="G2012" t="s">
        <v>462</v>
      </c>
    </row>
    <row r="2013" spans="1:7" x14ac:dyDescent="0.3">
      <c r="A2013">
        <v>2011</v>
      </c>
      <c r="B2013">
        <v>2021</v>
      </c>
      <c r="C2013">
        <v>12</v>
      </c>
      <c r="D2013" t="s">
        <v>628</v>
      </c>
      <c r="E2013" s="1">
        <v>728853784.529477</v>
      </c>
      <c r="F2013">
        <v>37.414790839753998</v>
      </c>
      <c r="G2013" t="s">
        <v>462</v>
      </c>
    </row>
    <row r="2014" spans="1:7" x14ac:dyDescent="0.3">
      <c r="A2014">
        <v>2012</v>
      </c>
      <c r="B2014">
        <v>2021</v>
      </c>
      <c r="C2014">
        <v>12</v>
      </c>
      <c r="D2014" t="s">
        <v>629</v>
      </c>
      <c r="E2014" s="1">
        <v>1156953600.2190299</v>
      </c>
      <c r="F2014">
        <v>78.413814759335096</v>
      </c>
      <c r="G2014" t="s">
        <v>462</v>
      </c>
    </row>
    <row r="2015" spans="1:7" x14ac:dyDescent="0.3">
      <c r="A2015">
        <v>2013</v>
      </c>
      <c r="B2015">
        <v>2021</v>
      </c>
      <c r="C2015">
        <v>12</v>
      </c>
      <c r="D2015" t="s">
        <v>630</v>
      </c>
      <c r="E2015" s="1">
        <v>8242799167.7091198</v>
      </c>
      <c r="F2015">
        <v>58.968823118526302</v>
      </c>
      <c r="G2015" t="s">
        <v>462</v>
      </c>
    </row>
    <row r="2016" spans="1:7" x14ac:dyDescent="0.3">
      <c r="A2016">
        <v>2014</v>
      </c>
      <c r="B2016">
        <v>2021</v>
      </c>
      <c r="C2016">
        <v>12</v>
      </c>
      <c r="D2016" t="s">
        <v>631</v>
      </c>
      <c r="E2016" s="1">
        <v>968076931.52810705</v>
      </c>
      <c r="F2016">
        <v>69.575282365321897</v>
      </c>
      <c r="G2016" t="s">
        <v>462</v>
      </c>
    </row>
    <row r="2017" spans="1:7" x14ac:dyDescent="0.3">
      <c r="A2017">
        <v>2015</v>
      </c>
      <c r="B2017">
        <v>2021</v>
      </c>
      <c r="C2017">
        <v>12</v>
      </c>
      <c r="D2017" t="s">
        <v>632</v>
      </c>
      <c r="E2017" s="1">
        <v>755819072.60557199</v>
      </c>
      <c r="F2017">
        <v>89.431952996518902</v>
      </c>
      <c r="G2017" t="s">
        <v>462</v>
      </c>
    </row>
    <row r="2018" spans="1:7" x14ac:dyDescent="0.3">
      <c r="A2018">
        <v>2016</v>
      </c>
      <c r="B2018">
        <v>2022</v>
      </c>
      <c r="C2018">
        <v>1</v>
      </c>
      <c r="D2018" t="s">
        <v>597</v>
      </c>
      <c r="E2018" s="1">
        <v>11471728699.770399</v>
      </c>
      <c r="F2018">
        <v>14.3100099592272</v>
      </c>
      <c r="G2018" t="s">
        <v>462</v>
      </c>
    </row>
    <row r="2019" spans="1:7" x14ac:dyDescent="0.3">
      <c r="A2019">
        <v>2017</v>
      </c>
      <c r="B2019">
        <v>2022</v>
      </c>
      <c r="C2019">
        <v>1</v>
      </c>
      <c r="D2019" t="s">
        <v>598</v>
      </c>
      <c r="E2019" s="1">
        <v>3687689163.67488</v>
      </c>
      <c r="F2019">
        <v>18.61955309004</v>
      </c>
      <c r="G2019" t="s">
        <v>462</v>
      </c>
    </row>
    <row r="2020" spans="1:7" x14ac:dyDescent="0.3">
      <c r="A2020">
        <v>2018</v>
      </c>
      <c r="B2020">
        <v>2022</v>
      </c>
      <c r="C2020">
        <v>1</v>
      </c>
      <c r="D2020" t="s">
        <v>599</v>
      </c>
      <c r="E2020" s="1">
        <v>1328345994.4294701</v>
      </c>
      <c r="F2020">
        <v>33.799437797122202</v>
      </c>
      <c r="G2020" t="s">
        <v>462</v>
      </c>
    </row>
    <row r="2021" spans="1:7" x14ac:dyDescent="0.3">
      <c r="A2021">
        <v>2019</v>
      </c>
      <c r="B2021">
        <v>2022</v>
      </c>
      <c r="C2021">
        <v>1</v>
      </c>
      <c r="D2021" t="s">
        <v>600</v>
      </c>
      <c r="E2021" s="1">
        <v>2386916831.8411002</v>
      </c>
      <c r="F2021">
        <v>55.955755191084101</v>
      </c>
      <c r="G2021" t="s">
        <v>462</v>
      </c>
    </row>
    <row r="2022" spans="1:7" x14ac:dyDescent="0.3">
      <c r="A2022">
        <v>2020</v>
      </c>
      <c r="B2022">
        <v>2022</v>
      </c>
      <c r="C2022">
        <v>1</v>
      </c>
      <c r="D2022" t="s">
        <v>601</v>
      </c>
      <c r="E2022" s="1">
        <v>1267625229.7317801</v>
      </c>
      <c r="F2022">
        <v>37.050905127027001</v>
      </c>
      <c r="G2022" t="s">
        <v>462</v>
      </c>
    </row>
    <row r="2023" spans="1:7" x14ac:dyDescent="0.3">
      <c r="A2023">
        <v>2021</v>
      </c>
      <c r="B2023">
        <v>2022</v>
      </c>
      <c r="C2023">
        <v>1</v>
      </c>
      <c r="D2023" t="s">
        <v>602</v>
      </c>
      <c r="E2023" s="1">
        <v>391058343.134152</v>
      </c>
      <c r="F2023">
        <v>47.039226932391799</v>
      </c>
      <c r="G2023" t="s">
        <v>462</v>
      </c>
    </row>
    <row r="2024" spans="1:7" x14ac:dyDescent="0.3">
      <c r="A2024">
        <v>2022</v>
      </c>
      <c r="B2024">
        <v>2022</v>
      </c>
      <c r="C2024">
        <v>1</v>
      </c>
      <c r="D2024" t="s">
        <v>603</v>
      </c>
      <c r="E2024" s="1">
        <v>422085764.02112901</v>
      </c>
      <c r="F2024">
        <v>57.926048397851602</v>
      </c>
      <c r="G2024" t="s">
        <v>462</v>
      </c>
    </row>
    <row r="2025" spans="1:7" x14ac:dyDescent="0.3">
      <c r="A2025">
        <v>2023</v>
      </c>
      <c r="B2025">
        <v>2022</v>
      </c>
      <c r="C2025">
        <v>1</v>
      </c>
      <c r="D2025" t="s">
        <v>604</v>
      </c>
      <c r="E2025" s="1">
        <v>397694749.90066302</v>
      </c>
      <c r="F2025">
        <v>48.004523901972199</v>
      </c>
      <c r="G2025" t="s">
        <v>462</v>
      </c>
    </row>
    <row r="2026" spans="1:7" x14ac:dyDescent="0.3">
      <c r="A2026">
        <v>2024</v>
      </c>
      <c r="B2026">
        <v>2022</v>
      </c>
      <c r="C2026">
        <v>1</v>
      </c>
      <c r="D2026" t="s">
        <v>605</v>
      </c>
      <c r="E2026" s="1">
        <v>1517354861.31195</v>
      </c>
      <c r="F2026">
        <v>45.289521937489504</v>
      </c>
      <c r="G2026" t="s">
        <v>462</v>
      </c>
    </row>
    <row r="2027" spans="1:7" x14ac:dyDescent="0.3">
      <c r="A2027">
        <v>2025</v>
      </c>
      <c r="B2027">
        <v>2022</v>
      </c>
      <c r="C2027">
        <v>1</v>
      </c>
      <c r="D2027" t="s">
        <v>606</v>
      </c>
      <c r="E2027" s="1">
        <v>5106491399.3695297</v>
      </c>
      <c r="F2027">
        <v>93.389527037115599</v>
      </c>
      <c r="G2027" t="s">
        <v>462</v>
      </c>
    </row>
    <row r="2028" spans="1:7" x14ac:dyDescent="0.3">
      <c r="A2028">
        <v>2026</v>
      </c>
      <c r="B2028">
        <v>2022</v>
      </c>
      <c r="C2028">
        <v>1</v>
      </c>
      <c r="D2028" t="s">
        <v>607</v>
      </c>
      <c r="E2028" s="1">
        <v>1640324372.38025</v>
      </c>
      <c r="F2028">
        <v>49.141447678278602</v>
      </c>
      <c r="G2028" t="s">
        <v>462</v>
      </c>
    </row>
    <row r="2029" spans="1:7" x14ac:dyDescent="0.3">
      <c r="A2029">
        <v>2027</v>
      </c>
      <c r="B2029">
        <v>2022</v>
      </c>
      <c r="C2029">
        <v>1</v>
      </c>
      <c r="D2029" t="s">
        <v>608</v>
      </c>
      <c r="E2029" s="1">
        <v>1996197430.5933101</v>
      </c>
      <c r="F2029">
        <v>42.703419773531898</v>
      </c>
      <c r="G2029" t="s">
        <v>462</v>
      </c>
    </row>
    <row r="2030" spans="1:7" x14ac:dyDescent="0.3">
      <c r="A2030">
        <v>2028</v>
      </c>
      <c r="B2030">
        <v>2022</v>
      </c>
      <c r="C2030">
        <v>1</v>
      </c>
      <c r="D2030" t="s">
        <v>609</v>
      </c>
      <c r="E2030" s="1">
        <v>827884512.01094699</v>
      </c>
      <c r="F2030">
        <v>33.9708760585631</v>
      </c>
      <c r="G2030" t="s">
        <v>462</v>
      </c>
    </row>
    <row r="2031" spans="1:7" x14ac:dyDescent="0.3">
      <c r="A2031">
        <v>2029</v>
      </c>
      <c r="B2031">
        <v>2022</v>
      </c>
      <c r="C2031">
        <v>1</v>
      </c>
      <c r="D2031" t="s">
        <v>610</v>
      </c>
      <c r="E2031" s="1">
        <v>27925066662.691898</v>
      </c>
      <c r="F2031">
        <v>10.4846106932306</v>
      </c>
      <c r="G2031" t="s">
        <v>462</v>
      </c>
    </row>
    <row r="2032" spans="1:7" x14ac:dyDescent="0.3">
      <c r="A2032">
        <v>2030</v>
      </c>
      <c r="B2032">
        <v>2022</v>
      </c>
      <c r="C2032">
        <v>1</v>
      </c>
      <c r="D2032" t="s">
        <v>611</v>
      </c>
      <c r="E2032" s="1">
        <v>9991630666.6372299</v>
      </c>
      <c r="F2032">
        <v>13.1343247903528</v>
      </c>
      <c r="G2032" t="s">
        <v>462</v>
      </c>
    </row>
    <row r="2033" spans="1:7" x14ac:dyDescent="0.3">
      <c r="A2033">
        <v>2031</v>
      </c>
      <c r="B2033">
        <v>2022</v>
      </c>
      <c r="C2033">
        <v>1</v>
      </c>
      <c r="E2033" s="1">
        <v>7292661387.1202002</v>
      </c>
      <c r="F2033">
        <v>18.895698864427001</v>
      </c>
      <c r="G2033" t="s">
        <v>462</v>
      </c>
    </row>
    <row r="2034" spans="1:7" x14ac:dyDescent="0.3">
      <c r="A2034">
        <v>2032</v>
      </c>
      <c r="B2034">
        <v>2022</v>
      </c>
      <c r="C2034">
        <v>1</v>
      </c>
      <c r="D2034" t="s">
        <v>612</v>
      </c>
      <c r="E2034" s="1">
        <v>13256390113.066601</v>
      </c>
      <c r="F2034">
        <v>8.8796850026944405</v>
      </c>
      <c r="G2034" t="s">
        <v>462</v>
      </c>
    </row>
    <row r="2035" spans="1:7" x14ac:dyDescent="0.3">
      <c r="A2035">
        <v>2033</v>
      </c>
      <c r="B2035">
        <v>2022</v>
      </c>
      <c r="C2035">
        <v>1</v>
      </c>
      <c r="D2035" t="s">
        <v>613</v>
      </c>
      <c r="E2035" s="1">
        <v>3581196595.78016</v>
      </c>
      <c r="F2035">
        <v>10.0231041963905</v>
      </c>
      <c r="G2035" t="s">
        <v>462</v>
      </c>
    </row>
    <row r="2036" spans="1:7" x14ac:dyDescent="0.3">
      <c r="A2036">
        <v>2034</v>
      </c>
      <c r="B2036">
        <v>2022</v>
      </c>
      <c r="C2036">
        <v>1</v>
      </c>
      <c r="E2036" s="1">
        <v>37247152.902896002</v>
      </c>
      <c r="F2036">
        <v>19.040380303940999</v>
      </c>
      <c r="G2036" t="s">
        <v>462</v>
      </c>
    </row>
    <row r="2037" spans="1:7" x14ac:dyDescent="0.3">
      <c r="A2037">
        <v>2035</v>
      </c>
      <c r="B2037">
        <v>2022</v>
      </c>
      <c r="C2037">
        <v>1</v>
      </c>
      <c r="E2037" s="1">
        <v>25322285.179603402</v>
      </c>
      <c r="F2037">
        <v>9.9504257585063094</v>
      </c>
      <c r="G2037" t="s">
        <v>462</v>
      </c>
    </row>
    <row r="2038" spans="1:7" x14ac:dyDescent="0.3">
      <c r="A2038">
        <v>2036</v>
      </c>
      <c r="B2038">
        <v>2022</v>
      </c>
      <c r="C2038">
        <v>1</v>
      </c>
      <c r="D2038" t="s">
        <v>615</v>
      </c>
      <c r="E2038" s="1">
        <v>2041018330.9093001</v>
      </c>
      <c r="F2038">
        <v>23.093576857901901</v>
      </c>
      <c r="G2038" t="s">
        <v>462</v>
      </c>
    </row>
    <row r="2039" spans="1:7" x14ac:dyDescent="0.3">
      <c r="A2039">
        <v>2037</v>
      </c>
      <c r="B2039">
        <v>2022</v>
      </c>
      <c r="C2039">
        <v>1</v>
      </c>
      <c r="D2039" t="s">
        <v>616</v>
      </c>
      <c r="E2039" s="1">
        <v>605930355.27862597</v>
      </c>
      <c r="F2039">
        <v>42.421402921205498</v>
      </c>
      <c r="G2039" t="s">
        <v>462</v>
      </c>
    </row>
    <row r="2040" spans="1:7" x14ac:dyDescent="0.3">
      <c r="A2040">
        <v>2038</v>
      </c>
      <c r="B2040">
        <v>2022</v>
      </c>
      <c r="C2040">
        <v>1</v>
      </c>
      <c r="E2040" s="1">
        <v>131035151.786063</v>
      </c>
      <c r="F2040">
        <v>28.6947423333256</v>
      </c>
      <c r="G2040" t="s">
        <v>462</v>
      </c>
    </row>
    <row r="2041" spans="1:7" x14ac:dyDescent="0.3">
      <c r="A2041">
        <v>2039</v>
      </c>
      <c r="B2041">
        <v>2022</v>
      </c>
      <c r="C2041">
        <v>1</v>
      </c>
      <c r="D2041" t="s">
        <v>617</v>
      </c>
      <c r="E2041" s="1">
        <v>611436351.56101799</v>
      </c>
      <c r="F2041">
        <v>50.951174069839901</v>
      </c>
      <c r="G2041" t="s">
        <v>462</v>
      </c>
    </row>
    <row r="2042" spans="1:7" x14ac:dyDescent="0.3">
      <c r="A2042">
        <v>2040</v>
      </c>
      <c r="B2042">
        <v>2022</v>
      </c>
      <c r="C2042">
        <v>1</v>
      </c>
      <c r="E2042" s="1">
        <v>35239045.096558496</v>
      </c>
      <c r="F2042">
        <v>38.356735967079103</v>
      </c>
      <c r="G2042" t="s">
        <v>462</v>
      </c>
    </row>
    <row r="2043" spans="1:7" x14ac:dyDescent="0.3">
      <c r="A2043">
        <v>2041</v>
      </c>
      <c r="B2043">
        <v>2022</v>
      </c>
      <c r="C2043">
        <v>1</v>
      </c>
      <c r="D2043" t="s">
        <v>619</v>
      </c>
      <c r="E2043" s="1">
        <v>411572220.10175699</v>
      </c>
      <c r="F2043">
        <v>30.031095008452699</v>
      </c>
      <c r="G2043" t="s">
        <v>462</v>
      </c>
    </row>
    <row r="2044" spans="1:7" x14ac:dyDescent="0.3">
      <c r="A2044">
        <v>2042</v>
      </c>
      <c r="B2044">
        <v>2022</v>
      </c>
      <c r="C2044">
        <v>1</v>
      </c>
      <c r="D2044" t="s">
        <v>621</v>
      </c>
      <c r="E2044" s="1">
        <v>142609914.55098999</v>
      </c>
      <c r="F2044">
        <v>27.431328346597098</v>
      </c>
      <c r="G2044" t="s">
        <v>462</v>
      </c>
    </row>
    <row r="2045" spans="1:7" x14ac:dyDescent="0.3">
      <c r="A2045">
        <v>2043</v>
      </c>
      <c r="B2045">
        <v>2022</v>
      </c>
      <c r="C2045">
        <v>1</v>
      </c>
      <c r="D2045" t="s">
        <v>622</v>
      </c>
      <c r="E2045" s="1">
        <v>325241863.996732</v>
      </c>
      <c r="F2045">
        <v>26.947039779122999</v>
      </c>
      <c r="G2045" t="s">
        <v>462</v>
      </c>
    </row>
    <row r="2046" spans="1:7" x14ac:dyDescent="0.3">
      <c r="A2046">
        <v>2044</v>
      </c>
      <c r="B2046">
        <v>2022</v>
      </c>
      <c r="C2046">
        <v>1</v>
      </c>
      <c r="D2046" t="s">
        <v>623</v>
      </c>
      <c r="E2046" s="1">
        <v>549866723.00464296</v>
      </c>
      <c r="F2046">
        <v>26.267050376802299</v>
      </c>
      <c r="G2046" t="s">
        <v>462</v>
      </c>
    </row>
    <row r="2047" spans="1:7" x14ac:dyDescent="0.3">
      <c r="A2047">
        <v>2045</v>
      </c>
      <c r="B2047">
        <v>2022</v>
      </c>
      <c r="C2047">
        <v>1</v>
      </c>
      <c r="E2047" s="1">
        <v>51177523.518806398</v>
      </c>
      <c r="F2047">
        <v>33.4756710645064</v>
      </c>
      <c r="G2047" t="s">
        <v>462</v>
      </c>
    </row>
    <row r="2048" spans="1:7" x14ac:dyDescent="0.3">
      <c r="A2048">
        <v>2046</v>
      </c>
      <c r="B2048">
        <v>2022</v>
      </c>
      <c r="C2048">
        <v>1</v>
      </c>
      <c r="E2048" s="1">
        <v>18918004.079254899</v>
      </c>
      <c r="F2048">
        <v>24.987530676027099</v>
      </c>
      <c r="G2048" t="s">
        <v>462</v>
      </c>
    </row>
    <row r="2049" spans="1:7" x14ac:dyDescent="0.3">
      <c r="A2049">
        <v>2047</v>
      </c>
      <c r="B2049">
        <v>2022</v>
      </c>
      <c r="C2049">
        <v>1</v>
      </c>
      <c r="E2049" s="1">
        <v>167968861.782038</v>
      </c>
      <c r="F2049">
        <v>39.476192609947503</v>
      </c>
      <c r="G2049" t="s">
        <v>462</v>
      </c>
    </row>
    <row r="2050" spans="1:7" x14ac:dyDescent="0.3">
      <c r="A2050">
        <v>2048</v>
      </c>
      <c r="B2050">
        <v>2022</v>
      </c>
      <c r="C2050">
        <v>1</v>
      </c>
      <c r="E2050" s="1">
        <v>81433391.728578895</v>
      </c>
      <c r="F2050">
        <v>37.730010058618703</v>
      </c>
      <c r="G2050" t="s">
        <v>462</v>
      </c>
    </row>
    <row r="2051" spans="1:7" x14ac:dyDescent="0.3">
      <c r="A2051">
        <v>2049</v>
      </c>
      <c r="B2051">
        <v>2022</v>
      </c>
      <c r="C2051">
        <v>1</v>
      </c>
      <c r="D2051" t="s">
        <v>624</v>
      </c>
      <c r="E2051" s="1">
        <v>11550167785.3235</v>
      </c>
      <c r="F2051">
        <v>18.386601840999901</v>
      </c>
      <c r="G2051" t="s">
        <v>462</v>
      </c>
    </row>
    <row r="2052" spans="1:7" x14ac:dyDescent="0.3">
      <c r="A2052">
        <v>2050</v>
      </c>
      <c r="B2052">
        <v>2022</v>
      </c>
      <c r="C2052">
        <v>1</v>
      </c>
      <c r="D2052" t="s">
        <v>625</v>
      </c>
      <c r="E2052" s="1">
        <v>13014403053.783501</v>
      </c>
      <c r="F2052">
        <v>14.779277140455999</v>
      </c>
      <c r="G2052" t="s">
        <v>462</v>
      </c>
    </row>
    <row r="2053" spans="1:7" x14ac:dyDescent="0.3">
      <c r="A2053">
        <v>2051</v>
      </c>
      <c r="B2053">
        <v>2022</v>
      </c>
      <c r="C2053">
        <v>1</v>
      </c>
      <c r="D2053" t="s">
        <v>626</v>
      </c>
      <c r="E2053" s="1">
        <v>1423069413.0258601</v>
      </c>
      <c r="F2053">
        <v>22.443060003568899</v>
      </c>
      <c r="G2053" t="s">
        <v>462</v>
      </c>
    </row>
    <row r="2054" spans="1:7" x14ac:dyDescent="0.3">
      <c r="A2054">
        <v>2052</v>
      </c>
      <c r="B2054">
        <v>2022</v>
      </c>
      <c r="C2054">
        <v>1</v>
      </c>
      <c r="D2054" t="s">
        <v>627</v>
      </c>
      <c r="E2054" s="1">
        <v>604356379.307827</v>
      </c>
      <c r="F2054">
        <v>32.210089555962902</v>
      </c>
      <c r="G2054" t="s">
        <v>462</v>
      </c>
    </row>
    <row r="2055" spans="1:7" x14ac:dyDescent="0.3">
      <c r="A2055">
        <v>2053</v>
      </c>
      <c r="B2055">
        <v>2022</v>
      </c>
      <c r="C2055">
        <v>1</v>
      </c>
      <c r="D2055" t="s">
        <v>628</v>
      </c>
      <c r="E2055" s="1">
        <v>728853784.529477</v>
      </c>
      <c r="F2055">
        <v>35.5136509638413</v>
      </c>
      <c r="G2055" t="s">
        <v>462</v>
      </c>
    </row>
    <row r="2056" spans="1:7" x14ac:dyDescent="0.3">
      <c r="A2056">
        <v>2054</v>
      </c>
      <c r="B2056">
        <v>2022</v>
      </c>
      <c r="C2056">
        <v>1</v>
      </c>
      <c r="D2056" t="s">
        <v>629</v>
      </c>
      <c r="E2056" s="1">
        <v>1156953600.2190299</v>
      </c>
      <c r="F2056">
        <v>46.891891149780598</v>
      </c>
      <c r="G2056" t="s">
        <v>462</v>
      </c>
    </row>
    <row r="2057" spans="1:7" x14ac:dyDescent="0.3">
      <c r="A2057">
        <v>2055</v>
      </c>
      <c r="B2057">
        <v>2022</v>
      </c>
      <c r="C2057">
        <v>1</v>
      </c>
      <c r="D2057" t="s">
        <v>630</v>
      </c>
      <c r="E2057" s="1">
        <v>8242799167.7091198</v>
      </c>
      <c r="F2057">
        <v>45.985698616909097</v>
      </c>
      <c r="G2057" t="s">
        <v>462</v>
      </c>
    </row>
    <row r="2058" spans="1:7" x14ac:dyDescent="0.3">
      <c r="A2058">
        <v>2056</v>
      </c>
      <c r="B2058">
        <v>2022</v>
      </c>
      <c r="C2058">
        <v>1</v>
      </c>
      <c r="D2058" t="s">
        <v>631</v>
      </c>
      <c r="E2058" s="1">
        <v>968076931.52810705</v>
      </c>
      <c r="F2058">
        <v>28.664774350943301</v>
      </c>
      <c r="G2058" t="s">
        <v>462</v>
      </c>
    </row>
    <row r="2059" spans="1:7" x14ac:dyDescent="0.3">
      <c r="A2059">
        <v>2057</v>
      </c>
      <c r="B2059">
        <v>2022</v>
      </c>
      <c r="C2059">
        <v>1</v>
      </c>
      <c r="D2059" t="s">
        <v>632</v>
      </c>
      <c r="E2059" s="1">
        <v>755819072.60557199</v>
      </c>
      <c r="F2059">
        <v>39.3889188520617</v>
      </c>
      <c r="G2059" t="s">
        <v>462</v>
      </c>
    </row>
    <row r="2060" spans="1:7" x14ac:dyDescent="0.3">
      <c r="A2060">
        <v>2058</v>
      </c>
      <c r="B2060">
        <v>2022</v>
      </c>
      <c r="C2060">
        <v>2</v>
      </c>
      <c r="D2060" t="s">
        <v>597</v>
      </c>
      <c r="E2060" s="1">
        <v>11471728699.770399</v>
      </c>
      <c r="F2060">
        <v>10.682763008025599</v>
      </c>
      <c r="G2060" t="s">
        <v>462</v>
      </c>
    </row>
    <row r="2061" spans="1:7" x14ac:dyDescent="0.3">
      <c r="A2061">
        <v>2059</v>
      </c>
      <c r="B2061">
        <v>2022</v>
      </c>
      <c r="C2061">
        <v>2</v>
      </c>
      <c r="D2061" t="s">
        <v>598</v>
      </c>
      <c r="E2061" s="1">
        <v>3687689163.67488</v>
      </c>
      <c r="F2061">
        <v>20.3882136489778</v>
      </c>
      <c r="G2061" t="s">
        <v>462</v>
      </c>
    </row>
    <row r="2062" spans="1:7" x14ac:dyDescent="0.3">
      <c r="A2062">
        <v>2060</v>
      </c>
      <c r="B2062">
        <v>2022</v>
      </c>
      <c r="C2062">
        <v>2</v>
      </c>
      <c r="D2062" t="s">
        <v>599</v>
      </c>
      <c r="E2062" s="1">
        <v>1328345994.4294701</v>
      </c>
      <c r="F2062">
        <v>23.939008799427899</v>
      </c>
      <c r="G2062" t="s">
        <v>462</v>
      </c>
    </row>
    <row r="2063" spans="1:7" x14ac:dyDescent="0.3">
      <c r="A2063">
        <v>2061</v>
      </c>
      <c r="B2063">
        <v>2022</v>
      </c>
      <c r="C2063">
        <v>2</v>
      </c>
      <c r="D2063" t="s">
        <v>600</v>
      </c>
      <c r="E2063" s="1">
        <v>2386916831.8411002</v>
      </c>
      <c r="F2063">
        <v>33.969738720615702</v>
      </c>
      <c r="G2063" t="s">
        <v>462</v>
      </c>
    </row>
    <row r="2064" spans="1:7" x14ac:dyDescent="0.3">
      <c r="A2064">
        <v>2062</v>
      </c>
      <c r="B2064">
        <v>2022</v>
      </c>
      <c r="C2064">
        <v>2</v>
      </c>
      <c r="D2064" t="s">
        <v>601</v>
      </c>
      <c r="E2064" s="1">
        <v>1267625229.7317801</v>
      </c>
      <c r="F2064">
        <v>43.6213797399177</v>
      </c>
      <c r="G2064" t="s">
        <v>462</v>
      </c>
    </row>
    <row r="2065" spans="1:7" x14ac:dyDescent="0.3">
      <c r="A2065">
        <v>2063</v>
      </c>
      <c r="B2065">
        <v>2022</v>
      </c>
      <c r="C2065">
        <v>2</v>
      </c>
      <c r="D2065" t="s">
        <v>602</v>
      </c>
      <c r="E2065" s="1">
        <v>391058343.134152</v>
      </c>
      <c r="F2065">
        <v>68.597437297017095</v>
      </c>
      <c r="G2065" t="s">
        <v>462</v>
      </c>
    </row>
    <row r="2066" spans="1:7" x14ac:dyDescent="0.3">
      <c r="A2066">
        <v>2064</v>
      </c>
      <c r="B2066">
        <v>2022</v>
      </c>
      <c r="C2066">
        <v>2</v>
      </c>
      <c r="D2066" t="s">
        <v>603</v>
      </c>
      <c r="E2066" s="1">
        <v>422085764.02112901</v>
      </c>
      <c r="F2066">
        <v>68.727192631603501</v>
      </c>
      <c r="G2066" t="s">
        <v>462</v>
      </c>
    </row>
    <row r="2067" spans="1:7" x14ac:dyDescent="0.3">
      <c r="A2067">
        <v>2065</v>
      </c>
      <c r="B2067">
        <v>2022</v>
      </c>
      <c r="C2067">
        <v>2</v>
      </c>
      <c r="D2067" t="s">
        <v>604</v>
      </c>
      <c r="E2067" s="1">
        <v>397694749.90066302</v>
      </c>
      <c r="F2067">
        <v>90.717295238356499</v>
      </c>
      <c r="G2067" t="s">
        <v>462</v>
      </c>
    </row>
    <row r="2068" spans="1:7" x14ac:dyDescent="0.3">
      <c r="A2068">
        <v>2066</v>
      </c>
      <c r="B2068">
        <v>2022</v>
      </c>
      <c r="C2068">
        <v>2</v>
      </c>
      <c r="D2068" t="s">
        <v>605</v>
      </c>
      <c r="E2068" s="1">
        <v>1517354861.31195</v>
      </c>
      <c r="F2068">
        <v>83.601308619894496</v>
      </c>
      <c r="G2068" t="s">
        <v>462</v>
      </c>
    </row>
    <row r="2069" spans="1:7" x14ac:dyDescent="0.3">
      <c r="A2069">
        <v>2067</v>
      </c>
      <c r="B2069">
        <v>2022</v>
      </c>
      <c r="C2069">
        <v>2</v>
      </c>
      <c r="D2069" t="s">
        <v>606</v>
      </c>
      <c r="E2069" s="1">
        <v>5106491399.3695297</v>
      </c>
      <c r="F2069">
        <v>162.064080279709</v>
      </c>
      <c r="G2069" t="s">
        <v>462</v>
      </c>
    </row>
    <row r="2070" spans="1:7" x14ac:dyDescent="0.3">
      <c r="A2070">
        <v>2068</v>
      </c>
      <c r="B2070">
        <v>2022</v>
      </c>
      <c r="C2070">
        <v>2</v>
      </c>
      <c r="D2070" t="s">
        <v>607</v>
      </c>
      <c r="E2070" s="1">
        <v>1640324372.38025</v>
      </c>
      <c r="F2070">
        <v>88.394041454767802</v>
      </c>
      <c r="G2070" t="s">
        <v>462</v>
      </c>
    </row>
    <row r="2071" spans="1:7" x14ac:dyDescent="0.3">
      <c r="A2071">
        <v>2069</v>
      </c>
      <c r="B2071">
        <v>2022</v>
      </c>
      <c r="C2071">
        <v>2</v>
      </c>
      <c r="D2071" t="s">
        <v>608</v>
      </c>
      <c r="E2071" s="1">
        <v>1996197430.5933101</v>
      </c>
      <c r="F2071">
        <v>88.799311059469005</v>
      </c>
      <c r="G2071" t="s">
        <v>462</v>
      </c>
    </row>
    <row r="2072" spans="1:7" x14ac:dyDescent="0.3">
      <c r="A2072">
        <v>2070</v>
      </c>
      <c r="B2072">
        <v>2022</v>
      </c>
      <c r="C2072">
        <v>2</v>
      </c>
      <c r="D2072" t="s">
        <v>609</v>
      </c>
      <c r="E2072" s="1">
        <v>827884512.01094699</v>
      </c>
      <c r="F2072">
        <v>59.513554734387803</v>
      </c>
      <c r="G2072" t="s">
        <v>462</v>
      </c>
    </row>
    <row r="2073" spans="1:7" x14ac:dyDescent="0.3">
      <c r="A2073">
        <v>2071</v>
      </c>
      <c r="B2073">
        <v>2022</v>
      </c>
      <c r="C2073">
        <v>2</v>
      </c>
      <c r="D2073" t="s">
        <v>610</v>
      </c>
      <c r="E2073" s="1">
        <v>27925066662.691898</v>
      </c>
      <c r="F2073">
        <v>12.223788881821401</v>
      </c>
      <c r="G2073" t="s">
        <v>462</v>
      </c>
    </row>
    <row r="2074" spans="1:7" x14ac:dyDescent="0.3">
      <c r="A2074">
        <v>2072</v>
      </c>
      <c r="B2074">
        <v>2022</v>
      </c>
      <c r="C2074">
        <v>2</v>
      </c>
      <c r="D2074" t="s">
        <v>611</v>
      </c>
      <c r="E2074" s="1">
        <v>9991630666.6372299</v>
      </c>
      <c r="F2074">
        <v>9.4489999326368999</v>
      </c>
      <c r="G2074" t="s">
        <v>462</v>
      </c>
    </row>
    <row r="2075" spans="1:7" x14ac:dyDescent="0.3">
      <c r="A2075">
        <v>2073</v>
      </c>
      <c r="B2075">
        <v>2022</v>
      </c>
      <c r="C2075">
        <v>2</v>
      </c>
      <c r="E2075" s="1">
        <v>7292661387.1202002</v>
      </c>
      <c r="F2075">
        <v>5.6854766067404103</v>
      </c>
      <c r="G2075" t="s">
        <v>462</v>
      </c>
    </row>
    <row r="2076" spans="1:7" x14ac:dyDescent="0.3">
      <c r="A2076">
        <v>2074</v>
      </c>
      <c r="B2076">
        <v>2022</v>
      </c>
      <c r="C2076">
        <v>2</v>
      </c>
      <c r="D2076" t="s">
        <v>612</v>
      </c>
      <c r="E2076" s="1">
        <v>13256390113.066601</v>
      </c>
      <c r="F2076">
        <v>8.4666359933059301</v>
      </c>
      <c r="G2076" t="s">
        <v>462</v>
      </c>
    </row>
    <row r="2077" spans="1:7" x14ac:dyDescent="0.3">
      <c r="A2077">
        <v>2075</v>
      </c>
      <c r="B2077">
        <v>2022</v>
      </c>
      <c r="C2077">
        <v>2</v>
      </c>
      <c r="D2077" t="s">
        <v>613</v>
      </c>
      <c r="E2077" s="1">
        <v>3581196595.78016</v>
      </c>
      <c r="F2077">
        <v>9.7904732495195699</v>
      </c>
      <c r="G2077" t="s">
        <v>462</v>
      </c>
    </row>
    <row r="2078" spans="1:7" x14ac:dyDescent="0.3">
      <c r="A2078">
        <v>2076</v>
      </c>
      <c r="B2078">
        <v>2022</v>
      </c>
      <c r="C2078">
        <v>2</v>
      </c>
      <c r="E2078" s="1">
        <v>37247152.902896002</v>
      </c>
      <c r="F2078">
        <v>11.1332119162001</v>
      </c>
      <c r="G2078" t="s">
        <v>462</v>
      </c>
    </row>
    <row r="2079" spans="1:7" x14ac:dyDescent="0.3">
      <c r="A2079">
        <v>2077</v>
      </c>
      <c r="B2079">
        <v>2022</v>
      </c>
      <c r="C2079">
        <v>2</v>
      </c>
      <c r="E2079" s="1">
        <v>25322285.179603402</v>
      </c>
      <c r="F2079">
        <v>5.3160967894575801</v>
      </c>
      <c r="G2079" t="s">
        <v>462</v>
      </c>
    </row>
    <row r="2080" spans="1:7" x14ac:dyDescent="0.3">
      <c r="A2080">
        <v>2078</v>
      </c>
      <c r="B2080">
        <v>2022</v>
      </c>
      <c r="C2080">
        <v>2</v>
      </c>
      <c r="D2080" t="s">
        <v>615</v>
      </c>
      <c r="E2080" s="1">
        <v>2041018330.9093001</v>
      </c>
      <c r="F2080">
        <v>11.0354098257259</v>
      </c>
      <c r="G2080" t="s">
        <v>462</v>
      </c>
    </row>
    <row r="2081" spans="1:7" x14ac:dyDescent="0.3">
      <c r="A2081">
        <v>2079</v>
      </c>
      <c r="B2081">
        <v>2022</v>
      </c>
      <c r="C2081">
        <v>2</v>
      </c>
      <c r="D2081" t="s">
        <v>616</v>
      </c>
      <c r="E2081" s="1">
        <v>605930355.27862597</v>
      </c>
      <c r="F2081">
        <v>21.5991610665262</v>
      </c>
      <c r="G2081" t="s">
        <v>462</v>
      </c>
    </row>
    <row r="2082" spans="1:7" x14ac:dyDescent="0.3">
      <c r="A2082">
        <v>2080</v>
      </c>
      <c r="B2082">
        <v>2022</v>
      </c>
      <c r="C2082">
        <v>2</v>
      </c>
      <c r="E2082" s="1">
        <v>131035151.786063</v>
      </c>
      <c r="F2082">
        <v>12.529823018121901</v>
      </c>
      <c r="G2082" t="s">
        <v>462</v>
      </c>
    </row>
    <row r="2083" spans="1:7" x14ac:dyDescent="0.3">
      <c r="A2083">
        <v>2081</v>
      </c>
      <c r="B2083">
        <v>2022</v>
      </c>
      <c r="C2083">
        <v>2</v>
      </c>
      <c r="D2083" t="s">
        <v>617</v>
      </c>
      <c r="E2083" s="1">
        <v>611436351.56101799</v>
      </c>
      <c r="F2083">
        <v>37.0901117753356</v>
      </c>
      <c r="G2083" t="s">
        <v>462</v>
      </c>
    </row>
    <row r="2084" spans="1:7" x14ac:dyDescent="0.3">
      <c r="A2084">
        <v>2082</v>
      </c>
      <c r="B2084">
        <v>2022</v>
      </c>
      <c r="C2084">
        <v>2</v>
      </c>
      <c r="E2084" s="1">
        <v>35239045.096558496</v>
      </c>
      <c r="F2084">
        <v>39.801654011750003</v>
      </c>
      <c r="G2084" t="s">
        <v>462</v>
      </c>
    </row>
    <row r="2085" spans="1:7" x14ac:dyDescent="0.3">
      <c r="A2085">
        <v>2083</v>
      </c>
      <c r="B2085">
        <v>2022</v>
      </c>
      <c r="C2085">
        <v>2</v>
      </c>
      <c r="D2085" t="s">
        <v>619</v>
      </c>
      <c r="E2085" s="1">
        <v>411572220.10175699</v>
      </c>
      <c r="F2085">
        <v>45.729156377712798</v>
      </c>
      <c r="G2085" t="s">
        <v>462</v>
      </c>
    </row>
    <row r="2086" spans="1:7" x14ac:dyDescent="0.3">
      <c r="A2086">
        <v>2084</v>
      </c>
      <c r="B2086">
        <v>2022</v>
      </c>
      <c r="C2086">
        <v>2</v>
      </c>
      <c r="D2086" t="s">
        <v>621</v>
      </c>
      <c r="E2086" s="1">
        <v>142609914.55098999</v>
      </c>
      <c r="F2086">
        <v>55.580444944141497</v>
      </c>
      <c r="G2086" t="s">
        <v>462</v>
      </c>
    </row>
    <row r="2087" spans="1:7" x14ac:dyDescent="0.3">
      <c r="A2087">
        <v>2085</v>
      </c>
      <c r="B2087">
        <v>2022</v>
      </c>
      <c r="C2087">
        <v>2</v>
      </c>
      <c r="D2087" t="s">
        <v>622</v>
      </c>
      <c r="E2087" s="1">
        <v>325241863.996732</v>
      </c>
      <c r="F2087">
        <v>55.431089461926902</v>
      </c>
      <c r="G2087" t="s">
        <v>462</v>
      </c>
    </row>
    <row r="2088" spans="1:7" x14ac:dyDescent="0.3">
      <c r="A2088">
        <v>2086</v>
      </c>
      <c r="B2088">
        <v>2022</v>
      </c>
      <c r="C2088">
        <v>2</v>
      </c>
      <c r="D2088" t="s">
        <v>623</v>
      </c>
      <c r="E2088" s="1">
        <v>549866723.00464296</v>
      </c>
      <c r="F2088">
        <v>61.227052949549602</v>
      </c>
      <c r="G2088" t="s">
        <v>462</v>
      </c>
    </row>
    <row r="2089" spans="1:7" x14ac:dyDescent="0.3">
      <c r="A2089">
        <v>2087</v>
      </c>
      <c r="B2089">
        <v>2022</v>
      </c>
      <c r="C2089">
        <v>2</v>
      </c>
      <c r="E2089" s="1">
        <v>51177523.518806398</v>
      </c>
      <c r="F2089">
        <v>58.667617363374198</v>
      </c>
      <c r="G2089" t="s">
        <v>462</v>
      </c>
    </row>
    <row r="2090" spans="1:7" x14ac:dyDescent="0.3">
      <c r="A2090">
        <v>2088</v>
      </c>
      <c r="B2090">
        <v>2022</v>
      </c>
      <c r="C2090">
        <v>2</v>
      </c>
      <c r="E2090" s="1">
        <v>18918004.079254899</v>
      </c>
      <c r="F2090">
        <v>59.867160499095903</v>
      </c>
      <c r="G2090" t="s">
        <v>462</v>
      </c>
    </row>
    <row r="2091" spans="1:7" x14ac:dyDescent="0.3">
      <c r="A2091">
        <v>2089</v>
      </c>
      <c r="B2091">
        <v>2022</v>
      </c>
      <c r="C2091">
        <v>2</v>
      </c>
      <c r="E2091" s="1">
        <v>167968861.782038</v>
      </c>
      <c r="F2091">
        <v>70.698701837340096</v>
      </c>
      <c r="G2091" t="s">
        <v>462</v>
      </c>
    </row>
    <row r="2092" spans="1:7" x14ac:dyDescent="0.3">
      <c r="A2092">
        <v>2090</v>
      </c>
      <c r="B2092">
        <v>2022</v>
      </c>
      <c r="C2092">
        <v>2</v>
      </c>
      <c r="E2092" s="1">
        <v>81433391.728578895</v>
      </c>
      <c r="F2092">
        <v>59.563398972745397</v>
      </c>
      <c r="G2092" t="s">
        <v>462</v>
      </c>
    </row>
    <row r="2093" spans="1:7" x14ac:dyDescent="0.3">
      <c r="A2093">
        <v>2091</v>
      </c>
      <c r="B2093">
        <v>2022</v>
      </c>
      <c r="C2093">
        <v>2</v>
      </c>
      <c r="D2093" t="s">
        <v>624</v>
      </c>
      <c r="E2093" s="1">
        <v>11550167785.3235</v>
      </c>
      <c r="F2093">
        <v>9.02667591867095</v>
      </c>
      <c r="G2093" t="s">
        <v>462</v>
      </c>
    </row>
    <row r="2094" spans="1:7" x14ac:dyDescent="0.3">
      <c r="A2094">
        <v>2092</v>
      </c>
      <c r="B2094">
        <v>2022</v>
      </c>
      <c r="C2094">
        <v>2</v>
      </c>
      <c r="D2094" t="s">
        <v>625</v>
      </c>
      <c r="E2094" s="1">
        <v>13014403053.783501</v>
      </c>
      <c r="F2094">
        <v>12.2144844681508</v>
      </c>
      <c r="G2094" t="s">
        <v>462</v>
      </c>
    </row>
    <row r="2095" spans="1:7" x14ac:dyDescent="0.3">
      <c r="A2095">
        <v>2093</v>
      </c>
      <c r="B2095">
        <v>2022</v>
      </c>
      <c r="C2095">
        <v>2</v>
      </c>
      <c r="D2095" t="s">
        <v>626</v>
      </c>
      <c r="E2095" s="1">
        <v>1423069413.0258601</v>
      </c>
      <c r="F2095">
        <v>18.658967896901299</v>
      </c>
      <c r="G2095" t="s">
        <v>462</v>
      </c>
    </row>
    <row r="2096" spans="1:7" x14ac:dyDescent="0.3">
      <c r="A2096">
        <v>2094</v>
      </c>
      <c r="B2096">
        <v>2022</v>
      </c>
      <c r="C2096">
        <v>2</v>
      </c>
      <c r="D2096" t="s">
        <v>627</v>
      </c>
      <c r="E2096" s="1">
        <v>604356379.307827</v>
      </c>
      <c r="F2096">
        <v>35.288938842943097</v>
      </c>
      <c r="G2096" t="s">
        <v>462</v>
      </c>
    </row>
    <row r="2097" spans="1:7" x14ac:dyDescent="0.3">
      <c r="A2097">
        <v>2095</v>
      </c>
      <c r="B2097">
        <v>2022</v>
      </c>
      <c r="C2097">
        <v>2</v>
      </c>
      <c r="D2097" t="s">
        <v>628</v>
      </c>
      <c r="E2097" s="1">
        <v>728853784.529477</v>
      </c>
      <c r="F2097">
        <v>52.577168551034802</v>
      </c>
      <c r="G2097" t="s">
        <v>462</v>
      </c>
    </row>
    <row r="2098" spans="1:7" x14ac:dyDescent="0.3">
      <c r="A2098">
        <v>2096</v>
      </c>
      <c r="B2098">
        <v>2022</v>
      </c>
      <c r="C2098">
        <v>2</v>
      </c>
      <c r="D2098" t="s">
        <v>629</v>
      </c>
      <c r="E2098" s="1">
        <v>1156953600.2190299</v>
      </c>
      <c r="F2098">
        <v>84.932680576495002</v>
      </c>
      <c r="G2098" t="s">
        <v>462</v>
      </c>
    </row>
    <row r="2099" spans="1:7" x14ac:dyDescent="0.3">
      <c r="A2099">
        <v>2097</v>
      </c>
      <c r="B2099">
        <v>2022</v>
      </c>
      <c r="C2099">
        <v>2</v>
      </c>
      <c r="D2099" t="s">
        <v>630</v>
      </c>
      <c r="E2099" s="1">
        <v>8242799167.7091198</v>
      </c>
      <c r="F2099">
        <v>69.172783776874695</v>
      </c>
      <c r="G2099" t="s">
        <v>462</v>
      </c>
    </row>
    <row r="2100" spans="1:7" x14ac:dyDescent="0.3">
      <c r="A2100">
        <v>2098</v>
      </c>
      <c r="B2100">
        <v>2022</v>
      </c>
      <c r="C2100">
        <v>2</v>
      </c>
      <c r="D2100" t="s">
        <v>631</v>
      </c>
      <c r="E2100" s="1">
        <v>968076931.52810705</v>
      </c>
      <c r="F2100">
        <v>55.556918779590703</v>
      </c>
      <c r="G2100" t="s">
        <v>462</v>
      </c>
    </row>
    <row r="2101" spans="1:7" x14ac:dyDescent="0.3">
      <c r="A2101">
        <v>2099</v>
      </c>
      <c r="B2101">
        <v>2022</v>
      </c>
      <c r="C2101">
        <v>2</v>
      </c>
      <c r="D2101" t="s">
        <v>632</v>
      </c>
      <c r="E2101" s="1">
        <v>755819072.60557199</v>
      </c>
      <c r="F2101">
        <v>76.405419969855203</v>
      </c>
      <c r="G2101" t="s">
        <v>462</v>
      </c>
    </row>
    <row r="2102" spans="1:7" x14ac:dyDescent="0.3">
      <c r="A2102">
        <v>2100</v>
      </c>
      <c r="B2102">
        <v>2022</v>
      </c>
      <c r="C2102">
        <v>3</v>
      </c>
      <c r="D2102" t="s">
        <v>597</v>
      </c>
      <c r="E2102" s="1">
        <v>11471728699.770399</v>
      </c>
      <c r="F2102">
        <v>32.9055680628313</v>
      </c>
      <c r="G2102" t="s">
        <v>462</v>
      </c>
    </row>
    <row r="2103" spans="1:7" x14ac:dyDescent="0.3">
      <c r="A2103">
        <v>2101</v>
      </c>
      <c r="B2103">
        <v>2022</v>
      </c>
      <c r="C2103">
        <v>3</v>
      </c>
      <c r="D2103" t="s">
        <v>598</v>
      </c>
      <c r="E2103" s="1">
        <v>3687689163.67488</v>
      </c>
      <c r="F2103">
        <v>37.871853708600902</v>
      </c>
      <c r="G2103" t="s">
        <v>462</v>
      </c>
    </row>
    <row r="2104" spans="1:7" x14ac:dyDescent="0.3">
      <c r="A2104">
        <v>2102</v>
      </c>
      <c r="B2104">
        <v>2022</v>
      </c>
      <c r="C2104">
        <v>3</v>
      </c>
      <c r="D2104" t="s">
        <v>599</v>
      </c>
      <c r="E2104" s="1">
        <v>1328345994.4294701</v>
      </c>
      <c r="F2104">
        <v>46.016658028604603</v>
      </c>
      <c r="G2104" t="s">
        <v>462</v>
      </c>
    </row>
    <row r="2105" spans="1:7" x14ac:dyDescent="0.3">
      <c r="A2105">
        <v>2103</v>
      </c>
      <c r="B2105">
        <v>2022</v>
      </c>
      <c r="C2105">
        <v>3</v>
      </c>
      <c r="D2105" t="s">
        <v>600</v>
      </c>
      <c r="E2105" s="1">
        <v>2386916831.8411002</v>
      </c>
      <c r="F2105">
        <v>55.129371482608697</v>
      </c>
      <c r="G2105" t="s">
        <v>462</v>
      </c>
    </row>
    <row r="2106" spans="1:7" x14ac:dyDescent="0.3">
      <c r="A2106">
        <v>2104</v>
      </c>
      <c r="B2106">
        <v>2022</v>
      </c>
      <c r="C2106">
        <v>3</v>
      </c>
      <c r="D2106" t="s">
        <v>601</v>
      </c>
      <c r="E2106" s="1">
        <v>1267625229.7317801</v>
      </c>
      <c r="F2106">
        <v>34.197245394654601</v>
      </c>
      <c r="G2106" t="s">
        <v>462</v>
      </c>
    </row>
    <row r="2107" spans="1:7" x14ac:dyDescent="0.3">
      <c r="A2107">
        <v>2105</v>
      </c>
      <c r="B2107">
        <v>2022</v>
      </c>
      <c r="C2107">
        <v>3</v>
      </c>
      <c r="D2107" t="s">
        <v>602</v>
      </c>
      <c r="E2107" s="1">
        <v>391058343.134152</v>
      </c>
      <c r="F2107">
        <v>45.1800049618912</v>
      </c>
      <c r="G2107" t="s">
        <v>462</v>
      </c>
    </row>
    <row r="2108" spans="1:7" x14ac:dyDescent="0.3">
      <c r="A2108">
        <v>2106</v>
      </c>
      <c r="B2108">
        <v>2022</v>
      </c>
      <c r="C2108">
        <v>3</v>
      </c>
      <c r="D2108" t="s">
        <v>603</v>
      </c>
      <c r="E2108" s="1">
        <v>422085764.02112901</v>
      </c>
      <c r="F2108">
        <v>59.553782737737201</v>
      </c>
      <c r="G2108" t="s">
        <v>462</v>
      </c>
    </row>
    <row r="2109" spans="1:7" x14ac:dyDescent="0.3">
      <c r="A2109">
        <v>2107</v>
      </c>
      <c r="B2109">
        <v>2022</v>
      </c>
      <c r="C2109">
        <v>3</v>
      </c>
      <c r="D2109" t="s">
        <v>604</v>
      </c>
      <c r="E2109" s="1">
        <v>397694749.90066302</v>
      </c>
      <c r="F2109">
        <v>51.453743709243</v>
      </c>
      <c r="G2109" t="s">
        <v>462</v>
      </c>
    </row>
    <row r="2110" spans="1:7" x14ac:dyDescent="0.3">
      <c r="A2110">
        <v>2108</v>
      </c>
      <c r="B2110">
        <v>2022</v>
      </c>
      <c r="C2110">
        <v>3</v>
      </c>
      <c r="D2110" t="s">
        <v>605</v>
      </c>
      <c r="E2110" s="1">
        <v>1517354861.31195</v>
      </c>
      <c r="F2110">
        <v>43.508868246794002</v>
      </c>
      <c r="G2110" t="s">
        <v>462</v>
      </c>
    </row>
    <row r="2111" spans="1:7" x14ac:dyDescent="0.3">
      <c r="A2111">
        <v>2109</v>
      </c>
      <c r="B2111">
        <v>2022</v>
      </c>
      <c r="C2111">
        <v>3</v>
      </c>
      <c r="D2111" t="s">
        <v>606</v>
      </c>
      <c r="E2111" s="1">
        <v>5106491399.3695297</v>
      </c>
      <c r="F2111">
        <v>53.217529350488697</v>
      </c>
      <c r="G2111" t="s">
        <v>462</v>
      </c>
    </row>
    <row r="2112" spans="1:7" x14ac:dyDescent="0.3">
      <c r="A2112">
        <v>2110</v>
      </c>
      <c r="B2112">
        <v>2022</v>
      </c>
      <c r="C2112">
        <v>3</v>
      </c>
      <c r="D2112" t="s">
        <v>607</v>
      </c>
      <c r="E2112" s="1">
        <v>1640324372.38025</v>
      </c>
      <c r="F2112">
        <v>45.3791151486787</v>
      </c>
      <c r="G2112" t="s">
        <v>462</v>
      </c>
    </row>
    <row r="2113" spans="1:7" x14ac:dyDescent="0.3">
      <c r="A2113">
        <v>2111</v>
      </c>
      <c r="B2113">
        <v>2022</v>
      </c>
      <c r="C2113">
        <v>3</v>
      </c>
      <c r="D2113" t="s">
        <v>608</v>
      </c>
      <c r="E2113" s="1">
        <v>1996197430.5933101</v>
      </c>
      <c r="F2113">
        <v>34.948730184638997</v>
      </c>
      <c r="G2113" t="s">
        <v>462</v>
      </c>
    </row>
    <row r="2114" spans="1:7" x14ac:dyDescent="0.3">
      <c r="A2114">
        <v>2112</v>
      </c>
      <c r="B2114">
        <v>2022</v>
      </c>
      <c r="C2114">
        <v>3</v>
      </c>
      <c r="D2114" t="s">
        <v>609</v>
      </c>
      <c r="E2114" s="1">
        <v>827884512.01094699</v>
      </c>
      <c r="F2114">
        <v>38.896888150499301</v>
      </c>
      <c r="G2114" t="s">
        <v>462</v>
      </c>
    </row>
    <row r="2115" spans="1:7" x14ac:dyDescent="0.3">
      <c r="A2115">
        <v>2113</v>
      </c>
      <c r="B2115">
        <v>2022</v>
      </c>
      <c r="C2115">
        <v>3</v>
      </c>
      <c r="D2115" t="s">
        <v>610</v>
      </c>
      <c r="E2115" s="1">
        <v>27925066662.691898</v>
      </c>
      <c r="F2115">
        <v>25.750881802006901</v>
      </c>
      <c r="G2115" t="s">
        <v>462</v>
      </c>
    </row>
    <row r="2116" spans="1:7" x14ac:dyDescent="0.3">
      <c r="A2116">
        <v>2114</v>
      </c>
      <c r="B2116">
        <v>2022</v>
      </c>
      <c r="C2116">
        <v>3</v>
      </c>
      <c r="D2116" t="s">
        <v>611</v>
      </c>
      <c r="E2116" s="1">
        <v>9991630666.6372299</v>
      </c>
      <c r="F2116">
        <v>26.282002613585199</v>
      </c>
      <c r="G2116" t="s">
        <v>462</v>
      </c>
    </row>
    <row r="2117" spans="1:7" x14ac:dyDescent="0.3">
      <c r="A2117">
        <v>2115</v>
      </c>
      <c r="B2117">
        <v>2022</v>
      </c>
      <c r="C2117">
        <v>3</v>
      </c>
      <c r="E2117" s="1">
        <v>7292661387.1202002</v>
      </c>
      <c r="F2117">
        <v>21.734059466776198</v>
      </c>
      <c r="G2117" t="s">
        <v>462</v>
      </c>
    </row>
    <row r="2118" spans="1:7" x14ac:dyDescent="0.3">
      <c r="A2118">
        <v>2116</v>
      </c>
      <c r="B2118">
        <v>2022</v>
      </c>
      <c r="C2118">
        <v>3</v>
      </c>
      <c r="D2118" t="s">
        <v>612</v>
      </c>
      <c r="E2118" s="1">
        <v>13256390113.066601</v>
      </c>
      <c r="F2118">
        <v>17.237960230436599</v>
      </c>
      <c r="G2118" t="s">
        <v>462</v>
      </c>
    </row>
    <row r="2119" spans="1:7" x14ac:dyDescent="0.3">
      <c r="A2119">
        <v>2117</v>
      </c>
      <c r="B2119">
        <v>2022</v>
      </c>
      <c r="C2119">
        <v>3</v>
      </c>
      <c r="D2119" t="s">
        <v>613</v>
      </c>
      <c r="E2119" s="1">
        <v>3581196595.78016</v>
      </c>
      <c r="F2119">
        <v>22.4579617406587</v>
      </c>
      <c r="G2119" t="s">
        <v>462</v>
      </c>
    </row>
    <row r="2120" spans="1:7" x14ac:dyDescent="0.3">
      <c r="A2120">
        <v>2118</v>
      </c>
      <c r="B2120">
        <v>2022</v>
      </c>
      <c r="C2120">
        <v>3</v>
      </c>
      <c r="E2120" s="1">
        <v>37247152.902896002</v>
      </c>
      <c r="F2120">
        <v>27.772757262382601</v>
      </c>
      <c r="G2120" t="s">
        <v>462</v>
      </c>
    </row>
    <row r="2121" spans="1:7" x14ac:dyDescent="0.3">
      <c r="A2121">
        <v>2119</v>
      </c>
      <c r="B2121">
        <v>2022</v>
      </c>
      <c r="C2121">
        <v>3</v>
      </c>
      <c r="E2121" s="1">
        <v>25322285.179603402</v>
      </c>
      <c r="F2121">
        <v>22.207677176504401</v>
      </c>
      <c r="G2121" t="s">
        <v>462</v>
      </c>
    </row>
    <row r="2122" spans="1:7" x14ac:dyDescent="0.3">
      <c r="A2122">
        <v>2120</v>
      </c>
      <c r="B2122">
        <v>2022</v>
      </c>
      <c r="C2122">
        <v>3</v>
      </c>
      <c r="D2122" t="s">
        <v>615</v>
      </c>
      <c r="E2122" s="1">
        <v>2041018330.9093001</v>
      </c>
      <c r="F2122">
        <v>29.376134349252801</v>
      </c>
      <c r="G2122" t="s">
        <v>462</v>
      </c>
    </row>
    <row r="2123" spans="1:7" x14ac:dyDescent="0.3">
      <c r="A2123">
        <v>2121</v>
      </c>
      <c r="B2123">
        <v>2022</v>
      </c>
      <c r="C2123">
        <v>3</v>
      </c>
      <c r="D2123" t="s">
        <v>616</v>
      </c>
      <c r="E2123" s="1">
        <v>605930355.27862597</v>
      </c>
      <c r="F2123">
        <v>38.579347078593102</v>
      </c>
      <c r="G2123" t="s">
        <v>462</v>
      </c>
    </row>
    <row r="2124" spans="1:7" x14ac:dyDescent="0.3">
      <c r="A2124">
        <v>2122</v>
      </c>
      <c r="B2124">
        <v>2022</v>
      </c>
      <c r="C2124">
        <v>3</v>
      </c>
      <c r="E2124" s="1">
        <v>131035151.786063</v>
      </c>
      <c r="F2124">
        <v>28.601991323984699</v>
      </c>
      <c r="G2124" t="s">
        <v>462</v>
      </c>
    </row>
    <row r="2125" spans="1:7" x14ac:dyDescent="0.3">
      <c r="A2125">
        <v>2123</v>
      </c>
      <c r="B2125">
        <v>2022</v>
      </c>
      <c r="C2125">
        <v>3</v>
      </c>
      <c r="D2125" t="s">
        <v>617</v>
      </c>
      <c r="E2125" s="1">
        <v>611436351.56101799</v>
      </c>
      <c r="F2125">
        <v>39.614006875495399</v>
      </c>
      <c r="G2125" t="s">
        <v>462</v>
      </c>
    </row>
    <row r="2126" spans="1:7" x14ac:dyDescent="0.3">
      <c r="A2126">
        <v>2124</v>
      </c>
      <c r="B2126">
        <v>2022</v>
      </c>
      <c r="C2126">
        <v>3</v>
      </c>
      <c r="E2126" s="1">
        <v>35239045.096558496</v>
      </c>
      <c r="F2126">
        <v>31.648429598690001</v>
      </c>
      <c r="G2126" t="s">
        <v>462</v>
      </c>
    </row>
    <row r="2127" spans="1:7" x14ac:dyDescent="0.3">
      <c r="A2127">
        <v>2125</v>
      </c>
      <c r="B2127">
        <v>2022</v>
      </c>
      <c r="C2127">
        <v>3</v>
      </c>
      <c r="D2127" t="s">
        <v>619</v>
      </c>
      <c r="E2127" s="1">
        <v>411572220.10175699</v>
      </c>
      <c r="F2127">
        <v>31.341058834478901</v>
      </c>
      <c r="G2127" t="s">
        <v>462</v>
      </c>
    </row>
    <row r="2128" spans="1:7" x14ac:dyDescent="0.3">
      <c r="A2128">
        <v>2126</v>
      </c>
      <c r="B2128">
        <v>2022</v>
      </c>
      <c r="C2128">
        <v>3</v>
      </c>
      <c r="D2128" t="s">
        <v>621</v>
      </c>
      <c r="E2128" s="1">
        <v>142609914.55098999</v>
      </c>
      <c r="F2128">
        <v>38.156540069899897</v>
      </c>
      <c r="G2128" t="s">
        <v>462</v>
      </c>
    </row>
    <row r="2129" spans="1:7" x14ac:dyDescent="0.3">
      <c r="A2129">
        <v>2127</v>
      </c>
      <c r="B2129">
        <v>2022</v>
      </c>
      <c r="C2129">
        <v>3</v>
      </c>
      <c r="D2129" t="s">
        <v>622</v>
      </c>
      <c r="E2129" s="1">
        <v>325241863.996732</v>
      </c>
      <c r="F2129">
        <v>36.360217438763797</v>
      </c>
      <c r="G2129" t="s">
        <v>462</v>
      </c>
    </row>
    <row r="2130" spans="1:7" x14ac:dyDescent="0.3">
      <c r="A2130">
        <v>2128</v>
      </c>
      <c r="B2130">
        <v>2022</v>
      </c>
      <c r="C2130">
        <v>3</v>
      </c>
      <c r="D2130" t="s">
        <v>623</v>
      </c>
      <c r="E2130" s="1">
        <v>549866723.00464296</v>
      </c>
      <c r="F2130">
        <v>37.9133597992031</v>
      </c>
      <c r="G2130" t="s">
        <v>462</v>
      </c>
    </row>
    <row r="2131" spans="1:7" x14ac:dyDescent="0.3">
      <c r="A2131">
        <v>2129</v>
      </c>
      <c r="B2131">
        <v>2022</v>
      </c>
      <c r="C2131">
        <v>3</v>
      </c>
      <c r="E2131" s="1">
        <v>51177523.518806398</v>
      </c>
      <c r="F2131">
        <v>31.662136882948602</v>
      </c>
      <c r="G2131" t="s">
        <v>462</v>
      </c>
    </row>
    <row r="2132" spans="1:7" x14ac:dyDescent="0.3">
      <c r="A2132">
        <v>2130</v>
      </c>
      <c r="B2132">
        <v>2022</v>
      </c>
      <c r="C2132">
        <v>3</v>
      </c>
      <c r="E2132" s="1">
        <v>18918004.079254899</v>
      </c>
      <c r="F2132">
        <v>35.929122025767903</v>
      </c>
      <c r="G2132" t="s">
        <v>462</v>
      </c>
    </row>
    <row r="2133" spans="1:7" x14ac:dyDescent="0.3">
      <c r="A2133">
        <v>2131</v>
      </c>
      <c r="B2133">
        <v>2022</v>
      </c>
      <c r="C2133">
        <v>3</v>
      </c>
      <c r="E2133" s="1">
        <v>167968861.782038</v>
      </c>
      <c r="F2133">
        <v>40.130322040694899</v>
      </c>
      <c r="G2133" t="s">
        <v>462</v>
      </c>
    </row>
    <row r="2134" spans="1:7" x14ac:dyDescent="0.3">
      <c r="A2134">
        <v>2132</v>
      </c>
      <c r="B2134">
        <v>2022</v>
      </c>
      <c r="C2134">
        <v>3</v>
      </c>
      <c r="E2134" s="1">
        <v>81433391.728578895</v>
      </c>
      <c r="F2134">
        <v>25.825432466399</v>
      </c>
      <c r="G2134" t="s">
        <v>462</v>
      </c>
    </row>
    <row r="2135" spans="1:7" x14ac:dyDescent="0.3">
      <c r="A2135">
        <v>2133</v>
      </c>
      <c r="B2135">
        <v>2022</v>
      </c>
      <c r="C2135">
        <v>3</v>
      </c>
      <c r="D2135" t="s">
        <v>624</v>
      </c>
      <c r="E2135" s="1">
        <v>11550167785.3235</v>
      </c>
      <c r="F2135">
        <v>24.438890492123399</v>
      </c>
      <c r="G2135" t="s">
        <v>462</v>
      </c>
    </row>
    <row r="2136" spans="1:7" x14ac:dyDescent="0.3">
      <c r="A2136">
        <v>2134</v>
      </c>
      <c r="B2136">
        <v>2022</v>
      </c>
      <c r="C2136">
        <v>3</v>
      </c>
      <c r="D2136" t="s">
        <v>625</v>
      </c>
      <c r="E2136" s="1">
        <v>13014403053.783501</v>
      </c>
      <c r="F2136">
        <v>38.387947912094397</v>
      </c>
      <c r="G2136" t="s">
        <v>462</v>
      </c>
    </row>
    <row r="2137" spans="1:7" x14ac:dyDescent="0.3">
      <c r="A2137">
        <v>2135</v>
      </c>
      <c r="B2137">
        <v>2022</v>
      </c>
      <c r="C2137">
        <v>3</v>
      </c>
      <c r="D2137" t="s">
        <v>626</v>
      </c>
      <c r="E2137" s="1">
        <v>1423069413.0258601</v>
      </c>
      <c r="F2137">
        <v>26.9763425507352</v>
      </c>
      <c r="G2137" t="s">
        <v>462</v>
      </c>
    </row>
    <row r="2138" spans="1:7" x14ac:dyDescent="0.3">
      <c r="A2138">
        <v>2136</v>
      </c>
      <c r="B2138">
        <v>2022</v>
      </c>
      <c r="C2138">
        <v>3</v>
      </c>
      <c r="D2138" t="s">
        <v>627</v>
      </c>
      <c r="E2138" s="1">
        <v>604356379.307827</v>
      </c>
      <c r="F2138">
        <v>32.303135971981298</v>
      </c>
      <c r="G2138" t="s">
        <v>462</v>
      </c>
    </row>
    <row r="2139" spans="1:7" x14ac:dyDescent="0.3">
      <c r="A2139">
        <v>2137</v>
      </c>
      <c r="B2139">
        <v>2022</v>
      </c>
      <c r="C2139">
        <v>3</v>
      </c>
      <c r="D2139" t="s">
        <v>628</v>
      </c>
      <c r="E2139" s="1">
        <v>728853784.529477</v>
      </c>
      <c r="F2139">
        <v>36.944372261927803</v>
      </c>
      <c r="G2139" t="s">
        <v>462</v>
      </c>
    </row>
    <row r="2140" spans="1:7" x14ac:dyDescent="0.3">
      <c r="A2140">
        <v>2138</v>
      </c>
      <c r="B2140">
        <v>2022</v>
      </c>
      <c r="C2140">
        <v>3</v>
      </c>
      <c r="D2140" t="s">
        <v>629</v>
      </c>
      <c r="E2140" s="1">
        <v>1156953600.2190299</v>
      </c>
      <c r="F2140">
        <v>46.174365739491499</v>
      </c>
      <c r="G2140" t="s">
        <v>462</v>
      </c>
    </row>
    <row r="2141" spans="1:7" x14ac:dyDescent="0.3">
      <c r="A2141">
        <v>2139</v>
      </c>
      <c r="B2141">
        <v>2022</v>
      </c>
      <c r="C2141">
        <v>3</v>
      </c>
      <c r="D2141" t="s">
        <v>630</v>
      </c>
      <c r="E2141" s="1">
        <v>8242799167.7091198</v>
      </c>
      <c r="F2141">
        <v>37.127576378079802</v>
      </c>
      <c r="G2141" t="s">
        <v>462</v>
      </c>
    </row>
    <row r="2142" spans="1:7" x14ac:dyDescent="0.3">
      <c r="A2142">
        <v>2140</v>
      </c>
      <c r="B2142">
        <v>2022</v>
      </c>
      <c r="C2142">
        <v>3</v>
      </c>
      <c r="D2142" t="s">
        <v>631</v>
      </c>
      <c r="E2142" s="1">
        <v>968076931.52810705</v>
      </c>
      <c r="F2142">
        <v>49.872743683973198</v>
      </c>
      <c r="G2142" t="s">
        <v>462</v>
      </c>
    </row>
    <row r="2143" spans="1:7" x14ac:dyDescent="0.3">
      <c r="A2143">
        <v>2141</v>
      </c>
      <c r="B2143">
        <v>2022</v>
      </c>
      <c r="C2143">
        <v>3</v>
      </c>
      <c r="D2143" t="s">
        <v>632</v>
      </c>
      <c r="E2143" s="1">
        <v>755819072.60557199</v>
      </c>
      <c r="F2143">
        <v>56.5064145041679</v>
      </c>
      <c r="G2143" t="s">
        <v>462</v>
      </c>
    </row>
    <row r="2144" spans="1:7" x14ac:dyDescent="0.3">
      <c r="A2144">
        <v>2142</v>
      </c>
      <c r="B2144">
        <v>2022</v>
      </c>
      <c r="C2144">
        <v>4</v>
      </c>
      <c r="D2144" t="s">
        <v>597</v>
      </c>
      <c r="E2144" s="1">
        <v>11471728699.770399</v>
      </c>
      <c r="F2144">
        <v>59.856509886022401</v>
      </c>
      <c r="G2144" t="s">
        <v>462</v>
      </c>
    </row>
    <row r="2145" spans="1:7" x14ac:dyDescent="0.3">
      <c r="A2145">
        <v>2143</v>
      </c>
      <c r="B2145">
        <v>2022</v>
      </c>
      <c r="C2145">
        <v>4</v>
      </c>
      <c r="D2145" t="s">
        <v>598</v>
      </c>
      <c r="E2145" s="1">
        <v>3687689163.67488</v>
      </c>
      <c r="F2145">
        <v>102.153563530556</v>
      </c>
      <c r="G2145" t="s">
        <v>462</v>
      </c>
    </row>
    <row r="2146" spans="1:7" x14ac:dyDescent="0.3">
      <c r="A2146">
        <v>2144</v>
      </c>
      <c r="B2146">
        <v>2022</v>
      </c>
      <c r="C2146">
        <v>4</v>
      </c>
      <c r="D2146" t="s">
        <v>599</v>
      </c>
      <c r="E2146" s="1">
        <v>1328345994.4294701</v>
      </c>
      <c r="F2146">
        <v>123.948014624866</v>
      </c>
      <c r="G2146" t="s">
        <v>462</v>
      </c>
    </row>
    <row r="2147" spans="1:7" x14ac:dyDescent="0.3">
      <c r="A2147">
        <v>2145</v>
      </c>
      <c r="B2147">
        <v>2022</v>
      </c>
      <c r="C2147">
        <v>4</v>
      </c>
      <c r="D2147" t="s">
        <v>600</v>
      </c>
      <c r="E2147" s="1">
        <v>2386916831.8411002</v>
      </c>
      <c r="F2147">
        <v>127.74225932796899</v>
      </c>
      <c r="G2147" t="s">
        <v>462</v>
      </c>
    </row>
    <row r="2148" spans="1:7" x14ac:dyDescent="0.3">
      <c r="A2148">
        <v>2146</v>
      </c>
      <c r="B2148">
        <v>2022</v>
      </c>
      <c r="C2148">
        <v>4</v>
      </c>
      <c r="D2148" t="s">
        <v>601</v>
      </c>
      <c r="E2148" s="1">
        <v>1267625229.7317801</v>
      </c>
      <c r="F2148">
        <v>111.583742043908</v>
      </c>
      <c r="G2148" t="s">
        <v>462</v>
      </c>
    </row>
    <row r="2149" spans="1:7" x14ac:dyDescent="0.3">
      <c r="A2149">
        <v>2147</v>
      </c>
      <c r="B2149">
        <v>2022</v>
      </c>
      <c r="C2149">
        <v>4</v>
      </c>
      <c r="D2149" t="s">
        <v>602</v>
      </c>
      <c r="E2149" s="1">
        <v>391058343.134152</v>
      </c>
      <c r="F2149">
        <v>146.18512722504201</v>
      </c>
      <c r="G2149" t="s">
        <v>462</v>
      </c>
    </row>
    <row r="2150" spans="1:7" x14ac:dyDescent="0.3">
      <c r="A2150">
        <v>2148</v>
      </c>
      <c r="B2150">
        <v>2022</v>
      </c>
      <c r="C2150">
        <v>4</v>
      </c>
      <c r="D2150" t="s">
        <v>603</v>
      </c>
      <c r="E2150" s="1">
        <v>422085764.02112901</v>
      </c>
      <c r="F2150">
        <v>171.58848781909299</v>
      </c>
      <c r="G2150" t="s">
        <v>462</v>
      </c>
    </row>
    <row r="2151" spans="1:7" x14ac:dyDescent="0.3">
      <c r="A2151">
        <v>2149</v>
      </c>
      <c r="B2151">
        <v>2022</v>
      </c>
      <c r="C2151">
        <v>4</v>
      </c>
      <c r="D2151" t="s">
        <v>604</v>
      </c>
      <c r="E2151" s="1">
        <v>397694749.90066302</v>
      </c>
      <c r="F2151">
        <v>170.020412065253</v>
      </c>
      <c r="G2151" t="s">
        <v>462</v>
      </c>
    </row>
    <row r="2152" spans="1:7" x14ac:dyDescent="0.3">
      <c r="A2152">
        <v>2150</v>
      </c>
      <c r="B2152">
        <v>2022</v>
      </c>
      <c r="C2152">
        <v>4</v>
      </c>
      <c r="D2152" t="s">
        <v>605</v>
      </c>
      <c r="E2152" s="1">
        <v>1517354861.31195</v>
      </c>
      <c r="F2152">
        <v>138.04526022551499</v>
      </c>
      <c r="G2152" t="s">
        <v>462</v>
      </c>
    </row>
    <row r="2153" spans="1:7" x14ac:dyDescent="0.3">
      <c r="A2153">
        <v>2151</v>
      </c>
      <c r="B2153">
        <v>2022</v>
      </c>
      <c r="C2153">
        <v>4</v>
      </c>
      <c r="D2153" t="s">
        <v>606</v>
      </c>
      <c r="E2153" s="1">
        <v>5106491399.3695297</v>
      </c>
      <c r="F2153">
        <v>157.15660163652001</v>
      </c>
      <c r="G2153" t="s">
        <v>462</v>
      </c>
    </row>
    <row r="2154" spans="1:7" x14ac:dyDescent="0.3">
      <c r="A2154">
        <v>2152</v>
      </c>
      <c r="B2154">
        <v>2022</v>
      </c>
      <c r="C2154">
        <v>4</v>
      </c>
      <c r="D2154" t="s">
        <v>607</v>
      </c>
      <c r="E2154" s="1">
        <v>1640324372.38025</v>
      </c>
      <c r="F2154">
        <v>146.05805285154901</v>
      </c>
      <c r="G2154" t="s">
        <v>462</v>
      </c>
    </row>
    <row r="2155" spans="1:7" x14ac:dyDescent="0.3">
      <c r="A2155">
        <v>2153</v>
      </c>
      <c r="B2155">
        <v>2022</v>
      </c>
      <c r="C2155">
        <v>4</v>
      </c>
      <c r="D2155" t="s">
        <v>608</v>
      </c>
      <c r="E2155" s="1">
        <v>1996197430.5933101</v>
      </c>
      <c r="F2155">
        <v>142.28876211702499</v>
      </c>
      <c r="G2155" t="s">
        <v>462</v>
      </c>
    </row>
    <row r="2156" spans="1:7" x14ac:dyDescent="0.3">
      <c r="A2156">
        <v>2154</v>
      </c>
      <c r="B2156">
        <v>2022</v>
      </c>
      <c r="C2156">
        <v>4</v>
      </c>
      <c r="D2156" t="s">
        <v>609</v>
      </c>
      <c r="E2156" s="1">
        <v>827884512.01094699</v>
      </c>
      <c r="F2156">
        <v>140.16476736805899</v>
      </c>
      <c r="G2156" t="s">
        <v>462</v>
      </c>
    </row>
    <row r="2157" spans="1:7" x14ac:dyDescent="0.3">
      <c r="A2157">
        <v>2155</v>
      </c>
      <c r="B2157">
        <v>2022</v>
      </c>
      <c r="C2157">
        <v>4</v>
      </c>
      <c r="D2157" t="s">
        <v>610</v>
      </c>
      <c r="E2157" s="1">
        <v>27925066662.691898</v>
      </c>
      <c r="F2157">
        <v>69.503020749868199</v>
      </c>
      <c r="G2157" t="s">
        <v>462</v>
      </c>
    </row>
    <row r="2158" spans="1:7" x14ac:dyDescent="0.3">
      <c r="A2158">
        <v>2156</v>
      </c>
      <c r="B2158">
        <v>2022</v>
      </c>
      <c r="C2158">
        <v>4</v>
      </c>
      <c r="D2158" t="s">
        <v>611</v>
      </c>
      <c r="E2158" s="1">
        <v>9991630666.6372299</v>
      </c>
      <c r="F2158">
        <v>65.271252193159995</v>
      </c>
      <c r="G2158" t="s">
        <v>462</v>
      </c>
    </row>
    <row r="2159" spans="1:7" x14ac:dyDescent="0.3">
      <c r="A2159">
        <v>2157</v>
      </c>
      <c r="B2159">
        <v>2022</v>
      </c>
      <c r="C2159">
        <v>4</v>
      </c>
      <c r="E2159" s="1">
        <v>7292661387.1202002</v>
      </c>
      <c r="F2159">
        <v>128.535297312068</v>
      </c>
      <c r="G2159" t="s">
        <v>462</v>
      </c>
    </row>
    <row r="2160" spans="1:7" x14ac:dyDescent="0.3">
      <c r="A2160">
        <v>2158</v>
      </c>
      <c r="B2160">
        <v>2022</v>
      </c>
      <c r="C2160">
        <v>4</v>
      </c>
      <c r="D2160" t="s">
        <v>612</v>
      </c>
      <c r="E2160" s="1">
        <v>13256390113.066601</v>
      </c>
      <c r="F2160">
        <v>52.358013176990298</v>
      </c>
      <c r="G2160" t="s">
        <v>462</v>
      </c>
    </row>
    <row r="2161" spans="1:7" x14ac:dyDescent="0.3">
      <c r="A2161">
        <v>2159</v>
      </c>
      <c r="B2161">
        <v>2022</v>
      </c>
      <c r="C2161">
        <v>4</v>
      </c>
      <c r="D2161" t="s">
        <v>613</v>
      </c>
      <c r="E2161" s="1">
        <v>3581196595.78016</v>
      </c>
      <c r="F2161">
        <v>37.102234075944203</v>
      </c>
      <c r="G2161" t="s">
        <v>462</v>
      </c>
    </row>
    <row r="2162" spans="1:7" x14ac:dyDescent="0.3">
      <c r="A2162">
        <v>2160</v>
      </c>
      <c r="B2162">
        <v>2022</v>
      </c>
      <c r="C2162">
        <v>4</v>
      </c>
      <c r="E2162" s="1">
        <v>37247152.902896002</v>
      </c>
      <c r="F2162">
        <v>135.36250775254601</v>
      </c>
      <c r="G2162" t="s">
        <v>462</v>
      </c>
    </row>
    <row r="2163" spans="1:7" x14ac:dyDescent="0.3">
      <c r="A2163">
        <v>2161</v>
      </c>
      <c r="B2163">
        <v>2022</v>
      </c>
      <c r="C2163">
        <v>4</v>
      </c>
      <c r="E2163" s="1">
        <v>25322285.179603402</v>
      </c>
      <c r="F2163">
        <v>49.2400752974279</v>
      </c>
      <c r="G2163" t="s">
        <v>462</v>
      </c>
    </row>
    <row r="2164" spans="1:7" x14ac:dyDescent="0.3">
      <c r="A2164">
        <v>2162</v>
      </c>
      <c r="B2164">
        <v>2022</v>
      </c>
      <c r="C2164">
        <v>4</v>
      </c>
      <c r="D2164" t="s">
        <v>615</v>
      </c>
      <c r="E2164" s="1">
        <v>2041018330.9093001</v>
      </c>
      <c r="F2164">
        <v>96.670260505948207</v>
      </c>
      <c r="G2164" t="s">
        <v>462</v>
      </c>
    </row>
    <row r="2165" spans="1:7" x14ac:dyDescent="0.3">
      <c r="A2165">
        <v>2163</v>
      </c>
      <c r="B2165">
        <v>2022</v>
      </c>
      <c r="C2165">
        <v>4</v>
      </c>
      <c r="D2165" t="s">
        <v>616</v>
      </c>
      <c r="E2165" s="1">
        <v>605930355.27862597</v>
      </c>
      <c r="F2165">
        <v>94.525349739427696</v>
      </c>
      <c r="G2165" t="s">
        <v>462</v>
      </c>
    </row>
    <row r="2166" spans="1:7" x14ac:dyDescent="0.3">
      <c r="A2166">
        <v>2164</v>
      </c>
      <c r="B2166">
        <v>2022</v>
      </c>
      <c r="C2166">
        <v>4</v>
      </c>
      <c r="E2166" s="1">
        <v>131035151.786063</v>
      </c>
      <c r="F2166">
        <v>99.842922072614499</v>
      </c>
      <c r="G2166" t="s">
        <v>462</v>
      </c>
    </row>
    <row r="2167" spans="1:7" x14ac:dyDescent="0.3">
      <c r="A2167">
        <v>2165</v>
      </c>
      <c r="B2167">
        <v>2022</v>
      </c>
      <c r="C2167">
        <v>4</v>
      </c>
      <c r="D2167" t="s">
        <v>617</v>
      </c>
      <c r="E2167" s="1">
        <v>611436351.56101799</v>
      </c>
      <c r="F2167">
        <v>112.817172949716</v>
      </c>
      <c r="G2167" t="s">
        <v>462</v>
      </c>
    </row>
    <row r="2168" spans="1:7" x14ac:dyDescent="0.3">
      <c r="A2168">
        <v>2166</v>
      </c>
      <c r="B2168">
        <v>2022</v>
      </c>
      <c r="C2168">
        <v>4</v>
      </c>
      <c r="E2168" s="1">
        <v>35239045.096558496</v>
      </c>
      <c r="F2168">
        <v>102.03550180062101</v>
      </c>
      <c r="G2168" t="s">
        <v>462</v>
      </c>
    </row>
    <row r="2169" spans="1:7" x14ac:dyDescent="0.3">
      <c r="A2169">
        <v>2167</v>
      </c>
      <c r="B2169">
        <v>2022</v>
      </c>
      <c r="C2169">
        <v>4</v>
      </c>
      <c r="D2169" t="s">
        <v>619</v>
      </c>
      <c r="E2169" s="1">
        <v>411572220.10175699</v>
      </c>
      <c r="F2169">
        <v>120.424110920883</v>
      </c>
      <c r="G2169" t="s">
        <v>462</v>
      </c>
    </row>
    <row r="2170" spans="1:7" x14ac:dyDescent="0.3">
      <c r="A2170">
        <v>2168</v>
      </c>
      <c r="B2170">
        <v>2022</v>
      </c>
      <c r="C2170">
        <v>4</v>
      </c>
      <c r="D2170" t="s">
        <v>621</v>
      </c>
      <c r="E2170" s="1">
        <v>142609914.55098999</v>
      </c>
      <c r="F2170">
        <v>147.90800848307401</v>
      </c>
      <c r="G2170" t="s">
        <v>462</v>
      </c>
    </row>
    <row r="2171" spans="1:7" x14ac:dyDescent="0.3">
      <c r="A2171">
        <v>2169</v>
      </c>
      <c r="B2171">
        <v>2022</v>
      </c>
      <c r="C2171">
        <v>4</v>
      </c>
      <c r="D2171" t="s">
        <v>622</v>
      </c>
      <c r="E2171" s="1">
        <v>325241863.996732</v>
      </c>
      <c r="F2171">
        <v>114.888446268403</v>
      </c>
      <c r="G2171" t="s">
        <v>462</v>
      </c>
    </row>
    <row r="2172" spans="1:7" x14ac:dyDescent="0.3">
      <c r="A2172">
        <v>2170</v>
      </c>
      <c r="B2172">
        <v>2022</v>
      </c>
      <c r="C2172">
        <v>4</v>
      </c>
      <c r="D2172" t="s">
        <v>623</v>
      </c>
      <c r="E2172" s="1">
        <v>549866723.00464296</v>
      </c>
      <c r="F2172">
        <v>113.60868343102899</v>
      </c>
      <c r="G2172" t="s">
        <v>462</v>
      </c>
    </row>
    <row r="2173" spans="1:7" x14ac:dyDescent="0.3">
      <c r="A2173">
        <v>2171</v>
      </c>
      <c r="B2173">
        <v>2022</v>
      </c>
      <c r="C2173">
        <v>4</v>
      </c>
      <c r="E2173" s="1">
        <v>51177523.518806398</v>
      </c>
      <c r="F2173">
        <v>119.34266317885999</v>
      </c>
      <c r="G2173" t="s">
        <v>462</v>
      </c>
    </row>
    <row r="2174" spans="1:7" x14ac:dyDescent="0.3">
      <c r="A2174">
        <v>2172</v>
      </c>
      <c r="B2174">
        <v>2022</v>
      </c>
      <c r="C2174">
        <v>4</v>
      </c>
      <c r="E2174" s="1">
        <v>18918004.079254899</v>
      </c>
      <c r="F2174">
        <v>109.858882784843</v>
      </c>
      <c r="G2174" t="s">
        <v>462</v>
      </c>
    </row>
    <row r="2175" spans="1:7" x14ac:dyDescent="0.3">
      <c r="A2175">
        <v>2173</v>
      </c>
      <c r="B2175">
        <v>2022</v>
      </c>
      <c r="C2175">
        <v>4</v>
      </c>
      <c r="E2175" s="1">
        <v>167968861.782038</v>
      </c>
      <c r="F2175">
        <v>129.05821813859799</v>
      </c>
      <c r="G2175" t="s">
        <v>462</v>
      </c>
    </row>
    <row r="2176" spans="1:7" x14ac:dyDescent="0.3">
      <c r="A2176">
        <v>2174</v>
      </c>
      <c r="B2176">
        <v>2022</v>
      </c>
      <c r="C2176">
        <v>4</v>
      </c>
      <c r="E2176" s="1">
        <v>81433391.728578895</v>
      </c>
      <c r="F2176">
        <v>101.300478872122</v>
      </c>
      <c r="G2176" t="s">
        <v>462</v>
      </c>
    </row>
    <row r="2177" spans="1:7" x14ac:dyDescent="0.3">
      <c r="A2177">
        <v>2175</v>
      </c>
      <c r="B2177">
        <v>2022</v>
      </c>
      <c r="C2177">
        <v>4</v>
      </c>
      <c r="D2177" t="s">
        <v>624</v>
      </c>
      <c r="E2177" s="1">
        <v>11550167785.3235</v>
      </c>
      <c r="F2177">
        <v>75.579276041237094</v>
      </c>
      <c r="G2177" t="s">
        <v>462</v>
      </c>
    </row>
    <row r="2178" spans="1:7" x14ac:dyDescent="0.3">
      <c r="A2178">
        <v>2176</v>
      </c>
      <c r="B2178">
        <v>2022</v>
      </c>
      <c r="C2178">
        <v>4</v>
      </c>
      <c r="D2178" t="s">
        <v>625</v>
      </c>
      <c r="E2178" s="1">
        <v>13014403053.783501</v>
      </c>
      <c r="F2178">
        <v>72.556381589949495</v>
      </c>
      <c r="G2178" t="s">
        <v>462</v>
      </c>
    </row>
    <row r="2179" spans="1:7" x14ac:dyDescent="0.3">
      <c r="A2179">
        <v>2177</v>
      </c>
      <c r="B2179">
        <v>2022</v>
      </c>
      <c r="C2179">
        <v>4</v>
      </c>
      <c r="D2179" t="s">
        <v>626</v>
      </c>
      <c r="E2179" s="1">
        <v>1423069413.0258601</v>
      </c>
      <c r="F2179">
        <v>95.012626449411897</v>
      </c>
      <c r="G2179" t="s">
        <v>462</v>
      </c>
    </row>
    <row r="2180" spans="1:7" x14ac:dyDescent="0.3">
      <c r="A2180">
        <v>2178</v>
      </c>
      <c r="B2180">
        <v>2022</v>
      </c>
      <c r="C2180">
        <v>4</v>
      </c>
      <c r="D2180" t="s">
        <v>627</v>
      </c>
      <c r="E2180" s="1">
        <v>604356379.307827</v>
      </c>
      <c r="F2180">
        <v>108.738505470509</v>
      </c>
      <c r="G2180" t="s">
        <v>462</v>
      </c>
    </row>
    <row r="2181" spans="1:7" x14ac:dyDescent="0.3">
      <c r="A2181">
        <v>2179</v>
      </c>
      <c r="B2181">
        <v>2022</v>
      </c>
      <c r="C2181">
        <v>4</v>
      </c>
      <c r="D2181" t="s">
        <v>628</v>
      </c>
      <c r="E2181" s="1">
        <v>728853784.529477</v>
      </c>
      <c r="F2181">
        <v>114.07022089572899</v>
      </c>
      <c r="G2181" t="s">
        <v>462</v>
      </c>
    </row>
    <row r="2182" spans="1:7" x14ac:dyDescent="0.3">
      <c r="A2182">
        <v>2180</v>
      </c>
      <c r="B2182">
        <v>2022</v>
      </c>
      <c r="C2182">
        <v>4</v>
      </c>
      <c r="D2182" t="s">
        <v>629</v>
      </c>
      <c r="E2182" s="1">
        <v>1156953600.2190299</v>
      </c>
      <c r="F2182">
        <v>130.98206576574799</v>
      </c>
      <c r="G2182" t="s">
        <v>462</v>
      </c>
    </row>
    <row r="2183" spans="1:7" x14ac:dyDescent="0.3">
      <c r="A2183">
        <v>2181</v>
      </c>
      <c r="B2183">
        <v>2022</v>
      </c>
      <c r="C2183">
        <v>4</v>
      </c>
      <c r="D2183" t="s">
        <v>630</v>
      </c>
      <c r="E2183" s="1">
        <v>8242799167.7091198</v>
      </c>
      <c r="F2183">
        <v>118.50310864236801</v>
      </c>
      <c r="G2183" t="s">
        <v>462</v>
      </c>
    </row>
    <row r="2184" spans="1:7" x14ac:dyDescent="0.3">
      <c r="A2184">
        <v>2182</v>
      </c>
      <c r="B2184">
        <v>2022</v>
      </c>
      <c r="C2184">
        <v>4</v>
      </c>
      <c r="D2184" t="s">
        <v>631</v>
      </c>
      <c r="E2184" s="1">
        <v>968076931.52810705</v>
      </c>
      <c r="F2184">
        <v>141.41658768944799</v>
      </c>
      <c r="G2184" t="s">
        <v>462</v>
      </c>
    </row>
    <row r="2185" spans="1:7" x14ac:dyDescent="0.3">
      <c r="A2185">
        <v>2183</v>
      </c>
      <c r="B2185">
        <v>2022</v>
      </c>
      <c r="C2185">
        <v>4</v>
      </c>
      <c r="D2185" t="s">
        <v>632</v>
      </c>
      <c r="E2185" s="1">
        <v>755819072.60557199</v>
      </c>
      <c r="F2185">
        <v>181.732989553621</v>
      </c>
      <c r="G2185" t="s">
        <v>462</v>
      </c>
    </row>
    <row r="2186" spans="1:7" x14ac:dyDescent="0.3">
      <c r="A2186">
        <v>2184</v>
      </c>
      <c r="B2186">
        <v>2022</v>
      </c>
      <c r="C2186">
        <v>5</v>
      </c>
      <c r="D2186" t="s">
        <v>597</v>
      </c>
      <c r="E2186" s="1">
        <v>11471728699.770399</v>
      </c>
      <c r="F2186">
        <v>36.380746564806898</v>
      </c>
      <c r="G2186" t="s">
        <v>462</v>
      </c>
    </row>
    <row r="2187" spans="1:7" x14ac:dyDescent="0.3">
      <c r="A2187">
        <v>2185</v>
      </c>
      <c r="B2187">
        <v>2022</v>
      </c>
      <c r="C2187">
        <v>5</v>
      </c>
      <c r="D2187" t="s">
        <v>598</v>
      </c>
      <c r="E2187" s="1">
        <v>3687689163.67488</v>
      </c>
      <c r="F2187">
        <v>107.874182381309</v>
      </c>
      <c r="G2187" t="s">
        <v>462</v>
      </c>
    </row>
    <row r="2188" spans="1:7" x14ac:dyDescent="0.3">
      <c r="A2188">
        <v>2186</v>
      </c>
      <c r="B2188">
        <v>2022</v>
      </c>
      <c r="C2188">
        <v>5</v>
      </c>
      <c r="D2188" t="s">
        <v>599</v>
      </c>
      <c r="E2188" s="1">
        <v>1328345994.4294701</v>
      </c>
      <c r="F2188">
        <v>132.489587043276</v>
      </c>
      <c r="G2188" t="s">
        <v>462</v>
      </c>
    </row>
    <row r="2189" spans="1:7" x14ac:dyDescent="0.3">
      <c r="A2189">
        <v>2187</v>
      </c>
      <c r="B2189">
        <v>2022</v>
      </c>
      <c r="C2189">
        <v>5</v>
      </c>
      <c r="D2189" t="s">
        <v>600</v>
      </c>
      <c r="E2189" s="1">
        <v>2386916831.8411002</v>
      </c>
      <c r="F2189">
        <v>122.367420428079</v>
      </c>
      <c r="G2189" t="s">
        <v>462</v>
      </c>
    </row>
    <row r="2190" spans="1:7" x14ac:dyDescent="0.3">
      <c r="A2190">
        <v>2188</v>
      </c>
      <c r="B2190">
        <v>2022</v>
      </c>
      <c r="C2190">
        <v>5</v>
      </c>
      <c r="D2190" t="s">
        <v>601</v>
      </c>
      <c r="E2190" s="1">
        <v>1267625229.7317801</v>
      </c>
      <c r="F2190">
        <v>99.358437547139701</v>
      </c>
      <c r="G2190" t="s">
        <v>462</v>
      </c>
    </row>
    <row r="2191" spans="1:7" x14ac:dyDescent="0.3">
      <c r="A2191">
        <v>2189</v>
      </c>
      <c r="B2191">
        <v>2022</v>
      </c>
      <c r="C2191">
        <v>5</v>
      </c>
      <c r="D2191" t="s">
        <v>602</v>
      </c>
      <c r="E2191" s="1">
        <v>391058343.134152</v>
      </c>
      <c r="F2191">
        <v>132.75665376970301</v>
      </c>
      <c r="G2191" t="s">
        <v>462</v>
      </c>
    </row>
    <row r="2192" spans="1:7" x14ac:dyDescent="0.3">
      <c r="A2192">
        <v>2190</v>
      </c>
      <c r="B2192">
        <v>2022</v>
      </c>
      <c r="C2192">
        <v>5</v>
      </c>
      <c r="D2192" t="s">
        <v>603</v>
      </c>
      <c r="E2192" s="1">
        <v>422085764.02112901</v>
      </c>
      <c r="F2192">
        <v>153.78608394589099</v>
      </c>
      <c r="G2192" t="s">
        <v>462</v>
      </c>
    </row>
    <row r="2193" spans="1:7" x14ac:dyDescent="0.3">
      <c r="A2193">
        <v>2191</v>
      </c>
      <c r="B2193">
        <v>2022</v>
      </c>
      <c r="C2193">
        <v>5</v>
      </c>
      <c r="D2193" t="s">
        <v>604</v>
      </c>
      <c r="E2193" s="1">
        <v>397694749.90066302</v>
      </c>
      <c r="F2193">
        <v>156.44478039715599</v>
      </c>
      <c r="G2193" t="s">
        <v>462</v>
      </c>
    </row>
    <row r="2194" spans="1:7" x14ac:dyDescent="0.3">
      <c r="A2194">
        <v>2192</v>
      </c>
      <c r="B2194">
        <v>2022</v>
      </c>
      <c r="C2194">
        <v>5</v>
      </c>
      <c r="D2194" t="s">
        <v>605</v>
      </c>
      <c r="E2194" s="1">
        <v>1517354861.31195</v>
      </c>
      <c r="F2194">
        <v>119.574667414142</v>
      </c>
      <c r="G2194" t="s">
        <v>462</v>
      </c>
    </row>
    <row r="2195" spans="1:7" x14ac:dyDescent="0.3">
      <c r="A2195">
        <v>2193</v>
      </c>
      <c r="B2195">
        <v>2022</v>
      </c>
      <c r="C2195">
        <v>5</v>
      </c>
      <c r="D2195" t="s">
        <v>606</v>
      </c>
      <c r="E2195" s="1">
        <v>5106491399.3695297</v>
      </c>
      <c r="F2195">
        <v>124.93411255597201</v>
      </c>
      <c r="G2195" t="s">
        <v>462</v>
      </c>
    </row>
    <row r="2196" spans="1:7" x14ac:dyDescent="0.3">
      <c r="A2196">
        <v>2194</v>
      </c>
      <c r="B2196">
        <v>2022</v>
      </c>
      <c r="C2196">
        <v>5</v>
      </c>
      <c r="D2196" t="s">
        <v>607</v>
      </c>
      <c r="E2196" s="1">
        <v>1640324372.38025</v>
      </c>
      <c r="F2196">
        <v>56.574723084207797</v>
      </c>
      <c r="G2196" t="s">
        <v>462</v>
      </c>
    </row>
    <row r="2197" spans="1:7" x14ac:dyDescent="0.3">
      <c r="A2197">
        <v>2195</v>
      </c>
      <c r="B2197">
        <v>2022</v>
      </c>
      <c r="C2197">
        <v>5</v>
      </c>
      <c r="D2197" t="s">
        <v>608</v>
      </c>
      <c r="E2197" s="1">
        <v>1996197430.5933101</v>
      </c>
      <c r="F2197">
        <v>43.455718098873099</v>
      </c>
      <c r="G2197" t="s">
        <v>462</v>
      </c>
    </row>
    <row r="2198" spans="1:7" x14ac:dyDescent="0.3">
      <c r="A2198">
        <v>2196</v>
      </c>
      <c r="B2198">
        <v>2022</v>
      </c>
      <c r="C2198">
        <v>5</v>
      </c>
      <c r="D2198" t="s">
        <v>609</v>
      </c>
      <c r="E2198" s="1">
        <v>827884512.01094699</v>
      </c>
      <c r="F2198">
        <v>132.614699417461</v>
      </c>
      <c r="G2198" t="s">
        <v>462</v>
      </c>
    </row>
    <row r="2199" spans="1:7" x14ac:dyDescent="0.3">
      <c r="A2199">
        <v>2197</v>
      </c>
      <c r="B2199">
        <v>2022</v>
      </c>
      <c r="C2199">
        <v>5</v>
      </c>
      <c r="D2199" t="s">
        <v>610</v>
      </c>
      <c r="E2199" s="1">
        <v>27925066662.691898</v>
      </c>
      <c r="F2199">
        <v>50.826333988297201</v>
      </c>
      <c r="G2199" t="s">
        <v>462</v>
      </c>
    </row>
    <row r="2200" spans="1:7" x14ac:dyDescent="0.3">
      <c r="A2200">
        <v>2198</v>
      </c>
      <c r="B2200">
        <v>2022</v>
      </c>
      <c r="C2200">
        <v>5</v>
      </c>
      <c r="D2200" t="s">
        <v>611</v>
      </c>
      <c r="E2200" s="1">
        <v>9991630666.6372299</v>
      </c>
      <c r="F2200">
        <v>34.5009191933013</v>
      </c>
      <c r="G2200" t="s">
        <v>462</v>
      </c>
    </row>
    <row r="2201" spans="1:7" x14ac:dyDescent="0.3">
      <c r="A2201">
        <v>2199</v>
      </c>
      <c r="B2201">
        <v>2022</v>
      </c>
      <c r="C2201">
        <v>5</v>
      </c>
      <c r="E2201" s="1">
        <v>7292661387.1202002</v>
      </c>
      <c r="F2201">
        <v>59.602225241243701</v>
      </c>
      <c r="G2201" t="s">
        <v>462</v>
      </c>
    </row>
    <row r="2202" spans="1:7" x14ac:dyDescent="0.3">
      <c r="A2202">
        <v>2200</v>
      </c>
      <c r="B2202">
        <v>2022</v>
      </c>
      <c r="C2202">
        <v>5</v>
      </c>
      <c r="D2202" t="s">
        <v>612</v>
      </c>
      <c r="E2202" s="1">
        <v>13256390113.066601</v>
      </c>
      <c r="F2202">
        <v>37.143584957574603</v>
      </c>
      <c r="G2202" t="s">
        <v>462</v>
      </c>
    </row>
    <row r="2203" spans="1:7" x14ac:dyDescent="0.3">
      <c r="A2203">
        <v>2201</v>
      </c>
      <c r="B2203">
        <v>2022</v>
      </c>
      <c r="C2203">
        <v>5</v>
      </c>
      <c r="D2203" t="s">
        <v>613</v>
      </c>
      <c r="E2203" s="1">
        <v>3581196595.78016</v>
      </c>
      <c r="F2203">
        <v>7.0820371444868</v>
      </c>
      <c r="G2203" t="s">
        <v>462</v>
      </c>
    </row>
    <row r="2204" spans="1:7" x14ac:dyDescent="0.3">
      <c r="A2204">
        <v>2202</v>
      </c>
      <c r="B2204">
        <v>2022</v>
      </c>
      <c r="C2204">
        <v>5</v>
      </c>
      <c r="E2204" s="1">
        <v>37247152.902896002</v>
      </c>
      <c r="F2204">
        <v>61.700235501987699</v>
      </c>
      <c r="G2204" t="s">
        <v>462</v>
      </c>
    </row>
    <row r="2205" spans="1:7" x14ac:dyDescent="0.3">
      <c r="A2205">
        <v>2203</v>
      </c>
      <c r="B2205">
        <v>2022</v>
      </c>
      <c r="C2205">
        <v>5</v>
      </c>
      <c r="E2205" s="1">
        <v>25322285.179603402</v>
      </c>
      <c r="F2205">
        <v>3.5677941703435101</v>
      </c>
      <c r="G2205" t="s">
        <v>462</v>
      </c>
    </row>
    <row r="2206" spans="1:7" x14ac:dyDescent="0.3">
      <c r="A2206">
        <v>2204</v>
      </c>
      <c r="B2206">
        <v>2022</v>
      </c>
      <c r="C2206">
        <v>5</v>
      </c>
      <c r="D2206" t="s">
        <v>615</v>
      </c>
      <c r="E2206" s="1">
        <v>2041018330.9093001</v>
      </c>
      <c r="F2206">
        <v>87.170920038543201</v>
      </c>
      <c r="G2206" t="s">
        <v>462</v>
      </c>
    </row>
    <row r="2207" spans="1:7" x14ac:dyDescent="0.3">
      <c r="A2207">
        <v>2205</v>
      </c>
      <c r="B2207">
        <v>2022</v>
      </c>
      <c r="C2207">
        <v>5</v>
      </c>
      <c r="D2207" t="s">
        <v>616</v>
      </c>
      <c r="E2207" s="1">
        <v>605930355.27862597</v>
      </c>
      <c r="F2207">
        <v>96.208975056428699</v>
      </c>
      <c r="G2207" t="s">
        <v>462</v>
      </c>
    </row>
    <row r="2208" spans="1:7" x14ac:dyDescent="0.3">
      <c r="A2208">
        <v>2206</v>
      </c>
      <c r="B2208">
        <v>2022</v>
      </c>
      <c r="C2208">
        <v>5</v>
      </c>
      <c r="E2208" s="1">
        <v>131035151.786063</v>
      </c>
      <c r="F2208">
        <v>103.31342651534599</v>
      </c>
      <c r="G2208" t="s">
        <v>462</v>
      </c>
    </row>
    <row r="2209" spans="1:7" x14ac:dyDescent="0.3">
      <c r="A2209">
        <v>2207</v>
      </c>
      <c r="B2209">
        <v>2022</v>
      </c>
      <c r="C2209">
        <v>5</v>
      </c>
      <c r="D2209" t="s">
        <v>617</v>
      </c>
      <c r="E2209" s="1">
        <v>611436351.56101799</v>
      </c>
      <c r="F2209">
        <v>114.4213353919</v>
      </c>
      <c r="G2209" t="s">
        <v>462</v>
      </c>
    </row>
    <row r="2210" spans="1:7" x14ac:dyDescent="0.3">
      <c r="A2210">
        <v>2208</v>
      </c>
      <c r="B2210">
        <v>2022</v>
      </c>
      <c r="C2210">
        <v>5</v>
      </c>
      <c r="E2210" s="1">
        <v>35239045.096558496</v>
      </c>
      <c r="F2210">
        <v>96.600497553171195</v>
      </c>
      <c r="G2210" t="s">
        <v>462</v>
      </c>
    </row>
    <row r="2211" spans="1:7" x14ac:dyDescent="0.3">
      <c r="A2211">
        <v>2209</v>
      </c>
      <c r="B2211">
        <v>2022</v>
      </c>
      <c r="C2211">
        <v>5</v>
      </c>
      <c r="D2211" t="s">
        <v>619</v>
      </c>
      <c r="E2211" s="1">
        <v>411572220.10175699</v>
      </c>
      <c r="F2211">
        <v>105.360971331823</v>
      </c>
      <c r="G2211" t="s">
        <v>462</v>
      </c>
    </row>
    <row r="2212" spans="1:7" x14ac:dyDescent="0.3">
      <c r="A2212">
        <v>2210</v>
      </c>
      <c r="B2212">
        <v>2022</v>
      </c>
      <c r="C2212">
        <v>5</v>
      </c>
      <c r="D2212" t="s">
        <v>621</v>
      </c>
      <c r="E2212" s="1">
        <v>142609914.55098999</v>
      </c>
      <c r="F2212">
        <v>147.20300871961899</v>
      </c>
      <c r="G2212" t="s">
        <v>462</v>
      </c>
    </row>
    <row r="2213" spans="1:7" x14ac:dyDescent="0.3">
      <c r="A2213">
        <v>2211</v>
      </c>
      <c r="B2213">
        <v>2022</v>
      </c>
      <c r="C2213">
        <v>5</v>
      </c>
      <c r="D2213" t="s">
        <v>622</v>
      </c>
      <c r="E2213" s="1">
        <v>325241863.996732</v>
      </c>
      <c r="F2213">
        <v>76.874941966763402</v>
      </c>
      <c r="G2213" t="s">
        <v>462</v>
      </c>
    </row>
    <row r="2214" spans="1:7" x14ac:dyDescent="0.3">
      <c r="A2214">
        <v>2212</v>
      </c>
      <c r="B2214">
        <v>2022</v>
      </c>
      <c r="C2214">
        <v>5</v>
      </c>
      <c r="D2214" t="s">
        <v>623</v>
      </c>
      <c r="E2214" s="1">
        <v>549866723.00464296</v>
      </c>
      <c r="F2214">
        <v>86.587280790747997</v>
      </c>
      <c r="G2214" t="s">
        <v>462</v>
      </c>
    </row>
    <row r="2215" spans="1:7" x14ac:dyDescent="0.3">
      <c r="A2215">
        <v>2213</v>
      </c>
      <c r="B2215">
        <v>2022</v>
      </c>
      <c r="C2215">
        <v>5</v>
      </c>
      <c r="E2215" s="1">
        <v>51177523.518806398</v>
      </c>
      <c r="F2215">
        <v>114.903503307786</v>
      </c>
      <c r="G2215" t="s">
        <v>462</v>
      </c>
    </row>
    <row r="2216" spans="1:7" x14ac:dyDescent="0.3">
      <c r="A2216">
        <v>2214</v>
      </c>
      <c r="B2216">
        <v>2022</v>
      </c>
      <c r="C2216">
        <v>5</v>
      </c>
      <c r="E2216" s="1">
        <v>18918004.079254899</v>
      </c>
      <c r="F2216">
        <v>71.873039392133506</v>
      </c>
      <c r="G2216" t="s">
        <v>462</v>
      </c>
    </row>
    <row r="2217" spans="1:7" x14ac:dyDescent="0.3">
      <c r="A2217">
        <v>2215</v>
      </c>
      <c r="B2217">
        <v>2022</v>
      </c>
      <c r="C2217">
        <v>5</v>
      </c>
      <c r="E2217" s="1">
        <v>167968861.782038</v>
      </c>
      <c r="F2217">
        <v>85.603488359167002</v>
      </c>
      <c r="G2217" t="s">
        <v>462</v>
      </c>
    </row>
    <row r="2218" spans="1:7" x14ac:dyDescent="0.3">
      <c r="A2218">
        <v>2216</v>
      </c>
      <c r="B2218">
        <v>2022</v>
      </c>
      <c r="C2218">
        <v>5</v>
      </c>
      <c r="E2218" s="1">
        <v>81433391.728578895</v>
      </c>
      <c r="F2218">
        <v>22.4059153555676</v>
      </c>
      <c r="G2218" t="s">
        <v>462</v>
      </c>
    </row>
    <row r="2219" spans="1:7" x14ac:dyDescent="0.3">
      <c r="A2219">
        <v>2217</v>
      </c>
      <c r="B2219">
        <v>2022</v>
      </c>
      <c r="C2219">
        <v>5</v>
      </c>
      <c r="D2219" t="s">
        <v>624</v>
      </c>
      <c r="E2219" s="1">
        <v>11550167785.3235</v>
      </c>
      <c r="F2219">
        <v>17.7876194415133</v>
      </c>
      <c r="G2219" t="s">
        <v>462</v>
      </c>
    </row>
    <row r="2220" spans="1:7" x14ac:dyDescent="0.3">
      <c r="A2220">
        <v>2218</v>
      </c>
      <c r="B2220">
        <v>2022</v>
      </c>
      <c r="C2220">
        <v>5</v>
      </c>
      <c r="D2220" t="s">
        <v>625</v>
      </c>
      <c r="E2220" s="1">
        <v>13014403053.783501</v>
      </c>
      <c r="F2220">
        <v>39.706365052419699</v>
      </c>
      <c r="G2220" t="s">
        <v>462</v>
      </c>
    </row>
    <row r="2221" spans="1:7" x14ac:dyDescent="0.3">
      <c r="A2221">
        <v>2219</v>
      </c>
      <c r="B2221">
        <v>2022</v>
      </c>
      <c r="C2221">
        <v>5</v>
      </c>
      <c r="D2221" t="s">
        <v>626</v>
      </c>
      <c r="E2221" s="1">
        <v>1423069413.0258601</v>
      </c>
      <c r="F2221">
        <v>93.631648823831</v>
      </c>
      <c r="G2221" t="s">
        <v>462</v>
      </c>
    </row>
    <row r="2222" spans="1:7" x14ac:dyDescent="0.3">
      <c r="A2222">
        <v>2220</v>
      </c>
      <c r="B2222">
        <v>2022</v>
      </c>
      <c r="C2222">
        <v>5</v>
      </c>
      <c r="D2222" t="s">
        <v>627</v>
      </c>
      <c r="E2222" s="1">
        <v>604356379.307827</v>
      </c>
      <c r="F2222">
        <v>88.533578194651199</v>
      </c>
      <c r="G2222" t="s">
        <v>462</v>
      </c>
    </row>
    <row r="2223" spans="1:7" x14ac:dyDescent="0.3">
      <c r="A2223">
        <v>2221</v>
      </c>
      <c r="B2223">
        <v>2022</v>
      </c>
      <c r="C2223">
        <v>5</v>
      </c>
      <c r="D2223" t="s">
        <v>628</v>
      </c>
      <c r="E2223" s="1">
        <v>728853784.529477</v>
      </c>
      <c r="F2223">
        <v>94.068845162197405</v>
      </c>
      <c r="G2223" t="s">
        <v>462</v>
      </c>
    </row>
    <row r="2224" spans="1:7" x14ac:dyDescent="0.3">
      <c r="A2224">
        <v>2222</v>
      </c>
      <c r="B2224">
        <v>2022</v>
      </c>
      <c r="C2224">
        <v>5</v>
      </c>
      <c r="D2224" t="s">
        <v>629</v>
      </c>
      <c r="E2224" s="1">
        <v>1156953600.2190299</v>
      </c>
      <c r="F2224">
        <v>99.111701044253707</v>
      </c>
      <c r="G2224" t="s">
        <v>462</v>
      </c>
    </row>
    <row r="2225" spans="1:7" x14ac:dyDescent="0.3">
      <c r="A2225">
        <v>2223</v>
      </c>
      <c r="B2225">
        <v>2022</v>
      </c>
      <c r="C2225">
        <v>5</v>
      </c>
      <c r="D2225" t="s">
        <v>630</v>
      </c>
      <c r="E2225" s="1">
        <v>8242799167.7091198</v>
      </c>
      <c r="F2225">
        <v>51.246390827967303</v>
      </c>
      <c r="G2225" t="s">
        <v>462</v>
      </c>
    </row>
    <row r="2226" spans="1:7" x14ac:dyDescent="0.3">
      <c r="A2226">
        <v>2224</v>
      </c>
      <c r="B2226">
        <v>2022</v>
      </c>
      <c r="C2226">
        <v>5</v>
      </c>
      <c r="D2226" t="s">
        <v>631</v>
      </c>
      <c r="E2226" s="1">
        <v>968076931.52810705</v>
      </c>
      <c r="F2226">
        <v>77.246030310196502</v>
      </c>
      <c r="G2226" t="s">
        <v>462</v>
      </c>
    </row>
    <row r="2227" spans="1:7" x14ac:dyDescent="0.3">
      <c r="A2227">
        <v>2225</v>
      </c>
      <c r="B2227">
        <v>2022</v>
      </c>
      <c r="C2227">
        <v>5</v>
      </c>
      <c r="D2227" t="s">
        <v>632</v>
      </c>
      <c r="E2227" s="1">
        <v>755819072.60557199</v>
      </c>
      <c r="F2227">
        <v>105.6057573423</v>
      </c>
      <c r="G2227" t="s">
        <v>462</v>
      </c>
    </row>
    <row r="2228" spans="1:7" x14ac:dyDescent="0.3">
      <c r="A2228">
        <v>2226</v>
      </c>
      <c r="B2228">
        <v>2022</v>
      </c>
      <c r="C2228">
        <v>6</v>
      </c>
      <c r="D2228" t="s">
        <v>597</v>
      </c>
      <c r="E2228" s="1">
        <v>11471728699.770399</v>
      </c>
      <c r="F2228">
        <v>17.782559917413199</v>
      </c>
      <c r="G2228" t="s">
        <v>462</v>
      </c>
    </row>
    <row r="2229" spans="1:7" x14ac:dyDescent="0.3">
      <c r="A2229">
        <v>2227</v>
      </c>
      <c r="B2229">
        <v>2022</v>
      </c>
      <c r="C2229">
        <v>6</v>
      </c>
      <c r="D2229" t="s">
        <v>598</v>
      </c>
      <c r="E2229" s="1">
        <v>3687689163.67488</v>
      </c>
      <c r="F2229">
        <v>39.961548098772198</v>
      </c>
      <c r="G2229" t="s">
        <v>462</v>
      </c>
    </row>
    <row r="2230" spans="1:7" x14ac:dyDescent="0.3">
      <c r="A2230">
        <v>2228</v>
      </c>
      <c r="B2230">
        <v>2022</v>
      </c>
      <c r="C2230">
        <v>6</v>
      </c>
      <c r="D2230" t="s">
        <v>599</v>
      </c>
      <c r="E2230" s="1">
        <v>1328345994.4294701</v>
      </c>
      <c r="F2230">
        <v>52.5486258840779</v>
      </c>
      <c r="G2230" t="s">
        <v>462</v>
      </c>
    </row>
    <row r="2231" spans="1:7" x14ac:dyDescent="0.3">
      <c r="A2231">
        <v>2229</v>
      </c>
      <c r="B2231">
        <v>2022</v>
      </c>
      <c r="C2231">
        <v>6</v>
      </c>
      <c r="D2231" t="s">
        <v>600</v>
      </c>
      <c r="E2231" s="1">
        <v>2386916831.8411002</v>
      </c>
      <c r="F2231">
        <v>74.586467186774797</v>
      </c>
      <c r="G2231" t="s">
        <v>462</v>
      </c>
    </row>
    <row r="2232" spans="1:7" x14ac:dyDescent="0.3">
      <c r="A2232">
        <v>2230</v>
      </c>
      <c r="B2232">
        <v>2022</v>
      </c>
      <c r="C2232">
        <v>6</v>
      </c>
      <c r="D2232" t="s">
        <v>601</v>
      </c>
      <c r="E2232" s="1">
        <v>1267625229.7317801</v>
      </c>
      <c r="F2232">
        <v>56.992861387094401</v>
      </c>
      <c r="G2232" t="s">
        <v>462</v>
      </c>
    </row>
    <row r="2233" spans="1:7" x14ac:dyDescent="0.3">
      <c r="A2233">
        <v>2231</v>
      </c>
      <c r="B2233">
        <v>2022</v>
      </c>
      <c r="C2233">
        <v>6</v>
      </c>
      <c r="D2233" t="s">
        <v>602</v>
      </c>
      <c r="E2233" s="1">
        <v>391058343.134152</v>
      </c>
      <c r="F2233">
        <v>70.131792557957297</v>
      </c>
      <c r="G2233" t="s">
        <v>462</v>
      </c>
    </row>
    <row r="2234" spans="1:7" x14ac:dyDescent="0.3">
      <c r="A2234">
        <v>2232</v>
      </c>
      <c r="B2234">
        <v>2022</v>
      </c>
      <c r="C2234">
        <v>6</v>
      </c>
      <c r="D2234" t="s">
        <v>603</v>
      </c>
      <c r="E2234" s="1">
        <v>422085764.02112901</v>
      </c>
      <c r="F2234">
        <v>79.748089211615707</v>
      </c>
      <c r="G2234" t="s">
        <v>462</v>
      </c>
    </row>
    <row r="2235" spans="1:7" x14ac:dyDescent="0.3">
      <c r="A2235">
        <v>2233</v>
      </c>
      <c r="B2235">
        <v>2022</v>
      </c>
      <c r="C2235">
        <v>6</v>
      </c>
      <c r="D2235" t="s">
        <v>604</v>
      </c>
      <c r="E2235" s="1">
        <v>397694749.90066302</v>
      </c>
      <c r="F2235">
        <v>88.214199430149193</v>
      </c>
      <c r="G2235" t="s">
        <v>462</v>
      </c>
    </row>
    <row r="2236" spans="1:7" x14ac:dyDescent="0.3">
      <c r="A2236">
        <v>2234</v>
      </c>
      <c r="B2236">
        <v>2022</v>
      </c>
      <c r="C2236">
        <v>6</v>
      </c>
      <c r="D2236" t="s">
        <v>605</v>
      </c>
      <c r="E2236" s="1">
        <v>1517354861.31195</v>
      </c>
      <c r="F2236">
        <v>59.939643174679901</v>
      </c>
      <c r="G2236" t="s">
        <v>462</v>
      </c>
    </row>
    <row r="2237" spans="1:7" x14ac:dyDescent="0.3">
      <c r="A2237">
        <v>2235</v>
      </c>
      <c r="B2237">
        <v>2022</v>
      </c>
      <c r="C2237">
        <v>6</v>
      </c>
      <c r="D2237" t="s">
        <v>606</v>
      </c>
      <c r="E2237" s="1">
        <v>5106491399.3695297</v>
      </c>
      <c r="F2237">
        <v>45.059408815809199</v>
      </c>
      <c r="G2237" t="s">
        <v>462</v>
      </c>
    </row>
    <row r="2238" spans="1:7" x14ac:dyDescent="0.3">
      <c r="A2238">
        <v>2236</v>
      </c>
      <c r="B2238">
        <v>2022</v>
      </c>
      <c r="C2238">
        <v>6</v>
      </c>
      <c r="D2238" t="s">
        <v>607</v>
      </c>
      <c r="E2238" s="1">
        <v>1640324372.38025</v>
      </c>
      <c r="F2238">
        <v>16.102373831858198</v>
      </c>
      <c r="G2238" t="s">
        <v>462</v>
      </c>
    </row>
    <row r="2239" spans="1:7" x14ac:dyDescent="0.3">
      <c r="A2239">
        <v>2237</v>
      </c>
      <c r="B2239">
        <v>2022</v>
      </c>
      <c r="C2239">
        <v>6</v>
      </c>
      <c r="D2239" t="s">
        <v>608</v>
      </c>
      <c r="E2239" s="1">
        <v>1996197430.5933101</v>
      </c>
      <c r="F2239">
        <v>10.166820005981799</v>
      </c>
      <c r="G2239" t="s">
        <v>462</v>
      </c>
    </row>
    <row r="2240" spans="1:7" x14ac:dyDescent="0.3">
      <c r="A2240">
        <v>2238</v>
      </c>
      <c r="B2240">
        <v>2022</v>
      </c>
      <c r="C2240">
        <v>6</v>
      </c>
      <c r="D2240" t="s">
        <v>609</v>
      </c>
      <c r="E2240" s="1">
        <v>827884512.01094699</v>
      </c>
      <c r="F2240">
        <v>66.902742802317306</v>
      </c>
      <c r="G2240" t="s">
        <v>462</v>
      </c>
    </row>
    <row r="2241" spans="1:7" x14ac:dyDescent="0.3">
      <c r="A2241">
        <v>2239</v>
      </c>
      <c r="B2241">
        <v>2022</v>
      </c>
      <c r="C2241">
        <v>6</v>
      </c>
      <c r="D2241" t="s">
        <v>610</v>
      </c>
      <c r="E2241" s="1">
        <v>27925066662.691898</v>
      </c>
      <c r="F2241">
        <v>13.478392356332799</v>
      </c>
      <c r="G2241" t="s">
        <v>462</v>
      </c>
    </row>
    <row r="2242" spans="1:7" x14ac:dyDescent="0.3">
      <c r="A2242">
        <v>2240</v>
      </c>
      <c r="B2242">
        <v>2022</v>
      </c>
      <c r="C2242">
        <v>6</v>
      </c>
      <c r="D2242" t="s">
        <v>611</v>
      </c>
      <c r="E2242" s="1">
        <v>9991630666.6372299</v>
      </c>
      <c r="F2242">
        <v>4.8349238844262699</v>
      </c>
      <c r="G2242" t="s">
        <v>462</v>
      </c>
    </row>
    <row r="2243" spans="1:7" x14ac:dyDescent="0.3">
      <c r="A2243">
        <v>2241</v>
      </c>
      <c r="B2243">
        <v>2022</v>
      </c>
      <c r="C2243">
        <v>6</v>
      </c>
      <c r="E2243" s="1">
        <v>7292661387.1202002</v>
      </c>
      <c r="F2243">
        <v>20.9342631864723</v>
      </c>
      <c r="G2243" t="s">
        <v>462</v>
      </c>
    </row>
    <row r="2244" spans="1:7" x14ac:dyDescent="0.3">
      <c r="A2244">
        <v>2242</v>
      </c>
      <c r="B2244">
        <v>2022</v>
      </c>
      <c r="C2244">
        <v>6</v>
      </c>
      <c r="D2244" t="s">
        <v>612</v>
      </c>
      <c r="E2244" s="1">
        <v>13256390113.066601</v>
      </c>
      <c r="F2244">
        <v>10.4610880278093</v>
      </c>
      <c r="G2244" t="s">
        <v>462</v>
      </c>
    </row>
    <row r="2245" spans="1:7" x14ac:dyDescent="0.3">
      <c r="A2245">
        <v>2243</v>
      </c>
      <c r="B2245">
        <v>2022</v>
      </c>
      <c r="C2245">
        <v>6</v>
      </c>
      <c r="D2245" t="s">
        <v>613</v>
      </c>
      <c r="E2245" s="1">
        <v>3581196595.78016</v>
      </c>
      <c r="F2245">
        <v>4.2287478935190599</v>
      </c>
      <c r="G2245" t="s">
        <v>462</v>
      </c>
    </row>
    <row r="2246" spans="1:7" x14ac:dyDescent="0.3">
      <c r="A2246">
        <v>2244</v>
      </c>
      <c r="B2246">
        <v>2022</v>
      </c>
      <c r="C2246">
        <v>6</v>
      </c>
      <c r="E2246" s="1">
        <v>37247152.902896002</v>
      </c>
      <c r="F2246">
        <v>19.813845092543101</v>
      </c>
      <c r="G2246" t="s">
        <v>462</v>
      </c>
    </row>
    <row r="2247" spans="1:7" x14ac:dyDescent="0.3">
      <c r="A2247">
        <v>2245</v>
      </c>
      <c r="B2247">
        <v>2022</v>
      </c>
      <c r="C2247">
        <v>6</v>
      </c>
      <c r="E2247" s="1">
        <v>25322285.179603402</v>
      </c>
      <c r="F2247">
        <v>0.52413340244731299</v>
      </c>
      <c r="G2247" t="s">
        <v>462</v>
      </c>
    </row>
    <row r="2248" spans="1:7" x14ac:dyDescent="0.3">
      <c r="A2248">
        <v>2246</v>
      </c>
      <c r="B2248">
        <v>2022</v>
      </c>
      <c r="C2248">
        <v>6</v>
      </c>
      <c r="D2248" t="s">
        <v>615</v>
      </c>
      <c r="E2248" s="1">
        <v>2041018330.9093001</v>
      </c>
      <c r="F2248">
        <v>30.708741537734198</v>
      </c>
      <c r="G2248" t="s">
        <v>462</v>
      </c>
    </row>
    <row r="2249" spans="1:7" x14ac:dyDescent="0.3">
      <c r="A2249">
        <v>2247</v>
      </c>
      <c r="B2249">
        <v>2022</v>
      </c>
      <c r="C2249">
        <v>6</v>
      </c>
      <c r="D2249" t="s">
        <v>616</v>
      </c>
      <c r="E2249" s="1">
        <v>605930355.27862597</v>
      </c>
      <c r="F2249">
        <v>68.875734559192594</v>
      </c>
      <c r="G2249" t="s">
        <v>462</v>
      </c>
    </row>
    <row r="2250" spans="1:7" x14ac:dyDescent="0.3">
      <c r="A2250">
        <v>2248</v>
      </c>
      <c r="B2250">
        <v>2022</v>
      </c>
      <c r="C2250">
        <v>6</v>
      </c>
      <c r="E2250" s="1">
        <v>131035151.786063</v>
      </c>
      <c r="F2250">
        <v>78.800985588114301</v>
      </c>
      <c r="G2250" t="s">
        <v>462</v>
      </c>
    </row>
    <row r="2251" spans="1:7" x14ac:dyDescent="0.3">
      <c r="A2251">
        <v>2249</v>
      </c>
      <c r="B2251">
        <v>2022</v>
      </c>
      <c r="C2251">
        <v>6</v>
      </c>
      <c r="D2251" t="s">
        <v>617</v>
      </c>
      <c r="E2251" s="1">
        <v>611436351.56101799</v>
      </c>
      <c r="F2251">
        <v>62.565291473427102</v>
      </c>
      <c r="G2251" t="s">
        <v>462</v>
      </c>
    </row>
    <row r="2252" spans="1:7" x14ac:dyDescent="0.3">
      <c r="A2252">
        <v>2250</v>
      </c>
      <c r="B2252">
        <v>2022</v>
      </c>
      <c r="C2252">
        <v>6</v>
      </c>
      <c r="E2252" s="1">
        <v>35239045.096558496</v>
      </c>
      <c r="F2252">
        <v>54.6718730230305</v>
      </c>
      <c r="G2252" t="s">
        <v>462</v>
      </c>
    </row>
    <row r="2253" spans="1:7" x14ac:dyDescent="0.3">
      <c r="A2253">
        <v>2251</v>
      </c>
      <c r="B2253">
        <v>2022</v>
      </c>
      <c r="C2253">
        <v>6</v>
      </c>
      <c r="D2253" t="s">
        <v>619</v>
      </c>
      <c r="E2253" s="1">
        <v>411572220.10175699</v>
      </c>
      <c r="F2253">
        <v>61.6332423621676</v>
      </c>
      <c r="G2253" t="s">
        <v>462</v>
      </c>
    </row>
    <row r="2254" spans="1:7" x14ac:dyDescent="0.3">
      <c r="A2254">
        <v>2252</v>
      </c>
      <c r="B2254">
        <v>2022</v>
      </c>
      <c r="C2254">
        <v>6</v>
      </c>
      <c r="D2254" t="s">
        <v>621</v>
      </c>
      <c r="E2254" s="1">
        <v>142609914.55098999</v>
      </c>
      <c r="F2254">
        <v>77.2004260063365</v>
      </c>
      <c r="G2254" t="s">
        <v>462</v>
      </c>
    </row>
    <row r="2255" spans="1:7" x14ac:dyDescent="0.3">
      <c r="A2255">
        <v>2253</v>
      </c>
      <c r="B2255">
        <v>2022</v>
      </c>
      <c r="C2255">
        <v>6</v>
      </c>
      <c r="D2255" t="s">
        <v>622</v>
      </c>
      <c r="E2255" s="1">
        <v>325241863.996732</v>
      </c>
      <c r="F2255">
        <v>43.331980348724002</v>
      </c>
      <c r="G2255" t="s">
        <v>462</v>
      </c>
    </row>
    <row r="2256" spans="1:7" x14ac:dyDescent="0.3">
      <c r="A2256">
        <v>2254</v>
      </c>
      <c r="B2256">
        <v>2022</v>
      </c>
      <c r="C2256">
        <v>6</v>
      </c>
      <c r="D2256" t="s">
        <v>623</v>
      </c>
      <c r="E2256" s="1">
        <v>549866723.00464296</v>
      </c>
      <c r="F2256">
        <v>46.008065257370902</v>
      </c>
      <c r="G2256" t="s">
        <v>462</v>
      </c>
    </row>
    <row r="2257" spans="1:7" x14ac:dyDescent="0.3">
      <c r="A2257">
        <v>2255</v>
      </c>
      <c r="B2257">
        <v>2022</v>
      </c>
      <c r="C2257">
        <v>6</v>
      </c>
      <c r="E2257" s="1">
        <v>51177523.518806398</v>
      </c>
      <c r="F2257">
        <v>65.409138275755197</v>
      </c>
      <c r="G2257" t="s">
        <v>462</v>
      </c>
    </row>
    <row r="2258" spans="1:7" x14ac:dyDescent="0.3">
      <c r="A2258">
        <v>2256</v>
      </c>
      <c r="B2258">
        <v>2022</v>
      </c>
      <c r="C2258">
        <v>6</v>
      </c>
      <c r="E2258" s="1">
        <v>18918004.079254899</v>
      </c>
      <c r="F2258">
        <v>43.726498030514101</v>
      </c>
      <c r="G2258" t="s">
        <v>462</v>
      </c>
    </row>
    <row r="2259" spans="1:7" x14ac:dyDescent="0.3">
      <c r="A2259">
        <v>2257</v>
      </c>
      <c r="B2259">
        <v>2022</v>
      </c>
      <c r="C2259">
        <v>6</v>
      </c>
      <c r="E2259" s="1">
        <v>167968861.782038</v>
      </c>
      <c r="F2259">
        <v>38.011579675468198</v>
      </c>
      <c r="G2259" t="s">
        <v>462</v>
      </c>
    </row>
    <row r="2260" spans="1:7" x14ac:dyDescent="0.3">
      <c r="A2260">
        <v>2258</v>
      </c>
      <c r="B2260">
        <v>2022</v>
      </c>
      <c r="C2260">
        <v>6</v>
      </c>
      <c r="E2260" s="1">
        <v>81433391.728578895</v>
      </c>
      <c r="F2260">
        <v>1.1126762793963101</v>
      </c>
      <c r="G2260" t="s">
        <v>462</v>
      </c>
    </row>
    <row r="2261" spans="1:7" x14ac:dyDescent="0.3">
      <c r="A2261">
        <v>2259</v>
      </c>
      <c r="B2261">
        <v>2022</v>
      </c>
      <c r="C2261">
        <v>6</v>
      </c>
      <c r="D2261" t="s">
        <v>624</v>
      </c>
      <c r="E2261" s="1">
        <v>11550167785.3235</v>
      </c>
      <c r="F2261">
        <v>1.8010750950802401</v>
      </c>
      <c r="G2261" t="s">
        <v>462</v>
      </c>
    </row>
    <row r="2262" spans="1:7" x14ac:dyDescent="0.3">
      <c r="A2262">
        <v>2260</v>
      </c>
      <c r="B2262">
        <v>2022</v>
      </c>
      <c r="C2262">
        <v>6</v>
      </c>
      <c r="D2262" t="s">
        <v>625</v>
      </c>
      <c r="E2262" s="1">
        <v>13014403053.783501</v>
      </c>
      <c r="F2262">
        <v>23.136311248277899</v>
      </c>
      <c r="G2262" t="s">
        <v>462</v>
      </c>
    </row>
    <row r="2263" spans="1:7" x14ac:dyDescent="0.3">
      <c r="A2263">
        <v>2261</v>
      </c>
      <c r="B2263">
        <v>2022</v>
      </c>
      <c r="C2263">
        <v>6</v>
      </c>
      <c r="D2263" t="s">
        <v>626</v>
      </c>
      <c r="E2263" s="1">
        <v>1423069413.0258601</v>
      </c>
      <c r="F2263">
        <v>50.318855535725</v>
      </c>
      <c r="G2263" t="s">
        <v>462</v>
      </c>
    </row>
    <row r="2264" spans="1:7" x14ac:dyDescent="0.3">
      <c r="A2264">
        <v>2262</v>
      </c>
      <c r="B2264">
        <v>2022</v>
      </c>
      <c r="C2264">
        <v>6</v>
      </c>
      <c r="D2264" t="s">
        <v>627</v>
      </c>
      <c r="E2264" s="1">
        <v>604356379.307827</v>
      </c>
      <c r="F2264">
        <v>61.649304199033303</v>
      </c>
      <c r="G2264" t="s">
        <v>462</v>
      </c>
    </row>
    <row r="2265" spans="1:7" x14ac:dyDescent="0.3">
      <c r="A2265">
        <v>2263</v>
      </c>
      <c r="B2265">
        <v>2022</v>
      </c>
      <c r="C2265">
        <v>6</v>
      </c>
      <c r="D2265" t="s">
        <v>628</v>
      </c>
      <c r="E2265" s="1">
        <v>728853784.529477</v>
      </c>
      <c r="F2265">
        <v>58.986990326974102</v>
      </c>
      <c r="G2265" t="s">
        <v>462</v>
      </c>
    </row>
    <row r="2266" spans="1:7" x14ac:dyDescent="0.3">
      <c r="A2266">
        <v>2264</v>
      </c>
      <c r="B2266">
        <v>2022</v>
      </c>
      <c r="C2266">
        <v>6</v>
      </c>
      <c r="D2266" t="s">
        <v>629</v>
      </c>
      <c r="E2266" s="1">
        <v>1156953600.2190299</v>
      </c>
      <c r="F2266">
        <v>34.455437009023903</v>
      </c>
      <c r="G2266" t="s">
        <v>462</v>
      </c>
    </row>
    <row r="2267" spans="1:7" x14ac:dyDescent="0.3">
      <c r="A2267">
        <v>2265</v>
      </c>
      <c r="B2267">
        <v>2022</v>
      </c>
      <c r="C2267">
        <v>6</v>
      </c>
      <c r="D2267" t="s">
        <v>630</v>
      </c>
      <c r="E2267" s="1">
        <v>8242799167.7091198</v>
      </c>
      <c r="F2267">
        <v>6.7696141062678103</v>
      </c>
      <c r="G2267" t="s">
        <v>462</v>
      </c>
    </row>
    <row r="2268" spans="1:7" x14ac:dyDescent="0.3">
      <c r="A2268">
        <v>2266</v>
      </c>
      <c r="B2268">
        <v>2022</v>
      </c>
      <c r="C2268">
        <v>6</v>
      </c>
      <c r="D2268" t="s">
        <v>631</v>
      </c>
      <c r="E2268" s="1">
        <v>968076931.52810705</v>
      </c>
      <c r="F2268">
        <v>44.894913497927199</v>
      </c>
      <c r="G2268" t="s">
        <v>462</v>
      </c>
    </row>
    <row r="2269" spans="1:7" x14ac:dyDescent="0.3">
      <c r="A2269">
        <v>2267</v>
      </c>
      <c r="B2269">
        <v>2022</v>
      </c>
      <c r="C2269">
        <v>6</v>
      </c>
      <c r="D2269" t="s">
        <v>632</v>
      </c>
      <c r="E2269" s="1">
        <v>755819072.60557199</v>
      </c>
      <c r="F2269">
        <v>43.584045900483403</v>
      </c>
      <c r="G2269" t="s">
        <v>462</v>
      </c>
    </row>
    <row r="2270" spans="1:7" x14ac:dyDescent="0.3">
      <c r="A2270">
        <v>2268</v>
      </c>
      <c r="B2270">
        <v>2022</v>
      </c>
      <c r="C2270">
        <v>7</v>
      </c>
      <c r="D2270" t="s">
        <v>597</v>
      </c>
      <c r="E2270" s="1">
        <v>11471728699.770399</v>
      </c>
      <c r="F2270">
        <v>24.202617241038901</v>
      </c>
      <c r="G2270" t="s">
        <v>462</v>
      </c>
    </row>
    <row r="2271" spans="1:7" x14ac:dyDescent="0.3">
      <c r="A2271">
        <v>2269</v>
      </c>
      <c r="B2271">
        <v>2022</v>
      </c>
      <c r="C2271">
        <v>7</v>
      </c>
      <c r="D2271" t="s">
        <v>598</v>
      </c>
      <c r="E2271" s="1">
        <v>3687689163.67488</v>
      </c>
      <c r="F2271">
        <v>74.8804976237018</v>
      </c>
      <c r="G2271" t="s">
        <v>462</v>
      </c>
    </row>
    <row r="2272" spans="1:7" x14ac:dyDescent="0.3">
      <c r="A2272">
        <v>2270</v>
      </c>
      <c r="B2272">
        <v>2022</v>
      </c>
      <c r="C2272">
        <v>7</v>
      </c>
      <c r="D2272" t="s">
        <v>599</v>
      </c>
      <c r="E2272" s="1">
        <v>1328345994.4294701</v>
      </c>
      <c r="F2272">
        <v>85.825608842924098</v>
      </c>
      <c r="G2272" t="s">
        <v>462</v>
      </c>
    </row>
    <row r="2273" spans="1:7" x14ac:dyDescent="0.3">
      <c r="A2273">
        <v>2271</v>
      </c>
      <c r="B2273">
        <v>2022</v>
      </c>
      <c r="C2273">
        <v>7</v>
      </c>
      <c r="D2273" t="s">
        <v>600</v>
      </c>
      <c r="E2273" s="1">
        <v>2386916831.8411002</v>
      </c>
      <c r="F2273">
        <v>101.349041816449</v>
      </c>
      <c r="G2273" t="s">
        <v>462</v>
      </c>
    </row>
    <row r="2274" spans="1:7" x14ac:dyDescent="0.3">
      <c r="A2274">
        <v>2272</v>
      </c>
      <c r="B2274">
        <v>2022</v>
      </c>
      <c r="C2274">
        <v>7</v>
      </c>
      <c r="D2274" t="s">
        <v>601</v>
      </c>
      <c r="E2274" s="1">
        <v>1267625229.7317801</v>
      </c>
      <c r="F2274">
        <v>64.419655166760904</v>
      </c>
      <c r="G2274" t="s">
        <v>462</v>
      </c>
    </row>
    <row r="2275" spans="1:7" x14ac:dyDescent="0.3">
      <c r="A2275">
        <v>2273</v>
      </c>
      <c r="B2275">
        <v>2022</v>
      </c>
      <c r="C2275">
        <v>7</v>
      </c>
      <c r="D2275" t="s">
        <v>602</v>
      </c>
      <c r="E2275" s="1">
        <v>391058343.134152</v>
      </c>
      <c r="F2275">
        <v>89.131130477882294</v>
      </c>
      <c r="G2275" t="s">
        <v>462</v>
      </c>
    </row>
    <row r="2276" spans="1:7" x14ac:dyDescent="0.3">
      <c r="A2276">
        <v>2274</v>
      </c>
      <c r="B2276">
        <v>2022</v>
      </c>
      <c r="C2276">
        <v>7</v>
      </c>
      <c r="D2276" t="s">
        <v>603</v>
      </c>
      <c r="E2276" s="1">
        <v>422085764.02112901</v>
      </c>
      <c r="F2276">
        <v>114.99095181286</v>
      </c>
      <c r="G2276" t="s">
        <v>462</v>
      </c>
    </row>
    <row r="2277" spans="1:7" x14ac:dyDescent="0.3">
      <c r="A2277">
        <v>2275</v>
      </c>
      <c r="B2277">
        <v>2022</v>
      </c>
      <c r="C2277">
        <v>7</v>
      </c>
      <c r="D2277" t="s">
        <v>604</v>
      </c>
      <c r="E2277" s="1">
        <v>397694749.90066302</v>
      </c>
      <c r="F2277">
        <v>90.818353642741201</v>
      </c>
      <c r="G2277" t="s">
        <v>462</v>
      </c>
    </row>
    <row r="2278" spans="1:7" x14ac:dyDescent="0.3">
      <c r="A2278">
        <v>2276</v>
      </c>
      <c r="B2278">
        <v>2022</v>
      </c>
      <c r="C2278">
        <v>7</v>
      </c>
      <c r="D2278" t="s">
        <v>605</v>
      </c>
      <c r="E2278" s="1">
        <v>1517354861.31195</v>
      </c>
      <c r="F2278">
        <v>52.729589395605402</v>
      </c>
      <c r="G2278" t="s">
        <v>462</v>
      </c>
    </row>
    <row r="2279" spans="1:7" x14ac:dyDescent="0.3">
      <c r="A2279">
        <v>2277</v>
      </c>
      <c r="B2279">
        <v>2022</v>
      </c>
      <c r="C2279">
        <v>7</v>
      </c>
      <c r="D2279" t="s">
        <v>606</v>
      </c>
      <c r="E2279" s="1">
        <v>5106491399.3695297</v>
      </c>
      <c r="F2279">
        <v>38.497870817688501</v>
      </c>
      <c r="G2279" t="s">
        <v>462</v>
      </c>
    </row>
    <row r="2280" spans="1:7" x14ac:dyDescent="0.3">
      <c r="A2280">
        <v>2278</v>
      </c>
      <c r="B2280">
        <v>2022</v>
      </c>
      <c r="C2280">
        <v>7</v>
      </c>
      <c r="D2280" t="s">
        <v>607</v>
      </c>
      <c r="E2280" s="1">
        <v>1640324372.38025</v>
      </c>
      <c r="F2280">
        <v>5.0903900077376596</v>
      </c>
      <c r="G2280" t="s">
        <v>462</v>
      </c>
    </row>
    <row r="2281" spans="1:7" x14ac:dyDescent="0.3">
      <c r="A2281">
        <v>2279</v>
      </c>
      <c r="B2281">
        <v>2022</v>
      </c>
      <c r="C2281">
        <v>7</v>
      </c>
      <c r="D2281" t="s">
        <v>608</v>
      </c>
      <c r="E2281" s="1">
        <v>1996197430.5933101</v>
      </c>
      <c r="F2281">
        <v>5.5799832412535304</v>
      </c>
      <c r="G2281" t="s">
        <v>462</v>
      </c>
    </row>
    <row r="2282" spans="1:7" x14ac:dyDescent="0.3">
      <c r="A2282">
        <v>2280</v>
      </c>
      <c r="B2282">
        <v>2022</v>
      </c>
      <c r="C2282">
        <v>7</v>
      </c>
      <c r="D2282" t="s">
        <v>609</v>
      </c>
      <c r="E2282" s="1">
        <v>827884512.01094699</v>
      </c>
      <c r="F2282">
        <v>64.238370569315705</v>
      </c>
      <c r="G2282" t="s">
        <v>462</v>
      </c>
    </row>
    <row r="2283" spans="1:7" x14ac:dyDescent="0.3">
      <c r="A2283">
        <v>2281</v>
      </c>
      <c r="B2283">
        <v>2022</v>
      </c>
      <c r="C2283">
        <v>7</v>
      </c>
      <c r="D2283" t="s">
        <v>610</v>
      </c>
      <c r="E2283" s="1">
        <v>27925066662.691898</v>
      </c>
      <c r="F2283">
        <v>26.0124148093984</v>
      </c>
      <c r="G2283" t="s">
        <v>462</v>
      </c>
    </row>
    <row r="2284" spans="1:7" x14ac:dyDescent="0.3">
      <c r="A2284">
        <v>2282</v>
      </c>
      <c r="B2284">
        <v>2022</v>
      </c>
      <c r="C2284">
        <v>7</v>
      </c>
      <c r="D2284" t="s">
        <v>611</v>
      </c>
      <c r="E2284" s="1">
        <v>9991630666.6372299</v>
      </c>
      <c r="F2284">
        <v>9.5199502857265994</v>
      </c>
      <c r="G2284" t="s">
        <v>462</v>
      </c>
    </row>
    <row r="2285" spans="1:7" x14ac:dyDescent="0.3">
      <c r="A2285">
        <v>2283</v>
      </c>
      <c r="B2285">
        <v>2022</v>
      </c>
      <c r="C2285">
        <v>7</v>
      </c>
      <c r="E2285" s="1">
        <v>7292661387.1202002</v>
      </c>
      <c r="F2285">
        <v>14.160187727974799</v>
      </c>
      <c r="G2285" t="s">
        <v>462</v>
      </c>
    </row>
    <row r="2286" spans="1:7" x14ac:dyDescent="0.3">
      <c r="A2286">
        <v>2284</v>
      </c>
      <c r="B2286">
        <v>2022</v>
      </c>
      <c r="C2286">
        <v>7</v>
      </c>
      <c r="D2286" t="s">
        <v>612</v>
      </c>
      <c r="E2286" s="1">
        <v>13256390113.066601</v>
      </c>
      <c r="F2286">
        <v>12.405739421398501</v>
      </c>
      <c r="G2286" t="s">
        <v>462</v>
      </c>
    </row>
    <row r="2287" spans="1:7" x14ac:dyDescent="0.3">
      <c r="A2287">
        <v>2285</v>
      </c>
      <c r="B2287">
        <v>2022</v>
      </c>
      <c r="C2287">
        <v>7</v>
      </c>
      <c r="D2287" t="s">
        <v>613</v>
      </c>
      <c r="E2287" s="1">
        <v>3581196595.78016</v>
      </c>
      <c r="F2287">
        <v>7.3417156181102596</v>
      </c>
      <c r="G2287" t="s">
        <v>462</v>
      </c>
    </row>
    <row r="2288" spans="1:7" x14ac:dyDescent="0.3">
      <c r="A2288">
        <v>2286</v>
      </c>
      <c r="B2288">
        <v>2022</v>
      </c>
      <c r="C2288">
        <v>7</v>
      </c>
      <c r="E2288" s="1">
        <v>37247152.902896002</v>
      </c>
      <c r="F2288">
        <v>16.117339115443102</v>
      </c>
      <c r="G2288" t="s">
        <v>462</v>
      </c>
    </row>
    <row r="2289" spans="1:7" x14ac:dyDescent="0.3">
      <c r="A2289">
        <v>2287</v>
      </c>
      <c r="B2289">
        <v>2022</v>
      </c>
      <c r="C2289">
        <v>7</v>
      </c>
      <c r="E2289" s="1">
        <v>25322285.179603402</v>
      </c>
      <c r="F2289">
        <v>9.1153182856964303</v>
      </c>
      <c r="G2289" t="s">
        <v>462</v>
      </c>
    </row>
    <row r="2290" spans="1:7" x14ac:dyDescent="0.3">
      <c r="A2290">
        <v>2288</v>
      </c>
      <c r="B2290">
        <v>2022</v>
      </c>
      <c r="C2290">
        <v>7</v>
      </c>
      <c r="D2290" t="s">
        <v>615</v>
      </c>
      <c r="E2290" s="1">
        <v>2041018330.9093001</v>
      </c>
      <c r="F2290">
        <v>42.840581609327202</v>
      </c>
      <c r="G2290" t="s">
        <v>462</v>
      </c>
    </row>
    <row r="2291" spans="1:7" x14ac:dyDescent="0.3">
      <c r="A2291">
        <v>2289</v>
      </c>
      <c r="B2291">
        <v>2022</v>
      </c>
      <c r="C2291">
        <v>7</v>
      </c>
      <c r="D2291" t="s">
        <v>616</v>
      </c>
      <c r="E2291" s="1">
        <v>605930355.27862597</v>
      </c>
      <c r="F2291">
        <v>75.080183740273398</v>
      </c>
      <c r="G2291" t="s">
        <v>462</v>
      </c>
    </row>
    <row r="2292" spans="1:7" x14ac:dyDescent="0.3">
      <c r="A2292">
        <v>2290</v>
      </c>
      <c r="B2292">
        <v>2022</v>
      </c>
      <c r="C2292">
        <v>7</v>
      </c>
      <c r="E2292" s="1">
        <v>131035151.786063</v>
      </c>
      <c r="F2292">
        <v>70.880098103940298</v>
      </c>
      <c r="G2292" t="s">
        <v>462</v>
      </c>
    </row>
    <row r="2293" spans="1:7" x14ac:dyDescent="0.3">
      <c r="A2293">
        <v>2291</v>
      </c>
      <c r="B2293">
        <v>2022</v>
      </c>
      <c r="C2293">
        <v>7</v>
      </c>
      <c r="D2293" t="s">
        <v>617</v>
      </c>
      <c r="E2293" s="1">
        <v>611436351.56101799</v>
      </c>
      <c r="F2293">
        <v>81.0070550961469</v>
      </c>
      <c r="G2293" t="s">
        <v>462</v>
      </c>
    </row>
    <row r="2294" spans="1:7" x14ac:dyDescent="0.3">
      <c r="A2294">
        <v>2292</v>
      </c>
      <c r="B2294">
        <v>2022</v>
      </c>
      <c r="C2294">
        <v>7</v>
      </c>
      <c r="E2294" s="1">
        <v>35239045.096558496</v>
      </c>
      <c r="F2294">
        <v>65.317910013119999</v>
      </c>
      <c r="G2294" t="s">
        <v>462</v>
      </c>
    </row>
    <row r="2295" spans="1:7" x14ac:dyDescent="0.3">
      <c r="A2295">
        <v>2293</v>
      </c>
      <c r="B2295">
        <v>2022</v>
      </c>
      <c r="C2295">
        <v>7</v>
      </c>
      <c r="D2295" t="s">
        <v>619</v>
      </c>
      <c r="E2295" s="1">
        <v>411572220.10175699</v>
      </c>
      <c r="F2295">
        <v>63.799740716162198</v>
      </c>
      <c r="G2295" t="s">
        <v>462</v>
      </c>
    </row>
    <row r="2296" spans="1:7" x14ac:dyDescent="0.3">
      <c r="A2296">
        <v>2294</v>
      </c>
      <c r="B2296">
        <v>2022</v>
      </c>
      <c r="C2296">
        <v>7</v>
      </c>
      <c r="D2296" t="s">
        <v>621</v>
      </c>
      <c r="E2296" s="1">
        <v>142609914.55098999</v>
      </c>
      <c r="F2296">
        <v>59.144622768791102</v>
      </c>
      <c r="G2296" t="s">
        <v>462</v>
      </c>
    </row>
    <row r="2297" spans="1:7" x14ac:dyDescent="0.3">
      <c r="A2297">
        <v>2295</v>
      </c>
      <c r="B2297">
        <v>2022</v>
      </c>
      <c r="C2297">
        <v>7</v>
      </c>
      <c r="D2297" t="s">
        <v>622</v>
      </c>
      <c r="E2297" s="1">
        <v>325241863.996732</v>
      </c>
      <c r="F2297">
        <v>42.436512353908498</v>
      </c>
      <c r="G2297" t="s">
        <v>462</v>
      </c>
    </row>
    <row r="2298" spans="1:7" x14ac:dyDescent="0.3">
      <c r="A2298">
        <v>2296</v>
      </c>
      <c r="B2298">
        <v>2022</v>
      </c>
      <c r="C2298">
        <v>7</v>
      </c>
      <c r="D2298" t="s">
        <v>623</v>
      </c>
      <c r="E2298" s="1">
        <v>549866723.00464296</v>
      </c>
      <c r="F2298">
        <v>43.192096299859799</v>
      </c>
      <c r="G2298" t="s">
        <v>462</v>
      </c>
    </row>
    <row r="2299" spans="1:7" x14ac:dyDescent="0.3">
      <c r="A2299">
        <v>2297</v>
      </c>
      <c r="B2299">
        <v>2022</v>
      </c>
      <c r="C2299">
        <v>7</v>
      </c>
      <c r="E2299" s="1">
        <v>51177523.518806398</v>
      </c>
      <c r="F2299">
        <v>51.9546228010677</v>
      </c>
      <c r="G2299" t="s">
        <v>462</v>
      </c>
    </row>
    <row r="2300" spans="1:7" x14ac:dyDescent="0.3">
      <c r="A2300">
        <v>2298</v>
      </c>
      <c r="B2300">
        <v>2022</v>
      </c>
      <c r="C2300">
        <v>7</v>
      </c>
      <c r="E2300" s="1">
        <v>18918004.079254899</v>
      </c>
      <c r="F2300">
        <v>40.011064278582701</v>
      </c>
      <c r="G2300" t="s">
        <v>462</v>
      </c>
    </row>
    <row r="2301" spans="1:7" x14ac:dyDescent="0.3">
      <c r="A2301">
        <v>2299</v>
      </c>
      <c r="B2301">
        <v>2022</v>
      </c>
      <c r="C2301">
        <v>7</v>
      </c>
      <c r="E2301" s="1">
        <v>167968861.782038</v>
      </c>
      <c r="F2301">
        <v>42.392906658277298</v>
      </c>
      <c r="G2301" t="s">
        <v>462</v>
      </c>
    </row>
    <row r="2302" spans="1:7" x14ac:dyDescent="0.3">
      <c r="A2302">
        <v>2300</v>
      </c>
      <c r="B2302">
        <v>2022</v>
      </c>
      <c r="C2302">
        <v>7</v>
      </c>
      <c r="E2302" s="1">
        <v>81433391.728578895</v>
      </c>
      <c r="F2302">
        <v>0</v>
      </c>
      <c r="G2302" t="s">
        <v>462</v>
      </c>
    </row>
    <row r="2303" spans="1:7" x14ac:dyDescent="0.3">
      <c r="A2303">
        <v>2301</v>
      </c>
      <c r="B2303">
        <v>2022</v>
      </c>
      <c r="C2303">
        <v>7</v>
      </c>
      <c r="D2303" t="s">
        <v>624</v>
      </c>
      <c r="E2303" s="1">
        <v>11550167785.3235</v>
      </c>
      <c r="F2303">
        <v>6.6151362789209003</v>
      </c>
      <c r="G2303" t="s">
        <v>462</v>
      </c>
    </row>
    <row r="2304" spans="1:7" x14ac:dyDescent="0.3">
      <c r="A2304">
        <v>2302</v>
      </c>
      <c r="B2304">
        <v>2022</v>
      </c>
      <c r="C2304">
        <v>7</v>
      </c>
      <c r="D2304" t="s">
        <v>625</v>
      </c>
      <c r="E2304" s="1">
        <v>13014403053.783501</v>
      </c>
      <c r="F2304">
        <v>28.515901676872101</v>
      </c>
      <c r="G2304" t="s">
        <v>462</v>
      </c>
    </row>
    <row r="2305" spans="1:7" x14ac:dyDescent="0.3">
      <c r="A2305">
        <v>2303</v>
      </c>
      <c r="B2305">
        <v>2022</v>
      </c>
      <c r="C2305">
        <v>7</v>
      </c>
      <c r="D2305" t="s">
        <v>626</v>
      </c>
      <c r="E2305" s="1">
        <v>1423069413.0258601</v>
      </c>
      <c r="F2305">
        <v>48.945440212595798</v>
      </c>
      <c r="G2305" t="s">
        <v>462</v>
      </c>
    </row>
    <row r="2306" spans="1:7" x14ac:dyDescent="0.3">
      <c r="A2306">
        <v>2304</v>
      </c>
      <c r="B2306">
        <v>2022</v>
      </c>
      <c r="C2306">
        <v>7</v>
      </c>
      <c r="D2306" t="s">
        <v>627</v>
      </c>
      <c r="E2306" s="1">
        <v>604356379.307827</v>
      </c>
      <c r="F2306">
        <v>58.025554964215601</v>
      </c>
      <c r="G2306" t="s">
        <v>462</v>
      </c>
    </row>
    <row r="2307" spans="1:7" x14ac:dyDescent="0.3">
      <c r="A2307">
        <v>2305</v>
      </c>
      <c r="B2307">
        <v>2022</v>
      </c>
      <c r="C2307">
        <v>7</v>
      </c>
      <c r="D2307" t="s">
        <v>628</v>
      </c>
      <c r="E2307" s="1">
        <v>728853784.529477</v>
      </c>
      <c r="F2307">
        <v>65.313080449148501</v>
      </c>
      <c r="G2307" t="s">
        <v>462</v>
      </c>
    </row>
    <row r="2308" spans="1:7" x14ac:dyDescent="0.3">
      <c r="A2308">
        <v>2306</v>
      </c>
      <c r="B2308">
        <v>2022</v>
      </c>
      <c r="C2308">
        <v>7</v>
      </c>
      <c r="D2308" t="s">
        <v>629</v>
      </c>
      <c r="E2308" s="1">
        <v>1156953600.2190299</v>
      </c>
      <c r="F2308">
        <v>32.258998220826101</v>
      </c>
      <c r="G2308" t="s">
        <v>462</v>
      </c>
    </row>
    <row r="2309" spans="1:7" x14ac:dyDescent="0.3">
      <c r="A2309">
        <v>2307</v>
      </c>
      <c r="B2309">
        <v>2022</v>
      </c>
      <c r="C2309">
        <v>7</v>
      </c>
      <c r="D2309" t="s">
        <v>630</v>
      </c>
      <c r="E2309" s="1">
        <v>8242799167.7091198</v>
      </c>
      <c r="F2309">
        <v>2.3734880815679902</v>
      </c>
      <c r="G2309" t="s">
        <v>462</v>
      </c>
    </row>
    <row r="2310" spans="1:7" x14ac:dyDescent="0.3">
      <c r="A2310">
        <v>2308</v>
      </c>
      <c r="B2310">
        <v>2022</v>
      </c>
      <c r="C2310">
        <v>7</v>
      </c>
      <c r="D2310" t="s">
        <v>631</v>
      </c>
      <c r="E2310" s="1">
        <v>968076931.52810705</v>
      </c>
      <c r="F2310">
        <v>44.665081675314902</v>
      </c>
      <c r="G2310" t="s">
        <v>462</v>
      </c>
    </row>
    <row r="2311" spans="1:7" x14ac:dyDescent="0.3">
      <c r="A2311">
        <v>2309</v>
      </c>
      <c r="B2311">
        <v>2022</v>
      </c>
      <c r="C2311">
        <v>7</v>
      </c>
      <c r="D2311" t="s">
        <v>632</v>
      </c>
      <c r="E2311" s="1">
        <v>755819072.60557199</v>
      </c>
      <c r="F2311">
        <v>42.165556528296698</v>
      </c>
      <c r="G2311" t="s">
        <v>462</v>
      </c>
    </row>
    <row r="2312" spans="1:7" x14ac:dyDescent="0.3">
      <c r="A2312">
        <v>2310</v>
      </c>
      <c r="B2312">
        <v>2022</v>
      </c>
      <c r="C2312">
        <v>8</v>
      </c>
      <c r="D2312" t="s">
        <v>597</v>
      </c>
      <c r="E2312" s="1">
        <v>11471728699.770399</v>
      </c>
      <c r="F2312">
        <v>51.584003311504503</v>
      </c>
      <c r="G2312" t="s">
        <v>462</v>
      </c>
    </row>
    <row r="2313" spans="1:7" x14ac:dyDescent="0.3">
      <c r="A2313">
        <v>2311</v>
      </c>
      <c r="B2313">
        <v>2022</v>
      </c>
      <c r="C2313">
        <v>8</v>
      </c>
      <c r="D2313" t="s">
        <v>598</v>
      </c>
      <c r="E2313" s="1">
        <v>3687689163.67488</v>
      </c>
      <c r="F2313">
        <v>167.75953662799</v>
      </c>
      <c r="G2313" t="s">
        <v>462</v>
      </c>
    </row>
    <row r="2314" spans="1:7" x14ac:dyDescent="0.3">
      <c r="A2314">
        <v>2312</v>
      </c>
      <c r="B2314">
        <v>2022</v>
      </c>
      <c r="C2314">
        <v>8</v>
      </c>
      <c r="D2314" t="s">
        <v>599</v>
      </c>
      <c r="E2314" s="1">
        <v>1328345994.4294701</v>
      </c>
      <c r="F2314">
        <v>198.72937318586901</v>
      </c>
      <c r="G2314" t="s">
        <v>462</v>
      </c>
    </row>
    <row r="2315" spans="1:7" x14ac:dyDescent="0.3">
      <c r="A2315">
        <v>2313</v>
      </c>
      <c r="B2315">
        <v>2022</v>
      </c>
      <c r="C2315">
        <v>8</v>
      </c>
      <c r="D2315" t="s">
        <v>600</v>
      </c>
      <c r="E2315" s="1">
        <v>2386916831.8411002</v>
      </c>
      <c r="F2315">
        <v>231.10892224085001</v>
      </c>
      <c r="G2315" t="s">
        <v>462</v>
      </c>
    </row>
    <row r="2316" spans="1:7" x14ac:dyDescent="0.3">
      <c r="A2316">
        <v>2314</v>
      </c>
      <c r="B2316">
        <v>2022</v>
      </c>
      <c r="C2316">
        <v>8</v>
      </c>
      <c r="D2316" t="s">
        <v>601</v>
      </c>
      <c r="E2316" s="1">
        <v>1267625229.7317801</v>
      </c>
      <c r="F2316">
        <v>125.107115729954</v>
      </c>
      <c r="G2316" t="s">
        <v>462</v>
      </c>
    </row>
    <row r="2317" spans="1:7" x14ac:dyDescent="0.3">
      <c r="A2317">
        <v>2315</v>
      </c>
      <c r="B2317">
        <v>2022</v>
      </c>
      <c r="C2317">
        <v>8</v>
      </c>
      <c r="D2317" t="s">
        <v>602</v>
      </c>
      <c r="E2317" s="1">
        <v>391058343.134152</v>
      </c>
      <c r="F2317">
        <v>150.70850458403001</v>
      </c>
      <c r="G2317" t="s">
        <v>462</v>
      </c>
    </row>
    <row r="2318" spans="1:7" x14ac:dyDescent="0.3">
      <c r="A2318">
        <v>2316</v>
      </c>
      <c r="B2318">
        <v>2022</v>
      </c>
      <c r="C2318">
        <v>8</v>
      </c>
      <c r="D2318" t="s">
        <v>603</v>
      </c>
      <c r="E2318" s="1">
        <v>422085764.02112901</v>
      </c>
      <c r="F2318">
        <v>254.535472574593</v>
      </c>
      <c r="G2318" t="s">
        <v>462</v>
      </c>
    </row>
    <row r="2319" spans="1:7" x14ac:dyDescent="0.3">
      <c r="A2319">
        <v>2317</v>
      </c>
      <c r="B2319">
        <v>2022</v>
      </c>
      <c r="C2319">
        <v>8</v>
      </c>
      <c r="D2319" t="s">
        <v>604</v>
      </c>
      <c r="E2319" s="1">
        <v>397694749.90066302</v>
      </c>
      <c r="F2319">
        <v>233.979764750296</v>
      </c>
      <c r="G2319" t="s">
        <v>462</v>
      </c>
    </row>
    <row r="2320" spans="1:7" x14ac:dyDescent="0.3">
      <c r="A2320">
        <v>2318</v>
      </c>
      <c r="B2320">
        <v>2022</v>
      </c>
      <c r="C2320">
        <v>8</v>
      </c>
      <c r="D2320" t="s">
        <v>605</v>
      </c>
      <c r="E2320" s="1">
        <v>1517354861.31195</v>
      </c>
      <c r="F2320">
        <v>115.51409710594</v>
      </c>
      <c r="G2320" t="s">
        <v>462</v>
      </c>
    </row>
    <row r="2321" spans="1:7" x14ac:dyDescent="0.3">
      <c r="A2321">
        <v>2319</v>
      </c>
      <c r="B2321">
        <v>2022</v>
      </c>
      <c r="C2321">
        <v>8</v>
      </c>
      <c r="D2321" t="s">
        <v>606</v>
      </c>
      <c r="E2321" s="1">
        <v>5106491399.3695297</v>
      </c>
      <c r="F2321">
        <v>69.048376353740693</v>
      </c>
      <c r="G2321" t="s">
        <v>462</v>
      </c>
    </row>
    <row r="2322" spans="1:7" x14ac:dyDescent="0.3">
      <c r="A2322">
        <v>2320</v>
      </c>
      <c r="B2322">
        <v>2022</v>
      </c>
      <c r="C2322">
        <v>8</v>
      </c>
      <c r="D2322" t="s">
        <v>607</v>
      </c>
      <c r="E2322" s="1">
        <v>1640324372.38025</v>
      </c>
      <c r="F2322">
        <v>9.7036567956274897</v>
      </c>
      <c r="G2322" t="s">
        <v>462</v>
      </c>
    </row>
    <row r="2323" spans="1:7" x14ac:dyDescent="0.3">
      <c r="A2323">
        <v>2321</v>
      </c>
      <c r="B2323">
        <v>2022</v>
      </c>
      <c r="C2323">
        <v>8</v>
      </c>
      <c r="D2323" t="s">
        <v>608</v>
      </c>
      <c r="E2323" s="1">
        <v>1996197430.5933101</v>
      </c>
      <c r="F2323">
        <v>6.1099069445825602</v>
      </c>
      <c r="G2323" t="s">
        <v>462</v>
      </c>
    </row>
    <row r="2324" spans="1:7" x14ac:dyDescent="0.3">
      <c r="A2324">
        <v>2322</v>
      </c>
      <c r="B2324">
        <v>2022</v>
      </c>
      <c r="C2324">
        <v>8</v>
      </c>
      <c r="D2324" t="s">
        <v>609</v>
      </c>
      <c r="E2324" s="1">
        <v>827884512.01094699</v>
      </c>
      <c r="F2324">
        <v>143.13410863922499</v>
      </c>
      <c r="G2324" t="s">
        <v>462</v>
      </c>
    </row>
    <row r="2325" spans="1:7" x14ac:dyDescent="0.3">
      <c r="A2325">
        <v>2323</v>
      </c>
      <c r="B2325">
        <v>2022</v>
      </c>
      <c r="C2325">
        <v>8</v>
      </c>
      <c r="D2325" t="s">
        <v>610</v>
      </c>
      <c r="E2325" s="1">
        <v>27925066662.691898</v>
      </c>
      <c r="F2325">
        <v>32.085964573214198</v>
      </c>
      <c r="G2325" t="s">
        <v>462</v>
      </c>
    </row>
    <row r="2326" spans="1:7" x14ac:dyDescent="0.3">
      <c r="A2326">
        <v>2324</v>
      </c>
      <c r="B2326">
        <v>2022</v>
      </c>
      <c r="C2326">
        <v>8</v>
      </c>
      <c r="D2326" t="s">
        <v>611</v>
      </c>
      <c r="E2326" s="1">
        <v>9991630666.6372299</v>
      </c>
      <c r="F2326">
        <v>9.2356248295557499</v>
      </c>
      <c r="G2326" t="s">
        <v>462</v>
      </c>
    </row>
    <row r="2327" spans="1:7" x14ac:dyDescent="0.3">
      <c r="A2327">
        <v>2325</v>
      </c>
      <c r="B2327">
        <v>2022</v>
      </c>
      <c r="C2327">
        <v>8</v>
      </c>
      <c r="E2327" s="1">
        <v>7292661387.1202002</v>
      </c>
      <c r="F2327">
        <v>25.317141416872499</v>
      </c>
      <c r="G2327" t="s">
        <v>462</v>
      </c>
    </row>
    <row r="2328" spans="1:7" x14ac:dyDescent="0.3">
      <c r="A2328">
        <v>2326</v>
      </c>
      <c r="B2328">
        <v>2022</v>
      </c>
      <c r="C2328">
        <v>8</v>
      </c>
      <c r="D2328" t="s">
        <v>612</v>
      </c>
      <c r="E2328" s="1">
        <v>13256390113.066601</v>
      </c>
      <c r="F2328">
        <v>26.139694200983101</v>
      </c>
      <c r="G2328" t="s">
        <v>462</v>
      </c>
    </row>
    <row r="2329" spans="1:7" x14ac:dyDescent="0.3">
      <c r="A2329">
        <v>2327</v>
      </c>
      <c r="B2329">
        <v>2022</v>
      </c>
      <c r="C2329">
        <v>8</v>
      </c>
      <c r="D2329" t="s">
        <v>613</v>
      </c>
      <c r="E2329" s="1">
        <v>3581196595.78016</v>
      </c>
      <c r="F2329">
        <v>6.9488359302780101</v>
      </c>
      <c r="G2329" t="s">
        <v>462</v>
      </c>
    </row>
    <row r="2330" spans="1:7" x14ac:dyDescent="0.3">
      <c r="A2330">
        <v>2328</v>
      </c>
      <c r="B2330">
        <v>2022</v>
      </c>
      <c r="C2330">
        <v>8</v>
      </c>
      <c r="E2330" s="1">
        <v>37247152.902896002</v>
      </c>
      <c r="F2330">
        <v>36.447798941704797</v>
      </c>
      <c r="G2330" t="s">
        <v>462</v>
      </c>
    </row>
    <row r="2331" spans="1:7" x14ac:dyDescent="0.3">
      <c r="A2331">
        <v>2329</v>
      </c>
      <c r="B2331">
        <v>2022</v>
      </c>
      <c r="C2331">
        <v>8</v>
      </c>
      <c r="E2331" s="1">
        <v>25322285.179603402</v>
      </c>
      <c r="F2331">
        <v>13.9037367421569</v>
      </c>
      <c r="G2331" t="s">
        <v>462</v>
      </c>
    </row>
    <row r="2332" spans="1:7" x14ac:dyDescent="0.3">
      <c r="A2332">
        <v>2330</v>
      </c>
      <c r="B2332">
        <v>2022</v>
      </c>
      <c r="C2332">
        <v>8</v>
      </c>
      <c r="D2332" t="s">
        <v>615</v>
      </c>
      <c r="E2332" s="1">
        <v>2041018330.9093001</v>
      </c>
      <c r="F2332">
        <v>109.994889881375</v>
      </c>
      <c r="G2332" t="s">
        <v>462</v>
      </c>
    </row>
    <row r="2333" spans="1:7" x14ac:dyDescent="0.3">
      <c r="A2333">
        <v>2331</v>
      </c>
      <c r="B2333">
        <v>2022</v>
      </c>
      <c r="C2333">
        <v>8</v>
      </c>
      <c r="D2333" t="s">
        <v>616</v>
      </c>
      <c r="E2333" s="1">
        <v>605930355.27862597</v>
      </c>
      <c r="F2333">
        <v>180.05995510161</v>
      </c>
      <c r="G2333" t="s">
        <v>462</v>
      </c>
    </row>
    <row r="2334" spans="1:7" x14ac:dyDescent="0.3">
      <c r="A2334">
        <v>2332</v>
      </c>
      <c r="B2334">
        <v>2022</v>
      </c>
      <c r="C2334">
        <v>8</v>
      </c>
      <c r="E2334" s="1">
        <v>131035151.786063</v>
      </c>
      <c r="F2334">
        <v>193.994313945469</v>
      </c>
      <c r="G2334" t="s">
        <v>462</v>
      </c>
    </row>
    <row r="2335" spans="1:7" x14ac:dyDescent="0.3">
      <c r="A2335">
        <v>2333</v>
      </c>
      <c r="B2335">
        <v>2022</v>
      </c>
      <c r="C2335">
        <v>8</v>
      </c>
      <c r="D2335" t="s">
        <v>617</v>
      </c>
      <c r="E2335" s="1">
        <v>611436351.56101799</v>
      </c>
      <c r="F2335">
        <v>154.68024316487299</v>
      </c>
      <c r="G2335" t="s">
        <v>462</v>
      </c>
    </row>
    <row r="2336" spans="1:7" x14ac:dyDescent="0.3">
      <c r="A2336">
        <v>2334</v>
      </c>
      <c r="B2336">
        <v>2022</v>
      </c>
      <c r="C2336">
        <v>8</v>
      </c>
      <c r="E2336" s="1">
        <v>35239045.096558496</v>
      </c>
      <c r="F2336">
        <v>110.955365272921</v>
      </c>
      <c r="G2336" t="s">
        <v>462</v>
      </c>
    </row>
    <row r="2337" spans="1:7" x14ac:dyDescent="0.3">
      <c r="A2337">
        <v>2335</v>
      </c>
      <c r="B2337">
        <v>2022</v>
      </c>
      <c r="C2337">
        <v>8</v>
      </c>
      <c r="D2337" t="s">
        <v>619</v>
      </c>
      <c r="E2337" s="1">
        <v>411572220.10175699</v>
      </c>
      <c r="F2337">
        <v>137.802205036765</v>
      </c>
      <c r="G2337" t="s">
        <v>462</v>
      </c>
    </row>
    <row r="2338" spans="1:7" x14ac:dyDescent="0.3">
      <c r="A2338">
        <v>2336</v>
      </c>
      <c r="B2338">
        <v>2022</v>
      </c>
      <c r="C2338">
        <v>8</v>
      </c>
      <c r="D2338" t="s">
        <v>621</v>
      </c>
      <c r="E2338" s="1">
        <v>142609914.55098999</v>
      </c>
      <c r="F2338">
        <v>132.16340722587299</v>
      </c>
      <c r="G2338" t="s">
        <v>462</v>
      </c>
    </row>
    <row r="2339" spans="1:7" x14ac:dyDescent="0.3">
      <c r="A2339">
        <v>2337</v>
      </c>
      <c r="B2339">
        <v>2022</v>
      </c>
      <c r="C2339">
        <v>8</v>
      </c>
      <c r="D2339" t="s">
        <v>622</v>
      </c>
      <c r="E2339" s="1">
        <v>325241863.996732</v>
      </c>
      <c r="F2339">
        <v>70.162723046253902</v>
      </c>
      <c r="G2339" t="s">
        <v>462</v>
      </c>
    </row>
    <row r="2340" spans="1:7" x14ac:dyDescent="0.3">
      <c r="A2340">
        <v>2338</v>
      </c>
      <c r="B2340">
        <v>2022</v>
      </c>
      <c r="C2340">
        <v>8</v>
      </c>
      <c r="D2340" t="s">
        <v>623</v>
      </c>
      <c r="E2340" s="1">
        <v>549866723.00464296</v>
      </c>
      <c r="F2340">
        <v>74.099837713251802</v>
      </c>
      <c r="G2340" t="s">
        <v>462</v>
      </c>
    </row>
    <row r="2341" spans="1:7" x14ac:dyDescent="0.3">
      <c r="A2341">
        <v>2339</v>
      </c>
      <c r="B2341">
        <v>2022</v>
      </c>
      <c r="C2341">
        <v>8</v>
      </c>
      <c r="E2341" s="1">
        <v>51177523.518806398</v>
      </c>
      <c r="F2341">
        <v>100.968086138975</v>
      </c>
      <c r="G2341" t="s">
        <v>462</v>
      </c>
    </row>
    <row r="2342" spans="1:7" x14ac:dyDescent="0.3">
      <c r="A2342">
        <v>2340</v>
      </c>
      <c r="B2342">
        <v>2022</v>
      </c>
      <c r="C2342">
        <v>8</v>
      </c>
      <c r="E2342" s="1">
        <v>18918004.079254899</v>
      </c>
      <c r="F2342">
        <v>74.039737654229</v>
      </c>
      <c r="G2342" t="s">
        <v>462</v>
      </c>
    </row>
    <row r="2343" spans="1:7" x14ac:dyDescent="0.3">
      <c r="A2343">
        <v>2341</v>
      </c>
      <c r="B2343">
        <v>2022</v>
      </c>
      <c r="C2343">
        <v>8</v>
      </c>
      <c r="E2343" s="1">
        <v>167968861.782038</v>
      </c>
      <c r="F2343">
        <v>42.243049531007998</v>
      </c>
      <c r="G2343" t="s">
        <v>462</v>
      </c>
    </row>
    <row r="2344" spans="1:7" x14ac:dyDescent="0.3">
      <c r="A2344">
        <v>2342</v>
      </c>
      <c r="B2344">
        <v>2022</v>
      </c>
      <c r="C2344">
        <v>8</v>
      </c>
      <c r="E2344" s="1">
        <v>81433391.728578895</v>
      </c>
      <c r="F2344" s="222">
        <v>1.5512669474950099E-10</v>
      </c>
      <c r="G2344" t="s">
        <v>462</v>
      </c>
    </row>
    <row r="2345" spans="1:7" x14ac:dyDescent="0.3">
      <c r="A2345">
        <v>2343</v>
      </c>
      <c r="B2345">
        <v>2022</v>
      </c>
      <c r="C2345">
        <v>8</v>
      </c>
      <c r="D2345" t="s">
        <v>624</v>
      </c>
      <c r="E2345" s="1">
        <v>11550167785.3235</v>
      </c>
      <c r="F2345">
        <v>4.0579023216572701</v>
      </c>
      <c r="G2345" t="s">
        <v>462</v>
      </c>
    </row>
    <row r="2346" spans="1:7" x14ac:dyDescent="0.3">
      <c r="A2346">
        <v>2344</v>
      </c>
      <c r="B2346">
        <v>2022</v>
      </c>
      <c r="C2346">
        <v>8</v>
      </c>
      <c r="D2346" t="s">
        <v>625</v>
      </c>
      <c r="E2346" s="1">
        <v>13014403053.783501</v>
      </c>
      <c r="F2346">
        <v>62.7670206186408</v>
      </c>
      <c r="G2346" t="s">
        <v>462</v>
      </c>
    </row>
    <row r="2347" spans="1:7" x14ac:dyDescent="0.3">
      <c r="A2347">
        <v>2345</v>
      </c>
      <c r="B2347">
        <v>2022</v>
      </c>
      <c r="C2347">
        <v>8</v>
      </c>
      <c r="D2347" t="s">
        <v>626</v>
      </c>
      <c r="E2347" s="1">
        <v>1423069413.0258601</v>
      </c>
      <c r="F2347">
        <v>150.025641247202</v>
      </c>
      <c r="G2347" t="s">
        <v>462</v>
      </c>
    </row>
    <row r="2348" spans="1:7" x14ac:dyDescent="0.3">
      <c r="A2348">
        <v>2346</v>
      </c>
      <c r="B2348">
        <v>2022</v>
      </c>
      <c r="C2348">
        <v>8</v>
      </c>
      <c r="D2348" t="s">
        <v>627</v>
      </c>
      <c r="E2348" s="1">
        <v>604356379.307827</v>
      </c>
      <c r="F2348">
        <v>145.40068283627801</v>
      </c>
      <c r="G2348" t="s">
        <v>462</v>
      </c>
    </row>
    <row r="2349" spans="1:7" x14ac:dyDescent="0.3">
      <c r="A2349">
        <v>2347</v>
      </c>
      <c r="B2349">
        <v>2022</v>
      </c>
      <c r="C2349">
        <v>8</v>
      </c>
      <c r="D2349" t="s">
        <v>628</v>
      </c>
      <c r="E2349" s="1">
        <v>728853784.529477</v>
      </c>
      <c r="F2349">
        <v>137.07385393473501</v>
      </c>
      <c r="G2349" t="s">
        <v>462</v>
      </c>
    </row>
    <row r="2350" spans="1:7" x14ac:dyDescent="0.3">
      <c r="A2350">
        <v>2348</v>
      </c>
      <c r="B2350">
        <v>2022</v>
      </c>
      <c r="C2350">
        <v>8</v>
      </c>
      <c r="D2350" t="s">
        <v>629</v>
      </c>
      <c r="E2350" s="1">
        <v>1156953600.2190299</v>
      </c>
      <c r="F2350">
        <v>37.4067596643306</v>
      </c>
      <c r="G2350" t="s">
        <v>462</v>
      </c>
    </row>
    <row r="2351" spans="1:7" x14ac:dyDescent="0.3">
      <c r="A2351">
        <v>2349</v>
      </c>
      <c r="B2351">
        <v>2022</v>
      </c>
      <c r="C2351">
        <v>8</v>
      </c>
      <c r="D2351" t="s">
        <v>630</v>
      </c>
      <c r="E2351" s="1">
        <v>8242799167.7091198</v>
      </c>
      <c r="F2351">
        <v>3.8715873456743601</v>
      </c>
      <c r="G2351" t="s">
        <v>462</v>
      </c>
    </row>
    <row r="2352" spans="1:7" x14ac:dyDescent="0.3">
      <c r="A2352">
        <v>2350</v>
      </c>
      <c r="B2352">
        <v>2022</v>
      </c>
      <c r="C2352">
        <v>8</v>
      </c>
      <c r="D2352" t="s">
        <v>631</v>
      </c>
      <c r="E2352" s="1">
        <v>968076931.52810705</v>
      </c>
      <c r="F2352">
        <v>82.274971468826706</v>
      </c>
      <c r="G2352" t="s">
        <v>462</v>
      </c>
    </row>
    <row r="2353" spans="1:7" x14ac:dyDescent="0.3">
      <c r="A2353">
        <v>2351</v>
      </c>
      <c r="B2353">
        <v>2022</v>
      </c>
      <c r="C2353">
        <v>8</v>
      </c>
      <c r="D2353" t="s">
        <v>632</v>
      </c>
      <c r="E2353" s="1">
        <v>755819072.60557199</v>
      </c>
      <c r="F2353">
        <v>63.413852251692497</v>
      </c>
      <c r="G2353" t="s">
        <v>462</v>
      </c>
    </row>
    <row r="2354" spans="1:7" x14ac:dyDescent="0.3">
      <c r="A2354">
        <v>2352</v>
      </c>
      <c r="B2354">
        <v>2022</v>
      </c>
      <c r="C2354">
        <v>9</v>
      </c>
      <c r="D2354" t="s">
        <v>597</v>
      </c>
      <c r="E2354" s="1">
        <v>11471728699.770399</v>
      </c>
      <c r="F2354">
        <v>19.9527705575079</v>
      </c>
      <c r="G2354" t="s">
        <v>462</v>
      </c>
    </row>
    <row r="2355" spans="1:7" x14ac:dyDescent="0.3">
      <c r="A2355">
        <v>2353</v>
      </c>
      <c r="B2355">
        <v>2022</v>
      </c>
      <c r="C2355">
        <v>9</v>
      </c>
      <c r="D2355" t="s">
        <v>598</v>
      </c>
      <c r="E2355" s="1">
        <v>3687689163.67488</v>
      </c>
      <c r="F2355">
        <v>71.605154337957401</v>
      </c>
      <c r="G2355" t="s">
        <v>462</v>
      </c>
    </row>
    <row r="2356" spans="1:7" x14ac:dyDescent="0.3">
      <c r="A2356">
        <v>2354</v>
      </c>
      <c r="B2356">
        <v>2022</v>
      </c>
      <c r="C2356">
        <v>9</v>
      </c>
      <c r="D2356" t="s">
        <v>599</v>
      </c>
      <c r="E2356" s="1">
        <v>1328345994.4294701</v>
      </c>
      <c r="F2356">
        <v>80.553991150315298</v>
      </c>
      <c r="G2356" t="s">
        <v>462</v>
      </c>
    </row>
    <row r="2357" spans="1:7" x14ac:dyDescent="0.3">
      <c r="A2357">
        <v>2355</v>
      </c>
      <c r="B2357">
        <v>2022</v>
      </c>
      <c r="C2357">
        <v>9</v>
      </c>
      <c r="D2357" t="s">
        <v>600</v>
      </c>
      <c r="E2357" s="1">
        <v>2386916831.8411002</v>
      </c>
      <c r="F2357">
        <v>105.42509075068</v>
      </c>
      <c r="G2357" t="s">
        <v>462</v>
      </c>
    </row>
    <row r="2358" spans="1:7" x14ac:dyDescent="0.3">
      <c r="A2358">
        <v>2356</v>
      </c>
      <c r="B2358">
        <v>2022</v>
      </c>
      <c r="C2358">
        <v>9</v>
      </c>
      <c r="D2358" t="s">
        <v>601</v>
      </c>
      <c r="E2358" s="1">
        <v>1267625229.7317801</v>
      </c>
      <c r="F2358">
        <v>122.497996263533</v>
      </c>
      <c r="G2358" t="s">
        <v>462</v>
      </c>
    </row>
    <row r="2359" spans="1:7" x14ac:dyDescent="0.3">
      <c r="A2359">
        <v>2357</v>
      </c>
      <c r="B2359">
        <v>2022</v>
      </c>
      <c r="C2359">
        <v>9</v>
      </c>
      <c r="D2359" t="s">
        <v>602</v>
      </c>
      <c r="E2359" s="1">
        <v>391058343.134152</v>
      </c>
      <c r="F2359">
        <v>143.00231687799601</v>
      </c>
      <c r="G2359" t="s">
        <v>462</v>
      </c>
    </row>
    <row r="2360" spans="1:7" x14ac:dyDescent="0.3">
      <c r="A2360">
        <v>2358</v>
      </c>
      <c r="B2360">
        <v>2022</v>
      </c>
      <c r="C2360">
        <v>9</v>
      </c>
      <c r="D2360" t="s">
        <v>603</v>
      </c>
      <c r="E2360" s="1">
        <v>422085764.02112901</v>
      </c>
      <c r="F2360">
        <v>147.30212173780899</v>
      </c>
      <c r="G2360" t="s">
        <v>462</v>
      </c>
    </row>
    <row r="2361" spans="1:7" x14ac:dyDescent="0.3">
      <c r="A2361">
        <v>2359</v>
      </c>
      <c r="B2361">
        <v>2022</v>
      </c>
      <c r="C2361">
        <v>9</v>
      </c>
      <c r="D2361" t="s">
        <v>604</v>
      </c>
      <c r="E2361" s="1">
        <v>397694749.90066302</v>
      </c>
      <c r="F2361">
        <v>146.23336948222001</v>
      </c>
      <c r="G2361" t="s">
        <v>462</v>
      </c>
    </row>
    <row r="2362" spans="1:7" x14ac:dyDescent="0.3">
      <c r="A2362">
        <v>2360</v>
      </c>
      <c r="B2362">
        <v>2022</v>
      </c>
      <c r="C2362">
        <v>9</v>
      </c>
      <c r="D2362" t="s">
        <v>605</v>
      </c>
      <c r="E2362" s="1">
        <v>1517354861.31195</v>
      </c>
      <c r="F2362">
        <v>114.433233687802</v>
      </c>
      <c r="G2362" t="s">
        <v>462</v>
      </c>
    </row>
    <row r="2363" spans="1:7" x14ac:dyDescent="0.3">
      <c r="A2363">
        <v>2361</v>
      </c>
      <c r="B2363">
        <v>2022</v>
      </c>
      <c r="C2363">
        <v>9</v>
      </c>
      <c r="D2363" t="s">
        <v>606</v>
      </c>
      <c r="E2363" s="1">
        <v>5106491399.3695297</v>
      </c>
      <c r="F2363">
        <v>73.317754051907002</v>
      </c>
      <c r="G2363" t="s">
        <v>462</v>
      </c>
    </row>
    <row r="2364" spans="1:7" x14ac:dyDescent="0.3">
      <c r="A2364">
        <v>2362</v>
      </c>
      <c r="B2364">
        <v>2022</v>
      </c>
      <c r="C2364">
        <v>9</v>
      </c>
      <c r="D2364" t="s">
        <v>607</v>
      </c>
      <c r="E2364" s="1">
        <v>1640324372.38025</v>
      </c>
      <c r="F2364">
        <v>18.403456807431901</v>
      </c>
      <c r="G2364" t="s">
        <v>462</v>
      </c>
    </row>
    <row r="2365" spans="1:7" x14ac:dyDescent="0.3">
      <c r="A2365">
        <v>2363</v>
      </c>
      <c r="B2365">
        <v>2022</v>
      </c>
      <c r="C2365">
        <v>9</v>
      </c>
      <c r="D2365" t="s">
        <v>608</v>
      </c>
      <c r="E2365" s="1">
        <v>1996197430.5933101</v>
      </c>
      <c r="F2365">
        <v>9.4196407937892399</v>
      </c>
      <c r="G2365" t="s">
        <v>462</v>
      </c>
    </row>
    <row r="2366" spans="1:7" x14ac:dyDescent="0.3">
      <c r="A2366">
        <v>2364</v>
      </c>
      <c r="B2366">
        <v>2022</v>
      </c>
      <c r="C2366">
        <v>9</v>
      </c>
      <c r="D2366" t="s">
        <v>609</v>
      </c>
      <c r="E2366" s="1">
        <v>827884512.01094699</v>
      </c>
      <c r="F2366">
        <v>133.28557861581999</v>
      </c>
      <c r="G2366" t="s">
        <v>462</v>
      </c>
    </row>
    <row r="2367" spans="1:7" x14ac:dyDescent="0.3">
      <c r="A2367">
        <v>2365</v>
      </c>
      <c r="B2367">
        <v>2022</v>
      </c>
      <c r="C2367">
        <v>9</v>
      </c>
      <c r="D2367" t="s">
        <v>610</v>
      </c>
      <c r="E2367" s="1">
        <v>27925066662.691898</v>
      </c>
      <c r="F2367">
        <v>26.804245061564899</v>
      </c>
      <c r="G2367" t="s">
        <v>462</v>
      </c>
    </row>
    <row r="2368" spans="1:7" x14ac:dyDescent="0.3">
      <c r="A2368">
        <v>2366</v>
      </c>
      <c r="B2368">
        <v>2022</v>
      </c>
      <c r="C2368">
        <v>9</v>
      </c>
      <c r="D2368" t="s">
        <v>611</v>
      </c>
      <c r="E2368" s="1">
        <v>9991630666.6372299</v>
      </c>
      <c r="F2368">
        <v>9.8357449663768595</v>
      </c>
      <c r="G2368" t="s">
        <v>462</v>
      </c>
    </row>
    <row r="2369" spans="1:7" x14ac:dyDescent="0.3">
      <c r="A2369">
        <v>2367</v>
      </c>
      <c r="B2369">
        <v>2022</v>
      </c>
      <c r="C2369">
        <v>9</v>
      </c>
      <c r="E2369" s="1">
        <v>7292661387.1202002</v>
      </c>
      <c r="F2369">
        <v>18.249584394148599</v>
      </c>
      <c r="G2369" t="s">
        <v>462</v>
      </c>
    </row>
    <row r="2370" spans="1:7" x14ac:dyDescent="0.3">
      <c r="A2370">
        <v>2368</v>
      </c>
      <c r="B2370">
        <v>2022</v>
      </c>
      <c r="C2370">
        <v>9</v>
      </c>
      <c r="D2370" t="s">
        <v>612</v>
      </c>
      <c r="E2370" s="1">
        <v>13256390113.066601</v>
      </c>
      <c r="F2370">
        <v>15.5063293065217</v>
      </c>
      <c r="G2370" t="s">
        <v>462</v>
      </c>
    </row>
    <row r="2371" spans="1:7" x14ac:dyDescent="0.3">
      <c r="A2371">
        <v>2369</v>
      </c>
      <c r="B2371">
        <v>2022</v>
      </c>
      <c r="C2371">
        <v>9</v>
      </c>
      <c r="D2371" t="s">
        <v>613</v>
      </c>
      <c r="E2371" s="1">
        <v>3581196595.78016</v>
      </c>
      <c r="F2371">
        <v>0.62801677623589602</v>
      </c>
      <c r="G2371" t="s">
        <v>462</v>
      </c>
    </row>
    <row r="2372" spans="1:7" x14ac:dyDescent="0.3">
      <c r="A2372">
        <v>2370</v>
      </c>
      <c r="B2372">
        <v>2022</v>
      </c>
      <c r="C2372">
        <v>9</v>
      </c>
      <c r="E2372" s="1">
        <v>37247152.902896002</v>
      </c>
      <c r="F2372">
        <v>6.8544109612312196</v>
      </c>
      <c r="G2372" t="s">
        <v>462</v>
      </c>
    </row>
    <row r="2373" spans="1:7" x14ac:dyDescent="0.3">
      <c r="A2373">
        <v>2371</v>
      </c>
      <c r="B2373">
        <v>2022</v>
      </c>
      <c r="C2373">
        <v>9</v>
      </c>
      <c r="E2373" s="1">
        <v>25322285.179603402</v>
      </c>
      <c r="F2373">
        <v>0</v>
      </c>
      <c r="G2373" t="s">
        <v>462</v>
      </c>
    </row>
    <row r="2374" spans="1:7" x14ac:dyDescent="0.3">
      <c r="A2374">
        <v>2372</v>
      </c>
      <c r="B2374">
        <v>2022</v>
      </c>
      <c r="C2374">
        <v>9</v>
      </c>
      <c r="D2374" t="s">
        <v>615</v>
      </c>
      <c r="E2374" s="1">
        <v>2041018330.9093001</v>
      </c>
      <c r="F2374">
        <v>55.023841917688998</v>
      </c>
      <c r="G2374" t="s">
        <v>462</v>
      </c>
    </row>
    <row r="2375" spans="1:7" x14ac:dyDescent="0.3">
      <c r="A2375">
        <v>2373</v>
      </c>
      <c r="B2375">
        <v>2022</v>
      </c>
      <c r="C2375">
        <v>9</v>
      </c>
      <c r="D2375" t="s">
        <v>616</v>
      </c>
      <c r="E2375" s="1">
        <v>605930355.27862597</v>
      </c>
      <c r="F2375">
        <v>85.432159103046502</v>
      </c>
      <c r="G2375" t="s">
        <v>462</v>
      </c>
    </row>
    <row r="2376" spans="1:7" x14ac:dyDescent="0.3">
      <c r="A2376">
        <v>2374</v>
      </c>
      <c r="B2376">
        <v>2022</v>
      </c>
      <c r="C2376">
        <v>9</v>
      </c>
      <c r="E2376" s="1">
        <v>131035151.786063</v>
      </c>
      <c r="F2376">
        <v>68.190848577675396</v>
      </c>
      <c r="G2376" t="s">
        <v>462</v>
      </c>
    </row>
    <row r="2377" spans="1:7" x14ac:dyDescent="0.3">
      <c r="A2377">
        <v>2375</v>
      </c>
      <c r="B2377">
        <v>2022</v>
      </c>
      <c r="C2377">
        <v>9</v>
      </c>
      <c r="D2377" t="s">
        <v>617</v>
      </c>
      <c r="E2377" s="1">
        <v>611436351.56101799</v>
      </c>
      <c r="F2377">
        <v>123.00655754847401</v>
      </c>
      <c r="G2377" t="s">
        <v>462</v>
      </c>
    </row>
    <row r="2378" spans="1:7" x14ac:dyDescent="0.3">
      <c r="A2378">
        <v>2376</v>
      </c>
      <c r="B2378">
        <v>2022</v>
      </c>
      <c r="C2378">
        <v>9</v>
      </c>
      <c r="E2378" s="1">
        <v>35239045.096558496</v>
      </c>
      <c r="F2378">
        <v>120.56646263500799</v>
      </c>
      <c r="G2378" t="s">
        <v>462</v>
      </c>
    </row>
    <row r="2379" spans="1:7" x14ac:dyDescent="0.3">
      <c r="A2379">
        <v>2377</v>
      </c>
      <c r="B2379">
        <v>2022</v>
      </c>
      <c r="C2379">
        <v>9</v>
      </c>
      <c r="D2379" t="s">
        <v>619</v>
      </c>
      <c r="E2379" s="1">
        <v>411572220.10175699</v>
      </c>
      <c r="F2379">
        <v>156.59928306483499</v>
      </c>
      <c r="G2379" t="s">
        <v>462</v>
      </c>
    </row>
    <row r="2380" spans="1:7" x14ac:dyDescent="0.3">
      <c r="A2380">
        <v>2378</v>
      </c>
      <c r="B2380">
        <v>2022</v>
      </c>
      <c r="C2380">
        <v>9</v>
      </c>
      <c r="D2380" t="s">
        <v>621</v>
      </c>
      <c r="E2380" s="1">
        <v>142609914.55098999</v>
      </c>
      <c r="F2380">
        <v>149.05482585495599</v>
      </c>
      <c r="G2380" t="s">
        <v>462</v>
      </c>
    </row>
    <row r="2381" spans="1:7" x14ac:dyDescent="0.3">
      <c r="A2381">
        <v>2379</v>
      </c>
      <c r="B2381">
        <v>2022</v>
      </c>
      <c r="C2381">
        <v>9</v>
      </c>
      <c r="D2381" t="s">
        <v>622</v>
      </c>
      <c r="E2381" s="1">
        <v>325241863.996732</v>
      </c>
      <c r="F2381">
        <v>81.983544823994393</v>
      </c>
      <c r="G2381" t="s">
        <v>462</v>
      </c>
    </row>
    <row r="2382" spans="1:7" x14ac:dyDescent="0.3">
      <c r="A2382">
        <v>2380</v>
      </c>
      <c r="B2382">
        <v>2022</v>
      </c>
      <c r="C2382">
        <v>9</v>
      </c>
      <c r="D2382" t="s">
        <v>623</v>
      </c>
      <c r="E2382" s="1">
        <v>549866723.00464296</v>
      </c>
      <c r="F2382">
        <v>85.2774917890262</v>
      </c>
      <c r="G2382" t="s">
        <v>462</v>
      </c>
    </row>
    <row r="2383" spans="1:7" x14ac:dyDescent="0.3">
      <c r="A2383">
        <v>2381</v>
      </c>
      <c r="B2383">
        <v>2022</v>
      </c>
      <c r="C2383">
        <v>9</v>
      </c>
      <c r="E2383" s="1">
        <v>51177523.518806398</v>
      </c>
      <c r="F2383">
        <v>112.420722703274</v>
      </c>
      <c r="G2383" t="s">
        <v>462</v>
      </c>
    </row>
    <row r="2384" spans="1:7" x14ac:dyDescent="0.3">
      <c r="A2384">
        <v>2382</v>
      </c>
      <c r="B2384">
        <v>2022</v>
      </c>
      <c r="C2384">
        <v>9</v>
      </c>
      <c r="E2384" s="1">
        <v>18918004.079254899</v>
      </c>
      <c r="F2384">
        <v>69.942607836565003</v>
      </c>
      <c r="G2384" t="s">
        <v>462</v>
      </c>
    </row>
    <row r="2385" spans="1:7" x14ac:dyDescent="0.3">
      <c r="A2385">
        <v>2383</v>
      </c>
      <c r="B2385">
        <v>2022</v>
      </c>
      <c r="C2385">
        <v>9</v>
      </c>
      <c r="E2385" s="1">
        <v>167968861.782038</v>
      </c>
      <c r="F2385">
        <v>45.976189651895197</v>
      </c>
      <c r="G2385" t="s">
        <v>462</v>
      </c>
    </row>
    <row r="2386" spans="1:7" x14ac:dyDescent="0.3">
      <c r="A2386">
        <v>2384</v>
      </c>
      <c r="B2386">
        <v>2022</v>
      </c>
      <c r="C2386">
        <v>9</v>
      </c>
      <c r="E2386" s="1">
        <v>81433391.728578895</v>
      </c>
      <c r="F2386">
        <v>0.48427807334141199</v>
      </c>
      <c r="G2386" t="s">
        <v>462</v>
      </c>
    </row>
    <row r="2387" spans="1:7" x14ac:dyDescent="0.3">
      <c r="A2387">
        <v>2385</v>
      </c>
      <c r="B2387">
        <v>2022</v>
      </c>
      <c r="C2387">
        <v>9</v>
      </c>
      <c r="D2387" t="s">
        <v>624</v>
      </c>
      <c r="E2387" s="1">
        <v>11550167785.3235</v>
      </c>
      <c r="F2387">
        <v>3.5433934719526201</v>
      </c>
      <c r="G2387" t="s">
        <v>462</v>
      </c>
    </row>
    <row r="2388" spans="1:7" x14ac:dyDescent="0.3">
      <c r="A2388">
        <v>2386</v>
      </c>
      <c r="B2388">
        <v>2022</v>
      </c>
      <c r="C2388">
        <v>9</v>
      </c>
      <c r="D2388" t="s">
        <v>625</v>
      </c>
      <c r="E2388" s="1">
        <v>13014403053.783501</v>
      </c>
      <c r="F2388">
        <v>22.7319981111395</v>
      </c>
      <c r="G2388" t="s">
        <v>462</v>
      </c>
    </row>
    <row r="2389" spans="1:7" x14ac:dyDescent="0.3">
      <c r="A2389">
        <v>2387</v>
      </c>
      <c r="B2389">
        <v>2022</v>
      </c>
      <c r="C2389">
        <v>9</v>
      </c>
      <c r="D2389" t="s">
        <v>626</v>
      </c>
      <c r="E2389" s="1">
        <v>1423069413.0258601</v>
      </c>
      <c r="F2389">
        <v>70.631847972462097</v>
      </c>
      <c r="G2389" t="s">
        <v>462</v>
      </c>
    </row>
    <row r="2390" spans="1:7" x14ac:dyDescent="0.3">
      <c r="A2390">
        <v>2388</v>
      </c>
      <c r="B2390">
        <v>2022</v>
      </c>
      <c r="C2390">
        <v>9</v>
      </c>
      <c r="D2390" t="s">
        <v>627</v>
      </c>
      <c r="E2390" s="1">
        <v>604356379.307827</v>
      </c>
      <c r="F2390">
        <v>114.578410133777</v>
      </c>
      <c r="G2390" t="s">
        <v>462</v>
      </c>
    </row>
    <row r="2391" spans="1:7" x14ac:dyDescent="0.3">
      <c r="A2391">
        <v>2389</v>
      </c>
      <c r="B2391">
        <v>2022</v>
      </c>
      <c r="C2391">
        <v>9</v>
      </c>
      <c r="D2391" t="s">
        <v>628</v>
      </c>
      <c r="E2391" s="1">
        <v>728853784.529477</v>
      </c>
      <c r="F2391">
        <v>141.978479434371</v>
      </c>
      <c r="G2391" t="s">
        <v>462</v>
      </c>
    </row>
    <row r="2392" spans="1:7" x14ac:dyDescent="0.3">
      <c r="A2392">
        <v>2390</v>
      </c>
      <c r="B2392">
        <v>2022</v>
      </c>
      <c r="C2392">
        <v>9</v>
      </c>
      <c r="D2392" t="s">
        <v>629</v>
      </c>
      <c r="E2392" s="1">
        <v>1156953600.2190299</v>
      </c>
      <c r="F2392">
        <v>56.0430984085246</v>
      </c>
      <c r="G2392" t="s">
        <v>462</v>
      </c>
    </row>
    <row r="2393" spans="1:7" x14ac:dyDescent="0.3">
      <c r="A2393">
        <v>2391</v>
      </c>
      <c r="B2393">
        <v>2022</v>
      </c>
      <c r="C2393">
        <v>9</v>
      </c>
      <c r="D2393" t="s">
        <v>630</v>
      </c>
      <c r="E2393" s="1">
        <v>8242799167.7091198</v>
      </c>
      <c r="F2393">
        <v>9.2991389144869494</v>
      </c>
      <c r="G2393" t="s">
        <v>462</v>
      </c>
    </row>
    <row r="2394" spans="1:7" x14ac:dyDescent="0.3">
      <c r="A2394">
        <v>2392</v>
      </c>
      <c r="B2394">
        <v>2022</v>
      </c>
      <c r="C2394">
        <v>9</v>
      </c>
      <c r="D2394" t="s">
        <v>631</v>
      </c>
      <c r="E2394" s="1">
        <v>968076931.52810705</v>
      </c>
      <c r="F2394">
        <v>90.459384216004395</v>
      </c>
      <c r="G2394" t="s">
        <v>462</v>
      </c>
    </row>
    <row r="2395" spans="1:7" x14ac:dyDescent="0.3">
      <c r="A2395">
        <v>2393</v>
      </c>
      <c r="B2395">
        <v>2022</v>
      </c>
      <c r="C2395">
        <v>9</v>
      </c>
      <c r="D2395" t="s">
        <v>632</v>
      </c>
      <c r="E2395" s="1">
        <v>755819072.60557199</v>
      </c>
      <c r="F2395">
        <v>86.641100707142797</v>
      </c>
      <c r="G2395" t="s">
        <v>462</v>
      </c>
    </row>
    <row r="2396" spans="1:7" x14ac:dyDescent="0.3">
      <c r="A2396">
        <v>2394</v>
      </c>
      <c r="B2396">
        <v>2022</v>
      </c>
      <c r="C2396">
        <v>10</v>
      </c>
      <c r="D2396" t="s">
        <v>597</v>
      </c>
      <c r="E2396" s="1">
        <v>11471728699.770399</v>
      </c>
      <c r="F2396">
        <v>18.811502666956599</v>
      </c>
      <c r="G2396" t="s">
        <v>462</v>
      </c>
    </row>
    <row r="2397" spans="1:7" x14ac:dyDescent="0.3">
      <c r="A2397">
        <v>2395</v>
      </c>
      <c r="B2397">
        <v>2022</v>
      </c>
      <c r="C2397">
        <v>10</v>
      </c>
      <c r="D2397" t="s">
        <v>598</v>
      </c>
      <c r="E2397" s="1">
        <v>3687689163.67488</v>
      </c>
      <c r="F2397">
        <v>73.335811621258699</v>
      </c>
      <c r="G2397" t="s">
        <v>462</v>
      </c>
    </row>
    <row r="2398" spans="1:7" x14ac:dyDescent="0.3">
      <c r="A2398">
        <v>2396</v>
      </c>
      <c r="B2398">
        <v>2022</v>
      </c>
      <c r="C2398">
        <v>10</v>
      </c>
      <c r="D2398" t="s">
        <v>599</v>
      </c>
      <c r="E2398" s="1">
        <v>1328345994.4294701</v>
      </c>
      <c r="F2398">
        <v>99.550232684770194</v>
      </c>
      <c r="G2398" t="s">
        <v>462</v>
      </c>
    </row>
    <row r="2399" spans="1:7" x14ac:dyDescent="0.3">
      <c r="A2399">
        <v>2397</v>
      </c>
      <c r="B2399">
        <v>2022</v>
      </c>
      <c r="C2399">
        <v>10</v>
      </c>
      <c r="D2399" t="s">
        <v>600</v>
      </c>
      <c r="E2399" s="1">
        <v>2386916831.8411002</v>
      </c>
      <c r="F2399">
        <v>65.038851379375501</v>
      </c>
      <c r="G2399" t="s">
        <v>462</v>
      </c>
    </row>
    <row r="2400" spans="1:7" x14ac:dyDescent="0.3">
      <c r="A2400">
        <v>2398</v>
      </c>
      <c r="B2400">
        <v>2022</v>
      </c>
      <c r="C2400">
        <v>10</v>
      </c>
      <c r="D2400" t="s">
        <v>601</v>
      </c>
      <c r="E2400" s="1">
        <v>1267625229.7317801</v>
      </c>
      <c r="F2400">
        <v>44.247829099686598</v>
      </c>
      <c r="G2400" t="s">
        <v>462</v>
      </c>
    </row>
    <row r="2401" spans="1:7" x14ac:dyDescent="0.3">
      <c r="A2401">
        <v>2399</v>
      </c>
      <c r="B2401">
        <v>2022</v>
      </c>
      <c r="C2401">
        <v>10</v>
      </c>
      <c r="D2401" t="s">
        <v>602</v>
      </c>
      <c r="E2401" s="1">
        <v>391058343.134152</v>
      </c>
      <c r="F2401">
        <v>70.988742049881395</v>
      </c>
      <c r="G2401" t="s">
        <v>462</v>
      </c>
    </row>
    <row r="2402" spans="1:7" x14ac:dyDescent="0.3">
      <c r="A2402">
        <v>2400</v>
      </c>
      <c r="B2402">
        <v>2022</v>
      </c>
      <c r="C2402">
        <v>10</v>
      </c>
      <c r="D2402" t="s">
        <v>603</v>
      </c>
      <c r="E2402" s="1">
        <v>422085764.02112901</v>
      </c>
      <c r="F2402">
        <v>94.015789348987099</v>
      </c>
      <c r="G2402" t="s">
        <v>462</v>
      </c>
    </row>
    <row r="2403" spans="1:7" x14ac:dyDescent="0.3">
      <c r="A2403">
        <v>2401</v>
      </c>
      <c r="B2403">
        <v>2022</v>
      </c>
      <c r="C2403">
        <v>10</v>
      </c>
      <c r="D2403" t="s">
        <v>604</v>
      </c>
      <c r="E2403" s="1">
        <v>397694749.90066302</v>
      </c>
      <c r="F2403">
        <v>76.740058315263894</v>
      </c>
      <c r="G2403" t="s">
        <v>462</v>
      </c>
    </row>
    <row r="2404" spans="1:7" x14ac:dyDescent="0.3">
      <c r="A2404">
        <v>2402</v>
      </c>
      <c r="B2404">
        <v>2022</v>
      </c>
      <c r="C2404">
        <v>10</v>
      </c>
      <c r="D2404" t="s">
        <v>605</v>
      </c>
      <c r="E2404" s="1">
        <v>1517354861.31195</v>
      </c>
      <c r="F2404">
        <v>57.473993589747103</v>
      </c>
      <c r="G2404" t="s">
        <v>462</v>
      </c>
    </row>
    <row r="2405" spans="1:7" x14ac:dyDescent="0.3">
      <c r="A2405">
        <v>2403</v>
      </c>
      <c r="B2405">
        <v>2022</v>
      </c>
      <c r="C2405">
        <v>10</v>
      </c>
      <c r="D2405" t="s">
        <v>606</v>
      </c>
      <c r="E2405" s="1">
        <v>5106491399.3695297</v>
      </c>
      <c r="F2405">
        <v>50.231335777352299</v>
      </c>
      <c r="G2405" t="s">
        <v>462</v>
      </c>
    </row>
    <row r="2406" spans="1:7" x14ac:dyDescent="0.3">
      <c r="A2406">
        <v>2404</v>
      </c>
      <c r="B2406">
        <v>2022</v>
      </c>
      <c r="C2406">
        <v>10</v>
      </c>
      <c r="D2406" t="s">
        <v>607</v>
      </c>
      <c r="E2406" s="1">
        <v>1640324372.38025</v>
      </c>
      <c r="F2406">
        <v>23.963269762954901</v>
      </c>
      <c r="G2406" t="s">
        <v>462</v>
      </c>
    </row>
    <row r="2407" spans="1:7" x14ac:dyDescent="0.3">
      <c r="A2407">
        <v>2405</v>
      </c>
      <c r="B2407">
        <v>2022</v>
      </c>
      <c r="C2407">
        <v>10</v>
      </c>
      <c r="D2407" t="s">
        <v>608</v>
      </c>
      <c r="E2407" s="1">
        <v>1996197430.5933101</v>
      </c>
      <c r="F2407">
        <v>25.2675444485334</v>
      </c>
      <c r="G2407" t="s">
        <v>462</v>
      </c>
    </row>
    <row r="2408" spans="1:7" x14ac:dyDescent="0.3">
      <c r="A2408">
        <v>2406</v>
      </c>
      <c r="B2408">
        <v>2022</v>
      </c>
      <c r="C2408">
        <v>10</v>
      </c>
      <c r="D2408" t="s">
        <v>609</v>
      </c>
      <c r="E2408" s="1">
        <v>827884512.01094699</v>
      </c>
      <c r="F2408">
        <v>56.669048295112397</v>
      </c>
      <c r="G2408" t="s">
        <v>462</v>
      </c>
    </row>
    <row r="2409" spans="1:7" x14ac:dyDescent="0.3">
      <c r="A2409">
        <v>2407</v>
      </c>
      <c r="B2409">
        <v>2022</v>
      </c>
      <c r="C2409">
        <v>10</v>
      </c>
      <c r="D2409" t="s">
        <v>610</v>
      </c>
      <c r="E2409" s="1">
        <v>27925066662.691898</v>
      </c>
      <c r="F2409">
        <v>19.4833471919424</v>
      </c>
      <c r="G2409" t="s">
        <v>462</v>
      </c>
    </row>
    <row r="2410" spans="1:7" x14ac:dyDescent="0.3">
      <c r="A2410">
        <v>2408</v>
      </c>
      <c r="B2410">
        <v>2022</v>
      </c>
      <c r="C2410">
        <v>10</v>
      </c>
      <c r="D2410" t="s">
        <v>611</v>
      </c>
      <c r="E2410" s="1">
        <v>9991630666.6372299</v>
      </c>
      <c r="F2410">
        <v>14.992793111574001</v>
      </c>
      <c r="G2410" t="s">
        <v>462</v>
      </c>
    </row>
    <row r="2411" spans="1:7" x14ac:dyDescent="0.3">
      <c r="A2411">
        <v>2409</v>
      </c>
      <c r="B2411">
        <v>2022</v>
      </c>
      <c r="C2411">
        <v>10</v>
      </c>
      <c r="E2411" s="1">
        <v>7292661387.1202002</v>
      </c>
      <c r="F2411">
        <v>77.604811386219694</v>
      </c>
      <c r="G2411" t="s">
        <v>462</v>
      </c>
    </row>
    <row r="2412" spans="1:7" x14ac:dyDescent="0.3">
      <c r="A2412">
        <v>2410</v>
      </c>
      <c r="B2412">
        <v>2022</v>
      </c>
      <c r="C2412">
        <v>10</v>
      </c>
      <c r="D2412" t="s">
        <v>612</v>
      </c>
      <c r="E2412" s="1">
        <v>13256390113.066601</v>
      </c>
      <c r="F2412">
        <v>17.199308692007399</v>
      </c>
      <c r="G2412" t="s">
        <v>462</v>
      </c>
    </row>
    <row r="2413" spans="1:7" x14ac:dyDescent="0.3">
      <c r="A2413">
        <v>2411</v>
      </c>
      <c r="B2413">
        <v>2022</v>
      </c>
      <c r="C2413">
        <v>10</v>
      </c>
      <c r="D2413" t="s">
        <v>613</v>
      </c>
      <c r="E2413" s="1">
        <v>3581196595.78016</v>
      </c>
      <c r="F2413">
        <v>0.57069079397469002</v>
      </c>
      <c r="G2413" t="s">
        <v>462</v>
      </c>
    </row>
    <row r="2414" spans="1:7" x14ac:dyDescent="0.3">
      <c r="A2414">
        <v>2412</v>
      </c>
      <c r="B2414">
        <v>2022</v>
      </c>
      <c r="C2414">
        <v>10</v>
      </c>
      <c r="E2414" s="1">
        <v>37247152.902896002</v>
      </c>
      <c r="F2414">
        <v>88.543442749914504</v>
      </c>
      <c r="G2414" t="s">
        <v>462</v>
      </c>
    </row>
    <row r="2415" spans="1:7" x14ac:dyDescent="0.3">
      <c r="A2415">
        <v>2413</v>
      </c>
      <c r="B2415">
        <v>2022</v>
      </c>
      <c r="C2415">
        <v>10</v>
      </c>
      <c r="E2415" s="1">
        <v>25322285.179603402</v>
      </c>
      <c r="F2415">
        <v>0.294377291292855</v>
      </c>
      <c r="G2415" t="s">
        <v>462</v>
      </c>
    </row>
    <row r="2416" spans="1:7" x14ac:dyDescent="0.3">
      <c r="A2416">
        <v>2414</v>
      </c>
      <c r="B2416">
        <v>2022</v>
      </c>
      <c r="C2416">
        <v>10</v>
      </c>
      <c r="D2416" t="s">
        <v>615</v>
      </c>
      <c r="E2416" s="1">
        <v>2041018330.9093001</v>
      </c>
      <c r="F2416">
        <v>50.339486843090299</v>
      </c>
      <c r="G2416" t="s">
        <v>462</v>
      </c>
    </row>
    <row r="2417" spans="1:7" x14ac:dyDescent="0.3">
      <c r="A2417">
        <v>2415</v>
      </c>
      <c r="B2417">
        <v>2022</v>
      </c>
      <c r="C2417">
        <v>10</v>
      </c>
      <c r="D2417" t="s">
        <v>616</v>
      </c>
      <c r="E2417" s="1">
        <v>605930355.27862597</v>
      </c>
      <c r="F2417">
        <v>35.465290319084303</v>
      </c>
      <c r="G2417" t="s">
        <v>462</v>
      </c>
    </row>
    <row r="2418" spans="1:7" x14ac:dyDescent="0.3">
      <c r="A2418">
        <v>2416</v>
      </c>
      <c r="B2418">
        <v>2022</v>
      </c>
      <c r="C2418">
        <v>10</v>
      </c>
      <c r="E2418" s="1">
        <v>131035151.786063</v>
      </c>
      <c r="F2418">
        <v>58.999335401682401</v>
      </c>
      <c r="G2418" t="s">
        <v>462</v>
      </c>
    </row>
    <row r="2419" spans="1:7" x14ac:dyDescent="0.3">
      <c r="A2419">
        <v>2417</v>
      </c>
      <c r="B2419">
        <v>2022</v>
      </c>
      <c r="C2419">
        <v>10</v>
      </c>
      <c r="D2419" t="s">
        <v>617</v>
      </c>
      <c r="E2419" s="1">
        <v>611436351.56101799</v>
      </c>
      <c r="F2419">
        <v>54.939999443458603</v>
      </c>
      <c r="G2419" t="s">
        <v>462</v>
      </c>
    </row>
    <row r="2420" spans="1:7" x14ac:dyDescent="0.3">
      <c r="A2420">
        <v>2418</v>
      </c>
      <c r="B2420">
        <v>2022</v>
      </c>
      <c r="C2420">
        <v>10</v>
      </c>
      <c r="E2420" s="1">
        <v>35239045.096558496</v>
      </c>
      <c r="F2420">
        <v>42.648434611391401</v>
      </c>
      <c r="G2420" t="s">
        <v>462</v>
      </c>
    </row>
    <row r="2421" spans="1:7" x14ac:dyDescent="0.3">
      <c r="A2421">
        <v>2419</v>
      </c>
      <c r="B2421">
        <v>2022</v>
      </c>
      <c r="C2421">
        <v>10</v>
      </c>
      <c r="D2421" t="s">
        <v>619</v>
      </c>
      <c r="E2421" s="1">
        <v>411572220.10175699</v>
      </c>
      <c r="F2421">
        <v>44.813435430980803</v>
      </c>
      <c r="G2421" t="s">
        <v>462</v>
      </c>
    </row>
    <row r="2422" spans="1:7" x14ac:dyDescent="0.3">
      <c r="A2422">
        <v>2420</v>
      </c>
      <c r="B2422">
        <v>2022</v>
      </c>
      <c r="C2422">
        <v>10</v>
      </c>
      <c r="D2422" t="s">
        <v>621</v>
      </c>
      <c r="E2422" s="1">
        <v>142609914.55098999</v>
      </c>
      <c r="F2422">
        <v>66.601243770424404</v>
      </c>
      <c r="G2422" t="s">
        <v>462</v>
      </c>
    </row>
    <row r="2423" spans="1:7" x14ac:dyDescent="0.3">
      <c r="A2423">
        <v>2421</v>
      </c>
      <c r="B2423">
        <v>2022</v>
      </c>
      <c r="C2423">
        <v>10</v>
      </c>
      <c r="D2423" t="s">
        <v>622</v>
      </c>
      <c r="E2423" s="1">
        <v>325241863.996732</v>
      </c>
      <c r="F2423">
        <v>53.764948700996698</v>
      </c>
      <c r="G2423" t="s">
        <v>462</v>
      </c>
    </row>
    <row r="2424" spans="1:7" x14ac:dyDescent="0.3">
      <c r="A2424">
        <v>2422</v>
      </c>
      <c r="B2424">
        <v>2022</v>
      </c>
      <c r="C2424">
        <v>10</v>
      </c>
      <c r="D2424" t="s">
        <v>623</v>
      </c>
      <c r="E2424" s="1">
        <v>549866723.00464296</v>
      </c>
      <c r="F2424">
        <v>50.761036774826401</v>
      </c>
      <c r="G2424" t="s">
        <v>462</v>
      </c>
    </row>
    <row r="2425" spans="1:7" x14ac:dyDescent="0.3">
      <c r="A2425">
        <v>2423</v>
      </c>
      <c r="B2425">
        <v>2022</v>
      </c>
      <c r="C2425">
        <v>10</v>
      </c>
      <c r="E2425" s="1">
        <v>51177523.518806398</v>
      </c>
      <c r="F2425">
        <v>62.872028778594597</v>
      </c>
      <c r="G2425" t="s">
        <v>462</v>
      </c>
    </row>
    <row r="2426" spans="1:7" x14ac:dyDescent="0.3">
      <c r="A2426">
        <v>2424</v>
      </c>
      <c r="B2426">
        <v>2022</v>
      </c>
      <c r="C2426">
        <v>10</v>
      </c>
      <c r="E2426" s="1">
        <v>18918004.079254899</v>
      </c>
      <c r="F2426">
        <v>48.206117182969997</v>
      </c>
      <c r="G2426" t="s">
        <v>462</v>
      </c>
    </row>
    <row r="2427" spans="1:7" x14ac:dyDescent="0.3">
      <c r="A2427">
        <v>2425</v>
      </c>
      <c r="B2427">
        <v>2022</v>
      </c>
      <c r="C2427">
        <v>10</v>
      </c>
      <c r="E2427" s="1">
        <v>167968861.782038</v>
      </c>
      <c r="F2427">
        <v>54.608294998951401</v>
      </c>
      <c r="G2427" t="s">
        <v>462</v>
      </c>
    </row>
    <row r="2428" spans="1:7" x14ac:dyDescent="0.3">
      <c r="A2428">
        <v>2426</v>
      </c>
      <c r="B2428">
        <v>2022</v>
      </c>
      <c r="C2428">
        <v>10</v>
      </c>
      <c r="E2428" s="1">
        <v>81433391.728578895</v>
      </c>
      <c r="F2428">
        <v>11.6296784146167</v>
      </c>
      <c r="G2428" t="s">
        <v>462</v>
      </c>
    </row>
    <row r="2429" spans="1:7" x14ac:dyDescent="0.3">
      <c r="A2429">
        <v>2427</v>
      </c>
      <c r="B2429">
        <v>2022</v>
      </c>
      <c r="C2429">
        <v>10</v>
      </c>
      <c r="D2429" t="s">
        <v>624</v>
      </c>
      <c r="E2429" s="1">
        <v>11550167785.3235</v>
      </c>
      <c r="F2429">
        <v>20.062131470215</v>
      </c>
      <c r="G2429" t="s">
        <v>462</v>
      </c>
    </row>
    <row r="2430" spans="1:7" x14ac:dyDescent="0.3">
      <c r="A2430">
        <v>2428</v>
      </c>
      <c r="B2430">
        <v>2022</v>
      </c>
      <c r="C2430">
        <v>10</v>
      </c>
      <c r="D2430" t="s">
        <v>625</v>
      </c>
      <c r="E2430" s="1">
        <v>13014403053.783501</v>
      </c>
      <c r="F2430">
        <v>18.083291189274</v>
      </c>
      <c r="G2430" t="s">
        <v>462</v>
      </c>
    </row>
    <row r="2431" spans="1:7" x14ac:dyDescent="0.3">
      <c r="A2431">
        <v>2429</v>
      </c>
      <c r="B2431">
        <v>2022</v>
      </c>
      <c r="C2431">
        <v>10</v>
      </c>
      <c r="D2431" t="s">
        <v>626</v>
      </c>
      <c r="E2431" s="1">
        <v>1423069413.0258601</v>
      </c>
      <c r="F2431">
        <v>41.585326948276702</v>
      </c>
      <c r="G2431" t="s">
        <v>462</v>
      </c>
    </row>
    <row r="2432" spans="1:7" x14ac:dyDescent="0.3">
      <c r="A2432">
        <v>2430</v>
      </c>
      <c r="B2432">
        <v>2022</v>
      </c>
      <c r="C2432">
        <v>10</v>
      </c>
      <c r="D2432" t="s">
        <v>627</v>
      </c>
      <c r="E2432" s="1">
        <v>604356379.307827</v>
      </c>
      <c r="F2432">
        <v>44.242433663437097</v>
      </c>
      <c r="G2432" t="s">
        <v>462</v>
      </c>
    </row>
    <row r="2433" spans="1:7" x14ac:dyDescent="0.3">
      <c r="A2433">
        <v>2431</v>
      </c>
      <c r="B2433">
        <v>2022</v>
      </c>
      <c r="C2433">
        <v>10</v>
      </c>
      <c r="D2433" t="s">
        <v>628</v>
      </c>
      <c r="E2433" s="1">
        <v>728853784.529477</v>
      </c>
      <c r="F2433">
        <v>44.450324850868199</v>
      </c>
      <c r="G2433" t="s">
        <v>462</v>
      </c>
    </row>
    <row r="2434" spans="1:7" x14ac:dyDescent="0.3">
      <c r="A2434">
        <v>2432</v>
      </c>
      <c r="B2434">
        <v>2022</v>
      </c>
      <c r="C2434">
        <v>10</v>
      </c>
      <c r="D2434" t="s">
        <v>629</v>
      </c>
      <c r="E2434" s="1">
        <v>1156953600.2190299</v>
      </c>
      <c r="F2434">
        <v>48.004379434633897</v>
      </c>
      <c r="G2434" t="s">
        <v>462</v>
      </c>
    </row>
    <row r="2435" spans="1:7" x14ac:dyDescent="0.3">
      <c r="A2435">
        <v>2433</v>
      </c>
      <c r="B2435">
        <v>2022</v>
      </c>
      <c r="C2435">
        <v>10</v>
      </c>
      <c r="D2435" t="s">
        <v>630</v>
      </c>
      <c r="E2435" s="1">
        <v>8242799167.7091198</v>
      </c>
      <c r="F2435">
        <v>18.0090298473669</v>
      </c>
      <c r="G2435" t="s">
        <v>462</v>
      </c>
    </row>
    <row r="2436" spans="1:7" x14ac:dyDescent="0.3">
      <c r="A2436">
        <v>2434</v>
      </c>
      <c r="B2436">
        <v>2022</v>
      </c>
      <c r="C2436">
        <v>10</v>
      </c>
      <c r="D2436" t="s">
        <v>631</v>
      </c>
      <c r="E2436" s="1">
        <v>968076931.52810705</v>
      </c>
      <c r="F2436">
        <v>64.673986312409397</v>
      </c>
      <c r="G2436" t="s">
        <v>462</v>
      </c>
    </row>
    <row r="2437" spans="1:7" x14ac:dyDescent="0.3">
      <c r="A2437">
        <v>2435</v>
      </c>
      <c r="B2437">
        <v>2022</v>
      </c>
      <c r="C2437">
        <v>10</v>
      </c>
      <c r="D2437" t="s">
        <v>632</v>
      </c>
      <c r="E2437" s="1">
        <v>755819072.60557199</v>
      </c>
      <c r="F2437">
        <v>77.146602450666194</v>
      </c>
      <c r="G2437" t="s">
        <v>462</v>
      </c>
    </row>
    <row r="2438" spans="1:7" x14ac:dyDescent="0.3">
      <c r="A2438">
        <v>2436</v>
      </c>
      <c r="B2438">
        <v>2022</v>
      </c>
      <c r="C2438">
        <v>11</v>
      </c>
      <c r="D2438" t="s">
        <v>597</v>
      </c>
      <c r="E2438" s="1">
        <v>11471728699.770399</v>
      </c>
      <c r="F2438">
        <v>14.7641642223793</v>
      </c>
      <c r="G2438" t="s">
        <v>462</v>
      </c>
    </row>
    <row r="2439" spans="1:7" x14ac:dyDescent="0.3">
      <c r="A2439">
        <v>2437</v>
      </c>
      <c r="B2439">
        <v>2022</v>
      </c>
      <c r="C2439">
        <v>11</v>
      </c>
      <c r="D2439" t="s">
        <v>598</v>
      </c>
      <c r="E2439" s="1">
        <v>3687689163.67488</v>
      </c>
      <c r="F2439">
        <v>46.196417066922002</v>
      </c>
      <c r="G2439" t="s">
        <v>462</v>
      </c>
    </row>
    <row r="2440" spans="1:7" x14ac:dyDescent="0.3">
      <c r="A2440">
        <v>2438</v>
      </c>
      <c r="B2440">
        <v>2022</v>
      </c>
      <c r="C2440">
        <v>11</v>
      </c>
      <c r="D2440" t="s">
        <v>599</v>
      </c>
      <c r="E2440" s="1">
        <v>1328345994.4294701</v>
      </c>
      <c r="F2440">
        <v>63.885184700165901</v>
      </c>
      <c r="G2440" t="s">
        <v>462</v>
      </c>
    </row>
    <row r="2441" spans="1:7" x14ac:dyDescent="0.3">
      <c r="A2441">
        <v>2439</v>
      </c>
      <c r="B2441">
        <v>2022</v>
      </c>
      <c r="C2441">
        <v>11</v>
      </c>
      <c r="D2441" t="s">
        <v>600</v>
      </c>
      <c r="E2441" s="1">
        <v>2386916831.8411002</v>
      </c>
      <c r="F2441">
        <v>161.00417918876201</v>
      </c>
      <c r="G2441" t="s">
        <v>462</v>
      </c>
    </row>
    <row r="2442" spans="1:7" x14ac:dyDescent="0.3">
      <c r="A2442">
        <v>2440</v>
      </c>
      <c r="B2442">
        <v>2022</v>
      </c>
      <c r="C2442">
        <v>11</v>
      </c>
      <c r="D2442" t="s">
        <v>601</v>
      </c>
      <c r="E2442" s="1">
        <v>1267625229.7317801</v>
      </c>
      <c r="F2442">
        <v>130.068238155258</v>
      </c>
      <c r="G2442" t="s">
        <v>462</v>
      </c>
    </row>
    <row r="2443" spans="1:7" x14ac:dyDescent="0.3">
      <c r="A2443">
        <v>2441</v>
      </c>
      <c r="B2443">
        <v>2022</v>
      </c>
      <c r="C2443">
        <v>11</v>
      </c>
      <c r="D2443" t="s">
        <v>602</v>
      </c>
      <c r="E2443" s="1">
        <v>391058343.134152</v>
      </c>
      <c r="F2443">
        <v>228.72563943903501</v>
      </c>
      <c r="G2443" t="s">
        <v>462</v>
      </c>
    </row>
    <row r="2444" spans="1:7" x14ac:dyDescent="0.3">
      <c r="A2444">
        <v>2442</v>
      </c>
      <c r="B2444">
        <v>2022</v>
      </c>
      <c r="C2444">
        <v>11</v>
      </c>
      <c r="D2444" t="s">
        <v>603</v>
      </c>
      <c r="E2444" s="1">
        <v>422085764.02112901</v>
      </c>
      <c r="F2444">
        <v>294.15671212270797</v>
      </c>
      <c r="G2444" t="s">
        <v>462</v>
      </c>
    </row>
    <row r="2445" spans="1:7" x14ac:dyDescent="0.3">
      <c r="A2445">
        <v>2443</v>
      </c>
      <c r="B2445">
        <v>2022</v>
      </c>
      <c r="C2445">
        <v>11</v>
      </c>
      <c r="D2445" t="s">
        <v>604</v>
      </c>
      <c r="E2445" s="1">
        <v>397694749.90066302</v>
      </c>
      <c r="F2445">
        <v>269.84773907909101</v>
      </c>
      <c r="G2445" t="s">
        <v>462</v>
      </c>
    </row>
    <row r="2446" spans="1:7" x14ac:dyDescent="0.3">
      <c r="A2446">
        <v>2444</v>
      </c>
      <c r="B2446">
        <v>2022</v>
      </c>
      <c r="C2446">
        <v>11</v>
      </c>
      <c r="D2446" t="s">
        <v>605</v>
      </c>
      <c r="E2446" s="1">
        <v>1517354861.31195</v>
      </c>
      <c r="F2446">
        <v>178.775744016696</v>
      </c>
      <c r="G2446" t="s">
        <v>462</v>
      </c>
    </row>
    <row r="2447" spans="1:7" x14ac:dyDescent="0.3">
      <c r="A2447">
        <v>2445</v>
      </c>
      <c r="B2447">
        <v>2022</v>
      </c>
      <c r="C2447">
        <v>11</v>
      </c>
      <c r="D2447" t="s">
        <v>606</v>
      </c>
      <c r="E2447" s="1">
        <v>5106491399.3695297</v>
      </c>
      <c r="F2447">
        <v>152.65917937293401</v>
      </c>
      <c r="G2447" t="s">
        <v>462</v>
      </c>
    </row>
    <row r="2448" spans="1:7" x14ac:dyDescent="0.3">
      <c r="A2448">
        <v>2446</v>
      </c>
      <c r="B2448">
        <v>2022</v>
      </c>
      <c r="C2448">
        <v>11</v>
      </c>
      <c r="D2448" t="s">
        <v>607</v>
      </c>
      <c r="E2448" s="1">
        <v>1640324372.38025</v>
      </c>
      <c r="F2448">
        <v>118.24194770644</v>
      </c>
      <c r="G2448" t="s">
        <v>462</v>
      </c>
    </row>
    <row r="2449" spans="1:7" x14ac:dyDescent="0.3">
      <c r="A2449">
        <v>2447</v>
      </c>
      <c r="B2449">
        <v>2022</v>
      </c>
      <c r="C2449">
        <v>11</v>
      </c>
      <c r="D2449" t="s">
        <v>608</v>
      </c>
      <c r="E2449" s="1">
        <v>1996197430.5933101</v>
      </c>
      <c r="F2449">
        <v>100.922132487379</v>
      </c>
      <c r="G2449" t="s">
        <v>462</v>
      </c>
    </row>
    <row r="2450" spans="1:7" x14ac:dyDescent="0.3">
      <c r="A2450">
        <v>2448</v>
      </c>
      <c r="B2450">
        <v>2022</v>
      </c>
      <c r="C2450">
        <v>11</v>
      </c>
      <c r="D2450" t="s">
        <v>609</v>
      </c>
      <c r="E2450" s="1">
        <v>827884512.01094699</v>
      </c>
      <c r="F2450">
        <v>180.103460712751</v>
      </c>
      <c r="G2450" t="s">
        <v>462</v>
      </c>
    </row>
    <row r="2451" spans="1:7" x14ac:dyDescent="0.3">
      <c r="A2451">
        <v>2449</v>
      </c>
      <c r="B2451">
        <v>2022</v>
      </c>
      <c r="C2451">
        <v>11</v>
      </c>
      <c r="D2451" t="s">
        <v>610</v>
      </c>
      <c r="E2451" s="1">
        <v>27925066662.691898</v>
      </c>
      <c r="F2451">
        <v>33.595885001933702</v>
      </c>
      <c r="G2451" t="s">
        <v>462</v>
      </c>
    </row>
    <row r="2452" spans="1:7" x14ac:dyDescent="0.3">
      <c r="A2452">
        <v>2450</v>
      </c>
      <c r="B2452">
        <v>2022</v>
      </c>
      <c r="C2452">
        <v>11</v>
      </c>
      <c r="D2452" t="s">
        <v>611</v>
      </c>
      <c r="E2452" s="1">
        <v>9991630666.6372299</v>
      </c>
      <c r="F2452">
        <v>15.014231499014199</v>
      </c>
      <c r="G2452" t="s">
        <v>462</v>
      </c>
    </row>
    <row r="2453" spans="1:7" x14ac:dyDescent="0.3">
      <c r="A2453">
        <v>2451</v>
      </c>
      <c r="B2453">
        <v>2022</v>
      </c>
      <c r="C2453">
        <v>11</v>
      </c>
      <c r="E2453" s="1">
        <v>7292661387.1202002</v>
      </c>
      <c r="F2453">
        <v>21.9423649421737</v>
      </c>
      <c r="G2453" t="s">
        <v>462</v>
      </c>
    </row>
    <row r="2454" spans="1:7" x14ac:dyDescent="0.3">
      <c r="A2454">
        <v>2452</v>
      </c>
      <c r="B2454">
        <v>2022</v>
      </c>
      <c r="C2454">
        <v>11</v>
      </c>
      <c r="D2454" t="s">
        <v>612</v>
      </c>
      <c r="E2454" s="1">
        <v>13256390113.066601</v>
      </c>
      <c r="F2454">
        <v>7.9894777707099003</v>
      </c>
      <c r="G2454" t="s">
        <v>462</v>
      </c>
    </row>
    <row r="2455" spans="1:7" x14ac:dyDescent="0.3">
      <c r="A2455">
        <v>2453</v>
      </c>
      <c r="B2455">
        <v>2022</v>
      </c>
      <c r="C2455">
        <v>11</v>
      </c>
      <c r="D2455" t="s">
        <v>613</v>
      </c>
      <c r="E2455" s="1">
        <v>3581196595.78016</v>
      </c>
      <c r="F2455">
        <v>2.1291312644196898</v>
      </c>
      <c r="G2455" t="s">
        <v>462</v>
      </c>
    </row>
    <row r="2456" spans="1:7" x14ac:dyDescent="0.3">
      <c r="A2456">
        <v>2454</v>
      </c>
      <c r="B2456">
        <v>2022</v>
      </c>
      <c r="C2456">
        <v>11</v>
      </c>
      <c r="E2456" s="1">
        <v>37247152.902896002</v>
      </c>
      <c r="F2456">
        <v>27.042012228427598</v>
      </c>
      <c r="G2456" t="s">
        <v>462</v>
      </c>
    </row>
    <row r="2457" spans="1:7" x14ac:dyDescent="0.3">
      <c r="A2457">
        <v>2455</v>
      </c>
      <c r="B2457">
        <v>2022</v>
      </c>
      <c r="C2457">
        <v>11</v>
      </c>
      <c r="E2457" s="1">
        <v>25322285.179603402</v>
      </c>
      <c r="F2457">
        <v>6.6736906656826003</v>
      </c>
      <c r="G2457" t="s">
        <v>462</v>
      </c>
    </row>
    <row r="2458" spans="1:7" x14ac:dyDescent="0.3">
      <c r="A2458">
        <v>2456</v>
      </c>
      <c r="B2458">
        <v>2022</v>
      </c>
      <c r="C2458">
        <v>11</v>
      </c>
      <c r="D2458" t="s">
        <v>615</v>
      </c>
      <c r="E2458" s="1">
        <v>2041018330.9093001</v>
      </c>
      <c r="F2458">
        <v>35.979832362391399</v>
      </c>
      <c r="G2458" t="s">
        <v>462</v>
      </c>
    </row>
    <row r="2459" spans="1:7" x14ac:dyDescent="0.3">
      <c r="A2459">
        <v>2457</v>
      </c>
      <c r="B2459">
        <v>2022</v>
      </c>
      <c r="C2459">
        <v>11</v>
      </c>
      <c r="D2459" t="s">
        <v>616</v>
      </c>
      <c r="E2459" s="1">
        <v>605930355.27862597</v>
      </c>
      <c r="F2459">
        <v>99.881365991231505</v>
      </c>
      <c r="G2459" t="s">
        <v>462</v>
      </c>
    </row>
    <row r="2460" spans="1:7" x14ac:dyDescent="0.3">
      <c r="A2460">
        <v>2458</v>
      </c>
      <c r="B2460">
        <v>2022</v>
      </c>
      <c r="C2460">
        <v>11</v>
      </c>
      <c r="E2460" s="1">
        <v>131035151.786063</v>
      </c>
      <c r="F2460">
        <v>85.564057192763002</v>
      </c>
      <c r="G2460" t="s">
        <v>462</v>
      </c>
    </row>
    <row r="2461" spans="1:7" x14ac:dyDescent="0.3">
      <c r="A2461">
        <v>2459</v>
      </c>
      <c r="B2461">
        <v>2022</v>
      </c>
      <c r="C2461">
        <v>11</v>
      </c>
      <c r="D2461" t="s">
        <v>617</v>
      </c>
      <c r="E2461" s="1">
        <v>611436351.56101799</v>
      </c>
      <c r="F2461">
        <v>144.04556029088599</v>
      </c>
      <c r="G2461" t="s">
        <v>462</v>
      </c>
    </row>
    <row r="2462" spans="1:7" x14ac:dyDescent="0.3">
      <c r="A2462">
        <v>2460</v>
      </c>
      <c r="B2462">
        <v>2022</v>
      </c>
      <c r="C2462">
        <v>11</v>
      </c>
      <c r="E2462" s="1">
        <v>35239045.096558496</v>
      </c>
      <c r="F2462">
        <v>105.714295781348</v>
      </c>
      <c r="G2462" t="s">
        <v>462</v>
      </c>
    </row>
    <row r="2463" spans="1:7" x14ac:dyDescent="0.3">
      <c r="A2463">
        <v>2461</v>
      </c>
      <c r="B2463">
        <v>2022</v>
      </c>
      <c r="C2463">
        <v>11</v>
      </c>
      <c r="D2463" t="s">
        <v>619</v>
      </c>
      <c r="E2463" s="1">
        <v>411572220.10175699</v>
      </c>
      <c r="F2463">
        <v>124.090138738836</v>
      </c>
      <c r="G2463" t="s">
        <v>462</v>
      </c>
    </row>
    <row r="2464" spans="1:7" x14ac:dyDescent="0.3">
      <c r="A2464">
        <v>2462</v>
      </c>
      <c r="B2464">
        <v>2022</v>
      </c>
      <c r="C2464">
        <v>11</v>
      </c>
      <c r="D2464" t="s">
        <v>621</v>
      </c>
      <c r="E2464" s="1">
        <v>142609914.55098999</v>
      </c>
      <c r="F2464">
        <v>168.182882194727</v>
      </c>
      <c r="G2464" t="s">
        <v>462</v>
      </c>
    </row>
    <row r="2465" spans="1:7" x14ac:dyDescent="0.3">
      <c r="A2465">
        <v>2463</v>
      </c>
      <c r="B2465">
        <v>2022</v>
      </c>
      <c r="C2465">
        <v>11</v>
      </c>
      <c r="D2465" t="s">
        <v>622</v>
      </c>
      <c r="E2465" s="1">
        <v>325241863.996732</v>
      </c>
      <c r="F2465">
        <v>128.74113994061199</v>
      </c>
      <c r="G2465" t="s">
        <v>462</v>
      </c>
    </row>
    <row r="2466" spans="1:7" x14ac:dyDescent="0.3">
      <c r="A2466">
        <v>2464</v>
      </c>
      <c r="B2466">
        <v>2022</v>
      </c>
      <c r="C2466">
        <v>11</v>
      </c>
      <c r="D2466" t="s">
        <v>623</v>
      </c>
      <c r="E2466" s="1">
        <v>549866723.00464296</v>
      </c>
      <c r="F2466">
        <v>136.55446384504901</v>
      </c>
      <c r="G2466" t="s">
        <v>462</v>
      </c>
    </row>
    <row r="2467" spans="1:7" x14ac:dyDescent="0.3">
      <c r="A2467">
        <v>2465</v>
      </c>
      <c r="B2467">
        <v>2022</v>
      </c>
      <c r="C2467">
        <v>11</v>
      </c>
      <c r="E2467" s="1">
        <v>51177523.518806398</v>
      </c>
      <c r="F2467">
        <v>168.971788185082</v>
      </c>
      <c r="G2467" t="s">
        <v>462</v>
      </c>
    </row>
    <row r="2468" spans="1:7" x14ac:dyDescent="0.3">
      <c r="A2468">
        <v>2466</v>
      </c>
      <c r="B2468">
        <v>2022</v>
      </c>
      <c r="C2468">
        <v>11</v>
      </c>
      <c r="E2468" s="1">
        <v>18918004.079254899</v>
      </c>
      <c r="F2468">
        <v>142.98997861643599</v>
      </c>
      <c r="G2468" t="s">
        <v>462</v>
      </c>
    </row>
    <row r="2469" spans="1:7" x14ac:dyDescent="0.3">
      <c r="A2469">
        <v>2467</v>
      </c>
      <c r="B2469">
        <v>2022</v>
      </c>
      <c r="C2469">
        <v>11</v>
      </c>
      <c r="E2469" s="1">
        <v>167968861.782038</v>
      </c>
      <c r="F2469">
        <v>123.039793182854</v>
      </c>
      <c r="G2469" t="s">
        <v>462</v>
      </c>
    </row>
    <row r="2470" spans="1:7" x14ac:dyDescent="0.3">
      <c r="A2470">
        <v>2468</v>
      </c>
      <c r="B2470">
        <v>2022</v>
      </c>
      <c r="C2470">
        <v>11</v>
      </c>
      <c r="E2470" s="1">
        <v>81433391.728578895</v>
      </c>
      <c r="F2470">
        <v>49.732573255591703</v>
      </c>
      <c r="G2470" t="s">
        <v>462</v>
      </c>
    </row>
    <row r="2471" spans="1:7" x14ac:dyDescent="0.3">
      <c r="A2471">
        <v>2469</v>
      </c>
      <c r="B2471">
        <v>2022</v>
      </c>
      <c r="C2471">
        <v>11</v>
      </c>
      <c r="D2471" t="s">
        <v>624</v>
      </c>
      <c r="E2471" s="1">
        <v>11550167785.3235</v>
      </c>
      <c r="F2471">
        <v>20.2671756419522</v>
      </c>
      <c r="G2471" t="s">
        <v>462</v>
      </c>
    </row>
    <row r="2472" spans="1:7" x14ac:dyDescent="0.3">
      <c r="A2472">
        <v>2470</v>
      </c>
      <c r="B2472">
        <v>2022</v>
      </c>
      <c r="C2472">
        <v>11</v>
      </c>
      <c r="D2472" t="s">
        <v>625</v>
      </c>
      <c r="E2472" s="1">
        <v>13014403053.783501</v>
      </c>
      <c r="F2472">
        <v>22.584173506959502</v>
      </c>
      <c r="G2472" t="s">
        <v>462</v>
      </c>
    </row>
    <row r="2473" spans="1:7" x14ac:dyDescent="0.3">
      <c r="A2473">
        <v>2471</v>
      </c>
      <c r="B2473">
        <v>2022</v>
      </c>
      <c r="C2473">
        <v>11</v>
      </c>
      <c r="D2473" t="s">
        <v>626</v>
      </c>
      <c r="E2473" s="1">
        <v>1423069413.0258601</v>
      </c>
      <c r="F2473">
        <v>73.706022768304607</v>
      </c>
      <c r="G2473" t="s">
        <v>462</v>
      </c>
    </row>
    <row r="2474" spans="1:7" x14ac:dyDescent="0.3">
      <c r="A2474">
        <v>2472</v>
      </c>
      <c r="B2474">
        <v>2022</v>
      </c>
      <c r="C2474">
        <v>11</v>
      </c>
      <c r="D2474" t="s">
        <v>627</v>
      </c>
      <c r="E2474" s="1">
        <v>604356379.307827</v>
      </c>
      <c r="F2474">
        <v>101.473065163581</v>
      </c>
      <c r="G2474" t="s">
        <v>462</v>
      </c>
    </row>
    <row r="2475" spans="1:7" x14ac:dyDescent="0.3">
      <c r="A2475">
        <v>2473</v>
      </c>
      <c r="B2475">
        <v>2022</v>
      </c>
      <c r="C2475">
        <v>11</v>
      </c>
      <c r="D2475" t="s">
        <v>628</v>
      </c>
      <c r="E2475" s="1">
        <v>728853784.529477</v>
      </c>
      <c r="F2475">
        <v>125.857327420122</v>
      </c>
      <c r="G2475" t="s">
        <v>462</v>
      </c>
    </row>
    <row r="2476" spans="1:7" x14ac:dyDescent="0.3">
      <c r="A2476">
        <v>2474</v>
      </c>
      <c r="B2476">
        <v>2022</v>
      </c>
      <c r="C2476">
        <v>11</v>
      </c>
      <c r="D2476" t="s">
        <v>629</v>
      </c>
      <c r="E2476" s="1">
        <v>1156953600.2190299</v>
      </c>
      <c r="F2476">
        <v>135.57077866927801</v>
      </c>
      <c r="G2476" t="s">
        <v>462</v>
      </c>
    </row>
    <row r="2477" spans="1:7" x14ac:dyDescent="0.3">
      <c r="A2477">
        <v>2475</v>
      </c>
      <c r="B2477">
        <v>2022</v>
      </c>
      <c r="C2477">
        <v>11</v>
      </c>
      <c r="D2477" t="s">
        <v>630</v>
      </c>
      <c r="E2477" s="1">
        <v>8242799167.7091198</v>
      </c>
      <c r="F2477">
        <v>100.451690467886</v>
      </c>
      <c r="G2477" t="s">
        <v>462</v>
      </c>
    </row>
    <row r="2478" spans="1:7" x14ac:dyDescent="0.3">
      <c r="A2478">
        <v>2476</v>
      </c>
      <c r="B2478">
        <v>2022</v>
      </c>
      <c r="C2478">
        <v>11</v>
      </c>
      <c r="D2478" t="s">
        <v>631</v>
      </c>
      <c r="E2478" s="1">
        <v>968076931.52810705</v>
      </c>
      <c r="F2478">
        <v>163.564213084952</v>
      </c>
      <c r="G2478" t="s">
        <v>462</v>
      </c>
    </row>
    <row r="2479" spans="1:7" x14ac:dyDescent="0.3">
      <c r="A2479">
        <v>2477</v>
      </c>
      <c r="B2479">
        <v>2022</v>
      </c>
      <c r="C2479">
        <v>11</v>
      </c>
      <c r="D2479" t="s">
        <v>632</v>
      </c>
      <c r="E2479" s="1">
        <v>755819072.60557199</v>
      </c>
      <c r="F2479">
        <v>196.53512884511301</v>
      </c>
      <c r="G2479" t="s">
        <v>462</v>
      </c>
    </row>
    <row r="2480" spans="1:7" x14ac:dyDescent="0.3">
      <c r="A2480">
        <v>2478</v>
      </c>
      <c r="B2480">
        <v>2022</v>
      </c>
      <c r="C2480">
        <v>12</v>
      </c>
      <c r="D2480" t="s">
        <v>597</v>
      </c>
      <c r="E2480" s="1">
        <v>11471728699.770399</v>
      </c>
      <c r="F2480">
        <v>22.083081569527199</v>
      </c>
      <c r="G2480" t="s">
        <v>462</v>
      </c>
    </row>
    <row r="2481" spans="1:7" x14ac:dyDescent="0.3">
      <c r="A2481">
        <v>2479</v>
      </c>
      <c r="B2481">
        <v>2022</v>
      </c>
      <c r="C2481">
        <v>12</v>
      </c>
      <c r="D2481" t="s">
        <v>598</v>
      </c>
      <c r="E2481" s="1">
        <v>3687689163.67488</v>
      </c>
      <c r="F2481">
        <v>24.189630911973399</v>
      </c>
      <c r="G2481" t="s">
        <v>462</v>
      </c>
    </row>
    <row r="2482" spans="1:7" x14ac:dyDescent="0.3">
      <c r="A2482">
        <v>2480</v>
      </c>
      <c r="B2482">
        <v>2022</v>
      </c>
      <c r="C2482">
        <v>12</v>
      </c>
      <c r="D2482" t="s">
        <v>599</v>
      </c>
      <c r="E2482" s="1">
        <v>1328345994.4294701</v>
      </c>
      <c r="F2482">
        <v>36.572758714334597</v>
      </c>
      <c r="G2482" t="s">
        <v>462</v>
      </c>
    </row>
    <row r="2483" spans="1:7" x14ac:dyDescent="0.3">
      <c r="A2483">
        <v>2481</v>
      </c>
      <c r="B2483">
        <v>2022</v>
      </c>
      <c r="C2483">
        <v>12</v>
      </c>
      <c r="D2483" t="s">
        <v>600</v>
      </c>
      <c r="E2483" s="1">
        <v>2386916831.8411002</v>
      </c>
      <c r="F2483">
        <v>68.246691324461594</v>
      </c>
      <c r="G2483" t="s">
        <v>462</v>
      </c>
    </row>
    <row r="2484" spans="1:7" x14ac:dyDescent="0.3">
      <c r="A2484">
        <v>2482</v>
      </c>
      <c r="B2484">
        <v>2022</v>
      </c>
      <c r="C2484">
        <v>12</v>
      </c>
      <c r="D2484" t="s">
        <v>601</v>
      </c>
      <c r="E2484" s="1">
        <v>1267625229.7317801</v>
      </c>
      <c r="F2484">
        <v>46.354661956196701</v>
      </c>
      <c r="G2484" t="s">
        <v>462</v>
      </c>
    </row>
    <row r="2485" spans="1:7" x14ac:dyDescent="0.3">
      <c r="A2485">
        <v>2483</v>
      </c>
      <c r="B2485">
        <v>2022</v>
      </c>
      <c r="C2485">
        <v>12</v>
      </c>
      <c r="D2485" t="s">
        <v>602</v>
      </c>
      <c r="E2485" s="1">
        <v>391058343.134152</v>
      </c>
      <c r="F2485">
        <v>48.502824153752002</v>
      </c>
      <c r="G2485" t="s">
        <v>462</v>
      </c>
    </row>
    <row r="2486" spans="1:7" x14ac:dyDescent="0.3">
      <c r="A2486">
        <v>2484</v>
      </c>
      <c r="B2486">
        <v>2022</v>
      </c>
      <c r="C2486">
        <v>12</v>
      </c>
      <c r="D2486" t="s">
        <v>603</v>
      </c>
      <c r="E2486" s="1">
        <v>422085764.02112901</v>
      </c>
      <c r="F2486">
        <v>72.495791187623297</v>
      </c>
      <c r="G2486" t="s">
        <v>462</v>
      </c>
    </row>
    <row r="2487" spans="1:7" x14ac:dyDescent="0.3">
      <c r="A2487">
        <v>2485</v>
      </c>
      <c r="B2487">
        <v>2022</v>
      </c>
      <c r="C2487">
        <v>12</v>
      </c>
      <c r="D2487" t="s">
        <v>604</v>
      </c>
      <c r="E2487" s="1">
        <v>397694749.90066302</v>
      </c>
      <c r="F2487">
        <v>65.881868127647195</v>
      </c>
      <c r="G2487" t="s">
        <v>462</v>
      </c>
    </row>
    <row r="2488" spans="1:7" x14ac:dyDescent="0.3">
      <c r="A2488">
        <v>2486</v>
      </c>
      <c r="B2488">
        <v>2022</v>
      </c>
      <c r="C2488">
        <v>12</v>
      </c>
      <c r="D2488" t="s">
        <v>605</v>
      </c>
      <c r="E2488" s="1">
        <v>1517354861.31195</v>
      </c>
      <c r="F2488">
        <v>46.250000786141896</v>
      </c>
      <c r="G2488" t="s">
        <v>462</v>
      </c>
    </row>
    <row r="2489" spans="1:7" x14ac:dyDescent="0.3">
      <c r="A2489">
        <v>2487</v>
      </c>
      <c r="B2489">
        <v>2022</v>
      </c>
      <c r="C2489">
        <v>12</v>
      </c>
      <c r="D2489" t="s">
        <v>606</v>
      </c>
      <c r="E2489" s="1">
        <v>5106491399.3695297</v>
      </c>
      <c r="F2489">
        <v>74.638960543247705</v>
      </c>
      <c r="G2489" t="s">
        <v>462</v>
      </c>
    </row>
    <row r="2490" spans="1:7" x14ac:dyDescent="0.3">
      <c r="A2490">
        <v>2488</v>
      </c>
      <c r="B2490">
        <v>2022</v>
      </c>
      <c r="C2490">
        <v>12</v>
      </c>
      <c r="D2490" t="s">
        <v>607</v>
      </c>
      <c r="E2490" s="1">
        <v>1640324372.38025</v>
      </c>
      <c r="F2490">
        <v>64.487401482682102</v>
      </c>
      <c r="G2490" t="s">
        <v>462</v>
      </c>
    </row>
    <row r="2491" spans="1:7" x14ac:dyDescent="0.3">
      <c r="A2491">
        <v>2489</v>
      </c>
      <c r="B2491">
        <v>2022</v>
      </c>
      <c r="C2491">
        <v>12</v>
      </c>
      <c r="D2491" t="s">
        <v>608</v>
      </c>
      <c r="E2491" s="1">
        <v>1996197430.5933101</v>
      </c>
      <c r="F2491">
        <v>67.698476048628805</v>
      </c>
      <c r="G2491" t="s">
        <v>462</v>
      </c>
    </row>
    <row r="2492" spans="1:7" x14ac:dyDescent="0.3">
      <c r="A2492">
        <v>2490</v>
      </c>
      <c r="B2492">
        <v>2022</v>
      </c>
      <c r="C2492">
        <v>12</v>
      </c>
      <c r="D2492" t="s">
        <v>609</v>
      </c>
      <c r="E2492" s="1">
        <v>827884512.01094699</v>
      </c>
      <c r="F2492">
        <v>47.319274474408601</v>
      </c>
      <c r="G2492" t="s">
        <v>462</v>
      </c>
    </row>
    <row r="2493" spans="1:7" x14ac:dyDescent="0.3">
      <c r="A2493">
        <v>2491</v>
      </c>
      <c r="B2493">
        <v>2022</v>
      </c>
      <c r="C2493">
        <v>12</v>
      </c>
      <c r="D2493" t="s">
        <v>610</v>
      </c>
      <c r="E2493" s="1">
        <v>27925066662.691898</v>
      </c>
      <c r="F2493">
        <v>29.759654234477399</v>
      </c>
      <c r="G2493" t="s">
        <v>462</v>
      </c>
    </row>
    <row r="2494" spans="1:7" x14ac:dyDescent="0.3">
      <c r="A2494">
        <v>2492</v>
      </c>
      <c r="B2494">
        <v>2022</v>
      </c>
      <c r="C2494">
        <v>12</v>
      </c>
      <c r="D2494" t="s">
        <v>611</v>
      </c>
      <c r="E2494" s="1">
        <v>9991630666.6372299</v>
      </c>
      <c r="F2494">
        <v>25.4765276134858</v>
      </c>
      <c r="G2494" t="s">
        <v>462</v>
      </c>
    </row>
    <row r="2495" spans="1:7" x14ac:dyDescent="0.3">
      <c r="A2495">
        <v>2493</v>
      </c>
      <c r="B2495">
        <v>2022</v>
      </c>
      <c r="C2495">
        <v>12</v>
      </c>
      <c r="E2495" s="1">
        <v>7292661387.1202002</v>
      </c>
      <c r="F2495">
        <v>18.7542754741987</v>
      </c>
      <c r="G2495" t="s">
        <v>462</v>
      </c>
    </row>
    <row r="2496" spans="1:7" x14ac:dyDescent="0.3">
      <c r="A2496">
        <v>2494</v>
      </c>
      <c r="B2496">
        <v>2022</v>
      </c>
      <c r="C2496">
        <v>12</v>
      </c>
      <c r="D2496" t="s">
        <v>612</v>
      </c>
      <c r="E2496" s="1">
        <v>13256390113.066601</v>
      </c>
      <c r="F2496">
        <v>7.5317370047919301</v>
      </c>
      <c r="G2496" t="s">
        <v>462</v>
      </c>
    </row>
    <row r="2497" spans="1:7" x14ac:dyDescent="0.3">
      <c r="A2497">
        <v>2495</v>
      </c>
      <c r="B2497">
        <v>2022</v>
      </c>
      <c r="C2497">
        <v>12</v>
      </c>
      <c r="D2497" t="s">
        <v>613</v>
      </c>
      <c r="E2497" s="1">
        <v>3581196595.78016</v>
      </c>
      <c r="F2497">
        <v>14.002717661758</v>
      </c>
      <c r="G2497" t="s">
        <v>462</v>
      </c>
    </row>
    <row r="2498" spans="1:7" x14ac:dyDescent="0.3">
      <c r="A2498">
        <v>2496</v>
      </c>
      <c r="B2498">
        <v>2022</v>
      </c>
      <c r="C2498">
        <v>12</v>
      </c>
      <c r="E2498" s="1">
        <v>37247152.902896002</v>
      </c>
      <c r="F2498">
        <v>18.798087148841599</v>
      </c>
      <c r="G2498" t="s">
        <v>462</v>
      </c>
    </row>
    <row r="2499" spans="1:7" x14ac:dyDescent="0.3">
      <c r="A2499">
        <v>2497</v>
      </c>
      <c r="B2499">
        <v>2022</v>
      </c>
      <c r="C2499">
        <v>12</v>
      </c>
      <c r="E2499" s="1">
        <v>25322285.179603402</v>
      </c>
      <c r="F2499">
        <v>26.7832531477465</v>
      </c>
      <c r="G2499" t="s">
        <v>462</v>
      </c>
    </row>
    <row r="2500" spans="1:7" x14ac:dyDescent="0.3">
      <c r="A2500">
        <v>2498</v>
      </c>
      <c r="B2500">
        <v>2022</v>
      </c>
      <c r="C2500">
        <v>12</v>
      </c>
      <c r="D2500" t="s">
        <v>615</v>
      </c>
      <c r="E2500" s="1">
        <v>2041018330.9093001</v>
      </c>
      <c r="F2500">
        <v>19.486810262102601</v>
      </c>
      <c r="G2500" t="s">
        <v>462</v>
      </c>
    </row>
    <row r="2501" spans="1:7" x14ac:dyDescent="0.3">
      <c r="A2501">
        <v>2499</v>
      </c>
      <c r="B2501">
        <v>2022</v>
      </c>
      <c r="C2501">
        <v>12</v>
      </c>
      <c r="D2501" t="s">
        <v>616</v>
      </c>
      <c r="E2501" s="1">
        <v>605930355.27862597</v>
      </c>
      <c r="F2501">
        <v>51.428451084805801</v>
      </c>
      <c r="G2501" t="s">
        <v>462</v>
      </c>
    </row>
    <row r="2502" spans="1:7" x14ac:dyDescent="0.3">
      <c r="A2502">
        <v>2500</v>
      </c>
      <c r="B2502">
        <v>2022</v>
      </c>
      <c r="C2502">
        <v>12</v>
      </c>
      <c r="E2502" s="1">
        <v>131035151.786063</v>
      </c>
      <c r="F2502">
        <v>40.7050467353071</v>
      </c>
      <c r="G2502" t="s">
        <v>462</v>
      </c>
    </row>
    <row r="2503" spans="1:7" x14ac:dyDescent="0.3">
      <c r="A2503">
        <v>2501</v>
      </c>
      <c r="B2503">
        <v>2022</v>
      </c>
      <c r="C2503">
        <v>12</v>
      </c>
      <c r="D2503" t="s">
        <v>617</v>
      </c>
      <c r="E2503" s="1">
        <v>611436351.56101799</v>
      </c>
      <c r="F2503">
        <v>55.433395335371998</v>
      </c>
      <c r="G2503" t="s">
        <v>462</v>
      </c>
    </row>
    <row r="2504" spans="1:7" x14ac:dyDescent="0.3">
      <c r="A2504">
        <v>2502</v>
      </c>
      <c r="B2504">
        <v>2022</v>
      </c>
      <c r="C2504">
        <v>12</v>
      </c>
      <c r="E2504" s="1">
        <v>35239045.096558496</v>
      </c>
      <c r="F2504">
        <v>45.649849886408198</v>
      </c>
      <c r="G2504" t="s">
        <v>462</v>
      </c>
    </row>
    <row r="2505" spans="1:7" x14ac:dyDescent="0.3">
      <c r="A2505">
        <v>2503</v>
      </c>
      <c r="B2505">
        <v>2022</v>
      </c>
      <c r="C2505">
        <v>12</v>
      </c>
      <c r="D2505" t="s">
        <v>619</v>
      </c>
      <c r="E2505" s="1">
        <v>411572220.10175699</v>
      </c>
      <c r="F2505">
        <v>46.319150476909797</v>
      </c>
      <c r="G2505" t="s">
        <v>462</v>
      </c>
    </row>
    <row r="2506" spans="1:7" x14ac:dyDescent="0.3">
      <c r="A2506">
        <v>2504</v>
      </c>
      <c r="B2506">
        <v>2022</v>
      </c>
      <c r="C2506">
        <v>12</v>
      </c>
      <c r="D2506" t="s">
        <v>621</v>
      </c>
      <c r="E2506" s="1">
        <v>142609914.55098999</v>
      </c>
      <c r="F2506">
        <v>45.782363336760199</v>
      </c>
      <c r="G2506" t="s">
        <v>462</v>
      </c>
    </row>
    <row r="2507" spans="1:7" x14ac:dyDescent="0.3">
      <c r="A2507">
        <v>2505</v>
      </c>
      <c r="B2507">
        <v>2022</v>
      </c>
      <c r="C2507">
        <v>12</v>
      </c>
      <c r="D2507" t="s">
        <v>622</v>
      </c>
      <c r="E2507" s="1">
        <v>325241863.996732</v>
      </c>
      <c r="F2507">
        <v>31.7392496749579</v>
      </c>
      <c r="G2507" t="s">
        <v>462</v>
      </c>
    </row>
    <row r="2508" spans="1:7" x14ac:dyDescent="0.3">
      <c r="A2508">
        <v>2506</v>
      </c>
      <c r="B2508">
        <v>2022</v>
      </c>
      <c r="C2508">
        <v>12</v>
      </c>
      <c r="D2508" t="s">
        <v>623</v>
      </c>
      <c r="E2508" s="1">
        <v>549866723.00464296</v>
      </c>
      <c r="F2508">
        <v>36.483625746232399</v>
      </c>
      <c r="G2508" t="s">
        <v>462</v>
      </c>
    </row>
    <row r="2509" spans="1:7" x14ac:dyDescent="0.3">
      <c r="A2509">
        <v>2507</v>
      </c>
      <c r="B2509">
        <v>2022</v>
      </c>
      <c r="C2509">
        <v>12</v>
      </c>
      <c r="E2509" s="1">
        <v>51177523.518806398</v>
      </c>
      <c r="F2509">
        <v>51.948648015735202</v>
      </c>
      <c r="G2509" t="s">
        <v>462</v>
      </c>
    </row>
    <row r="2510" spans="1:7" x14ac:dyDescent="0.3">
      <c r="A2510">
        <v>2508</v>
      </c>
      <c r="B2510">
        <v>2022</v>
      </c>
      <c r="C2510">
        <v>12</v>
      </c>
      <c r="E2510" s="1">
        <v>18918004.079254899</v>
      </c>
      <c r="F2510">
        <v>35.668190782268802</v>
      </c>
      <c r="G2510" t="s">
        <v>462</v>
      </c>
    </row>
    <row r="2511" spans="1:7" x14ac:dyDescent="0.3">
      <c r="A2511">
        <v>2509</v>
      </c>
      <c r="B2511">
        <v>2022</v>
      </c>
      <c r="C2511">
        <v>12</v>
      </c>
      <c r="E2511" s="1">
        <v>167968861.782038</v>
      </c>
      <c r="F2511">
        <v>34.342831144828899</v>
      </c>
      <c r="G2511" t="s">
        <v>462</v>
      </c>
    </row>
    <row r="2512" spans="1:7" x14ac:dyDescent="0.3">
      <c r="A2512">
        <v>2510</v>
      </c>
      <c r="B2512">
        <v>2022</v>
      </c>
      <c r="C2512">
        <v>12</v>
      </c>
      <c r="E2512" s="1">
        <v>81433391.728578895</v>
      </c>
      <c r="F2512">
        <v>70.039532969574594</v>
      </c>
      <c r="G2512" t="s">
        <v>462</v>
      </c>
    </row>
    <row r="2513" spans="1:7" x14ac:dyDescent="0.3">
      <c r="A2513">
        <v>2511</v>
      </c>
      <c r="B2513">
        <v>2022</v>
      </c>
      <c r="C2513">
        <v>12</v>
      </c>
      <c r="D2513" t="s">
        <v>624</v>
      </c>
      <c r="E2513" s="1">
        <v>11550167785.3235</v>
      </c>
      <c r="F2513">
        <v>23.370250052237701</v>
      </c>
      <c r="G2513" t="s">
        <v>462</v>
      </c>
    </row>
    <row r="2514" spans="1:7" x14ac:dyDescent="0.3">
      <c r="A2514">
        <v>2512</v>
      </c>
      <c r="B2514">
        <v>2022</v>
      </c>
      <c r="C2514">
        <v>12</v>
      </c>
      <c r="D2514" t="s">
        <v>625</v>
      </c>
      <c r="E2514" s="1">
        <v>13014403053.783501</v>
      </c>
      <c r="F2514">
        <v>30.1420124605715</v>
      </c>
      <c r="G2514" t="s">
        <v>462</v>
      </c>
    </row>
    <row r="2515" spans="1:7" x14ac:dyDescent="0.3">
      <c r="A2515">
        <v>2513</v>
      </c>
      <c r="B2515">
        <v>2022</v>
      </c>
      <c r="C2515">
        <v>12</v>
      </c>
      <c r="D2515" t="s">
        <v>626</v>
      </c>
      <c r="E2515" s="1">
        <v>1423069413.0258601</v>
      </c>
      <c r="F2515">
        <v>35.392736598643197</v>
      </c>
      <c r="G2515" t="s">
        <v>462</v>
      </c>
    </row>
    <row r="2516" spans="1:7" x14ac:dyDescent="0.3">
      <c r="A2516">
        <v>2514</v>
      </c>
      <c r="B2516">
        <v>2022</v>
      </c>
      <c r="C2516">
        <v>12</v>
      </c>
      <c r="D2516" t="s">
        <v>627</v>
      </c>
      <c r="E2516" s="1">
        <v>604356379.307827</v>
      </c>
      <c r="F2516">
        <v>30.912290987938999</v>
      </c>
      <c r="G2516" t="s">
        <v>462</v>
      </c>
    </row>
    <row r="2517" spans="1:7" x14ac:dyDescent="0.3">
      <c r="A2517">
        <v>2515</v>
      </c>
      <c r="B2517">
        <v>2022</v>
      </c>
      <c r="C2517">
        <v>12</v>
      </c>
      <c r="D2517" t="s">
        <v>628</v>
      </c>
      <c r="E2517" s="1">
        <v>728853784.529477</v>
      </c>
      <c r="F2517">
        <v>40.883555903872498</v>
      </c>
      <c r="G2517" t="s">
        <v>462</v>
      </c>
    </row>
    <row r="2518" spans="1:7" x14ac:dyDescent="0.3">
      <c r="A2518">
        <v>2516</v>
      </c>
      <c r="B2518">
        <v>2022</v>
      </c>
      <c r="C2518">
        <v>12</v>
      </c>
      <c r="D2518" t="s">
        <v>629</v>
      </c>
      <c r="E2518" s="1">
        <v>1156953600.2190299</v>
      </c>
      <c r="F2518">
        <v>38.444495391280903</v>
      </c>
      <c r="G2518" t="s">
        <v>462</v>
      </c>
    </row>
    <row r="2519" spans="1:7" x14ac:dyDescent="0.3">
      <c r="A2519">
        <v>2517</v>
      </c>
      <c r="B2519">
        <v>2022</v>
      </c>
      <c r="C2519">
        <v>12</v>
      </c>
      <c r="D2519" t="s">
        <v>630</v>
      </c>
      <c r="E2519" s="1">
        <v>8242799167.7091198</v>
      </c>
      <c r="F2519">
        <v>60.967009693766897</v>
      </c>
      <c r="G2519" t="s">
        <v>462</v>
      </c>
    </row>
    <row r="2520" spans="1:7" x14ac:dyDescent="0.3">
      <c r="A2520">
        <v>2518</v>
      </c>
      <c r="B2520">
        <v>2022</v>
      </c>
      <c r="C2520">
        <v>12</v>
      </c>
      <c r="D2520" t="s">
        <v>631</v>
      </c>
      <c r="E2520" s="1">
        <v>968076931.52810705</v>
      </c>
      <c r="F2520">
        <v>35.8926548927422</v>
      </c>
      <c r="G2520" t="s">
        <v>462</v>
      </c>
    </row>
    <row r="2521" spans="1:7" x14ac:dyDescent="0.3">
      <c r="A2521">
        <v>2519</v>
      </c>
      <c r="B2521">
        <v>2022</v>
      </c>
      <c r="C2521">
        <v>12</v>
      </c>
      <c r="D2521" t="s">
        <v>632</v>
      </c>
      <c r="E2521" s="1">
        <v>755819072.60557199</v>
      </c>
      <c r="F2521">
        <v>35.448852504036303</v>
      </c>
      <c r="G2521" t="s">
        <v>462</v>
      </c>
    </row>
    <row r="2522" spans="1:7" x14ac:dyDescent="0.3">
      <c r="A2522">
        <v>2520</v>
      </c>
      <c r="B2522">
        <v>2023</v>
      </c>
      <c r="C2522">
        <v>1</v>
      </c>
      <c r="D2522" t="s">
        <v>597</v>
      </c>
      <c r="E2522" s="1">
        <v>11471728699.770399</v>
      </c>
      <c r="F2522">
        <v>1.4259112370575699</v>
      </c>
      <c r="G2522" t="s">
        <v>462</v>
      </c>
    </row>
    <row r="2523" spans="1:7" x14ac:dyDescent="0.3">
      <c r="A2523">
        <v>2521</v>
      </c>
      <c r="B2523">
        <v>2023</v>
      </c>
      <c r="C2523">
        <v>1</v>
      </c>
      <c r="D2523" t="s">
        <v>598</v>
      </c>
      <c r="E2523" s="1">
        <v>3687689163.67488</v>
      </c>
      <c r="F2523">
        <v>1.96446644543817</v>
      </c>
      <c r="G2523" t="s">
        <v>462</v>
      </c>
    </row>
    <row r="2524" spans="1:7" x14ac:dyDescent="0.3">
      <c r="A2524">
        <v>2522</v>
      </c>
      <c r="B2524">
        <v>2023</v>
      </c>
      <c r="C2524">
        <v>1</v>
      </c>
      <c r="D2524" t="s">
        <v>599</v>
      </c>
      <c r="E2524" s="1">
        <v>1328345994.4294701</v>
      </c>
      <c r="F2524">
        <v>4.9890862134665097</v>
      </c>
      <c r="G2524" t="s">
        <v>462</v>
      </c>
    </row>
    <row r="2525" spans="1:7" x14ac:dyDescent="0.3">
      <c r="A2525">
        <v>2523</v>
      </c>
      <c r="B2525">
        <v>2023</v>
      </c>
      <c r="C2525">
        <v>1</v>
      </c>
      <c r="D2525" t="s">
        <v>600</v>
      </c>
      <c r="E2525" s="1">
        <v>2386916831.8411002</v>
      </c>
      <c r="F2525">
        <v>8.9559106150306498</v>
      </c>
      <c r="G2525" t="s">
        <v>462</v>
      </c>
    </row>
    <row r="2526" spans="1:7" x14ac:dyDescent="0.3">
      <c r="A2526">
        <v>2524</v>
      </c>
      <c r="B2526">
        <v>2023</v>
      </c>
      <c r="C2526">
        <v>1</v>
      </c>
      <c r="D2526" t="s">
        <v>601</v>
      </c>
      <c r="E2526" s="1">
        <v>1267625229.7317801</v>
      </c>
      <c r="F2526">
        <v>8.0172460658930902</v>
      </c>
      <c r="G2526" t="s">
        <v>462</v>
      </c>
    </row>
    <row r="2527" spans="1:7" x14ac:dyDescent="0.3">
      <c r="A2527">
        <v>2525</v>
      </c>
      <c r="B2527">
        <v>2023</v>
      </c>
      <c r="C2527">
        <v>1</v>
      </c>
      <c r="D2527" t="s">
        <v>602</v>
      </c>
      <c r="E2527" s="1">
        <v>391058343.134152</v>
      </c>
      <c r="F2527">
        <v>7.4053875123113997</v>
      </c>
      <c r="G2527" t="s">
        <v>462</v>
      </c>
    </row>
    <row r="2528" spans="1:7" x14ac:dyDescent="0.3">
      <c r="A2528">
        <v>2526</v>
      </c>
      <c r="B2528">
        <v>2023</v>
      </c>
      <c r="C2528">
        <v>1</v>
      </c>
      <c r="D2528" t="s">
        <v>603</v>
      </c>
      <c r="E2528" s="1">
        <v>422085764.02112901</v>
      </c>
      <c r="F2528">
        <v>7.6645753095727498</v>
      </c>
      <c r="G2528" t="s">
        <v>462</v>
      </c>
    </row>
    <row r="2529" spans="1:7" x14ac:dyDescent="0.3">
      <c r="A2529">
        <v>2527</v>
      </c>
      <c r="B2529">
        <v>2023</v>
      </c>
      <c r="C2529">
        <v>1</v>
      </c>
      <c r="D2529" t="s">
        <v>604</v>
      </c>
      <c r="E2529" s="1">
        <v>397694749.90066302</v>
      </c>
      <c r="F2529">
        <v>9.3443565360435095</v>
      </c>
      <c r="G2529" t="s">
        <v>462</v>
      </c>
    </row>
    <row r="2530" spans="1:7" x14ac:dyDescent="0.3">
      <c r="A2530">
        <v>2528</v>
      </c>
      <c r="B2530">
        <v>2023</v>
      </c>
      <c r="C2530">
        <v>1</v>
      </c>
      <c r="D2530" t="s">
        <v>605</v>
      </c>
      <c r="E2530" s="1">
        <v>1517354861.31195</v>
      </c>
      <c r="F2530">
        <v>16.243917766752901</v>
      </c>
      <c r="G2530" t="s">
        <v>462</v>
      </c>
    </row>
    <row r="2531" spans="1:7" x14ac:dyDescent="0.3">
      <c r="A2531">
        <v>2529</v>
      </c>
      <c r="B2531">
        <v>2023</v>
      </c>
      <c r="C2531">
        <v>1</v>
      </c>
      <c r="D2531" t="s">
        <v>606</v>
      </c>
      <c r="E2531" s="1">
        <v>5106491399.3695297</v>
      </c>
      <c r="F2531">
        <v>20.8547368617369</v>
      </c>
      <c r="G2531" t="s">
        <v>462</v>
      </c>
    </row>
    <row r="2532" spans="1:7" x14ac:dyDescent="0.3">
      <c r="A2532">
        <v>2530</v>
      </c>
      <c r="B2532">
        <v>2023</v>
      </c>
      <c r="C2532">
        <v>1</v>
      </c>
      <c r="D2532" t="s">
        <v>607</v>
      </c>
      <c r="E2532" s="1">
        <v>1640324372.38025</v>
      </c>
      <c r="F2532">
        <v>22.515505440077298</v>
      </c>
      <c r="G2532" t="s">
        <v>462</v>
      </c>
    </row>
    <row r="2533" spans="1:7" x14ac:dyDescent="0.3">
      <c r="A2533">
        <v>2531</v>
      </c>
      <c r="B2533">
        <v>2023</v>
      </c>
      <c r="C2533">
        <v>1</v>
      </c>
      <c r="D2533" t="s">
        <v>608</v>
      </c>
      <c r="E2533" s="1">
        <v>1996197430.5933101</v>
      </c>
      <c r="F2533">
        <v>25.625147325643599</v>
      </c>
      <c r="G2533" t="s">
        <v>462</v>
      </c>
    </row>
    <row r="2534" spans="1:7" x14ac:dyDescent="0.3">
      <c r="A2534">
        <v>2532</v>
      </c>
      <c r="B2534">
        <v>2023</v>
      </c>
      <c r="C2534">
        <v>1</v>
      </c>
      <c r="D2534" t="s">
        <v>609</v>
      </c>
      <c r="E2534" s="1">
        <v>827884512.01094699</v>
      </c>
      <c r="F2534">
        <v>9.3405548479361293</v>
      </c>
      <c r="G2534" t="s">
        <v>462</v>
      </c>
    </row>
    <row r="2535" spans="1:7" x14ac:dyDescent="0.3">
      <c r="A2535">
        <v>2533</v>
      </c>
      <c r="B2535">
        <v>2023</v>
      </c>
      <c r="C2535">
        <v>1</v>
      </c>
      <c r="D2535" t="s">
        <v>610</v>
      </c>
      <c r="E2535" s="1">
        <v>27925066662.691898</v>
      </c>
      <c r="F2535">
        <v>1.2783455617666599</v>
      </c>
      <c r="G2535" t="s">
        <v>462</v>
      </c>
    </row>
    <row r="2536" spans="1:7" x14ac:dyDescent="0.3">
      <c r="A2536">
        <v>2534</v>
      </c>
      <c r="B2536">
        <v>2023</v>
      </c>
      <c r="C2536">
        <v>1</v>
      </c>
      <c r="D2536" t="s">
        <v>611</v>
      </c>
      <c r="E2536" s="1">
        <v>9991630666.6372299</v>
      </c>
      <c r="F2536">
        <v>0.72442334635058503</v>
      </c>
      <c r="G2536" t="s">
        <v>462</v>
      </c>
    </row>
    <row r="2537" spans="1:7" x14ac:dyDescent="0.3">
      <c r="A2537">
        <v>2535</v>
      </c>
      <c r="B2537">
        <v>2023</v>
      </c>
      <c r="C2537">
        <v>1</v>
      </c>
      <c r="E2537" s="1">
        <v>7292661387.1202002</v>
      </c>
      <c r="F2537">
        <v>5.85675001362846</v>
      </c>
      <c r="G2537" t="s">
        <v>462</v>
      </c>
    </row>
    <row r="2538" spans="1:7" x14ac:dyDescent="0.3">
      <c r="A2538">
        <v>2536</v>
      </c>
      <c r="B2538">
        <v>2023</v>
      </c>
      <c r="C2538">
        <v>1</v>
      </c>
      <c r="D2538" t="s">
        <v>612</v>
      </c>
      <c r="E2538" s="1">
        <v>13256390113.066601</v>
      </c>
      <c r="F2538">
        <v>0.117735798714099</v>
      </c>
      <c r="G2538" t="s">
        <v>462</v>
      </c>
    </row>
    <row r="2539" spans="1:7" x14ac:dyDescent="0.3">
      <c r="A2539">
        <v>2537</v>
      </c>
      <c r="B2539">
        <v>2023</v>
      </c>
      <c r="C2539">
        <v>1</v>
      </c>
      <c r="D2539" t="s">
        <v>613</v>
      </c>
      <c r="E2539" s="1">
        <v>3581196595.78016</v>
      </c>
      <c r="F2539">
        <v>0.64109352194015701</v>
      </c>
      <c r="G2539" t="s">
        <v>462</v>
      </c>
    </row>
    <row r="2540" spans="1:7" x14ac:dyDescent="0.3">
      <c r="A2540">
        <v>2538</v>
      </c>
      <c r="B2540">
        <v>2023</v>
      </c>
      <c r="C2540">
        <v>1</v>
      </c>
      <c r="E2540" s="1">
        <v>37247152.902896002</v>
      </c>
      <c r="F2540">
        <v>7.02609929575382</v>
      </c>
      <c r="G2540" t="s">
        <v>462</v>
      </c>
    </row>
    <row r="2541" spans="1:7" x14ac:dyDescent="0.3">
      <c r="A2541">
        <v>2539</v>
      </c>
      <c r="B2541">
        <v>2023</v>
      </c>
      <c r="C2541">
        <v>1</v>
      </c>
      <c r="E2541" s="1">
        <v>25322285.179603402</v>
      </c>
      <c r="F2541">
        <v>0</v>
      </c>
      <c r="G2541" t="s">
        <v>462</v>
      </c>
    </row>
    <row r="2542" spans="1:7" x14ac:dyDescent="0.3">
      <c r="A2542">
        <v>2540</v>
      </c>
      <c r="B2542">
        <v>2023</v>
      </c>
      <c r="C2542">
        <v>1</v>
      </c>
      <c r="D2542" t="s">
        <v>615</v>
      </c>
      <c r="E2542" s="1">
        <v>2041018330.9093001</v>
      </c>
      <c r="F2542">
        <v>1.17642486553749</v>
      </c>
      <c r="G2542" t="s">
        <v>462</v>
      </c>
    </row>
    <row r="2543" spans="1:7" x14ac:dyDescent="0.3">
      <c r="A2543">
        <v>2541</v>
      </c>
      <c r="B2543">
        <v>2023</v>
      </c>
      <c r="C2543">
        <v>1</v>
      </c>
      <c r="D2543" t="s">
        <v>616</v>
      </c>
      <c r="E2543" s="1">
        <v>605930355.27862597</v>
      </c>
      <c r="F2543">
        <v>9.6722324195892</v>
      </c>
      <c r="G2543" t="s">
        <v>462</v>
      </c>
    </row>
    <row r="2544" spans="1:7" x14ac:dyDescent="0.3">
      <c r="A2544">
        <v>2542</v>
      </c>
      <c r="B2544">
        <v>2023</v>
      </c>
      <c r="C2544">
        <v>1</v>
      </c>
      <c r="E2544" s="1">
        <v>131035151.786063</v>
      </c>
      <c r="F2544">
        <v>8.1451621173649702</v>
      </c>
      <c r="G2544" t="s">
        <v>462</v>
      </c>
    </row>
    <row r="2545" spans="1:7" x14ac:dyDescent="0.3">
      <c r="A2545">
        <v>2543</v>
      </c>
      <c r="B2545">
        <v>2023</v>
      </c>
      <c r="C2545">
        <v>1</v>
      </c>
      <c r="D2545" t="s">
        <v>617</v>
      </c>
      <c r="E2545" s="1">
        <v>611436351.56101799</v>
      </c>
      <c r="F2545">
        <v>9.2467427009122805</v>
      </c>
      <c r="G2545" t="s">
        <v>462</v>
      </c>
    </row>
    <row r="2546" spans="1:7" x14ac:dyDescent="0.3">
      <c r="A2546">
        <v>2544</v>
      </c>
      <c r="B2546">
        <v>2023</v>
      </c>
      <c r="C2546">
        <v>1</v>
      </c>
      <c r="E2546" s="1">
        <v>35239045.096558496</v>
      </c>
      <c r="F2546">
        <v>8.2430743823038295</v>
      </c>
      <c r="G2546" t="s">
        <v>462</v>
      </c>
    </row>
    <row r="2547" spans="1:7" x14ac:dyDescent="0.3">
      <c r="A2547">
        <v>2545</v>
      </c>
      <c r="B2547">
        <v>2023</v>
      </c>
      <c r="C2547">
        <v>1</v>
      </c>
      <c r="D2547" t="s">
        <v>619</v>
      </c>
      <c r="E2547" s="1">
        <v>411572220.10175699</v>
      </c>
      <c r="F2547">
        <v>9.4422159491834208</v>
      </c>
      <c r="G2547" t="s">
        <v>462</v>
      </c>
    </row>
    <row r="2548" spans="1:7" x14ac:dyDescent="0.3">
      <c r="A2548">
        <v>2546</v>
      </c>
      <c r="B2548">
        <v>2023</v>
      </c>
      <c r="C2548">
        <v>1</v>
      </c>
      <c r="D2548" t="s">
        <v>621</v>
      </c>
      <c r="E2548" s="1">
        <v>142609914.55098999</v>
      </c>
      <c r="F2548">
        <v>11.262694685039699</v>
      </c>
      <c r="G2548" t="s">
        <v>462</v>
      </c>
    </row>
    <row r="2549" spans="1:7" x14ac:dyDescent="0.3">
      <c r="A2549">
        <v>2547</v>
      </c>
      <c r="B2549">
        <v>2023</v>
      </c>
      <c r="C2549">
        <v>1</v>
      </c>
      <c r="D2549" t="s">
        <v>622</v>
      </c>
      <c r="E2549" s="1">
        <v>325241863.996732</v>
      </c>
      <c r="F2549">
        <v>21.748499313032699</v>
      </c>
      <c r="G2549" t="s">
        <v>462</v>
      </c>
    </row>
    <row r="2550" spans="1:7" x14ac:dyDescent="0.3">
      <c r="A2550">
        <v>2548</v>
      </c>
      <c r="B2550">
        <v>2023</v>
      </c>
      <c r="C2550">
        <v>1</v>
      </c>
      <c r="D2550" t="s">
        <v>623</v>
      </c>
      <c r="E2550" s="1">
        <v>549866723.00464296</v>
      </c>
      <c r="F2550">
        <v>17.605381830527602</v>
      </c>
      <c r="G2550" t="s">
        <v>462</v>
      </c>
    </row>
    <row r="2551" spans="1:7" x14ac:dyDescent="0.3">
      <c r="A2551">
        <v>2549</v>
      </c>
      <c r="B2551">
        <v>2023</v>
      </c>
      <c r="C2551">
        <v>1</v>
      </c>
      <c r="E2551" s="1">
        <v>51177523.518806398</v>
      </c>
      <c r="F2551">
        <v>13.9676020279671</v>
      </c>
      <c r="G2551" t="s">
        <v>462</v>
      </c>
    </row>
    <row r="2552" spans="1:7" x14ac:dyDescent="0.3">
      <c r="A2552">
        <v>2550</v>
      </c>
      <c r="B2552">
        <v>2023</v>
      </c>
      <c r="C2552">
        <v>1</v>
      </c>
      <c r="E2552" s="1">
        <v>18918004.079254899</v>
      </c>
      <c r="F2552">
        <v>16.141665004193701</v>
      </c>
      <c r="G2552" t="s">
        <v>462</v>
      </c>
    </row>
    <row r="2553" spans="1:7" x14ac:dyDescent="0.3">
      <c r="A2553">
        <v>2551</v>
      </c>
      <c r="B2553">
        <v>2023</v>
      </c>
      <c r="C2553">
        <v>1</v>
      </c>
      <c r="E2553" s="1">
        <v>167968861.782038</v>
      </c>
      <c r="F2553">
        <v>31.153656579959002</v>
      </c>
      <c r="G2553" t="s">
        <v>462</v>
      </c>
    </row>
    <row r="2554" spans="1:7" x14ac:dyDescent="0.3">
      <c r="A2554">
        <v>2552</v>
      </c>
      <c r="B2554">
        <v>2023</v>
      </c>
      <c r="C2554">
        <v>1</v>
      </c>
      <c r="E2554" s="1">
        <v>81433391.728578895</v>
      </c>
      <c r="F2554">
        <v>18.286091732204099</v>
      </c>
      <c r="G2554" t="s">
        <v>462</v>
      </c>
    </row>
    <row r="2555" spans="1:7" x14ac:dyDescent="0.3">
      <c r="A2555">
        <v>2553</v>
      </c>
      <c r="B2555">
        <v>2023</v>
      </c>
      <c r="C2555">
        <v>1</v>
      </c>
      <c r="D2555" t="s">
        <v>624</v>
      </c>
      <c r="E2555" s="1">
        <v>11550167785.3235</v>
      </c>
      <c r="F2555">
        <v>3.95401335082608</v>
      </c>
      <c r="G2555" t="s">
        <v>462</v>
      </c>
    </row>
    <row r="2556" spans="1:7" x14ac:dyDescent="0.3">
      <c r="A2556">
        <v>2554</v>
      </c>
      <c r="B2556">
        <v>2023</v>
      </c>
      <c r="C2556">
        <v>1</v>
      </c>
      <c r="D2556" t="s">
        <v>625</v>
      </c>
      <c r="E2556" s="1">
        <v>13014403053.783501</v>
      </c>
      <c r="F2556">
        <v>3.3823019344999801</v>
      </c>
      <c r="G2556" t="s">
        <v>462</v>
      </c>
    </row>
    <row r="2557" spans="1:7" x14ac:dyDescent="0.3">
      <c r="A2557">
        <v>2555</v>
      </c>
      <c r="B2557">
        <v>2023</v>
      </c>
      <c r="C2557">
        <v>1</v>
      </c>
      <c r="D2557" t="s">
        <v>626</v>
      </c>
      <c r="E2557" s="1">
        <v>1423069413.0258601</v>
      </c>
      <c r="F2557">
        <v>9.5825696787665802</v>
      </c>
      <c r="G2557" t="s">
        <v>462</v>
      </c>
    </row>
    <row r="2558" spans="1:7" x14ac:dyDescent="0.3">
      <c r="A2558">
        <v>2556</v>
      </c>
      <c r="B2558">
        <v>2023</v>
      </c>
      <c r="C2558">
        <v>1</v>
      </c>
      <c r="D2558" t="s">
        <v>627</v>
      </c>
      <c r="E2558" s="1">
        <v>604356379.307827</v>
      </c>
      <c r="F2558">
        <v>11.6930554678882</v>
      </c>
      <c r="G2558" t="s">
        <v>462</v>
      </c>
    </row>
    <row r="2559" spans="1:7" x14ac:dyDescent="0.3">
      <c r="A2559">
        <v>2557</v>
      </c>
      <c r="B2559">
        <v>2023</v>
      </c>
      <c r="C2559">
        <v>1</v>
      </c>
      <c r="D2559" t="s">
        <v>628</v>
      </c>
      <c r="E2559" s="1">
        <v>728853784.529477</v>
      </c>
      <c r="F2559">
        <v>10.976846854554299</v>
      </c>
      <c r="G2559" t="s">
        <v>462</v>
      </c>
    </row>
    <row r="2560" spans="1:7" x14ac:dyDescent="0.3">
      <c r="A2560">
        <v>2558</v>
      </c>
      <c r="B2560">
        <v>2023</v>
      </c>
      <c r="C2560">
        <v>1</v>
      </c>
      <c r="D2560" t="s">
        <v>629</v>
      </c>
      <c r="E2560" s="1">
        <v>1156953600.2190299</v>
      </c>
      <c r="F2560">
        <v>32.079112666411604</v>
      </c>
      <c r="G2560" t="s">
        <v>462</v>
      </c>
    </row>
    <row r="2561" spans="1:7" x14ac:dyDescent="0.3">
      <c r="A2561">
        <v>2559</v>
      </c>
      <c r="B2561">
        <v>2023</v>
      </c>
      <c r="C2561">
        <v>1</v>
      </c>
      <c r="D2561" t="s">
        <v>630</v>
      </c>
      <c r="E2561" s="1">
        <v>8242799167.7091198</v>
      </c>
      <c r="F2561">
        <v>21.844359492851499</v>
      </c>
      <c r="G2561" t="s">
        <v>462</v>
      </c>
    </row>
    <row r="2562" spans="1:7" x14ac:dyDescent="0.3">
      <c r="A2562">
        <v>2560</v>
      </c>
      <c r="B2562">
        <v>2023</v>
      </c>
      <c r="C2562">
        <v>1</v>
      </c>
      <c r="D2562" t="s">
        <v>631</v>
      </c>
      <c r="E2562" s="1">
        <v>968076931.52810705</v>
      </c>
      <c r="F2562">
        <v>26.9976947755179</v>
      </c>
      <c r="G2562" t="s">
        <v>462</v>
      </c>
    </row>
    <row r="2563" spans="1:7" x14ac:dyDescent="0.3">
      <c r="A2563">
        <v>2561</v>
      </c>
      <c r="B2563">
        <v>2023</v>
      </c>
      <c r="C2563">
        <v>1</v>
      </c>
      <c r="D2563" t="s">
        <v>632</v>
      </c>
      <c r="E2563" s="1">
        <v>755819072.60557199</v>
      </c>
      <c r="F2563">
        <v>37.663730928851201</v>
      </c>
      <c r="G2563" t="s">
        <v>462</v>
      </c>
    </row>
    <row r="2564" spans="1:7" x14ac:dyDescent="0.3">
      <c r="A2564">
        <v>2562</v>
      </c>
      <c r="B2564">
        <v>2023</v>
      </c>
      <c r="C2564">
        <v>2</v>
      </c>
      <c r="D2564" t="s">
        <v>597</v>
      </c>
      <c r="E2564" s="1">
        <v>11471728699.770399</v>
      </c>
      <c r="F2564">
        <v>2.3365489290482699</v>
      </c>
      <c r="G2564" t="s">
        <v>462</v>
      </c>
    </row>
    <row r="2565" spans="1:7" x14ac:dyDescent="0.3">
      <c r="A2565">
        <v>2563</v>
      </c>
      <c r="B2565">
        <v>2023</v>
      </c>
      <c r="C2565">
        <v>2</v>
      </c>
      <c r="D2565" t="s">
        <v>598</v>
      </c>
      <c r="E2565" s="1">
        <v>3687689163.67488</v>
      </c>
      <c r="F2565">
        <v>4.4742909241200799</v>
      </c>
      <c r="G2565" t="s">
        <v>462</v>
      </c>
    </row>
    <row r="2566" spans="1:7" x14ac:dyDescent="0.3">
      <c r="A2566">
        <v>2564</v>
      </c>
      <c r="B2566">
        <v>2023</v>
      </c>
      <c r="C2566">
        <v>2</v>
      </c>
      <c r="D2566" t="s">
        <v>599</v>
      </c>
      <c r="E2566" s="1">
        <v>1328345994.4294701</v>
      </c>
      <c r="F2566">
        <v>8.9467972100219892</v>
      </c>
      <c r="G2566" t="s">
        <v>462</v>
      </c>
    </row>
    <row r="2567" spans="1:7" x14ac:dyDescent="0.3">
      <c r="A2567">
        <v>2565</v>
      </c>
      <c r="B2567">
        <v>2023</v>
      </c>
      <c r="C2567">
        <v>2</v>
      </c>
      <c r="D2567" t="s">
        <v>600</v>
      </c>
      <c r="E2567" s="1">
        <v>2386916831.8411002</v>
      </c>
      <c r="F2567">
        <v>2.98130506096479</v>
      </c>
      <c r="G2567" t="s">
        <v>462</v>
      </c>
    </row>
    <row r="2568" spans="1:7" x14ac:dyDescent="0.3">
      <c r="A2568">
        <v>2566</v>
      </c>
      <c r="B2568">
        <v>2023</v>
      </c>
      <c r="C2568">
        <v>2</v>
      </c>
      <c r="D2568" t="s">
        <v>601</v>
      </c>
      <c r="E2568" s="1">
        <v>1267625229.7317801</v>
      </c>
      <c r="F2568">
        <v>0.70347786077779995</v>
      </c>
      <c r="G2568" t="s">
        <v>462</v>
      </c>
    </row>
    <row r="2569" spans="1:7" x14ac:dyDescent="0.3">
      <c r="A2569">
        <v>2567</v>
      </c>
      <c r="B2569">
        <v>2023</v>
      </c>
      <c r="C2569">
        <v>2</v>
      </c>
      <c r="D2569" t="s">
        <v>602</v>
      </c>
      <c r="E2569" s="1">
        <v>391058343.134152</v>
      </c>
      <c r="F2569">
        <v>0.86057617107250906</v>
      </c>
      <c r="G2569" t="s">
        <v>462</v>
      </c>
    </row>
    <row r="2570" spans="1:7" x14ac:dyDescent="0.3">
      <c r="A2570">
        <v>2568</v>
      </c>
      <c r="B2570">
        <v>2023</v>
      </c>
      <c r="C2570">
        <v>2</v>
      </c>
      <c r="D2570" t="s">
        <v>603</v>
      </c>
      <c r="E2570" s="1">
        <v>422085764.02112901</v>
      </c>
      <c r="F2570">
        <v>0.200817528407222</v>
      </c>
      <c r="G2570" t="s">
        <v>462</v>
      </c>
    </row>
    <row r="2571" spans="1:7" x14ac:dyDescent="0.3">
      <c r="A2571">
        <v>2569</v>
      </c>
      <c r="B2571">
        <v>2023</v>
      </c>
      <c r="C2571">
        <v>2</v>
      </c>
      <c r="D2571" t="s">
        <v>604</v>
      </c>
      <c r="E2571" s="1">
        <v>397694749.90066302</v>
      </c>
      <c r="F2571">
        <v>6.3341065029508599</v>
      </c>
      <c r="G2571" t="s">
        <v>462</v>
      </c>
    </row>
    <row r="2572" spans="1:7" x14ac:dyDescent="0.3">
      <c r="A2572">
        <v>2570</v>
      </c>
      <c r="B2572">
        <v>2023</v>
      </c>
      <c r="C2572">
        <v>2</v>
      </c>
      <c r="D2572" t="s">
        <v>605</v>
      </c>
      <c r="E2572" s="1">
        <v>1517354861.31195</v>
      </c>
      <c r="F2572">
        <v>7.99286398949421</v>
      </c>
      <c r="G2572" t="s">
        <v>462</v>
      </c>
    </row>
    <row r="2573" spans="1:7" x14ac:dyDescent="0.3">
      <c r="A2573">
        <v>2571</v>
      </c>
      <c r="B2573">
        <v>2023</v>
      </c>
      <c r="C2573">
        <v>2</v>
      </c>
      <c r="D2573" t="s">
        <v>606</v>
      </c>
      <c r="E2573" s="1">
        <v>5106491399.3695297</v>
      </c>
      <c r="F2573">
        <v>9.6261135567676597</v>
      </c>
      <c r="G2573" t="s">
        <v>462</v>
      </c>
    </row>
    <row r="2574" spans="1:7" x14ac:dyDescent="0.3">
      <c r="A2574">
        <v>2572</v>
      </c>
      <c r="B2574">
        <v>2023</v>
      </c>
      <c r="C2574">
        <v>2</v>
      </c>
      <c r="D2574" t="s">
        <v>607</v>
      </c>
      <c r="E2574" s="1">
        <v>1640324372.38025</v>
      </c>
      <c r="F2574">
        <v>7.7133029352292901</v>
      </c>
      <c r="G2574" t="s">
        <v>462</v>
      </c>
    </row>
    <row r="2575" spans="1:7" x14ac:dyDescent="0.3">
      <c r="A2575">
        <v>2573</v>
      </c>
      <c r="B2575">
        <v>2023</v>
      </c>
      <c r="C2575">
        <v>2</v>
      </c>
      <c r="D2575" t="s">
        <v>608</v>
      </c>
      <c r="E2575" s="1">
        <v>1996197430.5933101</v>
      </c>
      <c r="F2575">
        <v>7.3518210427221797</v>
      </c>
      <c r="G2575" t="s">
        <v>462</v>
      </c>
    </row>
    <row r="2576" spans="1:7" x14ac:dyDescent="0.3">
      <c r="A2576">
        <v>2574</v>
      </c>
      <c r="B2576">
        <v>2023</v>
      </c>
      <c r="C2576">
        <v>2</v>
      </c>
      <c r="D2576" t="s">
        <v>609</v>
      </c>
      <c r="E2576" s="1">
        <v>827884512.01094699</v>
      </c>
      <c r="F2576">
        <v>3.1535255760060199</v>
      </c>
      <c r="G2576" t="s">
        <v>462</v>
      </c>
    </row>
    <row r="2577" spans="1:7" x14ac:dyDescent="0.3">
      <c r="A2577">
        <v>2575</v>
      </c>
      <c r="B2577">
        <v>2023</v>
      </c>
      <c r="C2577">
        <v>2</v>
      </c>
      <c r="D2577" t="s">
        <v>610</v>
      </c>
      <c r="E2577" s="1">
        <v>27925066662.691898</v>
      </c>
      <c r="F2577">
        <v>7.25380105498341</v>
      </c>
      <c r="G2577" t="s">
        <v>462</v>
      </c>
    </row>
    <row r="2578" spans="1:7" x14ac:dyDescent="0.3">
      <c r="A2578">
        <v>2576</v>
      </c>
      <c r="B2578">
        <v>2023</v>
      </c>
      <c r="C2578">
        <v>2</v>
      </c>
      <c r="D2578" t="s">
        <v>611</v>
      </c>
      <c r="E2578" s="1">
        <v>9991630666.6372299</v>
      </c>
      <c r="F2578">
        <v>7.71764120246121</v>
      </c>
      <c r="G2578" t="s">
        <v>462</v>
      </c>
    </row>
    <row r="2579" spans="1:7" x14ac:dyDescent="0.3">
      <c r="A2579">
        <v>2577</v>
      </c>
      <c r="B2579">
        <v>2023</v>
      </c>
      <c r="C2579">
        <v>2</v>
      </c>
      <c r="E2579" s="1">
        <v>7292661387.1202002</v>
      </c>
      <c r="F2579">
        <v>4.26761461148467</v>
      </c>
      <c r="G2579" t="s">
        <v>462</v>
      </c>
    </row>
    <row r="2580" spans="1:7" x14ac:dyDescent="0.3">
      <c r="A2580">
        <v>2578</v>
      </c>
      <c r="B2580">
        <v>2023</v>
      </c>
      <c r="C2580">
        <v>2</v>
      </c>
      <c r="D2580" t="s">
        <v>612</v>
      </c>
      <c r="E2580" s="1">
        <v>13256390113.066601</v>
      </c>
      <c r="F2580">
        <v>0.94822084878230195</v>
      </c>
      <c r="G2580" t="s">
        <v>462</v>
      </c>
    </row>
    <row r="2581" spans="1:7" x14ac:dyDescent="0.3">
      <c r="A2581">
        <v>2579</v>
      </c>
      <c r="B2581">
        <v>2023</v>
      </c>
      <c r="C2581">
        <v>2</v>
      </c>
      <c r="D2581" t="s">
        <v>613</v>
      </c>
      <c r="E2581" s="1">
        <v>3581196595.78016</v>
      </c>
      <c r="F2581">
        <v>2.3375983216453502</v>
      </c>
      <c r="G2581" t="s">
        <v>462</v>
      </c>
    </row>
    <row r="2582" spans="1:7" x14ac:dyDescent="0.3">
      <c r="A2582">
        <v>2580</v>
      </c>
      <c r="B2582">
        <v>2023</v>
      </c>
      <c r="C2582">
        <v>2</v>
      </c>
      <c r="E2582" s="1">
        <v>37247152.902896002</v>
      </c>
      <c r="F2582">
        <v>7.1782069975935503</v>
      </c>
      <c r="G2582" t="s">
        <v>462</v>
      </c>
    </row>
    <row r="2583" spans="1:7" x14ac:dyDescent="0.3">
      <c r="A2583">
        <v>2581</v>
      </c>
      <c r="B2583">
        <v>2023</v>
      </c>
      <c r="C2583">
        <v>2</v>
      </c>
      <c r="E2583" s="1">
        <v>25322285.179603402</v>
      </c>
      <c r="F2583">
        <v>0</v>
      </c>
      <c r="G2583" t="s">
        <v>462</v>
      </c>
    </row>
    <row r="2584" spans="1:7" x14ac:dyDescent="0.3">
      <c r="A2584">
        <v>2582</v>
      </c>
      <c r="B2584">
        <v>2023</v>
      </c>
      <c r="C2584">
        <v>2</v>
      </c>
      <c r="D2584" t="s">
        <v>615</v>
      </c>
      <c r="E2584" s="1">
        <v>2041018330.9093001</v>
      </c>
      <c r="F2584">
        <v>2.2764888554611402</v>
      </c>
      <c r="G2584" t="s">
        <v>462</v>
      </c>
    </row>
    <row r="2585" spans="1:7" x14ac:dyDescent="0.3">
      <c r="A2585">
        <v>2583</v>
      </c>
      <c r="B2585">
        <v>2023</v>
      </c>
      <c r="C2585">
        <v>2</v>
      </c>
      <c r="D2585" t="s">
        <v>616</v>
      </c>
      <c r="E2585" s="1">
        <v>605930355.27862597</v>
      </c>
      <c r="F2585">
        <v>0.24669709207936899</v>
      </c>
      <c r="G2585" t="s">
        <v>462</v>
      </c>
    </row>
    <row r="2586" spans="1:7" x14ac:dyDescent="0.3">
      <c r="A2586">
        <v>2584</v>
      </c>
      <c r="B2586">
        <v>2023</v>
      </c>
      <c r="C2586">
        <v>2</v>
      </c>
      <c r="E2586" s="1">
        <v>131035151.786063</v>
      </c>
      <c r="F2586">
        <v>0</v>
      </c>
      <c r="G2586" t="s">
        <v>462</v>
      </c>
    </row>
    <row r="2587" spans="1:7" x14ac:dyDescent="0.3">
      <c r="A2587">
        <v>2585</v>
      </c>
      <c r="B2587">
        <v>2023</v>
      </c>
      <c r="C2587">
        <v>2</v>
      </c>
      <c r="D2587" t="s">
        <v>617</v>
      </c>
      <c r="E2587" s="1">
        <v>611436351.56101799</v>
      </c>
      <c r="F2587">
        <v>1.0486563059493E-2</v>
      </c>
      <c r="G2587" t="s">
        <v>462</v>
      </c>
    </row>
    <row r="2588" spans="1:7" x14ac:dyDescent="0.3">
      <c r="A2588">
        <v>2586</v>
      </c>
      <c r="B2588">
        <v>2023</v>
      </c>
      <c r="C2588">
        <v>2</v>
      </c>
      <c r="E2588" s="1">
        <v>35239045.096558496</v>
      </c>
      <c r="F2588">
        <v>0</v>
      </c>
      <c r="G2588" t="s">
        <v>462</v>
      </c>
    </row>
    <row r="2589" spans="1:7" x14ac:dyDescent="0.3">
      <c r="A2589">
        <v>2587</v>
      </c>
      <c r="B2589">
        <v>2023</v>
      </c>
      <c r="C2589">
        <v>2</v>
      </c>
      <c r="D2589" t="s">
        <v>619</v>
      </c>
      <c r="E2589" s="1">
        <v>411572220.10175699</v>
      </c>
      <c r="F2589">
        <v>0.20889326572418199</v>
      </c>
      <c r="G2589" t="s">
        <v>462</v>
      </c>
    </row>
    <row r="2590" spans="1:7" x14ac:dyDescent="0.3">
      <c r="A2590">
        <v>2588</v>
      </c>
      <c r="B2590">
        <v>2023</v>
      </c>
      <c r="C2590">
        <v>2</v>
      </c>
      <c r="D2590" t="s">
        <v>621</v>
      </c>
      <c r="E2590" s="1">
        <v>142609914.55098999</v>
      </c>
      <c r="F2590">
        <v>4.0662340443889802</v>
      </c>
      <c r="G2590" t="s">
        <v>462</v>
      </c>
    </row>
    <row r="2591" spans="1:7" x14ac:dyDescent="0.3">
      <c r="A2591">
        <v>2589</v>
      </c>
      <c r="B2591">
        <v>2023</v>
      </c>
      <c r="C2591">
        <v>2</v>
      </c>
      <c r="D2591" t="s">
        <v>622</v>
      </c>
      <c r="E2591" s="1">
        <v>325241863.996732</v>
      </c>
      <c r="F2591">
        <v>7.3635592378047496</v>
      </c>
      <c r="G2591" t="s">
        <v>462</v>
      </c>
    </row>
    <row r="2592" spans="1:7" x14ac:dyDescent="0.3">
      <c r="A2592">
        <v>2590</v>
      </c>
      <c r="B2592">
        <v>2023</v>
      </c>
      <c r="C2592">
        <v>2</v>
      </c>
      <c r="D2592" t="s">
        <v>623</v>
      </c>
      <c r="E2592" s="1">
        <v>549866723.00464296</v>
      </c>
      <c r="F2592">
        <v>7.0664528254180397</v>
      </c>
      <c r="G2592" t="s">
        <v>462</v>
      </c>
    </row>
    <row r="2593" spans="1:7" x14ac:dyDescent="0.3">
      <c r="A2593">
        <v>2591</v>
      </c>
      <c r="B2593">
        <v>2023</v>
      </c>
      <c r="C2593">
        <v>2</v>
      </c>
      <c r="E2593" s="1">
        <v>51177523.518806398</v>
      </c>
      <c r="F2593">
        <v>5.9891762914009403</v>
      </c>
      <c r="G2593" t="s">
        <v>462</v>
      </c>
    </row>
    <row r="2594" spans="1:7" x14ac:dyDescent="0.3">
      <c r="A2594">
        <v>2592</v>
      </c>
      <c r="B2594">
        <v>2023</v>
      </c>
      <c r="C2594">
        <v>2</v>
      </c>
      <c r="E2594" s="1">
        <v>18918004.079254899</v>
      </c>
      <c r="F2594">
        <v>6.7540387548506198</v>
      </c>
      <c r="G2594" t="s">
        <v>462</v>
      </c>
    </row>
    <row r="2595" spans="1:7" x14ac:dyDescent="0.3">
      <c r="A2595">
        <v>2593</v>
      </c>
      <c r="B2595">
        <v>2023</v>
      </c>
      <c r="C2595">
        <v>2</v>
      </c>
      <c r="E2595" s="1">
        <v>167968861.782038</v>
      </c>
      <c r="F2595">
        <v>11.5640323832326</v>
      </c>
      <c r="G2595" t="s">
        <v>462</v>
      </c>
    </row>
    <row r="2596" spans="1:7" x14ac:dyDescent="0.3">
      <c r="A2596">
        <v>2594</v>
      </c>
      <c r="B2596">
        <v>2023</v>
      </c>
      <c r="C2596">
        <v>2</v>
      </c>
      <c r="E2596" s="1">
        <v>81433391.728578895</v>
      </c>
      <c r="F2596">
        <v>5.62446881861176</v>
      </c>
      <c r="G2596" t="s">
        <v>462</v>
      </c>
    </row>
    <row r="2597" spans="1:7" x14ac:dyDescent="0.3">
      <c r="A2597">
        <v>2595</v>
      </c>
      <c r="B2597">
        <v>2023</v>
      </c>
      <c r="C2597">
        <v>2</v>
      </c>
      <c r="D2597" t="s">
        <v>624</v>
      </c>
      <c r="E2597" s="1">
        <v>11550167785.3235</v>
      </c>
      <c r="F2597">
        <v>2.0833339064512701</v>
      </c>
      <c r="G2597" t="s">
        <v>462</v>
      </c>
    </row>
    <row r="2598" spans="1:7" x14ac:dyDescent="0.3">
      <c r="A2598">
        <v>2596</v>
      </c>
      <c r="B2598">
        <v>2023</v>
      </c>
      <c r="C2598">
        <v>2</v>
      </c>
      <c r="D2598" t="s">
        <v>625</v>
      </c>
      <c r="E2598" s="1">
        <v>13014403053.783501</v>
      </c>
      <c r="F2598">
        <v>1.4467760915435499</v>
      </c>
      <c r="G2598" t="s">
        <v>462</v>
      </c>
    </row>
    <row r="2599" spans="1:7" x14ac:dyDescent="0.3">
      <c r="A2599">
        <v>2597</v>
      </c>
      <c r="B2599">
        <v>2023</v>
      </c>
      <c r="C2599">
        <v>2</v>
      </c>
      <c r="D2599" t="s">
        <v>626</v>
      </c>
      <c r="E2599" s="1">
        <v>1423069413.0258601</v>
      </c>
      <c r="F2599">
        <v>0.17879605490056499</v>
      </c>
      <c r="G2599" t="s">
        <v>462</v>
      </c>
    </row>
    <row r="2600" spans="1:7" x14ac:dyDescent="0.3">
      <c r="A2600">
        <v>2598</v>
      </c>
      <c r="B2600">
        <v>2023</v>
      </c>
      <c r="C2600">
        <v>2</v>
      </c>
      <c r="D2600" t="s">
        <v>627</v>
      </c>
      <c r="E2600" s="1">
        <v>604356379.307827</v>
      </c>
      <c r="F2600">
        <v>0.17741470650480401</v>
      </c>
      <c r="G2600" t="s">
        <v>462</v>
      </c>
    </row>
    <row r="2601" spans="1:7" x14ac:dyDescent="0.3">
      <c r="A2601">
        <v>2599</v>
      </c>
      <c r="B2601">
        <v>2023</v>
      </c>
      <c r="C2601">
        <v>2</v>
      </c>
      <c r="D2601" t="s">
        <v>628</v>
      </c>
      <c r="E2601" s="1">
        <v>728853784.529477</v>
      </c>
      <c r="F2601">
        <v>1.2944731374215701</v>
      </c>
      <c r="G2601" t="s">
        <v>462</v>
      </c>
    </row>
    <row r="2602" spans="1:7" x14ac:dyDescent="0.3">
      <c r="A2602">
        <v>2600</v>
      </c>
      <c r="B2602">
        <v>2023</v>
      </c>
      <c r="C2602">
        <v>2</v>
      </c>
      <c r="D2602" t="s">
        <v>629</v>
      </c>
      <c r="E2602" s="1">
        <v>1156953600.2190299</v>
      </c>
      <c r="F2602">
        <v>12.1124185950622</v>
      </c>
      <c r="G2602" t="s">
        <v>462</v>
      </c>
    </row>
    <row r="2603" spans="1:7" x14ac:dyDescent="0.3">
      <c r="A2603">
        <v>2601</v>
      </c>
      <c r="B2603">
        <v>2023</v>
      </c>
      <c r="C2603">
        <v>2</v>
      </c>
      <c r="D2603" t="s">
        <v>630</v>
      </c>
      <c r="E2603" s="1">
        <v>8242799167.7091198</v>
      </c>
      <c r="F2603">
        <v>8.0562448962228004</v>
      </c>
      <c r="G2603" t="s">
        <v>462</v>
      </c>
    </row>
    <row r="2604" spans="1:7" x14ac:dyDescent="0.3">
      <c r="A2604">
        <v>2602</v>
      </c>
      <c r="B2604">
        <v>2023</v>
      </c>
      <c r="C2604">
        <v>2</v>
      </c>
      <c r="D2604" t="s">
        <v>631</v>
      </c>
      <c r="E2604" s="1">
        <v>968076931.52810705</v>
      </c>
      <c r="F2604">
        <v>9.1450243945691696</v>
      </c>
      <c r="G2604" t="s">
        <v>462</v>
      </c>
    </row>
    <row r="2605" spans="1:7" x14ac:dyDescent="0.3">
      <c r="A2605">
        <v>2603</v>
      </c>
      <c r="B2605">
        <v>2023</v>
      </c>
      <c r="C2605">
        <v>2</v>
      </c>
      <c r="D2605" t="s">
        <v>632</v>
      </c>
      <c r="E2605" s="1">
        <v>755819072.60557199</v>
      </c>
      <c r="F2605">
        <v>12.7818882699178</v>
      </c>
      <c r="G2605" t="s">
        <v>462</v>
      </c>
    </row>
    <row r="2606" spans="1:7" x14ac:dyDescent="0.3">
      <c r="A2606">
        <v>2604</v>
      </c>
      <c r="B2606">
        <v>2023</v>
      </c>
      <c r="C2606">
        <v>3</v>
      </c>
      <c r="D2606" t="s">
        <v>597</v>
      </c>
      <c r="E2606" s="1">
        <v>11471728699.770399</v>
      </c>
      <c r="F2606">
        <v>74.097698934858798</v>
      </c>
      <c r="G2606" t="s">
        <v>462</v>
      </c>
    </row>
    <row r="2607" spans="1:7" x14ac:dyDescent="0.3">
      <c r="A2607">
        <v>2605</v>
      </c>
      <c r="B2607">
        <v>2023</v>
      </c>
      <c r="C2607">
        <v>3</v>
      </c>
      <c r="D2607" t="s">
        <v>598</v>
      </c>
      <c r="E2607" s="1">
        <v>3687689163.67488</v>
      </c>
      <c r="F2607">
        <v>107.030442970444</v>
      </c>
      <c r="G2607" t="s">
        <v>462</v>
      </c>
    </row>
    <row r="2608" spans="1:7" x14ac:dyDescent="0.3">
      <c r="A2608">
        <v>2606</v>
      </c>
      <c r="B2608">
        <v>2023</v>
      </c>
      <c r="C2608">
        <v>3</v>
      </c>
      <c r="D2608" t="s">
        <v>599</v>
      </c>
      <c r="E2608" s="1">
        <v>1328345994.4294701</v>
      </c>
      <c r="F2608">
        <v>125.448358680784</v>
      </c>
      <c r="G2608" t="s">
        <v>462</v>
      </c>
    </row>
    <row r="2609" spans="1:7" x14ac:dyDescent="0.3">
      <c r="A2609">
        <v>2607</v>
      </c>
      <c r="B2609">
        <v>2023</v>
      </c>
      <c r="C2609">
        <v>3</v>
      </c>
      <c r="D2609" t="s">
        <v>600</v>
      </c>
      <c r="E2609" s="1">
        <v>2386916831.8411002</v>
      </c>
      <c r="F2609">
        <v>145.83162171329599</v>
      </c>
      <c r="G2609" t="s">
        <v>462</v>
      </c>
    </row>
    <row r="2610" spans="1:7" x14ac:dyDescent="0.3">
      <c r="A2610">
        <v>2608</v>
      </c>
      <c r="B2610">
        <v>2023</v>
      </c>
      <c r="C2610">
        <v>3</v>
      </c>
      <c r="D2610" t="s">
        <v>601</v>
      </c>
      <c r="E2610" s="1">
        <v>1267625229.7317801</v>
      </c>
      <c r="F2610">
        <v>116.874232337783</v>
      </c>
      <c r="G2610" t="s">
        <v>462</v>
      </c>
    </row>
    <row r="2611" spans="1:7" x14ac:dyDescent="0.3">
      <c r="A2611">
        <v>2609</v>
      </c>
      <c r="B2611">
        <v>2023</v>
      </c>
      <c r="C2611">
        <v>3</v>
      </c>
      <c r="D2611" t="s">
        <v>602</v>
      </c>
      <c r="E2611" s="1">
        <v>391058343.134152</v>
      </c>
      <c r="F2611">
        <v>144.20592931622701</v>
      </c>
      <c r="G2611" t="s">
        <v>462</v>
      </c>
    </row>
    <row r="2612" spans="1:7" x14ac:dyDescent="0.3">
      <c r="A2612">
        <v>2610</v>
      </c>
      <c r="B2612">
        <v>2023</v>
      </c>
      <c r="C2612">
        <v>3</v>
      </c>
      <c r="D2612" t="s">
        <v>603</v>
      </c>
      <c r="E2612" s="1">
        <v>422085764.02112901</v>
      </c>
      <c r="F2612">
        <v>159.644902969725</v>
      </c>
      <c r="G2612" t="s">
        <v>462</v>
      </c>
    </row>
    <row r="2613" spans="1:7" x14ac:dyDescent="0.3">
      <c r="A2613">
        <v>2611</v>
      </c>
      <c r="B2613">
        <v>2023</v>
      </c>
      <c r="C2613">
        <v>3</v>
      </c>
      <c r="D2613" t="s">
        <v>604</v>
      </c>
      <c r="E2613" s="1">
        <v>397694749.90066302</v>
      </c>
      <c r="F2613">
        <v>149.780847621633</v>
      </c>
      <c r="G2613" t="s">
        <v>462</v>
      </c>
    </row>
    <row r="2614" spans="1:7" x14ac:dyDescent="0.3">
      <c r="A2614">
        <v>2612</v>
      </c>
      <c r="B2614">
        <v>2023</v>
      </c>
      <c r="C2614">
        <v>3</v>
      </c>
      <c r="D2614" t="s">
        <v>605</v>
      </c>
      <c r="E2614" s="1">
        <v>1517354861.31195</v>
      </c>
      <c r="F2614">
        <v>129.882428873024</v>
      </c>
      <c r="G2614" t="s">
        <v>462</v>
      </c>
    </row>
    <row r="2615" spans="1:7" x14ac:dyDescent="0.3">
      <c r="A2615">
        <v>2613</v>
      </c>
      <c r="B2615">
        <v>2023</v>
      </c>
      <c r="C2615">
        <v>3</v>
      </c>
      <c r="D2615" t="s">
        <v>606</v>
      </c>
      <c r="E2615" s="1">
        <v>5106491399.3695297</v>
      </c>
      <c r="F2615">
        <v>143.615050796887</v>
      </c>
      <c r="G2615" t="s">
        <v>462</v>
      </c>
    </row>
    <row r="2616" spans="1:7" x14ac:dyDescent="0.3">
      <c r="A2616">
        <v>2614</v>
      </c>
      <c r="B2616">
        <v>2023</v>
      </c>
      <c r="C2616">
        <v>3</v>
      </c>
      <c r="D2616" t="s">
        <v>607</v>
      </c>
      <c r="E2616" s="1">
        <v>1640324372.38025</v>
      </c>
      <c r="F2616">
        <v>129.53192136232599</v>
      </c>
      <c r="G2616" t="s">
        <v>462</v>
      </c>
    </row>
    <row r="2617" spans="1:7" x14ac:dyDescent="0.3">
      <c r="A2617">
        <v>2615</v>
      </c>
      <c r="B2617">
        <v>2023</v>
      </c>
      <c r="C2617">
        <v>3</v>
      </c>
      <c r="D2617" t="s">
        <v>608</v>
      </c>
      <c r="E2617" s="1">
        <v>1996197430.5933101</v>
      </c>
      <c r="F2617">
        <v>149.013772899</v>
      </c>
      <c r="G2617" t="s">
        <v>462</v>
      </c>
    </row>
    <row r="2618" spans="1:7" x14ac:dyDescent="0.3">
      <c r="A2618">
        <v>2616</v>
      </c>
      <c r="B2618">
        <v>2023</v>
      </c>
      <c r="C2618">
        <v>3</v>
      </c>
      <c r="D2618" t="s">
        <v>609</v>
      </c>
      <c r="E2618" s="1">
        <v>827884512.01094699</v>
      </c>
      <c r="F2618">
        <v>126.78372127981</v>
      </c>
      <c r="G2618" t="s">
        <v>462</v>
      </c>
    </row>
    <row r="2619" spans="1:7" x14ac:dyDescent="0.3">
      <c r="A2619">
        <v>2617</v>
      </c>
      <c r="B2619">
        <v>2023</v>
      </c>
      <c r="C2619">
        <v>3</v>
      </c>
      <c r="D2619" t="s">
        <v>610</v>
      </c>
      <c r="E2619" s="1">
        <v>27925066662.691898</v>
      </c>
      <c r="F2619">
        <v>95.232733307085795</v>
      </c>
      <c r="G2619" t="s">
        <v>462</v>
      </c>
    </row>
    <row r="2620" spans="1:7" x14ac:dyDescent="0.3">
      <c r="A2620">
        <v>2618</v>
      </c>
      <c r="B2620">
        <v>2023</v>
      </c>
      <c r="C2620">
        <v>3</v>
      </c>
      <c r="D2620" t="s">
        <v>611</v>
      </c>
      <c r="E2620" s="1">
        <v>9991630666.6372299</v>
      </c>
      <c r="F2620">
        <v>80.941130843518906</v>
      </c>
      <c r="G2620" t="s">
        <v>462</v>
      </c>
    </row>
    <row r="2621" spans="1:7" x14ac:dyDescent="0.3">
      <c r="A2621">
        <v>2619</v>
      </c>
      <c r="B2621">
        <v>2023</v>
      </c>
      <c r="C2621">
        <v>3</v>
      </c>
      <c r="E2621" s="1">
        <v>7292661387.1202002</v>
      </c>
      <c r="F2621">
        <v>45.900502667991198</v>
      </c>
      <c r="G2621" t="s">
        <v>462</v>
      </c>
    </row>
    <row r="2622" spans="1:7" x14ac:dyDescent="0.3">
      <c r="A2622">
        <v>2620</v>
      </c>
      <c r="B2622">
        <v>2023</v>
      </c>
      <c r="C2622">
        <v>3</v>
      </c>
      <c r="D2622" t="s">
        <v>612</v>
      </c>
      <c r="E2622" s="1">
        <v>13256390113.066601</v>
      </c>
      <c r="F2622">
        <v>57.989025446274901</v>
      </c>
      <c r="G2622" t="s">
        <v>462</v>
      </c>
    </row>
    <row r="2623" spans="1:7" x14ac:dyDescent="0.3">
      <c r="A2623">
        <v>2621</v>
      </c>
      <c r="B2623">
        <v>2023</v>
      </c>
      <c r="C2623">
        <v>3</v>
      </c>
      <c r="D2623" t="s">
        <v>613</v>
      </c>
      <c r="E2623" s="1">
        <v>3581196595.78016</v>
      </c>
      <c r="F2623">
        <v>47.087648344946302</v>
      </c>
      <c r="G2623" t="s">
        <v>462</v>
      </c>
    </row>
    <row r="2624" spans="1:7" x14ac:dyDescent="0.3">
      <c r="A2624">
        <v>2622</v>
      </c>
      <c r="B2624">
        <v>2023</v>
      </c>
      <c r="C2624">
        <v>3</v>
      </c>
      <c r="E2624" s="1">
        <v>37247152.902896002</v>
      </c>
      <c r="F2624">
        <v>44.175342231284901</v>
      </c>
      <c r="G2624" t="s">
        <v>462</v>
      </c>
    </row>
    <row r="2625" spans="1:7" x14ac:dyDescent="0.3">
      <c r="A2625">
        <v>2623</v>
      </c>
      <c r="B2625">
        <v>2023</v>
      </c>
      <c r="C2625">
        <v>3</v>
      </c>
      <c r="E2625" s="1">
        <v>25322285.179603402</v>
      </c>
      <c r="F2625">
        <v>46.107516277920098</v>
      </c>
      <c r="G2625" t="s">
        <v>462</v>
      </c>
    </row>
    <row r="2626" spans="1:7" x14ac:dyDescent="0.3">
      <c r="A2626">
        <v>2624</v>
      </c>
      <c r="B2626">
        <v>2023</v>
      </c>
      <c r="C2626">
        <v>3</v>
      </c>
      <c r="D2626" t="s">
        <v>615</v>
      </c>
      <c r="E2626" s="1">
        <v>2041018330.9093001</v>
      </c>
      <c r="F2626">
        <v>95.402316533467598</v>
      </c>
      <c r="G2626" t="s">
        <v>462</v>
      </c>
    </row>
    <row r="2627" spans="1:7" x14ac:dyDescent="0.3">
      <c r="A2627">
        <v>2625</v>
      </c>
      <c r="B2627">
        <v>2023</v>
      </c>
      <c r="C2627">
        <v>3</v>
      </c>
      <c r="D2627" t="s">
        <v>616</v>
      </c>
      <c r="E2627" s="1">
        <v>605930355.27862597</v>
      </c>
      <c r="F2627">
        <v>111.935594430306</v>
      </c>
      <c r="G2627" t="s">
        <v>462</v>
      </c>
    </row>
    <row r="2628" spans="1:7" x14ac:dyDescent="0.3">
      <c r="A2628">
        <v>2626</v>
      </c>
      <c r="B2628">
        <v>2023</v>
      </c>
      <c r="C2628">
        <v>3</v>
      </c>
      <c r="E2628" s="1">
        <v>131035151.786063</v>
      </c>
      <c r="F2628">
        <v>85.850783698288694</v>
      </c>
      <c r="G2628" t="s">
        <v>462</v>
      </c>
    </row>
    <row r="2629" spans="1:7" x14ac:dyDescent="0.3">
      <c r="A2629">
        <v>2627</v>
      </c>
      <c r="B2629">
        <v>2023</v>
      </c>
      <c r="C2629">
        <v>3</v>
      </c>
      <c r="D2629" t="s">
        <v>617</v>
      </c>
      <c r="E2629" s="1">
        <v>611436351.56101799</v>
      </c>
      <c r="F2629">
        <v>117.63534355381</v>
      </c>
      <c r="G2629" t="s">
        <v>462</v>
      </c>
    </row>
    <row r="2630" spans="1:7" x14ac:dyDescent="0.3">
      <c r="A2630">
        <v>2628</v>
      </c>
      <c r="B2630">
        <v>2023</v>
      </c>
      <c r="C2630">
        <v>3</v>
      </c>
      <c r="E2630" s="1">
        <v>35239045.096558496</v>
      </c>
      <c r="F2630">
        <v>110.44315098008499</v>
      </c>
      <c r="G2630" t="s">
        <v>462</v>
      </c>
    </row>
    <row r="2631" spans="1:7" x14ac:dyDescent="0.3">
      <c r="A2631">
        <v>2629</v>
      </c>
      <c r="B2631">
        <v>2023</v>
      </c>
      <c r="C2631">
        <v>3</v>
      </c>
      <c r="D2631" t="s">
        <v>619</v>
      </c>
      <c r="E2631" s="1">
        <v>411572220.10175699</v>
      </c>
      <c r="F2631">
        <v>102.714580964985</v>
      </c>
      <c r="G2631" t="s">
        <v>462</v>
      </c>
    </row>
    <row r="2632" spans="1:7" x14ac:dyDescent="0.3">
      <c r="A2632">
        <v>2630</v>
      </c>
      <c r="B2632">
        <v>2023</v>
      </c>
      <c r="C2632">
        <v>3</v>
      </c>
      <c r="D2632" t="s">
        <v>621</v>
      </c>
      <c r="E2632" s="1">
        <v>142609914.55098999</v>
      </c>
      <c r="F2632">
        <v>124.922918865078</v>
      </c>
      <c r="G2632" t="s">
        <v>462</v>
      </c>
    </row>
    <row r="2633" spans="1:7" x14ac:dyDescent="0.3">
      <c r="A2633">
        <v>2631</v>
      </c>
      <c r="B2633">
        <v>2023</v>
      </c>
      <c r="C2633">
        <v>3</v>
      </c>
      <c r="D2633" t="s">
        <v>622</v>
      </c>
      <c r="E2633" s="1">
        <v>325241863.996732</v>
      </c>
      <c r="F2633">
        <v>88.998067022087994</v>
      </c>
      <c r="G2633" t="s">
        <v>462</v>
      </c>
    </row>
    <row r="2634" spans="1:7" x14ac:dyDescent="0.3">
      <c r="A2634">
        <v>2632</v>
      </c>
      <c r="B2634">
        <v>2023</v>
      </c>
      <c r="C2634">
        <v>3</v>
      </c>
      <c r="D2634" t="s">
        <v>623</v>
      </c>
      <c r="E2634" s="1">
        <v>549866723.00464296</v>
      </c>
      <c r="F2634">
        <v>99.564721142684505</v>
      </c>
      <c r="G2634" t="s">
        <v>462</v>
      </c>
    </row>
    <row r="2635" spans="1:7" x14ac:dyDescent="0.3">
      <c r="A2635">
        <v>2633</v>
      </c>
      <c r="B2635">
        <v>2023</v>
      </c>
      <c r="C2635">
        <v>3</v>
      </c>
      <c r="E2635" s="1">
        <v>51177523.518806398</v>
      </c>
      <c r="F2635">
        <v>103.378180220983</v>
      </c>
      <c r="G2635" t="s">
        <v>462</v>
      </c>
    </row>
    <row r="2636" spans="1:7" x14ac:dyDescent="0.3">
      <c r="A2636">
        <v>2634</v>
      </c>
      <c r="B2636">
        <v>2023</v>
      </c>
      <c r="C2636">
        <v>3</v>
      </c>
      <c r="E2636" s="1">
        <v>18918004.079254899</v>
      </c>
      <c r="F2636">
        <v>95.450303085148306</v>
      </c>
      <c r="G2636" t="s">
        <v>462</v>
      </c>
    </row>
    <row r="2637" spans="1:7" x14ac:dyDescent="0.3">
      <c r="A2637">
        <v>2635</v>
      </c>
      <c r="B2637">
        <v>2023</v>
      </c>
      <c r="C2637">
        <v>3</v>
      </c>
      <c r="E2637" s="1">
        <v>167968861.782038</v>
      </c>
      <c r="F2637">
        <v>90.163500900647506</v>
      </c>
      <c r="G2637" t="s">
        <v>462</v>
      </c>
    </row>
    <row r="2638" spans="1:7" x14ac:dyDescent="0.3">
      <c r="A2638">
        <v>2636</v>
      </c>
      <c r="B2638">
        <v>2023</v>
      </c>
      <c r="C2638">
        <v>3</v>
      </c>
      <c r="E2638" s="1">
        <v>81433391.728578895</v>
      </c>
      <c r="F2638">
        <v>91.163873372382</v>
      </c>
      <c r="G2638" t="s">
        <v>462</v>
      </c>
    </row>
    <row r="2639" spans="1:7" x14ac:dyDescent="0.3">
      <c r="A2639">
        <v>2637</v>
      </c>
      <c r="B2639">
        <v>2023</v>
      </c>
      <c r="C2639">
        <v>3</v>
      </c>
      <c r="D2639" t="s">
        <v>624</v>
      </c>
      <c r="E2639" s="1">
        <v>11550167785.3235</v>
      </c>
      <c r="F2639">
        <v>82.898029740750502</v>
      </c>
      <c r="G2639" t="s">
        <v>462</v>
      </c>
    </row>
    <row r="2640" spans="1:7" x14ac:dyDescent="0.3">
      <c r="A2640">
        <v>2638</v>
      </c>
      <c r="B2640">
        <v>2023</v>
      </c>
      <c r="C2640">
        <v>3</v>
      </c>
      <c r="D2640" t="s">
        <v>625</v>
      </c>
      <c r="E2640" s="1">
        <v>13014403053.783501</v>
      </c>
      <c r="F2640">
        <v>96.800939913374904</v>
      </c>
      <c r="G2640" t="s">
        <v>462</v>
      </c>
    </row>
    <row r="2641" spans="1:7" x14ac:dyDescent="0.3">
      <c r="A2641">
        <v>2639</v>
      </c>
      <c r="B2641">
        <v>2023</v>
      </c>
      <c r="C2641">
        <v>3</v>
      </c>
      <c r="D2641" t="s">
        <v>626</v>
      </c>
      <c r="E2641" s="1">
        <v>1423069413.0258601</v>
      </c>
      <c r="F2641">
        <v>91.941675935095503</v>
      </c>
      <c r="G2641" t="s">
        <v>462</v>
      </c>
    </row>
    <row r="2642" spans="1:7" x14ac:dyDescent="0.3">
      <c r="A2642">
        <v>2640</v>
      </c>
      <c r="B2642">
        <v>2023</v>
      </c>
      <c r="C2642">
        <v>3</v>
      </c>
      <c r="D2642" t="s">
        <v>627</v>
      </c>
      <c r="E2642" s="1">
        <v>604356379.307827</v>
      </c>
      <c r="F2642">
        <v>106.56653580161201</v>
      </c>
      <c r="G2642" t="s">
        <v>462</v>
      </c>
    </row>
    <row r="2643" spans="1:7" x14ac:dyDescent="0.3">
      <c r="A2643">
        <v>2641</v>
      </c>
      <c r="B2643">
        <v>2023</v>
      </c>
      <c r="C2643">
        <v>3</v>
      </c>
      <c r="D2643" t="s">
        <v>628</v>
      </c>
      <c r="E2643" s="1">
        <v>728853784.529477</v>
      </c>
      <c r="F2643">
        <v>119.644805511939</v>
      </c>
      <c r="G2643" t="s">
        <v>462</v>
      </c>
    </row>
    <row r="2644" spans="1:7" x14ac:dyDescent="0.3">
      <c r="A2644">
        <v>2642</v>
      </c>
      <c r="B2644">
        <v>2023</v>
      </c>
      <c r="C2644">
        <v>3</v>
      </c>
      <c r="D2644" t="s">
        <v>629</v>
      </c>
      <c r="E2644" s="1">
        <v>1156953600.2190299</v>
      </c>
      <c r="F2644">
        <v>105.431370216255</v>
      </c>
      <c r="G2644" t="s">
        <v>462</v>
      </c>
    </row>
    <row r="2645" spans="1:7" x14ac:dyDescent="0.3">
      <c r="A2645">
        <v>2643</v>
      </c>
      <c r="B2645">
        <v>2023</v>
      </c>
      <c r="C2645">
        <v>3</v>
      </c>
      <c r="D2645" t="s">
        <v>630</v>
      </c>
      <c r="E2645" s="1">
        <v>8242799167.7091198</v>
      </c>
      <c r="F2645">
        <v>112.80619211753201</v>
      </c>
      <c r="G2645" t="s">
        <v>462</v>
      </c>
    </row>
    <row r="2646" spans="1:7" x14ac:dyDescent="0.3">
      <c r="A2646">
        <v>2644</v>
      </c>
      <c r="B2646">
        <v>2023</v>
      </c>
      <c r="C2646">
        <v>3</v>
      </c>
      <c r="D2646" t="s">
        <v>631</v>
      </c>
      <c r="E2646" s="1">
        <v>968076931.52810705</v>
      </c>
      <c r="F2646">
        <v>110.476756908864</v>
      </c>
      <c r="G2646" t="s">
        <v>462</v>
      </c>
    </row>
    <row r="2647" spans="1:7" x14ac:dyDescent="0.3">
      <c r="A2647">
        <v>2645</v>
      </c>
      <c r="B2647">
        <v>2023</v>
      </c>
      <c r="C2647">
        <v>3</v>
      </c>
      <c r="D2647" t="s">
        <v>632</v>
      </c>
      <c r="E2647" s="1">
        <v>755819072.60557199</v>
      </c>
      <c r="F2647">
        <v>128.78048382393499</v>
      </c>
      <c r="G2647" t="s">
        <v>462</v>
      </c>
    </row>
    <row r="2648" spans="1:7" x14ac:dyDescent="0.3">
      <c r="A2648">
        <v>2646</v>
      </c>
      <c r="B2648">
        <v>2023</v>
      </c>
      <c r="C2648">
        <v>4</v>
      </c>
      <c r="D2648" t="s">
        <v>597</v>
      </c>
      <c r="E2648" s="1">
        <v>11471728699.770399</v>
      </c>
      <c r="F2648">
        <v>98.301197339237604</v>
      </c>
      <c r="G2648" t="s">
        <v>462</v>
      </c>
    </row>
    <row r="2649" spans="1:7" x14ac:dyDescent="0.3">
      <c r="A2649">
        <v>2647</v>
      </c>
      <c r="B2649">
        <v>2023</v>
      </c>
      <c r="C2649">
        <v>4</v>
      </c>
      <c r="D2649" t="s">
        <v>598</v>
      </c>
      <c r="E2649" s="1">
        <v>3687689163.67488</v>
      </c>
      <c r="F2649">
        <v>127.206173968199</v>
      </c>
      <c r="G2649" t="s">
        <v>462</v>
      </c>
    </row>
    <row r="2650" spans="1:7" x14ac:dyDescent="0.3">
      <c r="A2650">
        <v>2648</v>
      </c>
      <c r="B2650">
        <v>2023</v>
      </c>
      <c r="C2650">
        <v>4</v>
      </c>
      <c r="D2650" t="s">
        <v>599</v>
      </c>
      <c r="E2650" s="1">
        <v>1328345994.4294701</v>
      </c>
      <c r="F2650">
        <v>172.03439522641</v>
      </c>
      <c r="G2650" t="s">
        <v>462</v>
      </c>
    </row>
    <row r="2651" spans="1:7" x14ac:dyDescent="0.3">
      <c r="A2651">
        <v>2649</v>
      </c>
      <c r="B2651">
        <v>2023</v>
      </c>
      <c r="C2651">
        <v>4</v>
      </c>
      <c r="D2651" t="s">
        <v>600</v>
      </c>
      <c r="E2651" s="1">
        <v>2386916831.8411002</v>
      </c>
      <c r="F2651">
        <v>206.05156379177299</v>
      </c>
      <c r="G2651" t="s">
        <v>462</v>
      </c>
    </row>
    <row r="2652" spans="1:7" x14ac:dyDescent="0.3">
      <c r="A2652">
        <v>2650</v>
      </c>
      <c r="B2652">
        <v>2023</v>
      </c>
      <c r="C2652">
        <v>4</v>
      </c>
      <c r="D2652" t="s">
        <v>601</v>
      </c>
      <c r="E2652" s="1">
        <v>1267625229.7317801</v>
      </c>
      <c r="F2652">
        <v>147.358533170496</v>
      </c>
      <c r="G2652" t="s">
        <v>462</v>
      </c>
    </row>
    <row r="2653" spans="1:7" x14ac:dyDescent="0.3">
      <c r="A2653">
        <v>2651</v>
      </c>
      <c r="B2653">
        <v>2023</v>
      </c>
      <c r="C2653">
        <v>4</v>
      </c>
      <c r="D2653" t="s">
        <v>602</v>
      </c>
      <c r="E2653" s="1">
        <v>391058343.134152</v>
      </c>
      <c r="F2653">
        <v>188.193023996009</v>
      </c>
      <c r="G2653" t="s">
        <v>462</v>
      </c>
    </row>
    <row r="2654" spans="1:7" x14ac:dyDescent="0.3">
      <c r="A2654">
        <v>2652</v>
      </c>
      <c r="B2654">
        <v>2023</v>
      </c>
      <c r="C2654">
        <v>4</v>
      </c>
      <c r="D2654" t="s">
        <v>603</v>
      </c>
      <c r="E2654" s="1">
        <v>422085764.02112901</v>
      </c>
      <c r="F2654">
        <v>243.53832928195499</v>
      </c>
      <c r="G2654" t="s">
        <v>462</v>
      </c>
    </row>
    <row r="2655" spans="1:7" x14ac:dyDescent="0.3">
      <c r="A2655">
        <v>2653</v>
      </c>
      <c r="B2655">
        <v>2023</v>
      </c>
      <c r="C2655">
        <v>4</v>
      </c>
      <c r="D2655" t="s">
        <v>604</v>
      </c>
      <c r="E2655" s="1">
        <v>397694749.90066302</v>
      </c>
      <c r="F2655">
        <v>214.76485545479099</v>
      </c>
      <c r="G2655" t="s">
        <v>462</v>
      </c>
    </row>
    <row r="2656" spans="1:7" x14ac:dyDescent="0.3">
      <c r="A2656">
        <v>2654</v>
      </c>
      <c r="B2656">
        <v>2023</v>
      </c>
      <c r="C2656">
        <v>4</v>
      </c>
      <c r="D2656" t="s">
        <v>605</v>
      </c>
      <c r="E2656" s="1">
        <v>1517354861.31195</v>
      </c>
      <c r="F2656">
        <v>182.69681953089699</v>
      </c>
      <c r="G2656" t="s">
        <v>462</v>
      </c>
    </row>
    <row r="2657" spans="1:7" x14ac:dyDescent="0.3">
      <c r="A2657">
        <v>2655</v>
      </c>
      <c r="B2657">
        <v>2023</v>
      </c>
      <c r="C2657">
        <v>4</v>
      </c>
      <c r="D2657" t="s">
        <v>606</v>
      </c>
      <c r="E2657" s="1">
        <v>5106491399.3695297</v>
      </c>
      <c r="F2657">
        <v>188.74891425932199</v>
      </c>
      <c r="G2657" t="s">
        <v>462</v>
      </c>
    </row>
    <row r="2658" spans="1:7" x14ac:dyDescent="0.3">
      <c r="A2658">
        <v>2656</v>
      </c>
      <c r="B2658">
        <v>2023</v>
      </c>
      <c r="C2658">
        <v>4</v>
      </c>
      <c r="D2658" t="s">
        <v>607</v>
      </c>
      <c r="E2658" s="1">
        <v>1640324372.38025</v>
      </c>
      <c r="F2658">
        <v>192.44626290115201</v>
      </c>
      <c r="G2658" t="s">
        <v>462</v>
      </c>
    </row>
    <row r="2659" spans="1:7" x14ac:dyDescent="0.3">
      <c r="A2659">
        <v>2657</v>
      </c>
      <c r="B2659">
        <v>2023</v>
      </c>
      <c r="C2659">
        <v>4</v>
      </c>
      <c r="D2659" t="s">
        <v>608</v>
      </c>
      <c r="E2659" s="1">
        <v>1996197430.5933101</v>
      </c>
      <c r="F2659">
        <v>191.781303496129</v>
      </c>
      <c r="G2659" t="s">
        <v>462</v>
      </c>
    </row>
    <row r="2660" spans="1:7" x14ac:dyDescent="0.3">
      <c r="A2660">
        <v>2658</v>
      </c>
      <c r="B2660">
        <v>2023</v>
      </c>
      <c r="C2660">
        <v>4</v>
      </c>
      <c r="D2660" t="s">
        <v>609</v>
      </c>
      <c r="E2660" s="1">
        <v>827884512.01094699</v>
      </c>
      <c r="F2660">
        <v>172.76330267900701</v>
      </c>
      <c r="G2660" t="s">
        <v>462</v>
      </c>
    </row>
    <row r="2661" spans="1:7" x14ac:dyDescent="0.3">
      <c r="A2661">
        <v>2659</v>
      </c>
      <c r="B2661">
        <v>2023</v>
      </c>
      <c r="C2661">
        <v>4</v>
      </c>
      <c r="D2661" t="s">
        <v>610</v>
      </c>
      <c r="E2661" s="1">
        <v>27925066662.691898</v>
      </c>
      <c r="F2661">
        <v>137.027600399721</v>
      </c>
      <c r="G2661" t="s">
        <v>462</v>
      </c>
    </row>
    <row r="2662" spans="1:7" x14ac:dyDescent="0.3">
      <c r="A2662">
        <v>2660</v>
      </c>
      <c r="B2662">
        <v>2023</v>
      </c>
      <c r="C2662">
        <v>4</v>
      </c>
      <c r="D2662" t="s">
        <v>611</v>
      </c>
      <c r="E2662" s="1">
        <v>9991630666.6372299</v>
      </c>
      <c r="F2662">
        <v>140.09198157571601</v>
      </c>
      <c r="G2662" t="s">
        <v>462</v>
      </c>
    </row>
    <row r="2663" spans="1:7" x14ac:dyDescent="0.3">
      <c r="A2663">
        <v>2661</v>
      </c>
      <c r="B2663">
        <v>2023</v>
      </c>
      <c r="C2663">
        <v>4</v>
      </c>
      <c r="E2663" s="1">
        <v>7292661387.1202002</v>
      </c>
      <c r="F2663">
        <v>260.09142423760898</v>
      </c>
      <c r="G2663" t="s">
        <v>462</v>
      </c>
    </row>
    <row r="2664" spans="1:7" x14ac:dyDescent="0.3">
      <c r="A2664">
        <v>2662</v>
      </c>
      <c r="B2664">
        <v>2023</v>
      </c>
      <c r="C2664">
        <v>4</v>
      </c>
      <c r="D2664" t="s">
        <v>612</v>
      </c>
      <c r="E2664" s="1">
        <v>13256390113.066601</v>
      </c>
      <c r="F2664">
        <v>94.542243904669803</v>
      </c>
      <c r="G2664" t="s">
        <v>462</v>
      </c>
    </row>
    <row r="2665" spans="1:7" x14ac:dyDescent="0.3">
      <c r="A2665">
        <v>2663</v>
      </c>
      <c r="B2665">
        <v>2023</v>
      </c>
      <c r="C2665">
        <v>4</v>
      </c>
      <c r="D2665" t="s">
        <v>613</v>
      </c>
      <c r="E2665" s="1">
        <v>3581196595.78016</v>
      </c>
      <c r="F2665">
        <v>64.084051745313701</v>
      </c>
      <c r="G2665" t="s">
        <v>462</v>
      </c>
    </row>
    <row r="2666" spans="1:7" x14ac:dyDescent="0.3">
      <c r="A2666">
        <v>2664</v>
      </c>
      <c r="B2666">
        <v>2023</v>
      </c>
      <c r="C2666">
        <v>4</v>
      </c>
      <c r="E2666" s="1">
        <v>37247152.902896002</v>
      </c>
      <c r="F2666">
        <v>196.408242858926</v>
      </c>
      <c r="G2666" t="s">
        <v>462</v>
      </c>
    </row>
    <row r="2667" spans="1:7" x14ac:dyDescent="0.3">
      <c r="A2667">
        <v>2665</v>
      </c>
      <c r="B2667">
        <v>2023</v>
      </c>
      <c r="C2667">
        <v>4</v>
      </c>
      <c r="E2667" s="1">
        <v>25322285.179603402</v>
      </c>
      <c r="F2667">
        <v>66.094087643153699</v>
      </c>
      <c r="G2667" t="s">
        <v>462</v>
      </c>
    </row>
    <row r="2668" spans="1:7" x14ac:dyDescent="0.3">
      <c r="A2668">
        <v>2666</v>
      </c>
      <c r="B2668">
        <v>2023</v>
      </c>
      <c r="C2668">
        <v>4</v>
      </c>
      <c r="D2668" t="s">
        <v>615</v>
      </c>
      <c r="E2668" s="1">
        <v>2041018330.9093001</v>
      </c>
      <c r="F2668">
        <v>160.483875184548</v>
      </c>
      <c r="G2668" t="s">
        <v>462</v>
      </c>
    </row>
    <row r="2669" spans="1:7" x14ac:dyDescent="0.3">
      <c r="A2669">
        <v>2667</v>
      </c>
      <c r="B2669">
        <v>2023</v>
      </c>
      <c r="C2669">
        <v>4</v>
      </c>
      <c r="D2669" t="s">
        <v>616</v>
      </c>
      <c r="E2669" s="1">
        <v>605930355.27862597</v>
      </c>
      <c r="F2669">
        <v>146.516486543588</v>
      </c>
      <c r="G2669" t="s">
        <v>462</v>
      </c>
    </row>
    <row r="2670" spans="1:7" x14ac:dyDescent="0.3">
      <c r="A2670">
        <v>2668</v>
      </c>
      <c r="B2670">
        <v>2023</v>
      </c>
      <c r="C2670">
        <v>4</v>
      </c>
      <c r="E2670" s="1">
        <v>131035151.786063</v>
      </c>
      <c r="F2670">
        <v>145.51692747443701</v>
      </c>
      <c r="G2670" t="s">
        <v>462</v>
      </c>
    </row>
    <row r="2671" spans="1:7" x14ac:dyDescent="0.3">
      <c r="A2671">
        <v>2669</v>
      </c>
      <c r="B2671">
        <v>2023</v>
      </c>
      <c r="C2671">
        <v>4</v>
      </c>
      <c r="D2671" t="s">
        <v>617</v>
      </c>
      <c r="E2671" s="1">
        <v>611436351.56101799</v>
      </c>
      <c r="F2671">
        <v>177.440580499882</v>
      </c>
      <c r="G2671" t="s">
        <v>462</v>
      </c>
    </row>
    <row r="2672" spans="1:7" x14ac:dyDescent="0.3">
      <c r="A2672">
        <v>2670</v>
      </c>
      <c r="B2672">
        <v>2023</v>
      </c>
      <c r="C2672">
        <v>4</v>
      </c>
      <c r="E2672" s="1">
        <v>35239045.096558496</v>
      </c>
      <c r="F2672">
        <v>139.70144194545099</v>
      </c>
      <c r="G2672" t="s">
        <v>462</v>
      </c>
    </row>
    <row r="2673" spans="1:7" x14ac:dyDescent="0.3">
      <c r="A2673">
        <v>2671</v>
      </c>
      <c r="B2673">
        <v>2023</v>
      </c>
      <c r="C2673">
        <v>4</v>
      </c>
      <c r="D2673" t="s">
        <v>619</v>
      </c>
      <c r="E2673" s="1">
        <v>411572220.10175699</v>
      </c>
      <c r="F2673">
        <v>135.98087112074799</v>
      </c>
      <c r="G2673" t="s">
        <v>462</v>
      </c>
    </row>
    <row r="2674" spans="1:7" x14ac:dyDescent="0.3">
      <c r="A2674">
        <v>2672</v>
      </c>
      <c r="B2674">
        <v>2023</v>
      </c>
      <c r="C2674">
        <v>4</v>
      </c>
      <c r="D2674" t="s">
        <v>621</v>
      </c>
      <c r="E2674" s="1">
        <v>142609914.55098999</v>
      </c>
      <c r="F2674">
        <v>178.92012616431001</v>
      </c>
      <c r="G2674" t="s">
        <v>462</v>
      </c>
    </row>
    <row r="2675" spans="1:7" x14ac:dyDescent="0.3">
      <c r="A2675">
        <v>2673</v>
      </c>
      <c r="B2675">
        <v>2023</v>
      </c>
      <c r="C2675">
        <v>4</v>
      </c>
      <c r="D2675" t="s">
        <v>622</v>
      </c>
      <c r="E2675" s="1">
        <v>325241863.996732</v>
      </c>
      <c r="F2675">
        <v>154.11153540496301</v>
      </c>
      <c r="G2675" t="s">
        <v>462</v>
      </c>
    </row>
    <row r="2676" spans="1:7" x14ac:dyDescent="0.3">
      <c r="A2676">
        <v>2674</v>
      </c>
      <c r="B2676">
        <v>2023</v>
      </c>
      <c r="C2676">
        <v>4</v>
      </c>
      <c r="D2676" t="s">
        <v>623</v>
      </c>
      <c r="E2676" s="1">
        <v>549866723.00464296</v>
      </c>
      <c r="F2676">
        <v>161.82151088564899</v>
      </c>
      <c r="G2676" t="s">
        <v>462</v>
      </c>
    </row>
    <row r="2677" spans="1:7" x14ac:dyDescent="0.3">
      <c r="A2677">
        <v>2675</v>
      </c>
      <c r="B2677">
        <v>2023</v>
      </c>
      <c r="C2677">
        <v>4</v>
      </c>
      <c r="E2677" s="1">
        <v>51177523.518806398</v>
      </c>
      <c r="F2677">
        <v>148.56136264152801</v>
      </c>
      <c r="G2677" t="s">
        <v>462</v>
      </c>
    </row>
    <row r="2678" spans="1:7" x14ac:dyDescent="0.3">
      <c r="A2678">
        <v>2676</v>
      </c>
      <c r="B2678">
        <v>2023</v>
      </c>
      <c r="C2678">
        <v>4</v>
      </c>
      <c r="E2678" s="1">
        <v>18918004.079254899</v>
      </c>
      <c r="F2678">
        <v>151.33291339874199</v>
      </c>
      <c r="G2678" t="s">
        <v>462</v>
      </c>
    </row>
    <row r="2679" spans="1:7" x14ac:dyDescent="0.3">
      <c r="A2679">
        <v>2677</v>
      </c>
      <c r="B2679">
        <v>2023</v>
      </c>
      <c r="C2679">
        <v>4</v>
      </c>
      <c r="E2679" s="1">
        <v>167968861.782038</v>
      </c>
      <c r="F2679">
        <v>150.57244331302999</v>
      </c>
      <c r="G2679" t="s">
        <v>462</v>
      </c>
    </row>
    <row r="2680" spans="1:7" x14ac:dyDescent="0.3">
      <c r="A2680">
        <v>2678</v>
      </c>
      <c r="B2680">
        <v>2023</v>
      </c>
      <c r="C2680">
        <v>4</v>
      </c>
      <c r="E2680" s="1">
        <v>81433391.728578895</v>
      </c>
      <c r="F2680">
        <v>120.71742403291999</v>
      </c>
      <c r="G2680" t="s">
        <v>462</v>
      </c>
    </row>
    <row r="2681" spans="1:7" x14ac:dyDescent="0.3">
      <c r="A2681">
        <v>2679</v>
      </c>
      <c r="B2681">
        <v>2023</v>
      </c>
      <c r="C2681">
        <v>4</v>
      </c>
      <c r="D2681" t="s">
        <v>624</v>
      </c>
      <c r="E2681" s="1">
        <v>11550167785.3235</v>
      </c>
      <c r="F2681">
        <v>128.356908228279</v>
      </c>
      <c r="G2681" t="s">
        <v>462</v>
      </c>
    </row>
    <row r="2682" spans="1:7" x14ac:dyDescent="0.3">
      <c r="A2682">
        <v>2680</v>
      </c>
      <c r="B2682">
        <v>2023</v>
      </c>
      <c r="C2682">
        <v>4</v>
      </c>
      <c r="D2682" t="s">
        <v>625</v>
      </c>
      <c r="E2682" s="1">
        <v>13014403053.783501</v>
      </c>
      <c r="F2682">
        <v>103.497335266262</v>
      </c>
      <c r="G2682" t="s">
        <v>462</v>
      </c>
    </row>
    <row r="2683" spans="1:7" x14ac:dyDescent="0.3">
      <c r="A2683">
        <v>2681</v>
      </c>
      <c r="B2683">
        <v>2023</v>
      </c>
      <c r="C2683">
        <v>4</v>
      </c>
      <c r="D2683" t="s">
        <v>626</v>
      </c>
      <c r="E2683" s="1">
        <v>1423069413.0258601</v>
      </c>
      <c r="F2683">
        <v>125.241402017979</v>
      </c>
      <c r="G2683" t="s">
        <v>462</v>
      </c>
    </row>
    <row r="2684" spans="1:7" x14ac:dyDescent="0.3">
      <c r="A2684">
        <v>2682</v>
      </c>
      <c r="B2684">
        <v>2023</v>
      </c>
      <c r="C2684">
        <v>4</v>
      </c>
      <c r="D2684" t="s">
        <v>627</v>
      </c>
      <c r="E2684" s="1">
        <v>604356379.307827</v>
      </c>
      <c r="F2684">
        <v>148.58601934569199</v>
      </c>
      <c r="G2684" t="s">
        <v>462</v>
      </c>
    </row>
    <row r="2685" spans="1:7" x14ac:dyDescent="0.3">
      <c r="A2685">
        <v>2683</v>
      </c>
      <c r="B2685">
        <v>2023</v>
      </c>
      <c r="C2685">
        <v>4</v>
      </c>
      <c r="D2685" t="s">
        <v>628</v>
      </c>
      <c r="E2685" s="1">
        <v>728853784.529477</v>
      </c>
      <c r="F2685">
        <v>146.71078919745801</v>
      </c>
      <c r="G2685" t="s">
        <v>462</v>
      </c>
    </row>
    <row r="2686" spans="1:7" x14ac:dyDescent="0.3">
      <c r="A2686">
        <v>2684</v>
      </c>
      <c r="B2686">
        <v>2023</v>
      </c>
      <c r="C2686">
        <v>4</v>
      </c>
      <c r="D2686" t="s">
        <v>629</v>
      </c>
      <c r="E2686" s="1">
        <v>1156953600.2190299</v>
      </c>
      <c r="F2686">
        <v>157.69521642905201</v>
      </c>
      <c r="G2686" t="s">
        <v>462</v>
      </c>
    </row>
    <row r="2687" spans="1:7" x14ac:dyDescent="0.3">
      <c r="A2687">
        <v>2685</v>
      </c>
      <c r="B2687">
        <v>2023</v>
      </c>
      <c r="C2687">
        <v>4</v>
      </c>
      <c r="D2687" t="s">
        <v>630</v>
      </c>
      <c r="E2687" s="1">
        <v>8242799167.7091198</v>
      </c>
      <c r="F2687">
        <v>135.14851079895701</v>
      </c>
      <c r="G2687" t="s">
        <v>462</v>
      </c>
    </row>
    <row r="2688" spans="1:7" x14ac:dyDescent="0.3">
      <c r="A2688">
        <v>2686</v>
      </c>
      <c r="B2688">
        <v>2023</v>
      </c>
      <c r="C2688">
        <v>4</v>
      </c>
      <c r="D2688" t="s">
        <v>631</v>
      </c>
      <c r="E2688" s="1">
        <v>968076931.52810705</v>
      </c>
      <c r="F2688">
        <v>184.92857010621901</v>
      </c>
      <c r="G2688" t="s">
        <v>462</v>
      </c>
    </row>
    <row r="2689" spans="1:7" x14ac:dyDescent="0.3">
      <c r="A2689">
        <v>2687</v>
      </c>
      <c r="B2689">
        <v>2023</v>
      </c>
      <c r="C2689">
        <v>4</v>
      </c>
      <c r="D2689" t="s">
        <v>632</v>
      </c>
      <c r="E2689" s="1">
        <v>755819072.60557199</v>
      </c>
      <c r="F2689">
        <v>231.50179909393401</v>
      </c>
      <c r="G2689" t="s">
        <v>462</v>
      </c>
    </row>
    <row r="2690" spans="1:7" x14ac:dyDescent="0.3">
      <c r="A2690">
        <v>2688</v>
      </c>
      <c r="B2690">
        <v>2023</v>
      </c>
      <c r="C2690">
        <v>5</v>
      </c>
      <c r="D2690" t="s">
        <v>597</v>
      </c>
      <c r="E2690" s="1">
        <v>11471728699.770399</v>
      </c>
      <c r="F2690">
        <v>31.1203389728392</v>
      </c>
      <c r="G2690" t="s">
        <v>462</v>
      </c>
    </row>
    <row r="2691" spans="1:7" x14ac:dyDescent="0.3">
      <c r="A2691">
        <v>2689</v>
      </c>
      <c r="B2691">
        <v>2023</v>
      </c>
      <c r="C2691">
        <v>5</v>
      </c>
      <c r="D2691" t="s">
        <v>598</v>
      </c>
      <c r="E2691" s="1">
        <v>3687689163.67488</v>
      </c>
      <c r="F2691">
        <v>88.967050365792801</v>
      </c>
      <c r="G2691" t="s">
        <v>462</v>
      </c>
    </row>
    <row r="2692" spans="1:7" x14ac:dyDescent="0.3">
      <c r="A2692">
        <v>2690</v>
      </c>
      <c r="B2692">
        <v>2023</v>
      </c>
      <c r="C2692">
        <v>5</v>
      </c>
      <c r="D2692" t="s">
        <v>599</v>
      </c>
      <c r="E2692" s="1">
        <v>1328345994.4294701</v>
      </c>
      <c r="F2692">
        <v>116.96631789972901</v>
      </c>
      <c r="G2692" t="s">
        <v>462</v>
      </c>
    </row>
    <row r="2693" spans="1:7" x14ac:dyDescent="0.3">
      <c r="A2693">
        <v>2691</v>
      </c>
      <c r="B2693">
        <v>2023</v>
      </c>
      <c r="C2693">
        <v>5</v>
      </c>
      <c r="D2693" t="s">
        <v>600</v>
      </c>
      <c r="E2693" s="1">
        <v>2386916831.8411002</v>
      </c>
      <c r="F2693">
        <v>121.97981624493001</v>
      </c>
      <c r="G2693" t="s">
        <v>462</v>
      </c>
    </row>
    <row r="2694" spans="1:7" x14ac:dyDescent="0.3">
      <c r="A2694">
        <v>2692</v>
      </c>
      <c r="B2694">
        <v>2023</v>
      </c>
      <c r="C2694">
        <v>5</v>
      </c>
      <c r="D2694" t="s">
        <v>601</v>
      </c>
      <c r="E2694" s="1">
        <v>1267625229.7317801</v>
      </c>
      <c r="F2694">
        <v>91.051168216216396</v>
      </c>
      <c r="G2694" t="s">
        <v>462</v>
      </c>
    </row>
    <row r="2695" spans="1:7" x14ac:dyDescent="0.3">
      <c r="A2695">
        <v>2693</v>
      </c>
      <c r="B2695">
        <v>2023</v>
      </c>
      <c r="C2695">
        <v>5</v>
      </c>
      <c r="D2695" t="s">
        <v>602</v>
      </c>
      <c r="E2695" s="1">
        <v>391058343.134152</v>
      </c>
      <c r="F2695">
        <v>131.73707664756199</v>
      </c>
      <c r="G2695" t="s">
        <v>462</v>
      </c>
    </row>
    <row r="2696" spans="1:7" x14ac:dyDescent="0.3">
      <c r="A2696">
        <v>2694</v>
      </c>
      <c r="B2696">
        <v>2023</v>
      </c>
      <c r="C2696">
        <v>5</v>
      </c>
      <c r="D2696" t="s">
        <v>603</v>
      </c>
      <c r="E2696" s="1">
        <v>422085764.02112901</v>
      </c>
      <c r="F2696">
        <v>166.675421103606</v>
      </c>
      <c r="G2696" t="s">
        <v>462</v>
      </c>
    </row>
    <row r="2697" spans="1:7" x14ac:dyDescent="0.3">
      <c r="A2697">
        <v>2695</v>
      </c>
      <c r="B2697">
        <v>2023</v>
      </c>
      <c r="C2697">
        <v>5</v>
      </c>
      <c r="D2697" t="s">
        <v>604</v>
      </c>
      <c r="E2697" s="1">
        <v>397694749.90066302</v>
      </c>
      <c r="F2697">
        <v>133.34531406661301</v>
      </c>
      <c r="G2697" t="s">
        <v>462</v>
      </c>
    </row>
    <row r="2698" spans="1:7" x14ac:dyDescent="0.3">
      <c r="A2698">
        <v>2696</v>
      </c>
      <c r="B2698">
        <v>2023</v>
      </c>
      <c r="C2698">
        <v>5</v>
      </c>
      <c r="D2698" t="s">
        <v>605</v>
      </c>
      <c r="E2698" s="1">
        <v>1517354861.31195</v>
      </c>
      <c r="F2698">
        <v>105.09307813023401</v>
      </c>
      <c r="G2698" t="s">
        <v>462</v>
      </c>
    </row>
    <row r="2699" spans="1:7" x14ac:dyDescent="0.3">
      <c r="A2699">
        <v>2697</v>
      </c>
      <c r="B2699">
        <v>2023</v>
      </c>
      <c r="C2699">
        <v>5</v>
      </c>
      <c r="D2699" t="s">
        <v>606</v>
      </c>
      <c r="E2699" s="1">
        <v>5106491399.3695297</v>
      </c>
      <c r="F2699">
        <v>90.149708707017197</v>
      </c>
      <c r="G2699" t="s">
        <v>462</v>
      </c>
    </row>
    <row r="2700" spans="1:7" x14ac:dyDescent="0.3">
      <c r="A2700">
        <v>2698</v>
      </c>
      <c r="B2700">
        <v>2023</v>
      </c>
      <c r="C2700">
        <v>5</v>
      </c>
      <c r="D2700" t="s">
        <v>607</v>
      </c>
      <c r="E2700" s="1">
        <v>1640324372.38025</v>
      </c>
      <c r="F2700">
        <v>62.264657338953597</v>
      </c>
      <c r="G2700" t="s">
        <v>462</v>
      </c>
    </row>
    <row r="2701" spans="1:7" x14ac:dyDescent="0.3">
      <c r="A2701">
        <v>2699</v>
      </c>
      <c r="B2701">
        <v>2023</v>
      </c>
      <c r="C2701">
        <v>5</v>
      </c>
      <c r="D2701" t="s">
        <v>608</v>
      </c>
      <c r="E2701" s="1">
        <v>1996197430.5933101</v>
      </c>
      <c r="F2701">
        <v>53.420370513732998</v>
      </c>
      <c r="G2701" t="s">
        <v>462</v>
      </c>
    </row>
    <row r="2702" spans="1:7" x14ac:dyDescent="0.3">
      <c r="A2702">
        <v>2700</v>
      </c>
      <c r="B2702">
        <v>2023</v>
      </c>
      <c r="C2702">
        <v>5</v>
      </c>
      <c r="D2702" t="s">
        <v>609</v>
      </c>
      <c r="E2702" s="1">
        <v>827884512.01094699</v>
      </c>
      <c r="F2702">
        <v>121.48659186919301</v>
      </c>
      <c r="G2702" t="s">
        <v>462</v>
      </c>
    </row>
    <row r="2703" spans="1:7" x14ac:dyDescent="0.3">
      <c r="A2703">
        <v>2701</v>
      </c>
      <c r="B2703">
        <v>2023</v>
      </c>
      <c r="C2703">
        <v>5</v>
      </c>
      <c r="D2703" t="s">
        <v>610</v>
      </c>
      <c r="E2703" s="1">
        <v>27925066662.691898</v>
      </c>
      <c r="F2703">
        <v>18.8261051589561</v>
      </c>
      <c r="G2703" t="s">
        <v>462</v>
      </c>
    </row>
    <row r="2704" spans="1:7" x14ac:dyDescent="0.3">
      <c r="A2704">
        <v>2702</v>
      </c>
      <c r="B2704">
        <v>2023</v>
      </c>
      <c r="C2704">
        <v>5</v>
      </c>
      <c r="D2704" t="s">
        <v>611</v>
      </c>
      <c r="E2704" s="1">
        <v>9991630666.6372299</v>
      </c>
      <c r="F2704">
        <v>20.490102056075798</v>
      </c>
      <c r="G2704" t="s">
        <v>462</v>
      </c>
    </row>
    <row r="2705" spans="1:7" x14ac:dyDescent="0.3">
      <c r="A2705">
        <v>2703</v>
      </c>
      <c r="B2705">
        <v>2023</v>
      </c>
      <c r="C2705">
        <v>5</v>
      </c>
      <c r="E2705" s="1">
        <v>7292661387.1202002</v>
      </c>
      <c r="F2705">
        <v>45.696836033319698</v>
      </c>
      <c r="G2705" t="s">
        <v>462</v>
      </c>
    </row>
    <row r="2706" spans="1:7" x14ac:dyDescent="0.3">
      <c r="A2706">
        <v>2704</v>
      </c>
      <c r="B2706">
        <v>2023</v>
      </c>
      <c r="C2706">
        <v>5</v>
      </c>
      <c r="D2706" t="s">
        <v>612</v>
      </c>
      <c r="E2706" s="1">
        <v>13256390113.066601</v>
      </c>
      <c r="F2706">
        <v>25.621674881476601</v>
      </c>
      <c r="G2706" t="s">
        <v>462</v>
      </c>
    </row>
    <row r="2707" spans="1:7" x14ac:dyDescent="0.3">
      <c r="A2707">
        <v>2705</v>
      </c>
      <c r="B2707">
        <v>2023</v>
      </c>
      <c r="C2707">
        <v>5</v>
      </c>
      <c r="D2707" t="s">
        <v>613</v>
      </c>
      <c r="E2707" s="1">
        <v>3581196595.78016</v>
      </c>
      <c r="F2707">
        <v>5.5129779498748697</v>
      </c>
      <c r="G2707" t="s">
        <v>462</v>
      </c>
    </row>
    <row r="2708" spans="1:7" x14ac:dyDescent="0.3">
      <c r="A2708">
        <v>2706</v>
      </c>
      <c r="B2708">
        <v>2023</v>
      </c>
      <c r="C2708">
        <v>5</v>
      </c>
      <c r="E2708" s="1">
        <v>37247152.902896002</v>
      </c>
      <c r="F2708">
        <v>54.798711431308</v>
      </c>
      <c r="G2708" t="s">
        <v>462</v>
      </c>
    </row>
    <row r="2709" spans="1:7" x14ac:dyDescent="0.3">
      <c r="A2709">
        <v>2707</v>
      </c>
      <c r="B2709">
        <v>2023</v>
      </c>
      <c r="C2709">
        <v>5</v>
      </c>
      <c r="E2709" s="1">
        <v>25322285.179603402</v>
      </c>
      <c r="F2709">
        <v>3.6786951558156402</v>
      </c>
      <c r="G2709" t="s">
        <v>462</v>
      </c>
    </row>
    <row r="2710" spans="1:7" x14ac:dyDescent="0.3">
      <c r="A2710">
        <v>2708</v>
      </c>
      <c r="B2710">
        <v>2023</v>
      </c>
      <c r="C2710">
        <v>5</v>
      </c>
      <c r="D2710" t="s">
        <v>615</v>
      </c>
      <c r="E2710" s="1">
        <v>2041018330.9093001</v>
      </c>
      <c r="F2710">
        <v>68.365955759466303</v>
      </c>
      <c r="G2710" t="s">
        <v>462</v>
      </c>
    </row>
    <row r="2711" spans="1:7" x14ac:dyDescent="0.3">
      <c r="A2711">
        <v>2709</v>
      </c>
      <c r="B2711">
        <v>2023</v>
      </c>
      <c r="C2711">
        <v>5</v>
      </c>
      <c r="D2711" t="s">
        <v>616</v>
      </c>
      <c r="E2711" s="1">
        <v>605930355.27862597</v>
      </c>
      <c r="F2711">
        <v>83.049557461059507</v>
      </c>
      <c r="G2711" t="s">
        <v>462</v>
      </c>
    </row>
    <row r="2712" spans="1:7" x14ac:dyDescent="0.3">
      <c r="A2712">
        <v>2710</v>
      </c>
      <c r="B2712">
        <v>2023</v>
      </c>
      <c r="C2712">
        <v>5</v>
      </c>
      <c r="E2712" s="1">
        <v>131035151.786063</v>
      </c>
      <c r="F2712">
        <v>112.184397155149</v>
      </c>
      <c r="G2712" t="s">
        <v>462</v>
      </c>
    </row>
    <row r="2713" spans="1:7" x14ac:dyDescent="0.3">
      <c r="A2713">
        <v>2711</v>
      </c>
      <c r="B2713">
        <v>2023</v>
      </c>
      <c r="C2713">
        <v>5</v>
      </c>
      <c r="D2713" t="s">
        <v>617</v>
      </c>
      <c r="E2713" s="1">
        <v>611436351.56101799</v>
      </c>
      <c r="F2713">
        <v>101.903492650668</v>
      </c>
      <c r="G2713" t="s">
        <v>462</v>
      </c>
    </row>
    <row r="2714" spans="1:7" x14ac:dyDescent="0.3">
      <c r="A2714">
        <v>2712</v>
      </c>
      <c r="B2714">
        <v>2023</v>
      </c>
      <c r="C2714">
        <v>5</v>
      </c>
      <c r="E2714" s="1">
        <v>35239045.096558496</v>
      </c>
      <c r="F2714">
        <v>87.381942126376501</v>
      </c>
      <c r="G2714" t="s">
        <v>462</v>
      </c>
    </row>
    <row r="2715" spans="1:7" x14ac:dyDescent="0.3">
      <c r="A2715">
        <v>2713</v>
      </c>
      <c r="B2715">
        <v>2023</v>
      </c>
      <c r="C2715">
        <v>5</v>
      </c>
      <c r="D2715" t="s">
        <v>619</v>
      </c>
      <c r="E2715" s="1">
        <v>411572220.10175699</v>
      </c>
      <c r="F2715">
        <v>110.608801155544</v>
      </c>
      <c r="G2715" t="s">
        <v>462</v>
      </c>
    </row>
    <row r="2716" spans="1:7" x14ac:dyDescent="0.3">
      <c r="A2716">
        <v>2714</v>
      </c>
      <c r="B2716">
        <v>2023</v>
      </c>
      <c r="C2716">
        <v>5</v>
      </c>
      <c r="D2716" t="s">
        <v>621</v>
      </c>
      <c r="E2716" s="1">
        <v>142609914.55098999</v>
      </c>
      <c r="F2716">
        <v>144.97468997451301</v>
      </c>
      <c r="G2716" t="s">
        <v>462</v>
      </c>
    </row>
    <row r="2717" spans="1:7" x14ac:dyDescent="0.3">
      <c r="A2717">
        <v>2715</v>
      </c>
      <c r="B2717">
        <v>2023</v>
      </c>
      <c r="C2717">
        <v>5</v>
      </c>
      <c r="D2717" t="s">
        <v>622</v>
      </c>
      <c r="E2717" s="1">
        <v>325241863.996732</v>
      </c>
      <c r="F2717">
        <v>80.650354618480407</v>
      </c>
      <c r="G2717" t="s">
        <v>462</v>
      </c>
    </row>
    <row r="2718" spans="1:7" x14ac:dyDescent="0.3">
      <c r="A2718">
        <v>2716</v>
      </c>
      <c r="B2718">
        <v>2023</v>
      </c>
      <c r="C2718">
        <v>5</v>
      </c>
      <c r="D2718" t="s">
        <v>623</v>
      </c>
      <c r="E2718" s="1">
        <v>549866723.00464296</v>
      </c>
      <c r="F2718">
        <v>84.934944505528193</v>
      </c>
      <c r="G2718" t="s">
        <v>462</v>
      </c>
    </row>
    <row r="2719" spans="1:7" x14ac:dyDescent="0.3">
      <c r="A2719">
        <v>2717</v>
      </c>
      <c r="B2719">
        <v>2023</v>
      </c>
      <c r="C2719">
        <v>5</v>
      </c>
      <c r="E2719" s="1">
        <v>51177523.518806398</v>
      </c>
      <c r="F2719">
        <v>107.03924180558499</v>
      </c>
      <c r="G2719" t="s">
        <v>462</v>
      </c>
    </row>
    <row r="2720" spans="1:7" x14ac:dyDescent="0.3">
      <c r="A2720">
        <v>2718</v>
      </c>
      <c r="B2720">
        <v>2023</v>
      </c>
      <c r="C2720">
        <v>5</v>
      </c>
      <c r="E2720" s="1">
        <v>18918004.079254899</v>
      </c>
      <c r="F2720">
        <v>68.734754621982503</v>
      </c>
      <c r="G2720" t="s">
        <v>462</v>
      </c>
    </row>
    <row r="2721" spans="1:7" x14ac:dyDescent="0.3">
      <c r="A2721">
        <v>2719</v>
      </c>
      <c r="B2721">
        <v>2023</v>
      </c>
      <c r="C2721">
        <v>5</v>
      </c>
      <c r="E2721" s="1">
        <v>167968861.782038</v>
      </c>
      <c r="F2721">
        <v>73.861506182014494</v>
      </c>
      <c r="G2721" t="s">
        <v>462</v>
      </c>
    </row>
    <row r="2722" spans="1:7" x14ac:dyDescent="0.3">
      <c r="A2722">
        <v>2720</v>
      </c>
      <c r="B2722">
        <v>2023</v>
      </c>
      <c r="C2722">
        <v>5</v>
      </c>
      <c r="E2722" s="1">
        <v>81433391.728578895</v>
      </c>
      <c r="F2722">
        <v>26.796635136564099</v>
      </c>
      <c r="G2722" t="s">
        <v>462</v>
      </c>
    </row>
    <row r="2723" spans="1:7" x14ac:dyDescent="0.3">
      <c r="A2723">
        <v>2721</v>
      </c>
      <c r="B2723">
        <v>2023</v>
      </c>
      <c r="C2723">
        <v>5</v>
      </c>
      <c r="D2723" t="s">
        <v>624</v>
      </c>
      <c r="E2723" s="1">
        <v>11550167785.3235</v>
      </c>
      <c r="F2723">
        <v>16.779242937057901</v>
      </c>
      <c r="G2723" t="s">
        <v>462</v>
      </c>
    </row>
    <row r="2724" spans="1:7" x14ac:dyDescent="0.3">
      <c r="A2724">
        <v>2722</v>
      </c>
      <c r="B2724">
        <v>2023</v>
      </c>
      <c r="C2724">
        <v>5</v>
      </c>
      <c r="D2724" t="s">
        <v>625</v>
      </c>
      <c r="E2724" s="1">
        <v>13014403053.783501</v>
      </c>
      <c r="F2724">
        <v>37.423324890820197</v>
      </c>
      <c r="G2724" t="s">
        <v>462</v>
      </c>
    </row>
    <row r="2725" spans="1:7" x14ac:dyDescent="0.3">
      <c r="A2725">
        <v>2723</v>
      </c>
      <c r="B2725">
        <v>2023</v>
      </c>
      <c r="C2725">
        <v>5</v>
      </c>
      <c r="D2725" t="s">
        <v>626</v>
      </c>
      <c r="E2725" s="1">
        <v>1423069413.0258601</v>
      </c>
      <c r="F2725">
        <v>86.724166268486997</v>
      </c>
      <c r="G2725" t="s">
        <v>462</v>
      </c>
    </row>
    <row r="2726" spans="1:7" x14ac:dyDescent="0.3">
      <c r="A2726">
        <v>2724</v>
      </c>
      <c r="B2726">
        <v>2023</v>
      </c>
      <c r="C2726">
        <v>5</v>
      </c>
      <c r="D2726" t="s">
        <v>627</v>
      </c>
      <c r="E2726" s="1">
        <v>604356379.307827</v>
      </c>
      <c r="F2726">
        <v>94.3486087349266</v>
      </c>
      <c r="G2726" t="s">
        <v>462</v>
      </c>
    </row>
    <row r="2727" spans="1:7" x14ac:dyDescent="0.3">
      <c r="A2727">
        <v>2725</v>
      </c>
      <c r="B2727">
        <v>2023</v>
      </c>
      <c r="C2727">
        <v>5</v>
      </c>
      <c r="D2727" t="s">
        <v>628</v>
      </c>
      <c r="E2727" s="1">
        <v>728853784.529477</v>
      </c>
      <c r="F2727">
        <v>97.664719816464995</v>
      </c>
      <c r="G2727" t="s">
        <v>462</v>
      </c>
    </row>
    <row r="2728" spans="1:7" x14ac:dyDescent="0.3">
      <c r="A2728">
        <v>2726</v>
      </c>
      <c r="B2728">
        <v>2023</v>
      </c>
      <c r="C2728">
        <v>5</v>
      </c>
      <c r="D2728" t="s">
        <v>629</v>
      </c>
      <c r="E2728" s="1">
        <v>1156953600.2190299</v>
      </c>
      <c r="F2728">
        <v>80.253029793329404</v>
      </c>
      <c r="G2728" t="s">
        <v>462</v>
      </c>
    </row>
    <row r="2729" spans="1:7" x14ac:dyDescent="0.3">
      <c r="A2729">
        <v>2727</v>
      </c>
      <c r="B2729">
        <v>2023</v>
      </c>
      <c r="C2729">
        <v>5</v>
      </c>
      <c r="D2729" t="s">
        <v>630</v>
      </c>
      <c r="E2729" s="1">
        <v>8242799167.7091198</v>
      </c>
      <c r="F2729">
        <v>48.817678061390801</v>
      </c>
      <c r="G2729" t="s">
        <v>462</v>
      </c>
    </row>
    <row r="2730" spans="1:7" x14ac:dyDescent="0.3">
      <c r="A2730">
        <v>2728</v>
      </c>
      <c r="B2730">
        <v>2023</v>
      </c>
      <c r="C2730">
        <v>5</v>
      </c>
      <c r="D2730" t="s">
        <v>631</v>
      </c>
      <c r="E2730" s="1">
        <v>968076931.52810705</v>
      </c>
      <c r="F2730">
        <v>87.666758524407598</v>
      </c>
      <c r="G2730" t="s">
        <v>462</v>
      </c>
    </row>
    <row r="2731" spans="1:7" x14ac:dyDescent="0.3">
      <c r="A2731">
        <v>2729</v>
      </c>
      <c r="B2731">
        <v>2023</v>
      </c>
      <c r="C2731">
        <v>5</v>
      </c>
      <c r="D2731" t="s">
        <v>632</v>
      </c>
      <c r="E2731" s="1">
        <v>755819072.60557199</v>
      </c>
      <c r="F2731">
        <v>100.594444843227</v>
      </c>
      <c r="G2731" t="s">
        <v>462</v>
      </c>
    </row>
    <row r="2732" spans="1:7" x14ac:dyDescent="0.3">
      <c r="A2732">
        <v>2730</v>
      </c>
      <c r="B2732">
        <v>2023</v>
      </c>
      <c r="C2732">
        <v>6</v>
      </c>
      <c r="D2732" t="s">
        <v>597</v>
      </c>
      <c r="E2732" s="1">
        <v>11471728699.770399</v>
      </c>
      <c r="F2732">
        <v>25.156121791249902</v>
      </c>
      <c r="G2732" t="s">
        <v>462</v>
      </c>
    </row>
    <row r="2733" spans="1:7" x14ac:dyDescent="0.3">
      <c r="A2733">
        <v>2731</v>
      </c>
      <c r="B2733">
        <v>2023</v>
      </c>
      <c r="C2733">
        <v>6</v>
      </c>
      <c r="D2733" t="s">
        <v>598</v>
      </c>
      <c r="E2733" s="1">
        <v>3687689163.67488</v>
      </c>
      <c r="F2733">
        <v>67.765318851631307</v>
      </c>
      <c r="G2733" t="s">
        <v>462</v>
      </c>
    </row>
    <row r="2734" spans="1:7" x14ac:dyDescent="0.3">
      <c r="A2734">
        <v>2732</v>
      </c>
      <c r="B2734">
        <v>2023</v>
      </c>
      <c r="C2734">
        <v>6</v>
      </c>
      <c r="D2734" t="s">
        <v>599</v>
      </c>
      <c r="E2734" s="1">
        <v>1328345994.4294701</v>
      </c>
      <c r="F2734">
        <v>81.735037762953695</v>
      </c>
      <c r="G2734" t="s">
        <v>462</v>
      </c>
    </row>
    <row r="2735" spans="1:7" x14ac:dyDescent="0.3">
      <c r="A2735">
        <v>2733</v>
      </c>
      <c r="B2735">
        <v>2023</v>
      </c>
      <c r="C2735">
        <v>6</v>
      </c>
      <c r="D2735" t="s">
        <v>600</v>
      </c>
      <c r="E2735" s="1">
        <v>2386916831.8411002</v>
      </c>
      <c r="F2735">
        <v>109.485399264496</v>
      </c>
      <c r="G2735" t="s">
        <v>462</v>
      </c>
    </row>
    <row r="2736" spans="1:7" x14ac:dyDescent="0.3">
      <c r="A2736">
        <v>2734</v>
      </c>
      <c r="B2736">
        <v>2023</v>
      </c>
      <c r="C2736">
        <v>6</v>
      </c>
      <c r="D2736" t="s">
        <v>601</v>
      </c>
      <c r="E2736" s="1">
        <v>1267625229.7317801</v>
      </c>
      <c r="F2736">
        <v>73.860696181279394</v>
      </c>
      <c r="G2736" t="s">
        <v>462</v>
      </c>
    </row>
    <row r="2737" spans="1:7" x14ac:dyDescent="0.3">
      <c r="A2737">
        <v>2735</v>
      </c>
      <c r="B2737">
        <v>2023</v>
      </c>
      <c r="C2737">
        <v>6</v>
      </c>
      <c r="D2737" t="s">
        <v>602</v>
      </c>
      <c r="E2737" s="1">
        <v>391058343.134152</v>
      </c>
      <c r="F2737">
        <v>83.085383443285394</v>
      </c>
      <c r="G2737" t="s">
        <v>462</v>
      </c>
    </row>
    <row r="2738" spans="1:7" x14ac:dyDescent="0.3">
      <c r="A2738">
        <v>2736</v>
      </c>
      <c r="B2738">
        <v>2023</v>
      </c>
      <c r="C2738">
        <v>6</v>
      </c>
      <c r="D2738" t="s">
        <v>603</v>
      </c>
      <c r="E2738" s="1">
        <v>422085764.02112901</v>
      </c>
      <c r="F2738">
        <v>104.089099023686</v>
      </c>
      <c r="G2738" t="s">
        <v>462</v>
      </c>
    </row>
    <row r="2739" spans="1:7" x14ac:dyDescent="0.3">
      <c r="A2739">
        <v>2737</v>
      </c>
      <c r="B2739">
        <v>2023</v>
      </c>
      <c r="C2739">
        <v>6</v>
      </c>
      <c r="D2739" t="s">
        <v>604</v>
      </c>
      <c r="E2739" s="1">
        <v>397694749.90066302</v>
      </c>
      <c r="F2739">
        <v>107.840585688896</v>
      </c>
      <c r="G2739" t="s">
        <v>462</v>
      </c>
    </row>
    <row r="2740" spans="1:7" x14ac:dyDescent="0.3">
      <c r="A2740">
        <v>2738</v>
      </c>
      <c r="B2740">
        <v>2023</v>
      </c>
      <c r="C2740">
        <v>6</v>
      </c>
      <c r="D2740" t="s">
        <v>605</v>
      </c>
      <c r="E2740" s="1">
        <v>1517354861.31195</v>
      </c>
      <c r="F2740">
        <v>82.384635491645298</v>
      </c>
      <c r="G2740" t="s">
        <v>462</v>
      </c>
    </row>
    <row r="2741" spans="1:7" x14ac:dyDescent="0.3">
      <c r="A2741">
        <v>2739</v>
      </c>
      <c r="B2741">
        <v>2023</v>
      </c>
      <c r="C2741">
        <v>6</v>
      </c>
      <c r="D2741" t="s">
        <v>606</v>
      </c>
      <c r="E2741" s="1">
        <v>5106491399.3695297</v>
      </c>
      <c r="F2741">
        <v>61.600196003708298</v>
      </c>
      <c r="G2741" t="s">
        <v>462</v>
      </c>
    </row>
    <row r="2742" spans="1:7" x14ac:dyDescent="0.3">
      <c r="A2742">
        <v>2740</v>
      </c>
      <c r="B2742">
        <v>2023</v>
      </c>
      <c r="C2742">
        <v>6</v>
      </c>
      <c r="D2742" t="s">
        <v>607</v>
      </c>
      <c r="E2742" s="1">
        <v>1640324372.38025</v>
      </c>
      <c r="F2742">
        <v>18.154839577023299</v>
      </c>
      <c r="G2742" t="s">
        <v>462</v>
      </c>
    </row>
    <row r="2743" spans="1:7" x14ac:dyDescent="0.3">
      <c r="A2743">
        <v>2741</v>
      </c>
      <c r="B2743">
        <v>2023</v>
      </c>
      <c r="C2743">
        <v>6</v>
      </c>
      <c r="D2743" t="s">
        <v>608</v>
      </c>
      <c r="E2743" s="1">
        <v>1996197430.5933101</v>
      </c>
      <c r="F2743">
        <v>10.039834742639</v>
      </c>
      <c r="G2743" t="s">
        <v>462</v>
      </c>
    </row>
    <row r="2744" spans="1:7" x14ac:dyDescent="0.3">
      <c r="A2744">
        <v>2742</v>
      </c>
      <c r="B2744">
        <v>2023</v>
      </c>
      <c r="C2744">
        <v>6</v>
      </c>
      <c r="D2744" t="s">
        <v>609</v>
      </c>
      <c r="E2744" s="1">
        <v>827884512.01094699</v>
      </c>
      <c r="F2744">
        <v>84.407424407335895</v>
      </c>
      <c r="G2744" t="s">
        <v>462</v>
      </c>
    </row>
    <row r="2745" spans="1:7" x14ac:dyDescent="0.3">
      <c r="A2745">
        <v>2743</v>
      </c>
      <c r="B2745">
        <v>2023</v>
      </c>
      <c r="C2745">
        <v>6</v>
      </c>
      <c r="D2745" t="s">
        <v>610</v>
      </c>
      <c r="E2745" s="1">
        <v>27925066662.691898</v>
      </c>
      <c r="F2745">
        <v>17.883328701570299</v>
      </c>
      <c r="G2745" t="s">
        <v>462</v>
      </c>
    </row>
    <row r="2746" spans="1:7" x14ac:dyDescent="0.3">
      <c r="A2746">
        <v>2744</v>
      </c>
      <c r="B2746">
        <v>2023</v>
      </c>
      <c r="C2746">
        <v>6</v>
      </c>
      <c r="D2746" t="s">
        <v>611</v>
      </c>
      <c r="E2746" s="1">
        <v>9991630666.6372299</v>
      </c>
      <c r="F2746">
        <v>5.8214998391493102</v>
      </c>
      <c r="G2746" t="s">
        <v>462</v>
      </c>
    </row>
    <row r="2747" spans="1:7" x14ac:dyDescent="0.3">
      <c r="A2747">
        <v>2745</v>
      </c>
      <c r="B2747">
        <v>2023</v>
      </c>
      <c r="C2747">
        <v>6</v>
      </c>
      <c r="E2747" s="1">
        <v>7292661387.1202002</v>
      </c>
      <c r="F2747">
        <v>21.6742075501204</v>
      </c>
      <c r="G2747" t="s">
        <v>462</v>
      </c>
    </row>
    <row r="2748" spans="1:7" x14ac:dyDescent="0.3">
      <c r="A2748">
        <v>2746</v>
      </c>
      <c r="B2748">
        <v>2023</v>
      </c>
      <c r="C2748">
        <v>6</v>
      </c>
      <c r="D2748" t="s">
        <v>612</v>
      </c>
      <c r="E2748" s="1">
        <v>13256390113.066601</v>
      </c>
      <c r="F2748">
        <v>13.2573332524712</v>
      </c>
      <c r="G2748" t="s">
        <v>462</v>
      </c>
    </row>
    <row r="2749" spans="1:7" x14ac:dyDescent="0.3">
      <c r="A2749">
        <v>2747</v>
      </c>
      <c r="B2749">
        <v>2023</v>
      </c>
      <c r="C2749">
        <v>6</v>
      </c>
      <c r="D2749" t="s">
        <v>613</v>
      </c>
      <c r="E2749" s="1">
        <v>3581196595.78016</v>
      </c>
      <c r="F2749">
        <v>4.2453921623907203</v>
      </c>
      <c r="G2749" t="s">
        <v>462</v>
      </c>
    </row>
    <row r="2750" spans="1:7" x14ac:dyDescent="0.3">
      <c r="A2750">
        <v>2748</v>
      </c>
      <c r="B2750">
        <v>2023</v>
      </c>
      <c r="C2750">
        <v>6</v>
      </c>
      <c r="E2750" s="1">
        <v>37247152.902896002</v>
      </c>
      <c r="F2750">
        <v>18.832549108920698</v>
      </c>
      <c r="G2750" t="s">
        <v>462</v>
      </c>
    </row>
    <row r="2751" spans="1:7" x14ac:dyDescent="0.3">
      <c r="A2751">
        <v>2749</v>
      </c>
      <c r="B2751">
        <v>2023</v>
      </c>
      <c r="C2751">
        <v>6</v>
      </c>
      <c r="E2751" s="1">
        <v>25322285.179603402</v>
      </c>
      <c r="F2751">
        <v>0</v>
      </c>
      <c r="G2751" t="s">
        <v>462</v>
      </c>
    </row>
    <row r="2752" spans="1:7" x14ac:dyDescent="0.3">
      <c r="A2752">
        <v>2750</v>
      </c>
      <c r="B2752">
        <v>2023</v>
      </c>
      <c r="C2752">
        <v>6</v>
      </c>
      <c r="D2752" t="s">
        <v>615</v>
      </c>
      <c r="E2752" s="1">
        <v>2041018330.9093001</v>
      </c>
      <c r="F2752">
        <v>47.246178598280402</v>
      </c>
      <c r="G2752" t="s">
        <v>462</v>
      </c>
    </row>
    <row r="2753" spans="1:7" x14ac:dyDescent="0.3">
      <c r="A2753">
        <v>2751</v>
      </c>
      <c r="B2753">
        <v>2023</v>
      </c>
      <c r="C2753">
        <v>6</v>
      </c>
      <c r="D2753" t="s">
        <v>616</v>
      </c>
      <c r="E2753" s="1">
        <v>605930355.27862597</v>
      </c>
      <c r="F2753">
        <v>97.723773376919397</v>
      </c>
      <c r="G2753" t="s">
        <v>462</v>
      </c>
    </row>
    <row r="2754" spans="1:7" x14ac:dyDescent="0.3">
      <c r="A2754">
        <v>2752</v>
      </c>
      <c r="B2754">
        <v>2023</v>
      </c>
      <c r="C2754">
        <v>6</v>
      </c>
      <c r="E2754" s="1">
        <v>131035151.786063</v>
      </c>
      <c r="F2754">
        <v>98.451815942490995</v>
      </c>
      <c r="G2754" t="s">
        <v>462</v>
      </c>
    </row>
    <row r="2755" spans="1:7" x14ac:dyDescent="0.3">
      <c r="A2755">
        <v>2753</v>
      </c>
      <c r="B2755">
        <v>2023</v>
      </c>
      <c r="C2755">
        <v>6</v>
      </c>
      <c r="D2755" t="s">
        <v>617</v>
      </c>
      <c r="E2755" s="1">
        <v>611436351.56101799</v>
      </c>
      <c r="F2755">
        <v>94.886860960729607</v>
      </c>
      <c r="G2755" t="s">
        <v>462</v>
      </c>
    </row>
    <row r="2756" spans="1:7" x14ac:dyDescent="0.3">
      <c r="A2756">
        <v>2754</v>
      </c>
      <c r="B2756">
        <v>2023</v>
      </c>
      <c r="C2756">
        <v>6</v>
      </c>
      <c r="E2756" s="1">
        <v>35239045.096558496</v>
      </c>
      <c r="F2756">
        <v>74.988925774892095</v>
      </c>
      <c r="G2756" t="s">
        <v>462</v>
      </c>
    </row>
    <row r="2757" spans="1:7" x14ac:dyDescent="0.3">
      <c r="A2757">
        <v>2755</v>
      </c>
      <c r="B2757">
        <v>2023</v>
      </c>
      <c r="C2757">
        <v>6</v>
      </c>
      <c r="D2757" t="s">
        <v>619</v>
      </c>
      <c r="E2757" s="1">
        <v>411572220.10175699</v>
      </c>
      <c r="F2757">
        <v>83.667806594031205</v>
      </c>
      <c r="G2757" t="s">
        <v>462</v>
      </c>
    </row>
    <row r="2758" spans="1:7" x14ac:dyDescent="0.3">
      <c r="A2758">
        <v>2756</v>
      </c>
      <c r="B2758">
        <v>2023</v>
      </c>
      <c r="C2758">
        <v>6</v>
      </c>
      <c r="D2758" t="s">
        <v>621</v>
      </c>
      <c r="E2758" s="1">
        <v>142609914.55098999</v>
      </c>
      <c r="F2758">
        <v>94.298078470406296</v>
      </c>
      <c r="G2758" t="s">
        <v>462</v>
      </c>
    </row>
    <row r="2759" spans="1:7" x14ac:dyDescent="0.3">
      <c r="A2759">
        <v>2757</v>
      </c>
      <c r="B2759">
        <v>2023</v>
      </c>
      <c r="C2759">
        <v>6</v>
      </c>
      <c r="D2759" t="s">
        <v>622</v>
      </c>
      <c r="E2759" s="1">
        <v>325241863.996732</v>
      </c>
      <c r="F2759">
        <v>72.241047712980901</v>
      </c>
      <c r="G2759" t="s">
        <v>462</v>
      </c>
    </row>
    <row r="2760" spans="1:7" x14ac:dyDescent="0.3">
      <c r="A2760">
        <v>2758</v>
      </c>
      <c r="B2760">
        <v>2023</v>
      </c>
      <c r="C2760">
        <v>6</v>
      </c>
      <c r="D2760" t="s">
        <v>623</v>
      </c>
      <c r="E2760" s="1">
        <v>549866723.00464296</v>
      </c>
      <c r="F2760">
        <v>69.752208761328802</v>
      </c>
      <c r="G2760" t="s">
        <v>462</v>
      </c>
    </row>
    <row r="2761" spans="1:7" x14ac:dyDescent="0.3">
      <c r="A2761">
        <v>2759</v>
      </c>
      <c r="B2761">
        <v>2023</v>
      </c>
      <c r="C2761">
        <v>6</v>
      </c>
      <c r="E2761" s="1">
        <v>51177523.518806398</v>
      </c>
      <c r="F2761">
        <v>86.880913754805704</v>
      </c>
      <c r="G2761" t="s">
        <v>462</v>
      </c>
    </row>
    <row r="2762" spans="1:7" x14ac:dyDescent="0.3">
      <c r="A2762">
        <v>2760</v>
      </c>
      <c r="B2762">
        <v>2023</v>
      </c>
      <c r="C2762">
        <v>6</v>
      </c>
      <c r="E2762" s="1">
        <v>18918004.079254899</v>
      </c>
      <c r="F2762">
        <v>62.828567077716201</v>
      </c>
      <c r="G2762" t="s">
        <v>462</v>
      </c>
    </row>
    <row r="2763" spans="1:7" x14ac:dyDescent="0.3">
      <c r="A2763">
        <v>2761</v>
      </c>
      <c r="B2763">
        <v>2023</v>
      </c>
      <c r="C2763">
        <v>6</v>
      </c>
      <c r="E2763" s="1">
        <v>167968861.782038</v>
      </c>
      <c r="F2763">
        <v>67.387792230279402</v>
      </c>
      <c r="G2763" t="s">
        <v>462</v>
      </c>
    </row>
    <row r="2764" spans="1:7" x14ac:dyDescent="0.3">
      <c r="A2764">
        <v>2762</v>
      </c>
      <c r="B2764">
        <v>2023</v>
      </c>
      <c r="C2764">
        <v>6</v>
      </c>
      <c r="E2764" s="1">
        <v>81433391.728578895</v>
      </c>
      <c r="F2764">
        <v>0</v>
      </c>
      <c r="G2764" t="s">
        <v>462</v>
      </c>
    </row>
    <row r="2765" spans="1:7" x14ac:dyDescent="0.3">
      <c r="A2765">
        <v>2763</v>
      </c>
      <c r="B2765">
        <v>2023</v>
      </c>
      <c r="C2765">
        <v>6</v>
      </c>
      <c r="D2765" t="s">
        <v>624</v>
      </c>
      <c r="E2765" s="1">
        <v>11550167785.3235</v>
      </c>
      <c r="F2765">
        <v>1.2604829522009999</v>
      </c>
      <c r="G2765" t="s">
        <v>462</v>
      </c>
    </row>
    <row r="2766" spans="1:7" x14ac:dyDescent="0.3">
      <c r="A2766">
        <v>2764</v>
      </c>
      <c r="B2766">
        <v>2023</v>
      </c>
      <c r="C2766">
        <v>6</v>
      </c>
      <c r="D2766" t="s">
        <v>625</v>
      </c>
      <c r="E2766" s="1">
        <v>13014403053.783501</v>
      </c>
      <c r="F2766">
        <v>33.316330518902198</v>
      </c>
      <c r="G2766" t="s">
        <v>462</v>
      </c>
    </row>
    <row r="2767" spans="1:7" x14ac:dyDescent="0.3">
      <c r="A2767">
        <v>2765</v>
      </c>
      <c r="B2767">
        <v>2023</v>
      </c>
      <c r="C2767">
        <v>6</v>
      </c>
      <c r="D2767" t="s">
        <v>626</v>
      </c>
      <c r="E2767" s="1">
        <v>1423069413.0258601</v>
      </c>
      <c r="F2767">
        <v>71.650229559548805</v>
      </c>
      <c r="G2767" t="s">
        <v>462</v>
      </c>
    </row>
    <row r="2768" spans="1:7" x14ac:dyDescent="0.3">
      <c r="A2768">
        <v>2766</v>
      </c>
      <c r="B2768">
        <v>2023</v>
      </c>
      <c r="C2768">
        <v>6</v>
      </c>
      <c r="D2768" t="s">
        <v>627</v>
      </c>
      <c r="E2768" s="1">
        <v>604356379.307827</v>
      </c>
      <c r="F2768">
        <v>85.947745760320501</v>
      </c>
      <c r="G2768" t="s">
        <v>462</v>
      </c>
    </row>
    <row r="2769" spans="1:7" x14ac:dyDescent="0.3">
      <c r="A2769">
        <v>2767</v>
      </c>
      <c r="B2769">
        <v>2023</v>
      </c>
      <c r="C2769">
        <v>6</v>
      </c>
      <c r="D2769" t="s">
        <v>628</v>
      </c>
      <c r="E2769" s="1">
        <v>728853784.529477</v>
      </c>
      <c r="F2769">
        <v>89.0131168062928</v>
      </c>
      <c r="G2769" t="s">
        <v>462</v>
      </c>
    </row>
    <row r="2770" spans="1:7" x14ac:dyDescent="0.3">
      <c r="A2770">
        <v>2768</v>
      </c>
      <c r="B2770">
        <v>2023</v>
      </c>
      <c r="C2770">
        <v>6</v>
      </c>
      <c r="D2770" t="s">
        <v>629</v>
      </c>
      <c r="E2770" s="1">
        <v>1156953600.2190299</v>
      </c>
      <c r="F2770">
        <v>57.185750102996799</v>
      </c>
      <c r="G2770" t="s">
        <v>462</v>
      </c>
    </row>
    <row r="2771" spans="1:7" x14ac:dyDescent="0.3">
      <c r="A2771">
        <v>2769</v>
      </c>
      <c r="B2771">
        <v>2023</v>
      </c>
      <c r="C2771">
        <v>6</v>
      </c>
      <c r="D2771" t="s">
        <v>630</v>
      </c>
      <c r="E2771" s="1">
        <v>8242799167.7091198</v>
      </c>
      <c r="F2771">
        <v>8.3621377435100204</v>
      </c>
      <c r="G2771" t="s">
        <v>462</v>
      </c>
    </row>
    <row r="2772" spans="1:7" x14ac:dyDescent="0.3">
      <c r="A2772">
        <v>2770</v>
      </c>
      <c r="B2772">
        <v>2023</v>
      </c>
      <c r="C2772">
        <v>6</v>
      </c>
      <c r="D2772" t="s">
        <v>631</v>
      </c>
      <c r="E2772" s="1">
        <v>968076931.52810705</v>
      </c>
      <c r="F2772">
        <v>82.780270997720905</v>
      </c>
      <c r="G2772" t="s">
        <v>462</v>
      </c>
    </row>
    <row r="2773" spans="1:7" x14ac:dyDescent="0.3">
      <c r="A2773">
        <v>2771</v>
      </c>
      <c r="B2773">
        <v>2023</v>
      </c>
      <c r="C2773">
        <v>6</v>
      </c>
      <c r="D2773" t="s">
        <v>632</v>
      </c>
      <c r="E2773" s="1">
        <v>755819072.60557199</v>
      </c>
      <c r="F2773">
        <v>79.579926423943704</v>
      </c>
      <c r="G2773" t="s">
        <v>462</v>
      </c>
    </row>
    <row r="2774" spans="1:7" x14ac:dyDescent="0.3">
      <c r="A2774">
        <v>2772</v>
      </c>
      <c r="B2774">
        <v>2023</v>
      </c>
      <c r="C2774">
        <v>7</v>
      </c>
      <c r="D2774" t="s">
        <v>597</v>
      </c>
      <c r="E2774" s="1">
        <v>11471728699.770399</v>
      </c>
      <c r="F2774">
        <v>29.554648014738099</v>
      </c>
      <c r="G2774" t="s">
        <v>462</v>
      </c>
    </row>
    <row r="2775" spans="1:7" x14ac:dyDescent="0.3">
      <c r="A2775">
        <v>2773</v>
      </c>
      <c r="B2775">
        <v>2023</v>
      </c>
      <c r="C2775">
        <v>7</v>
      </c>
      <c r="D2775" t="s">
        <v>598</v>
      </c>
      <c r="E2775" s="1">
        <v>3687689163.67488</v>
      </c>
      <c r="F2775">
        <v>76.916119333577498</v>
      </c>
      <c r="G2775" t="s">
        <v>462</v>
      </c>
    </row>
    <row r="2776" spans="1:7" x14ac:dyDescent="0.3">
      <c r="A2776">
        <v>2774</v>
      </c>
      <c r="B2776">
        <v>2023</v>
      </c>
      <c r="C2776">
        <v>7</v>
      </c>
      <c r="D2776" t="s">
        <v>599</v>
      </c>
      <c r="E2776" s="1">
        <v>1328345994.4294701</v>
      </c>
      <c r="F2776">
        <v>91.7226729402134</v>
      </c>
      <c r="G2776" t="s">
        <v>462</v>
      </c>
    </row>
    <row r="2777" spans="1:7" x14ac:dyDescent="0.3">
      <c r="A2777">
        <v>2775</v>
      </c>
      <c r="B2777">
        <v>2023</v>
      </c>
      <c r="C2777">
        <v>7</v>
      </c>
      <c r="D2777" t="s">
        <v>600</v>
      </c>
      <c r="E2777" s="1">
        <v>2386916831.8411002</v>
      </c>
      <c r="F2777">
        <v>98.841663363587003</v>
      </c>
      <c r="G2777" t="s">
        <v>462</v>
      </c>
    </row>
    <row r="2778" spans="1:7" x14ac:dyDescent="0.3">
      <c r="A2778">
        <v>2776</v>
      </c>
      <c r="B2778">
        <v>2023</v>
      </c>
      <c r="C2778">
        <v>7</v>
      </c>
      <c r="D2778" t="s">
        <v>601</v>
      </c>
      <c r="E2778" s="1">
        <v>1267625229.7317801</v>
      </c>
      <c r="F2778">
        <v>57.984084130439101</v>
      </c>
      <c r="G2778" t="s">
        <v>462</v>
      </c>
    </row>
    <row r="2779" spans="1:7" x14ac:dyDescent="0.3">
      <c r="A2779">
        <v>2777</v>
      </c>
      <c r="B2779">
        <v>2023</v>
      </c>
      <c r="C2779">
        <v>7</v>
      </c>
      <c r="D2779" t="s">
        <v>602</v>
      </c>
      <c r="E2779" s="1">
        <v>391058343.134152</v>
      </c>
      <c r="F2779">
        <v>72.277735168343298</v>
      </c>
      <c r="G2779" t="s">
        <v>462</v>
      </c>
    </row>
    <row r="2780" spans="1:7" x14ac:dyDescent="0.3">
      <c r="A2780">
        <v>2778</v>
      </c>
      <c r="B2780">
        <v>2023</v>
      </c>
      <c r="C2780">
        <v>7</v>
      </c>
      <c r="D2780" t="s">
        <v>603</v>
      </c>
      <c r="E2780" s="1">
        <v>422085764.02112901</v>
      </c>
      <c r="F2780">
        <v>88.390393712807594</v>
      </c>
      <c r="G2780" t="s">
        <v>462</v>
      </c>
    </row>
    <row r="2781" spans="1:7" x14ac:dyDescent="0.3">
      <c r="A2781">
        <v>2779</v>
      </c>
      <c r="B2781">
        <v>2023</v>
      </c>
      <c r="C2781">
        <v>7</v>
      </c>
      <c r="D2781" t="s">
        <v>604</v>
      </c>
      <c r="E2781" s="1">
        <v>397694749.90066302</v>
      </c>
      <c r="F2781">
        <v>71.144036970251193</v>
      </c>
      <c r="G2781" t="s">
        <v>462</v>
      </c>
    </row>
    <row r="2782" spans="1:7" x14ac:dyDescent="0.3">
      <c r="A2782">
        <v>2780</v>
      </c>
      <c r="B2782">
        <v>2023</v>
      </c>
      <c r="C2782">
        <v>7</v>
      </c>
      <c r="D2782" t="s">
        <v>605</v>
      </c>
      <c r="E2782" s="1">
        <v>1517354861.31195</v>
      </c>
      <c r="F2782">
        <v>39.0157537641999</v>
      </c>
      <c r="G2782" t="s">
        <v>462</v>
      </c>
    </row>
    <row r="2783" spans="1:7" x14ac:dyDescent="0.3">
      <c r="A2783">
        <v>2781</v>
      </c>
      <c r="B2783">
        <v>2023</v>
      </c>
      <c r="C2783">
        <v>7</v>
      </c>
      <c r="D2783" t="s">
        <v>606</v>
      </c>
      <c r="E2783" s="1">
        <v>5106491399.3695297</v>
      </c>
      <c r="F2783">
        <v>26.104241055325701</v>
      </c>
      <c r="G2783" t="s">
        <v>462</v>
      </c>
    </row>
    <row r="2784" spans="1:7" x14ac:dyDescent="0.3">
      <c r="A2784">
        <v>2782</v>
      </c>
      <c r="B2784">
        <v>2023</v>
      </c>
      <c r="C2784">
        <v>7</v>
      </c>
      <c r="D2784" t="s">
        <v>607</v>
      </c>
      <c r="E2784" s="1">
        <v>1640324372.38025</v>
      </c>
      <c r="F2784">
        <v>2.3099175402920702</v>
      </c>
      <c r="G2784" t="s">
        <v>462</v>
      </c>
    </row>
    <row r="2785" spans="1:7" x14ac:dyDescent="0.3">
      <c r="A2785">
        <v>2783</v>
      </c>
      <c r="B2785">
        <v>2023</v>
      </c>
      <c r="C2785">
        <v>7</v>
      </c>
      <c r="D2785" t="s">
        <v>608</v>
      </c>
      <c r="E2785" s="1">
        <v>1996197430.5933101</v>
      </c>
      <c r="F2785">
        <v>3.3094894754957802</v>
      </c>
      <c r="G2785" t="s">
        <v>462</v>
      </c>
    </row>
    <row r="2786" spans="1:7" x14ac:dyDescent="0.3">
      <c r="A2786">
        <v>2784</v>
      </c>
      <c r="B2786">
        <v>2023</v>
      </c>
      <c r="C2786">
        <v>7</v>
      </c>
      <c r="D2786" t="s">
        <v>609</v>
      </c>
      <c r="E2786" s="1">
        <v>827884512.01094699</v>
      </c>
      <c r="F2786">
        <v>52.297501844408799</v>
      </c>
      <c r="G2786" t="s">
        <v>462</v>
      </c>
    </row>
    <row r="2787" spans="1:7" x14ac:dyDescent="0.3">
      <c r="A2787">
        <v>2785</v>
      </c>
      <c r="B2787">
        <v>2023</v>
      </c>
      <c r="C2787">
        <v>7</v>
      </c>
      <c r="D2787" t="s">
        <v>610</v>
      </c>
      <c r="E2787" s="1">
        <v>27925066662.691898</v>
      </c>
      <c r="F2787">
        <v>25.496497270065099</v>
      </c>
      <c r="G2787" t="s">
        <v>462</v>
      </c>
    </row>
    <row r="2788" spans="1:7" x14ac:dyDescent="0.3">
      <c r="A2788">
        <v>2786</v>
      </c>
      <c r="B2788">
        <v>2023</v>
      </c>
      <c r="C2788">
        <v>7</v>
      </c>
      <c r="D2788" t="s">
        <v>611</v>
      </c>
      <c r="E2788" s="1">
        <v>9991630666.6372299</v>
      </c>
      <c r="F2788">
        <v>9.1258414428666192</v>
      </c>
      <c r="G2788" t="s">
        <v>462</v>
      </c>
    </row>
    <row r="2789" spans="1:7" x14ac:dyDescent="0.3">
      <c r="A2789">
        <v>2787</v>
      </c>
      <c r="B2789">
        <v>2023</v>
      </c>
      <c r="C2789">
        <v>7</v>
      </c>
      <c r="E2789" s="1">
        <v>7292661387.1202002</v>
      </c>
      <c r="F2789">
        <v>14.1405582089688</v>
      </c>
      <c r="G2789" t="s">
        <v>462</v>
      </c>
    </row>
    <row r="2790" spans="1:7" x14ac:dyDescent="0.3">
      <c r="A2790">
        <v>2788</v>
      </c>
      <c r="B2790">
        <v>2023</v>
      </c>
      <c r="C2790">
        <v>7</v>
      </c>
      <c r="D2790" t="s">
        <v>612</v>
      </c>
      <c r="E2790" s="1">
        <v>13256390113.066601</v>
      </c>
      <c r="F2790">
        <v>14.342591883907801</v>
      </c>
      <c r="G2790" t="s">
        <v>462</v>
      </c>
    </row>
    <row r="2791" spans="1:7" x14ac:dyDescent="0.3">
      <c r="A2791">
        <v>2789</v>
      </c>
      <c r="B2791">
        <v>2023</v>
      </c>
      <c r="C2791">
        <v>7</v>
      </c>
      <c r="D2791" t="s">
        <v>613</v>
      </c>
      <c r="E2791" s="1">
        <v>3581196595.78016</v>
      </c>
      <c r="F2791">
        <v>7.6149527529297796</v>
      </c>
      <c r="G2791" t="s">
        <v>462</v>
      </c>
    </row>
    <row r="2792" spans="1:7" x14ac:dyDescent="0.3">
      <c r="A2792">
        <v>2790</v>
      </c>
      <c r="B2792">
        <v>2023</v>
      </c>
      <c r="C2792">
        <v>7</v>
      </c>
      <c r="E2792" s="1">
        <v>37247152.902896002</v>
      </c>
      <c r="F2792">
        <v>17.150256334640201</v>
      </c>
      <c r="G2792" t="s">
        <v>462</v>
      </c>
    </row>
    <row r="2793" spans="1:7" x14ac:dyDescent="0.3">
      <c r="A2793">
        <v>2791</v>
      </c>
      <c r="B2793">
        <v>2023</v>
      </c>
      <c r="C2793">
        <v>7</v>
      </c>
      <c r="E2793" s="1">
        <v>25322285.179603402</v>
      </c>
      <c r="F2793">
        <v>9.4737964164127</v>
      </c>
      <c r="G2793" t="s">
        <v>462</v>
      </c>
    </row>
    <row r="2794" spans="1:7" x14ac:dyDescent="0.3">
      <c r="A2794">
        <v>2792</v>
      </c>
      <c r="B2794">
        <v>2023</v>
      </c>
      <c r="C2794">
        <v>7</v>
      </c>
      <c r="D2794" t="s">
        <v>615</v>
      </c>
      <c r="E2794" s="1">
        <v>2041018330.9093001</v>
      </c>
      <c r="F2794">
        <v>58.555530622958599</v>
      </c>
      <c r="G2794" t="s">
        <v>462</v>
      </c>
    </row>
    <row r="2795" spans="1:7" x14ac:dyDescent="0.3">
      <c r="A2795">
        <v>2793</v>
      </c>
      <c r="B2795">
        <v>2023</v>
      </c>
      <c r="C2795">
        <v>7</v>
      </c>
      <c r="D2795" t="s">
        <v>616</v>
      </c>
      <c r="E2795" s="1">
        <v>605930355.27862597</v>
      </c>
      <c r="F2795">
        <v>88.090445441586894</v>
      </c>
      <c r="G2795" t="s">
        <v>462</v>
      </c>
    </row>
    <row r="2796" spans="1:7" x14ac:dyDescent="0.3">
      <c r="A2796">
        <v>2794</v>
      </c>
      <c r="B2796">
        <v>2023</v>
      </c>
      <c r="C2796">
        <v>7</v>
      </c>
      <c r="E2796" s="1">
        <v>131035151.786063</v>
      </c>
      <c r="F2796">
        <v>86.823108296777093</v>
      </c>
      <c r="G2796" t="s">
        <v>462</v>
      </c>
    </row>
    <row r="2797" spans="1:7" x14ac:dyDescent="0.3">
      <c r="A2797">
        <v>2795</v>
      </c>
      <c r="B2797">
        <v>2023</v>
      </c>
      <c r="C2797">
        <v>7</v>
      </c>
      <c r="D2797" t="s">
        <v>617</v>
      </c>
      <c r="E2797" s="1">
        <v>611436351.56101799</v>
      </c>
      <c r="F2797">
        <v>81.688121177322898</v>
      </c>
      <c r="G2797" t="s">
        <v>462</v>
      </c>
    </row>
    <row r="2798" spans="1:7" x14ac:dyDescent="0.3">
      <c r="A2798">
        <v>2796</v>
      </c>
      <c r="B2798">
        <v>2023</v>
      </c>
      <c r="C2798">
        <v>7</v>
      </c>
      <c r="E2798" s="1">
        <v>35239045.096558496</v>
      </c>
      <c r="F2798">
        <v>59.570841002398602</v>
      </c>
      <c r="G2798" t="s">
        <v>462</v>
      </c>
    </row>
    <row r="2799" spans="1:7" x14ac:dyDescent="0.3">
      <c r="A2799">
        <v>2797</v>
      </c>
      <c r="B2799">
        <v>2023</v>
      </c>
      <c r="C2799">
        <v>7</v>
      </c>
      <c r="D2799" t="s">
        <v>619</v>
      </c>
      <c r="E2799" s="1">
        <v>411572220.10175699</v>
      </c>
      <c r="F2799">
        <v>54.795528555370502</v>
      </c>
      <c r="G2799" t="s">
        <v>462</v>
      </c>
    </row>
    <row r="2800" spans="1:7" x14ac:dyDescent="0.3">
      <c r="A2800">
        <v>2798</v>
      </c>
      <c r="B2800">
        <v>2023</v>
      </c>
      <c r="C2800">
        <v>7</v>
      </c>
      <c r="D2800" t="s">
        <v>621</v>
      </c>
      <c r="E2800" s="1">
        <v>142609914.55098999</v>
      </c>
      <c r="F2800">
        <v>47.421558232278002</v>
      </c>
      <c r="G2800" t="s">
        <v>462</v>
      </c>
    </row>
    <row r="2801" spans="1:7" x14ac:dyDescent="0.3">
      <c r="A2801">
        <v>2799</v>
      </c>
      <c r="B2801">
        <v>2023</v>
      </c>
      <c r="C2801">
        <v>7</v>
      </c>
      <c r="D2801" t="s">
        <v>622</v>
      </c>
      <c r="E2801" s="1">
        <v>325241863.996732</v>
      </c>
      <c r="F2801">
        <v>32.480409773430097</v>
      </c>
      <c r="G2801" t="s">
        <v>462</v>
      </c>
    </row>
    <row r="2802" spans="1:7" x14ac:dyDescent="0.3">
      <c r="A2802">
        <v>2800</v>
      </c>
      <c r="B2802">
        <v>2023</v>
      </c>
      <c r="C2802">
        <v>7</v>
      </c>
      <c r="D2802" t="s">
        <v>623</v>
      </c>
      <c r="E2802" s="1">
        <v>549866723.00464296</v>
      </c>
      <c r="F2802">
        <v>32.296623193588403</v>
      </c>
      <c r="G2802" t="s">
        <v>462</v>
      </c>
    </row>
    <row r="2803" spans="1:7" x14ac:dyDescent="0.3">
      <c r="A2803">
        <v>2801</v>
      </c>
      <c r="B2803">
        <v>2023</v>
      </c>
      <c r="C2803">
        <v>7</v>
      </c>
      <c r="E2803" s="1">
        <v>51177523.518806398</v>
      </c>
      <c r="F2803">
        <v>38.670744990376498</v>
      </c>
      <c r="G2803" t="s">
        <v>462</v>
      </c>
    </row>
    <row r="2804" spans="1:7" x14ac:dyDescent="0.3">
      <c r="A2804">
        <v>2802</v>
      </c>
      <c r="B2804">
        <v>2023</v>
      </c>
      <c r="C2804">
        <v>7</v>
      </c>
      <c r="E2804" s="1">
        <v>18918004.079254899</v>
      </c>
      <c r="F2804">
        <v>30.808012028535199</v>
      </c>
      <c r="G2804" t="s">
        <v>462</v>
      </c>
    </row>
    <row r="2805" spans="1:7" x14ac:dyDescent="0.3">
      <c r="A2805">
        <v>2803</v>
      </c>
      <c r="B2805">
        <v>2023</v>
      </c>
      <c r="C2805">
        <v>7</v>
      </c>
      <c r="E2805" s="1">
        <v>167968861.782038</v>
      </c>
      <c r="F2805">
        <v>28.7126914230025</v>
      </c>
      <c r="G2805" t="s">
        <v>462</v>
      </c>
    </row>
    <row r="2806" spans="1:7" x14ac:dyDescent="0.3">
      <c r="A2806">
        <v>2804</v>
      </c>
      <c r="B2806">
        <v>2023</v>
      </c>
      <c r="C2806">
        <v>7</v>
      </c>
      <c r="E2806" s="1">
        <v>81433391.728578895</v>
      </c>
      <c r="F2806">
        <v>0</v>
      </c>
      <c r="G2806" t="s">
        <v>462</v>
      </c>
    </row>
    <row r="2807" spans="1:7" x14ac:dyDescent="0.3">
      <c r="A2807">
        <v>2805</v>
      </c>
      <c r="B2807">
        <v>2023</v>
      </c>
      <c r="C2807">
        <v>7</v>
      </c>
      <c r="D2807" t="s">
        <v>624</v>
      </c>
      <c r="E2807" s="1">
        <v>11550167785.3235</v>
      </c>
      <c r="F2807">
        <v>6.4353547215137201</v>
      </c>
      <c r="G2807" t="s">
        <v>462</v>
      </c>
    </row>
    <row r="2808" spans="1:7" x14ac:dyDescent="0.3">
      <c r="A2808">
        <v>2806</v>
      </c>
      <c r="B2808">
        <v>2023</v>
      </c>
      <c r="C2808">
        <v>7</v>
      </c>
      <c r="D2808" t="s">
        <v>625</v>
      </c>
      <c r="E2808" s="1">
        <v>13014403053.783501</v>
      </c>
      <c r="F2808">
        <v>36.608741479943802</v>
      </c>
      <c r="G2808" t="s">
        <v>462</v>
      </c>
    </row>
    <row r="2809" spans="1:7" x14ac:dyDescent="0.3">
      <c r="A2809">
        <v>2807</v>
      </c>
      <c r="B2809">
        <v>2023</v>
      </c>
      <c r="C2809">
        <v>7</v>
      </c>
      <c r="D2809" t="s">
        <v>626</v>
      </c>
      <c r="E2809" s="1">
        <v>1423069413.0258601</v>
      </c>
      <c r="F2809">
        <v>58.473768537002996</v>
      </c>
      <c r="G2809" t="s">
        <v>462</v>
      </c>
    </row>
    <row r="2810" spans="1:7" x14ac:dyDescent="0.3">
      <c r="A2810">
        <v>2808</v>
      </c>
      <c r="B2810">
        <v>2023</v>
      </c>
      <c r="C2810">
        <v>7</v>
      </c>
      <c r="D2810" t="s">
        <v>627</v>
      </c>
      <c r="E2810" s="1">
        <v>604356379.307827</v>
      </c>
      <c r="F2810">
        <v>59.240519452102703</v>
      </c>
      <c r="G2810" t="s">
        <v>462</v>
      </c>
    </row>
    <row r="2811" spans="1:7" x14ac:dyDescent="0.3">
      <c r="A2811">
        <v>2809</v>
      </c>
      <c r="B2811">
        <v>2023</v>
      </c>
      <c r="C2811">
        <v>7</v>
      </c>
      <c r="D2811" t="s">
        <v>628</v>
      </c>
      <c r="E2811" s="1">
        <v>728853784.529477</v>
      </c>
      <c r="F2811">
        <v>58.569913421399498</v>
      </c>
      <c r="G2811" t="s">
        <v>462</v>
      </c>
    </row>
    <row r="2812" spans="1:7" x14ac:dyDescent="0.3">
      <c r="A2812">
        <v>2810</v>
      </c>
      <c r="B2812">
        <v>2023</v>
      </c>
      <c r="C2812">
        <v>7</v>
      </c>
      <c r="D2812" t="s">
        <v>629</v>
      </c>
      <c r="E2812" s="1">
        <v>1156953600.2190299</v>
      </c>
      <c r="F2812">
        <v>22.059380008222199</v>
      </c>
      <c r="G2812" t="s">
        <v>462</v>
      </c>
    </row>
    <row r="2813" spans="1:7" x14ac:dyDescent="0.3">
      <c r="A2813">
        <v>2811</v>
      </c>
      <c r="B2813">
        <v>2023</v>
      </c>
      <c r="C2813">
        <v>7</v>
      </c>
      <c r="D2813" t="s">
        <v>630</v>
      </c>
      <c r="E2813" s="1">
        <v>8242799167.7091198</v>
      </c>
      <c r="F2813">
        <v>1.2666564796994599</v>
      </c>
      <c r="G2813" t="s">
        <v>462</v>
      </c>
    </row>
    <row r="2814" spans="1:7" x14ac:dyDescent="0.3">
      <c r="A2814">
        <v>2812</v>
      </c>
      <c r="B2814">
        <v>2023</v>
      </c>
      <c r="C2814">
        <v>7</v>
      </c>
      <c r="D2814" t="s">
        <v>631</v>
      </c>
      <c r="E2814" s="1">
        <v>968076931.52810705</v>
      </c>
      <c r="F2814">
        <v>35.559191106410701</v>
      </c>
      <c r="G2814" t="s">
        <v>462</v>
      </c>
    </row>
    <row r="2815" spans="1:7" x14ac:dyDescent="0.3">
      <c r="A2815">
        <v>2813</v>
      </c>
      <c r="B2815">
        <v>2023</v>
      </c>
      <c r="C2815">
        <v>7</v>
      </c>
      <c r="D2815" t="s">
        <v>632</v>
      </c>
      <c r="E2815" s="1">
        <v>755819072.60557199</v>
      </c>
      <c r="F2815">
        <v>33.380895350538097</v>
      </c>
      <c r="G2815" t="s">
        <v>462</v>
      </c>
    </row>
    <row r="2816" spans="1:7" x14ac:dyDescent="0.3">
      <c r="A2816">
        <v>2814</v>
      </c>
      <c r="B2816">
        <v>2023</v>
      </c>
      <c r="C2816">
        <v>8</v>
      </c>
      <c r="D2816" t="s">
        <v>597</v>
      </c>
      <c r="E2816" s="1">
        <v>11471728699.770399</v>
      </c>
      <c r="F2816">
        <v>23.049366044420399</v>
      </c>
      <c r="G2816" t="s">
        <v>462</v>
      </c>
    </row>
    <row r="2817" spans="1:7" x14ac:dyDescent="0.3">
      <c r="A2817">
        <v>2815</v>
      </c>
      <c r="B2817">
        <v>2023</v>
      </c>
      <c r="C2817">
        <v>8</v>
      </c>
      <c r="D2817" t="s">
        <v>598</v>
      </c>
      <c r="E2817" s="1">
        <v>3687689163.67488</v>
      </c>
      <c r="F2817">
        <v>67.606118943348903</v>
      </c>
      <c r="G2817" t="s">
        <v>462</v>
      </c>
    </row>
    <row r="2818" spans="1:7" x14ac:dyDescent="0.3">
      <c r="A2818">
        <v>2816</v>
      </c>
      <c r="B2818">
        <v>2023</v>
      </c>
      <c r="C2818">
        <v>8</v>
      </c>
      <c r="D2818" t="s">
        <v>599</v>
      </c>
      <c r="E2818" s="1">
        <v>1328345994.4294701</v>
      </c>
      <c r="F2818">
        <v>81.919734178884994</v>
      </c>
      <c r="G2818" t="s">
        <v>462</v>
      </c>
    </row>
    <row r="2819" spans="1:7" x14ac:dyDescent="0.3">
      <c r="A2819">
        <v>2817</v>
      </c>
      <c r="B2819">
        <v>2023</v>
      </c>
      <c r="C2819">
        <v>8</v>
      </c>
      <c r="D2819" t="s">
        <v>600</v>
      </c>
      <c r="E2819" s="1">
        <v>2386916831.8411002</v>
      </c>
      <c r="F2819">
        <v>94.552756909852107</v>
      </c>
      <c r="G2819" t="s">
        <v>462</v>
      </c>
    </row>
    <row r="2820" spans="1:7" x14ac:dyDescent="0.3">
      <c r="A2820">
        <v>2818</v>
      </c>
      <c r="B2820">
        <v>2023</v>
      </c>
      <c r="C2820">
        <v>8</v>
      </c>
      <c r="D2820" t="s">
        <v>601</v>
      </c>
      <c r="E2820" s="1">
        <v>1267625229.7317801</v>
      </c>
      <c r="F2820">
        <v>54.912130032538002</v>
      </c>
      <c r="G2820" t="s">
        <v>462</v>
      </c>
    </row>
    <row r="2821" spans="1:7" x14ac:dyDescent="0.3">
      <c r="A2821">
        <v>2819</v>
      </c>
      <c r="B2821">
        <v>2023</v>
      </c>
      <c r="C2821">
        <v>8</v>
      </c>
      <c r="D2821" t="s">
        <v>602</v>
      </c>
      <c r="E2821" s="1">
        <v>391058343.134152</v>
      </c>
      <c r="F2821">
        <v>61.865741271170101</v>
      </c>
      <c r="G2821" t="s">
        <v>462</v>
      </c>
    </row>
    <row r="2822" spans="1:7" x14ac:dyDescent="0.3">
      <c r="A2822">
        <v>2820</v>
      </c>
      <c r="B2822">
        <v>2023</v>
      </c>
      <c r="C2822">
        <v>8</v>
      </c>
      <c r="D2822" t="s">
        <v>603</v>
      </c>
      <c r="E2822" s="1">
        <v>422085764.02112901</v>
      </c>
      <c r="F2822">
        <v>85.495296061953397</v>
      </c>
      <c r="G2822" t="s">
        <v>462</v>
      </c>
    </row>
    <row r="2823" spans="1:7" x14ac:dyDescent="0.3">
      <c r="A2823">
        <v>2821</v>
      </c>
      <c r="B2823">
        <v>2023</v>
      </c>
      <c r="C2823">
        <v>8</v>
      </c>
      <c r="D2823" t="s">
        <v>604</v>
      </c>
      <c r="E2823" s="1">
        <v>397694749.90066302</v>
      </c>
      <c r="F2823">
        <v>81.464758480434497</v>
      </c>
      <c r="G2823" t="s">
        <v>462</v>
      </c>
    </row>
    <row r="2824" spans="1:7" x14ac:dyDescent="0.3">
      <c r="A2824">
        <v>2822</v>
      </c>
      <c r="B2824">
        <v>2023</v>
      </c>
      <c r="C2824">
        <v>8</v>
      </c>
      <c r="D2824" t="s">
        <v>605</v>
      </c>
      <c r="E2824" s="1">
        <v>1517354861.31195</v>
      </c>
      <c r="F2824">
        <v>46.834681783803198</v>
      </c>
      <c r="G2824" t="s">
        <v>462</v>
      </c>
    </row>
    <row r="2825" spans="1:7" x14ac:dyDescent="0.3">
      <c r="A2825">
        <v>2823</v>
      </c>
      <c r="B2825">
        <v>2023</v>
      </c>
      <c r="C2825">
        <v>8</v>
      </c>
      <c r="D2825" t="s">
        <v>606</v>
      </c>
      <c r="E2825" s="1">
        <v>5106491399.3695297</v>
      </c>
      <c r="F2825">
        <v>34.508158455298002</v>
      </c>
      <c r="G2825" t="s">
        <v>462</v>
      </c>
    </row>
    <row r="2826" spans="1:7" x14ac:dyDescent="0.3">
      <c r="A2826">
        <v>2824</v>
      </c>
      <c r="B2826">
        <v>2023</v>
      </c>
      <c r="C2826">
        <v>8</v>
      </c>
      <c r="D2826" t="s">
        <v>607</v>
      </c>
      <c r="E2826" s="1">
        <v>1640324372.38025</v>
      </c>
      <c r="F2826">
        <v>4.9647730546859101</v>
      </c>
      <c r="G2826" t="s">
        <v>462</v>
      </c>
    </row>
    <row r="2827" spans="1:7" x14ac:dyDescent="0.3">
      <c r="A2827">
        <v>2825</v>
      </c>
      <c r="B2827">
        <v>2023</v>
      </c>
      <c r="C2827">
        <v>8</v>
      </c>
      <c r="D2827" t="s">
        <v>608</v>
      </c>
      <c r="E2827" s="1">
        <v>1996197430.5933101</v>
      </c>
      <c r="F2827">
        <v>4.6560251139598803</v>
      </c>
      <c r="G2827" t="s">
        <v>462</v>
      </c>
    </row>
    <row r="2828" spans="1:7" x14ac:dyDescent="0.3">
      <c r="A2828">
        <v>2826</v>
      </c>
      <c r="B2828">
        <v>2023</v>
      </c>
      <c r="C2828">
        <v>8</v>
      </c>
      <c r="D2828" t="s">
        <v>609</v>
      </c>
      <c r="E2828" s="1">
        <v>827884512.01094699</v>
      </c>
      <c r="F2828">
        <v>55.283057544878297</v>
      </c>
      <c r="G2828" t="s">
        <v>462</v>
      </c>
    </row>
    <row r="2829" spans="1:7" x14ac:dyDescent="0.3">
      <c r="A2829">
        <v>2827</v>
      </c>
      <c r="B2829">
        <v>2023</v>
      </c>
      <c r="C2829">
        <v>8</v>
      </c>
      <c r="D2829" t="s">
        <v>610</v>
      </c>
      <c r="E2829" s="1">
        <v>27925066662.691898</v>
      </c>
      <c r="F2829">
        <v>10.6589107387165</v>
      </c>
      <c r="G2829" t="s">
        <v>462</v>
      </c>
    </row>
    <row r="2830" spans="1:7" x14ac:dyDescent="0.3">
      <c r="A2830">
        <v>2828</v>
      </c>
      <c r="B2830">
        <v>2023</v>
      </c>
      <c r="C2830">
        <v>8</v>
      </c>
      <c r="D2830" t="s">
        <v>611</v>
      </c>
      <c r="E2830" s="1">
        <v>9991630666.6372299</v>
      </c>
      <c r="F2830">
        <v>4.5822264670067696</v>
      </c>
      <c r="G2830" t="s">
        <v>462</v>
      </c>
    </row>
    <row r="2831" spans="1:7" x14ac:dyDescent="0.3">
      <c r="A2831">
        <v>2829</v>
      </c>
      <c r="B2831">
        <v>2023</v>
      </c>
      <c r="C2831">
        <v>8</v>
      </c>
      <c r="E2831" s="1">
        <v>7292661387.1202002</v>
      </c>
      <c r="F2831">
        <v>14.164676613193</v>
      </c>
      <c r="G2831" t="s">
        <v>462</v>
      </c>
    </row>
    <row r="2832" spans="1:7" x14ac:dyDescent="0.3">
      <c r="A2832">
        <v>2830</v>
      </c>
      <c r="B2832">
        <v>2023</v>
      </c>
      <c r="C2832">
        <v>8</v>
      </c>
      <c r="D2832" t="s">
        <v>612</v>
      </c>
      <c r="E2832" s="1">
        <v>13256390113.066601</v>
      </c>
      <c r="F2832">
        <v>9.4383124701048207</v>
      </c>
      <c r="G2832" t="s">
        <v>462</v>
      </c>
    </row>
    <row r="2833" spans="1:7" x14ac:dyDescent="0.3">
      <c r="A2833">
        <v>2831</v>
      </c>
      <c r="B2833">
        <v>2023</v>
      </c>
      <c r="C2833">
        <v>8</v>
      </c>
      <c r="D2833" t="s">
        <v>613</v>
      </c>
      <c r="E2833" s="1">
        <v>3581196595.78016</v>
      </c>
      <c r="F2833">
        <v>2.04325315612558</v>
      </c>
      <c r="G2833" t="s">
        <v>462</v>
      </c>
    </row>
    <row r="2834" spans="1:7" x14ac:dyDescent="0.3">
      <c r="A2834">
        <v>2832</v>
      </c>
      <c r="B2834">
        <v>2023</v>
      </c>
      <c r="C2834">
        <v>8</v>
      </c>
      <c r="E2834" s="1">
        <v>37247152.902896002</v>
      </c>
      <c r="F2834">
        <v>23.012355117347202</v>
      </c>
      <c r="G2834" t="s">
        <v>462</v>
      </c>
    </row>
    <row r="2835" spans="1:7" x14ac:dyDescent="0.3">
      <c r="A2835">
        <v>2833</v>
      </c>
      <c r="B2835">
        <v>2023</v>
      </c>
      <c r="C2835">
        <v>8</v>
      </c>
      <c r="E2835" s="1">
        <v>25322285.179603402</v>
      </c>
      <c r="F2835">
        <v>8.8092779155933503</v>
      </c>
      <c r="G2835" t="s">
        <v>462</v>
      </c>
    </row>
    <row r="2836" spans="1:7" x14ac:dyDescent="0.3">
      <c r="A2836">
        <v>2834</v>
      </c>
      <c r="B2836">
        <v>2023</v>
      </c>
      <c r="C2836">
        <v>8</v>
      </c>
      <c r="D2836" t="s">
        <v>615</v>
      </c>
      <c r="E2836" s="1">
        <v>2041018330.9093001</v>
      </c>
      <c r="F2836">
        <v>40.018626397327999</v>
      </c>
      <c r="G2836" t="s">
        <v>462</v>
      </c>
    </row>
    <row r="2837" spans="1:7" x14ac:dyDescent="0.3">
      <c r="A2837">
        <v>2835</v>
      </c>
      <c r="B2837">
        <v>2023</v>
      </c>
      <c r="C2837">
        <v>8</v>
      </c>
      <c r="D2837" t="s">
        <v>616</v>
      </c>
      <c r="E2837" s="1">
        <v>605930355.27862597</v>
      </c>
      <c r="F2837">
        <v>80.243162083864405</v>
      </c>
      <c r="G2837" t="s">
        <v>462</v>
      </c>
    </row>
    <row r="2838" spans="1:7" x14ac:dyDescent="0.3">
      <c r="A2838">
        <v>2836</v>
      </c>
      <c r="B2838">
        <v>2023</v>
      </c>
      <c r="C2838">
        <v>8</v>
      </c>
      <c r="E2838" s="1">
        <v>131035151.786063</v>
      </c>
      <c r="F2838">
        <v>81.899401905835305</v>
      </c>
      <c r="G2838" t="s">
        <v>462</v>
      </c>
    </row>
    <row r="2839" spans="1:7" x14ac:dyDescent="0.3">
      <c r="A2839">
        <v>2837</v>
      </c>
      <c r="B2839">
        <v>2023</v>
      </c>
      <c r="C2839">
        <v>8</v>
      </c>
      <c r="D2839" t="s">
        <v>617</v>
      </c>
      <c r="E2839" s="1">
        <v>611436351.56101799</v>
      </c>
      <c r="F2839">
        <v>66.750363590775294</v>
      </c>
      <c r="G2839" t="s">
        <v>462</v>
      </c>
    </row>
    <row r="2840" spans="1:7" x14ac:dyDescent="0.3">
      <c r="A2840">
        <v>2838</v>
      </c>
      <c r="B2840">
        <v>2023</v>
      </c>
      <c r="C2840">
        <v>8</v>
      </c>
      <c r="E2840" s="1">
        <v>35239045.096558496</v>
      </c>
      <c r="F2840">
        <v>61.827392488800101</v>
      </c>
      <c r="G2840" t="s">
        <v>462</v>
      </c>
    </row>
    <row r="2841" spans="1:7" x14ac:dyDescent="0.3">
      <c r="A2841">
        <v>2839</v>
      </c>
      <c r="B2841">
        <v>2023</v>
      </c>
      <c r="C2841">
        <v>8</v>
      </c>
      <c r="D2841" t="s">
        <v>619</v>
      </c>
      <c r="E2841" s="1">
        <v>411572220.10175699</v>
      </c>
      <c r="F2841">
        <v>61.781021508489303</v>
      </c>
      <c r="G2841" t="s">
        <v>462</v>
      </c>
    </row>
    <row r="2842" spans="1:7" x14ac:dyDescent="0.3">
      <c r="A2842">
        <v>2840</v>
      </c>
      <c r="B2842">
        <v>2023</v>
      </c>
      <c r="C2842">
        <v>8</v>
      </c>
      <c r="D2842" t="s">
        <v>621</v>
      </c>
      <c r="E2842" s="1">
        <v>142609914.55098999</v>
      </c>
      <c r="F2842">
        <v>53.2905424106292</v>
      </c>
      <c r="G2842" t="s">
        <v>462</v>
      </c>
    </row>
    <row r="2843" spans="1:7" x14ac:dyDescent="0.3">
      <c r="A2843">
        <v>2841</v>
      </c>
      <c r="B2843">
        <v>2023</v>
      </c>
      <c r="C2843">
        <v>8</v>
      </c>
      <c r="D2843" t="s">
        <v>622</v>
      </c>
      <c r="E2843" s="1">
        <v>325241863.996732</v>
      </c>
      <c r="F2843">
        <v>36.736207442398502</v>
      </c>
      <c r="G2843" t="s">
        <v>462</v>
      </c>
    </row>
    <row r="2844" spans="1:7" x14ac:dyDescent="0.3">
      <c r="A2844">
        <v>2842</v>
      </c>
      <c r="B2844">
        <v>2023</v>
      </c>
      <c r="C2844">
        <v>8</v>
      </c>
      <c r="D2844" t="s">
        <v>623</v>
      </c>
      <c r="E2844" s="1">
        <v>549866723.00464296</v>
      </c>
      <c r="F2844">
        <v>35.080524495596897</v>
      </c>
      <c r="G2844" t="s">
        <v>462</v>
      </c>
    </row>
    <row r="2845" spans="1:7" x14ac:dyDescent="0.3">
      <c r="A2845">
        <v>2843</v>
      </c>
      <c r="B2845">
        <v>2023</v>
      </c>
      <c r="C2845">
        <v>8</v>
      </c>
      <c r="E2845" s="1">
        <v>51177523.518806398</v>
      </c>
      <c r="F2845">
        <v>47.447215711723203</v>
      </c>
      <c r="G2845" t="s">
        <v>462</v>
      </c>
    </row>
    <row r="2846" spans="1:7" x14ac:dyDescent="0.3">
      <c r="A2846">
        <v>2844</v>
      </c>
      <c r="B2846">
        <v>2023</v>
      </c>
      <c r="C2846">
        <v>8</v>
      </c>
      <c r="E2846" s="1">
        <v>18918004.079254899</v>
      </c>
      <c r="F2846">
        <v>34.148153821627297</v>
      </c>
      <c r="G2846" t="s">
        <v>462</v>
      </c>
    </row>
    <row r="2847" spans="1:7" x14ac:dyDescent="0.3">
      <c r="A2847">
        <v>2845</v>
      </c>
      <c r="B2847">
        <v>2023</v>
      </c>
      <c r="C2847">
        <v>8</v>
      </c>
      <c r="E2847" s="1">
        <v>167968861.782038</v>
      </c>
      <c r="F2847">
        <v>28.773681823723699</v>
      </c>
      <c r="G2847" t="s">
        <v>462</v>
      </c>
    </row>
    <row r="2848" spans="1:7" x14ac:dyDescent="0.3">
      <c r="A2848">
        <v>2846</v>
      </c>
      <c r="B2848">
        <v>2023</v>
      </c>
      <c r="C2848">
        <v>8</v>
      </c>
      <c r="E2848" s="1">
        <v>81433391.728578895</v>
      </c>
      <c r="F2848">
        <v>0</v>
      </c>
      <c r="G2848" t="s">
        <v>462</v>
      </c>
    </row>
    <row r="2849" spans="1:7" x14ac:dyDescent="0.3">
      <c r="A2849">
        <v>2847</v>
      </c>
      <c r="B2849">
        <v>2023</v>
      </c>
      <c r="C2849">
        <v>8</v>
      </c>
      <c r="D2849" t="s">
        <v>624</v>
      </c>
      <c r="E2849" s="1">
        <v>11550167785.3235</v>
      </c>
      <c r="F2849">
        <v>2.46819262742659</v>
      </c>
      <c r="G2849" t="s">
        <v>462</v>
      </c>
    </row>
    <row r="2850" spans="1:7" x14ac:dyDescent="0.3">
      <c r="A2850">
        <v>2848</v>
      </c>
      <c r="B2850">
        <v>2023</v>
      </c>
      <c r="C2850">
        <v>8</v>
      </c>
      <c r="D2850" t="s">
        <v>625</v>
      </c>
      <c r="E2850" s="1">
        <v>13014403053.783501</v>
      </c>
      <c r="F2850">
        <v>33.319788341676201</v>
      </c>
      <c r="G2850" t="s">
        <v>462</v>
      </c>
    </row>
    <row r="2851" spans="1:7" x14ac:dyDescent="0.3">
      <c r="A2851">
        <v>2849</v>
      </c>
      <c r="B2851">
        <v>2023</v>
      </c>
      <c r="C2851">
        <v>8</v>
      </c>
      <c r="D2851" t="s">
        <v>626</v>
      </c>
      <c r="E2851" s="1">
        <v>1423069413.0258601</v>
      </c>
      <c r="F2851">
        <v>67.377937928298195</v>
      </c>
      <c r="G2851" t="s">
        <v>462</v>
      </c>
    </row>
    <row r="2852" spans="1:7" x14ac:dyDescent="0.3">
      <c r="A2852">
        <v>2850</v>
      </c>
      <c r="B2852">
        <v>2023</v>
      </c>
      <c r="C2852">
        <v>8</v>
      </c>
      <c r="D2852" t="s">
        <v>627</v>
      </c>
      <c r="E2852" s="1">
        <v>604356379.307827</v>
      </c>
      <c r="F2852">
        <v>61.4240709381424</v>
      </c>
      <c r="G2852" t="s">
        <v>462</v>
      </c>
    </row>
    <row r="2853" spans="1:7" x14ac:dyDescent="0.3">
      <c r="A2853">
        <v>2851</v>
      </c>
      <c r="B2853">
        <v>2023</v>
      </c>
      <c r="C2853">
        <v>8</v>
      </c>
      <c r="D2853" t="s">
        <v>628</v>
      </c>
      <c r="E2853" s="1">
        <v>728853784.529477</v>
      </c>
      <c r="F2853">
        <v>62.944527078883098</v>
      </c>
      <c r="G2853" t="s">
        <v>462</v>
      </c>
    </row>
    <row r="2854" spans="1:7" x14ac:dyDescent="0.3">
      <c r="A2854">
        <v>2852</v>
      </c>
      <c r="B2854">
        <v>2023</v>
      </c>
      <c r="C2854">
        <v>8</v>
      </c>
      <c r="D2854" t="s">
        <v>629</v>
      </c>
      <c r="E2854" s="1">
        <v>1156953600.2190299</v>
      </c>
      <c r="F2854">
        <v>22.9884742580291</v>
      </c>
      <c r="G2854" t="s">
        <v>462</v>
      </c>
    </row>
    <row r="2855" spans="1:7" x14ac:dyDescent="0.3">
      <c r="A2855">
        <v>2853</v>
      </c>
      <c r="B2855">
        <v>2023</v>
      </c>
      <c r="C2855">
        <v>8</v>
      </c>
      <c r="D2855" t="s">
        <v>630</v>
      </c>
      <c r="E2855" s="1">
        <v>8242799167.7091198</v>
      </c>
      <c r="F2855">
        <v>1.6155932225207901</v>
      </c>
      <c r="G2855" t="s">
        <v>462</v>
      </c>
    </row>
    <row r="2856" spans="1:7" x14ac:dyDescent="0.3">
      <c r="A2856">
        <v>2854</v>
      </c>
      <c r="B2856">
        <v>2023</v>
      </c>
      <c r="C2856">
        <v>8</v>
      </c>
      <c r="D2856" t="s">
        <v>631</v>
      </c>
      <c r="E2856" s="1">
        <v>968076931.52810705</v>
      </c>
      <c r="F2856">
        <v>45.023849258803097</v>
      </c>
      <c r="G2856" t="s">
        <v>462</v>
      </c>
    </row>
    <row r="2857" spans="1:7" x14ac:dyDescent="0.3">
      <c r="A2857">
        <v>2855</v>
      </c>
      <c r="B2857">
        <v>2023</v>
      </c>
      <c r="C2857">
        <v>8</v>
      </c>
      <c r="D2857" t="s">
        <v>632</v>
      </c>
      <c r="E2857" s="1">
        <v>755819072.60557199</v>
      </c>
      <c r="F2857">
        <v>37.286944519872698</v>
      </c>
      <c r="G2857" t="s">
        <v>462</v>
      </c>
    </row>
    <row r="2858" spans="1:7" x14ac:dyDescent="0.3">
      <c r="A2858">
        <v>2856</v>
      </c>
      <c r="B2858">
        <v>2023</v>
      </c>
      <c r="C2858">
        <v>9</v>
      </c>
      <c r="D2858" t="s">
        <v>597</v>
      </c>
      <c r="E2858" s="1">
        <v>11471728699.770399</v>
      </c>
      <c r="F2858">
        <v>17.367275764804798</v>
      </c>
      <c r="G2858" t="s">
        <v>462</v>
      </c>
    </row>
    <row r="2859" spans="1:7" x14ac:dyDescent="0.3">
      <c r="A2859">
        <v>2857</v>
      </c>
      <c r="B2859">
        <v>2023</v>
      </c>
      <c r="C2859">
        <v>9</v>
      </c>
      <c r="D2859" t="s">
        <v>598</v>
      </c>
      <c r="E2859" s="1">
        <v>3687689163.67488</v>
      </c>
      <c r="F2859">
        <v>90.6130247866096</v>
      </c>
      <c r="G2859" t="s">
        <v>462</v>
      </c>
    </row>
    <row r="2860" spans="1:7" x14ac:dyDescent="0.3">
      <c r="A2860">
        <v>2858</v>
      </c>
      <c r="B2860">
        <v>2023</v>
      </c>
      <c r="C2860">
        <v>9</v>
      </c>
      <c r="D2860" t="s">
        <v>599</v>
      </c>
      <c r="E2860" s="1">
        <v>1328345994.4294701</v>
      </c>
      <c r="F2860">
        <v>97.884176353923607</v>
      </c>
      <c r="G2860" t="s">
        <v>462</v>
      </c>
    </row>
    <row r="2861" spans="1:7" x14ac:dyDescent="0.3">
      <c r="A2861">
        <v>2859</v>
      </c>
      <c r="B2861">
        <v>2023</v>
      </c>
      <c r="C2861">
        <v>9</v>
      </c>
      <c r="D2861" t="s">
        <v>600</v>
      </c>
      <c r="E2861" s="1">
        <v>2386916831.8411002</v>
      </c>
      <c r="F2861">
        <v>130.68555740166499</v>
      </c>
      <c r="G2861" t="s">
        <v>462</v>
      </c>
    </row>
    <row r="2862" spans="1:7" x14ac:dyDescent="0.3">
      <c r="A2862">
        <v>2860</v>
      </c>
      <c r="B2862">
        <v>2023</v>
      </c>
      <c r="C2862">
        <v>9</v>
      </c>
      <c r="D2862" t="s">
        <v>601</v>
      </c>
      <c r="E2862" s="1">
        <v>1267625229.7317801</v>
      </c>
      <c r="F2862">
        <v>113.467947913682</v>
      </c>
      <c r="G2862" t="s">
        <v>462</v>
      </c>
    </row>
    <row r="2863" spans="1:7" x14ac:dyDescent="0.3">
      <c r="A2863">
        <v>2861</v>
      </c>
      <c r="B2863">
        <v>2023</v>
      </c>
      <c r="C2863">
        <v>9</v>
      </c>
      <c r="D2863" t="s">
        <v>602</v>
      </c>
      <c r="E2863" s="1">
        <v>391058343.134152</v>
      </c>
      <c r="F2863">
        <v>144.48323387673301</v>
      </c>
      <c r="G2863" t="s">
        <v>462</v>
      </c>
    </row>
    <row r="2864" spans="1:7" x14ac:dyDescent="0.3">
      <c r="A2864">
        <v>2862</v>
      </c>
      <c r="B2864">
        <v>2023</v>
      </c>
      <c r="C2864">
        <v>9</v>
      </c>
      <c r="D2864" t="s">
        <v>603</v>
      </c>
      <c r="E2864" s="1">
        <v>422085764.02112901</v>
      </c>
      <c r="F2864">
        <v>163.83644939056299</v>
      </c>
      <c r="G2864" t="s">
        <v>462</v>
      </c>
    </row>
    <row r="2865" spans="1:7" x14ac:dyDescent="0.3">
      <c r="A2865">
        <v>2863</v>
      </c>
      <c r="B2865">
        <v>2023</v>
      </c>
      <c r="C2865">
        <v>9</v>
      </c>
      <c r="D2865" t="s">
        <v>604</v>
      </c>
      <c r="E2865" s="1">
        <v>397694749.90066302</v>
      </c>
      <c r="F2865">
        <v>167.782034885466</v>
      </c>
      <c r="G2865" t="s">
        <v>462</v>
      </c>
    </row>
    <row r="2866" spans="1:7" x14ac:dyDescent="0.3">
      <c r="A2866">
        <v>2864</v>
      </c>
      <c r="B2866">
        <v>2023</v>
      </c>
      <c r="C2866">
        <v>9</v>
      </c>
      <c r="D2866" t="s">
        <v>605</v>
      </c>
      <c r="E2866" s="1">
        <v>1517354861.31195</v>
      </c>
      <c r="F2866">
        <v>119.002502366062</v>
      </c>
      <c r="G2866" t="s">
        <v>462</v>
      </c>
    </row>
    <row r="2867" spans="1:7" x14ac:dyDescent="0.3">
      <c r="A2867">
        <v>2865</v>
      </c>
      <c r="B2867">
        <v>2023</v>
      </c>
      <c r="C2867">
        <v>9</v>
      </c>
      <c r="D2867" t="s">
        <v>606</v>
      </c>
      <c r="E2867" s="1">
        <v>5106491399.3695297</v>
      </c>
      <c r="F2867">
        <v>97.711444658854205</v>
      </c>
      <c r="G2867" t="s">
        <v>462</v>
      </c>
    </row>
    <row r="2868" spans="1:7" x14ac:dyDescent="0.3">
      <c r="A2868">
        <v>2866</v>
      </c>
      <c r="B2868">
        <v>2023</v>
      </c>
      <c r="C2868">
        <v>9</v>
      </c>
      <c r="D2868" t="s">
        <v>607</v>
      </c>
      <c r="E2868" s="1">
        <v>1640324372.38025</v>
      </c>
      <c r="F2868">
        <v>31.322647658304</v>
      </c>
      <c r="G2868" t="s">
        <v>462</v>
      </c>
    </row>
    <row r="2869" spans="1:7" x14ac:dyDescent="0.3">
      <c r="A2869">
        <v>2867</v>
      </c>
      <c r="B2869">
        <v>2023</v>
      </c>
      <c r="C2869">
        <v>9</v>
      </c>
      <c r="D2869" t="s">
        <v>608</v>
      </c>
      <c r="E2869" s="1">
        <v>1996197430.5933101</v>
      </c>
      <c r="F2869">
        <v>17.073968525274399</v>
      </c>
      <c r="G2869" t="s">
        <v>462</v>
      </c>
    </row>
    <row r="2870" spans="1:7" x14ac:dyDescent="0.3">
      <c r="A2870">
        <v>2868</v>
      </c>
      <c r="B2870">
        <v>2023</v>
      </c>
      <c r="C2870">
        <v>9</v>
      </c>
      <c r="D2870" t="s">
        <v>609</v>
      </c>
      <c r="E2870" s="1">
        <v>827884512.01094699</v>
      </c>
      <c r="F2870">
        <v>144.538000517543</v>
      </c>
      <c r="G2870" t="s">
        <v>462</v>
      </c>
    </row>
    <row r="2871" spans="1:7" x14ac:dyDescent="0.3">
      <c r="A2871">
        <v>2869</v>
      </c>
      <c r="B2871">
        <v>2023</v>
      </c>
      <c r="C2871">
        <v>9</v>
      </c>
      <c r="D2871" t="s">
        <v>610</v>
      </c>
      <c r="E2871" s="1">
        <v>27925066662.691898</v>
      </c>
      <c r="F2871">
        <v>14.030612505595601</v>
      </c>
      <c r="G2871" t="s">
        <v>462</v>
      </c>
    </row>
    <row r="2872" spans="1:7" x14ac:dyDescent="0.3">
      <c r="A2872">
        <v>2870</v>
      </c>
      <c r="B2872">
        <v>2023</v>
      </c>
      <c r="C2872">
        <v>9</v>
      </c>
      <c r="D2872" t="s">
        <v>611</v>
      </c>
      <c r="E2872" s="1">
        <v>9991630666.6372299</v>
      </c>
      <c r="F2872">
        <v>5.6947293020859098</v>
      </c>
      <c r="G2872" t="s">
        <v>462</v>
      </c>
    </row>
    <row r="2873" spans="1:7" x14ac:dyDescent="0.3">
      <c r="A2873">
        <v>2871</v>
      </c>
      <c r="B2873">
        <v>2023</v>
      </c>
      <c r="C2873">
        <v>9</v>
      </c>
      <c r="E2873" s="1">
        <v>7292661387.1202002</v>
      </c>
      <c r="F2873">
        <v>7.1516290311860899</v>
      </c>
      <c r="G2873" t="s">
        <v>462</v>
      </c>
    </row>
    <row r="2874" spans="1:7" x14ac:dyDescent="0.3">
      <c r="A2874">
        <v>2872</v>
      </c>
      <c r="B2874">
        <v>2023</v>
      </c>
      <c r="C2874">
        <v>9</v>
      </c>
      <c r="D2874" t="s">
        <v>612</v>
      </c>
      <c r="E2874" s="1">
        <v>13256390113.066601</v>
      </c>
      <c r="F2874">
        <v>8.7651340550522203</v>
      </c>
      <c r="G2874" t="s">
        <v>462</v>
      </c>
    </row>
    <row r="2875" spans="1:7" x14ac:dyDescent="0.3">
      <c r="A2875">
        <v>2873</v>
      </c>
      <c r="B2875">
        <v>2023</v>
      </c>
      <c r="C2875">
        <v>9</v>
      </c>
      <c r="D2875" t="s">
        <v>613</v>
      </c>
      <c r="E2875" s="1">
        <v>3581196595.78016</v>
      </c>
      <c r="F2875">
        <v>0.15042991655948301</v>
      </c>
      <c r="G2875" t="s">
        <v>462</v>
      </c>
    </row>
    <row r="2876" spans="1:7" x14ac:dyDescent="0.3">
      <c r="A2876">
        <v>2874</v>
      </c>
      <c r="B2876">
        <v>2023</v>
      </c>
      <c r="C2876">
        <v>9</v>
      </c>
      <c r="E2876" s="1">
        <v>37247152.902896002</v>
      </c>
      <c r="F2876">
        <v>6.0502069320265701E-2</v>
      </c>
      <c r="G2876" t="s">
        <v>462</v>
      </c>
    </row>
    <row r="2877" spans="1:7" x14ac:dyDescent="0.3">
      <c r="A2877">
        <v>2875</v>
      </c>
      <c r="B2877">
        <v>2023</v>
      </c>
      <c r="C2877">
        <v>9</v>
      </c>
      <c r="E2877" s="1">
        <v>25322285.179603402</v>
      </c>
      <c r="F2877">
        <v>0</v>
      </c>
      <c r="G2877" t="s">
        <v>462</v>
      </c>
    </row>
    <row r="2878" spans="1:7" x14ac:dyDescent="0.3">
      <c r="A2878">
        <v>2876</v>
      </c>
      <c r="B2878">
        <v>2023</v>
      </c>
      <c r="C2878">
        <v>9</v>
      </c>
      <c r="D2878" t="s">
        <v>615</v>
      </c>
      <c r="E2878" s="1">
        <v>2041018330.9093001</v>
      </c>
      <c r="F2878">
        <v>53.164242343980199</v>
      </c>
      <c r="G2878" t="s">
        <v>462</v>
      </c>
    </row>
    <row r="2879" spans="1:7" x14ac:dyDescent="0.3">
      <c r="A2879">
        <v>2877</v>
      </c>
      <c r="B2879">
        <v>2023</v>
      </c>
      <c r="C2879">
        <v>9</v>
      </c>
      <c r="D2879" t="s">
        <v>616</v>
      </c>
      <c r="E2879" s="1">
        <v>605930355.27862597</v>
      </c>
      <c r="F2879">
        <v>90.473237848451205</v>
      </c>
      <c r="G2879" t="s">
        <v>462</v>
      </c>
    </row>
    <row r="2880" spans="1:7" x14ac:dyDescent="0.3">
      <c r="A2880">
        <v>2878</v>
      </c>
      <c r="B2880">
        <v>2023</v>
      </c>
      <c r="C2880">
        <v>9</v>
      </c>
      <c r="E2880" s="1">
        <v>131035151.786063</v>
      </c>
      <c r="F2880">
        <v>65.653044386010194</v>
      </c>
      <c r="G2880" t="s">
        <v>462</v>
      </c>
    </row>
    <row r="2881" spans="1:7" x14ac:dyDescent="0.3">
      <c r="A2881">
        <v>2879</v>
      </c>
      <c r="B2881">
        <v>2023</v>
      </c>
      <c r="C2881">
        <v>9</v>
      </c>
      <c r="D2881" t="s">
        <v>617</v>
      </c>
      <c r="E2881" s="1">
        <v>611436351.56101799</v>
      </c>
      <c r="F2881">
        <v>118.234009790435</v>
      </c>
      <c r="G2881" t="s">
        <v>462</v>
      </c>
    </row>
    <row r="2882" spans="1:7" x14ac:dyDescent="0.3">
      <c r="A2882">
        <v>2880</v>
      </c>
      <c r="B2882">
        <v>2023</v>
      </c>
      <c r="C2882">
        <v>9</v>
      </c>
      <c r="E2882" s="1">
        <v>35239045.096558496</v>
      </c>
      <c r="F2882">
        <v>92.025148713555794</v>
      </c>
      <c r="G2882" t="s">
        <v>462</v>
      </c>
    </row>
    <row r="2883" spans="1:7" x14ac:dyDescent="0.3">
      <c r="A2883">
        <v>2881</v>
      </c>
      <c r="B2883">
        <v>2023</v>
      </c>
      <c r="C2883">
        <v>9</v>
      </c>
      <c r="D2883" t="s">
        <v>619</v>
      </c>
      <c r="E2883" s="1">
        <v>411572220.10175699</v>
      </c>
      <c r="F2883">
        <v>141.792094823746</v>
      </c>
      <c r="G2883" t="s">
        <v>462</v>
      </c>
    </row>
    <row r="2884" spans="1:7" x14ac:dyDescent="0.3">
      <c r="A2884">
        <v>2882</v>
      </c>
      <c r="B2884">
        <v>2023</v>
      </c>
      <c r="C2884">
        <v>9</v>
      </c>
      <c r="D2884" t="s">
        <v>621</v>
      </c>
      <c r="E2884" s="1">
        <v>142609914.55098999</v>
      </c>
      <c r="F2884">
        <v>162.12985266438</v>
      </c>
      <c r="G2884" t="s">
        <v>462</v>
      </c>
    </row>
    <row r="2885" spans="1:7" x14ac:dyDescent="0.3">
      <c r="A2885">
        <v>2883</v>
      </c>
      <c r="B2885">
        <v>2023</v>
      </c>
      <c r="C2885">
        <v>9</v>
      </c>
      <c r="D2885" t="s">
        <v>622</v>
      </c>
      <c r="E2885" s="1">
        <v>325241863.996732</v>
      </c>
      <c r="F2885">
        <v>90.719332741829206</v>
      </c>
      <c r="G2885" t="s">
        <v>462</v>
      </c>
    </row>
    <row r="2886" spans="1:7" x14ac:dyDescent="0.3">
      <c r="A2886">
        <v>2884</v>
      </c>
      <c r="B2886">
        <v>2023</v>
      </c>
      <c r="C2886">
        <v>9</v>
      </c>
      <c r="D2886" t="s">
        <v>623</v>
      </c>
      <c r="E2886" s="1">
        <v>549866723.00464296</v>
      </c>
      <c r="F2886">
        <v>95.329178365168005</v>
      </c>
      <c r="G2886" t="s">
        <v>462</v>
      </c>
    </row>
    <row r="2887" spans="1:7" x14ac:dyDescent="0.3">
      <c r="A2887">
        <v>2885</v>
      </c>
      <c r="B2887">
        <v>2023</v>
      </c>
      <c r="C2887">
        <v>9</v>
      </c>
      <c r="E2887" s="1">
        <v>51177523.518806398</v>
      </c>
      <c r="F2887">
        <v>113.810718928957</v>
      </c>
      <c r="G2887" t="s">
        <v>462</v>
      </c>
    </row>
    <row r="2888" spans="1:7" x14ac:dyDescent="0.3">
      <c r="A2888">
        <v>2886</v>
      </c>
      <c r="B2888">
        <v>2023</v>
      </c>
      <c r="C2888">
        <v>9</v>
      </c>
      <c r="E2888" s="1">
        <v>18918004.079254899</v>
      </c>
      <c r="F2888">
        <v>83.224613994359899</v>
      </c>
      <c r="G2888" t="s">
        <v>462</v>
      </c>
    </row>
    <row r="2889" spans="1:7" x14ac:dyDescent="0.3">
      <c r="A2889">
        <v>2887</v>
      </c>
      <c r="B2889">
        <v>2023</v>
      </c>
      <c r="C2889">
        <v>9</v>
      </c>
      <c r="E2889" s="1">
        <v>167968861.782038</v>
      </c>
      <c r="F2889">
        <v>54.736889872057603</v>
      </c>
      <c r="G2889" t="s">
        <v>462</v>
      </c>
    </row>
    <row r="2890" spans="1:7" x14ac:dyDescent="0.3">
      <c r="A2890">
        <v>2888</v>
      </c>
      <c r="B2890">
        <v>2023</v>
      </c>
      <c r="C2890">
        <v>9</v>
      </c>
      <c r="E2890" s="1">
        <v>81433391.728578895</v>
      </c>
      <c r="F2890">
        <v>0.221368921505988</v>
      </c>
      <c r="G2890" t="s">
        <v>462</v>
      </c>
    </row>
    <row r="2891" spans="1:7" x14ac:dyDescent="0.3">
      <c r="A2891">
        <v>2889</v>
      </c>
      <c r="B2891">
        <v>2023</v>
      </c>
      <c r="C2891">
        <v>9</v>
      </c>
      <c r="D2891" t="s">
        <v>624</v>
      </c>
      <c r="E2891" s="1">
        <v>11550167785.3235</v>
      </c>
      <c r="F2891">
        <v>2.3543321407995998</v>
      </c>
      <c r="G2891" t="s">
        <v>462</v>
      </c>
    </row>
    <row r="2892" spans="1:7" x14ac:dyDescent="0.3">
      <c r="A2892">
        <v>2890</v>
      </c>
      <c r="B2892">
        <v>2023</v>
      </c>
      <c r="C2892">
        <v>9</v>
      </c>
      <c r="D2892" t="s">
        <v>625</v>
      </c>
      <c r="E2892" s="1">
        <v>13014403053.783501</v>
      </c>
      <c r="F2892">
        <v>17.337970670938599</v>
      </c>
      <c r="G2892" t="s">
        <v>462</v>
      </c>
    </row>
    <row r="2893" spans="1:7" x14ac:dyDescent="0.3">
      <c r="A2893">
        <v>2891</v>
      </c>
      <c r="B2893">
        <v>2023</v>
      </c>
      <c r="C2893">
        <v>9</v>
      </c>
      <c r="D2893" t="s">
        <v>626</v>
      </c>
      <c r="E2893" s="1">
        <v>1423069413.0258601</v>
      </c>
      <c r="F2893">
        <v>66.680364910957195</v>
      </c>
      <c r="G2893" t="s">
        <v>462</v>
      </c>
    </row>
    <row r="2894" spans="1:7" x14ac:dyDescent="0.3">
      <c r="A2894">
        <v>2892</v>
      </c>
      <c r="B2894">
        <v>2023</v>
      </c>
      <c r="C2894">
        <v>9</v>
      </c>
      <c r="D2894" t="s">
        <v>627</v>
      </c>
      <c r="E2894" s="1">
        <v>604356379.307827</v>
      </c>
      <c r="F2894">
        <v>85.2520506189678</v>
      </c>
      <c r="G2894" t="s">
        <v>462</v>
      </c>
    </row>
    <row r="2895" spans="1:7" x14ac:dyDescent="0.3">
      <c r="A2895">
        <v>2893</v>
      </c>
      <c r="B2895">
        <v>2023</v>
      </c>
      <c r="C2895">
        <v>9</v>
      </c>
      <c r="D2895" t="s">
        <v>628</v>
      </c>
      <c r="E2895" s="1">
        <v>728853784.529477</v>
      </c>
      <c r="F2895">
        <v>109.305086874227</v>
      </c>
      <c r="G2895" t="s">
        <v>462</v>
      </c>
    </row>
    <row r="2896" spans="1:7" x14ac:dyDescent="0.3">
      <c r="A2896">
        <v>2894</v>
      </c>
      <c r="B2896">
        <v>2023</v>
      </c>
      <c r="C2896">
        <v>9</v>
      </c>
      <c r="D2896" t="s">
        <v>629</v>
      </c>
      <c r="E2896" s="1">
        <v>1156953600.2190299</v>
      </c>
      <c r="F2896">
        <v>64.902495900709198</v>
      </c>
      <c r="G2896" t="s">
        <v>462</v>
      </c>
    </row>
    <row r="2897" spans="1:7" x14ac:dyDescent="0.3">
      <c r="A2897">
        <v>2895</v>
      </c>
      <c r="B2897">
        <v>2023</v>
      </c>
      <c r="C2897">
        <v>9</v>
      </c>
      <c r="D2897" t="s">
        <v>630</v>
      </c>
      <c r="E2897" s="1">
        <v>8242799167.7091198</v>
      </c>
      <c r="F2897">
        <v>17.807540897065799</v>
      </c>
      <c r="G2897" t="s">
        <v>462</v>
      </c>
    </row>
    <row r="2898" spans="1:7" x14ac:dyDescent="0.3">
      <c r="A2898">
        <v>2896</v>
      </c>
      <c r="B2898">
        <v>2023</v>
      </c>
      <c r="C2898">
        <v>9</v>
      </c>
      <c r="D2898" t="s">
        <v>631</v>
      </c>
      <c r="E2898" s="1">
        <v>968076931.52810705</v>
      </c>
      <c r="F2898">
        <v>92.948801939020001</v>
      </c>
      <c r="G2898" t="s">
        <v>462</v>
      </c>
    </row>
    <row r="2899" spans="1:7" x14ac:dyDescent="0.3">
      <c r="A2899">
        <v>2897</v>
      </c>
      <c r="B2899">
        <v>2023</v>
      </c>
      <c r="C2899">
        <v>9</v>
      </c>
      <c r="D2899" t="s">
        <v>632</v>
      </c>
      <c r="E2899" s="1">
        <v>755819072.60557199</v>
      </c>
      <c r="F2899">
        <v>100.756070151849</v>
      </c>
      <c r="G2899" t="s">
        <v>462</v>
      </c>
    </row>
    <row r="2900" spans="1:7" x14ac:dyDescent="0.3">
      <c r="A2900">
        <v>2898</v>
      </c>
      <c r="B2900">
        <v>2023</v>
      </c>
      <c r="C2900">
        <v>10</v>
      </c>
      <c r="D2900" t="s">
        <v>597</v>
      </c>
      <c r="E2900" s="1">
        <v>11471728699.770399</v>
      </c>
      <c r="F2900">
        <v>37.406108568595897</v>
      </c>
      <c r="G2900" t="s">
        <v>462</v>
      </c>
    </row>
    <row r="2901" spans="1:7" x14ac:dyDescent="0.3">
      <c r="A2901">
        <v>2899</v>
      </c>
      <c r="B2901">
        <v>2023</v>
      </c>
      <c r="C2901">
        <v>10</v>
      </c>
      <c r="D2901" t="s">
        <v>598</v>
      </c>
      <c r="E2901" s="1">
        <v>3687689163.67488</v>
      </c>
      <c r="F2901">
        <v>104.687776440902</v>
      </c>
      <c r="G2901" t="s">
        <v>462</v>
      </c>
    </row>
    <row r="2902" spans="1:7" x14ac:dyDescent="0.3">
      <c r="A2902">
        <v>2900</v>
      </c>
      <c r="B2902">
        <v>2023</v>
      </c>
      <c r="C2902">
        <v>10</v>
      </c>
      <c r="D2902" t="s">
        <v>599</v>
      </c>
      <c r="E2902" s="1">
        <v>1328345994.4294701</v>
      </c>
      <c r="F2902">
        <v>152.04407208180001</v>
      </c>
      <c r="G2902" t="s">
        <v>462</v>
      </c>
    </row>
    <row r="2903" spans="1:7" x14ac:dyDescent="0.3">
      <c r="A2903">
        <v>2901</v>
      </c>
      <c r="B2903">
        <v>2023</v>
      </c>
      <c r="C2903">
        <v>10</v>
      </c>
      <c r="D2903" t="s">
        <v>600</v>
      </c>
      <c r="E2903" s="1">
        <v>2386916831.8411002</v>
      </c>
      <c r="F2903">
        <v>126.978285146701</v>
      </c>
      <c r="G2903" t="s">
        <v>462</v>
      </c>
    </row>
    <row r="2904" spans="1:7" x14ac:dyDescent="0.3">
      <c r="A2904">
        <v>2902</v>
      </c>
      <c r="B2904">
        <v>2023</v>
      </c>
      <c r="C2904">
        <v>10</v>
      </c>
      <c r="D2904" t="s">
        <v>601</v>
      </c>
      <c r="E2904" s="1">
        <v>1267625229.7317801</v>
      </c>
      <c r="F2904">
        <v>85.642208899499195</v>
      </c>
      <c r="G2904" t="s">
        <v>462</v>
      </c>
    </row>
    <row r="2905" spans="1:7" x14ac:dyDescent="0.3">
      <c r="A2905">
        <v>2903</v>
      </c>
      <c r="B2905">
        <v>2023</v>
      </c>
      <c r="C2905">
        <v>10</v>
      </c>
      <c r="D2905" t="s">
        <v>602</v>
      </c>
      <c r="E2905" s="1">
        <v>391058343.134152</v>
      </c>
      <c r="F2905">
        <v>138.69941152094401</v>
      </c>
      <c r="G2905" t="s">
        <v>462</v>
      </c>
    </row>
    <row r="2906" spans="1:7" x14ac:dyDescent="0.3">
      <c r="A2906">
        <v>2904</v>
      </c>
      <c r="B2906">
        <v>2023</v>
      </c>
      <c r="C2906">
        <v>10</v>
      </c>
      <c r="D2906" t="s">
        <v>603</v>
      </c>
      <c r="E2906" s="1">
        <v>422085764.02112901</v>
      </c>
      <c r="F2906">
        <v>171.58954030134001</v>
      </c>
      <c r="G2906" t="s">
        <v>462</v>
      </c>
    </row>
    <row r="2907" spans="1:7" x14ac:dyDescent="0.3">
      <c r="A2907">
        <v>2905</v>
      </c>
      <c r="B2907">
        <v>2023</v>
      </c>
      <c r="C2907">
        <v>10</v>
      </c>
      <c r="D2907" t="s">
        <v>604</v>
      </c>
      <c r="E2907" s="1">
        <v>397694749.90066302</v>
      </c>
      <c r="F2907">
        <v>121.301662864619</v>
      </c>
      <c r="G2907" t="s">
        <v>462</v>
      </c>
    </row>
    <row r="2908" spans="1:7" x14ac:dyDescent="0.3">
      <c r="A2908">
        <v>2906</v>
      </c>
      <c r="B2908">
        <v>2023</v>
      </c>
      <c r="C2908">
        <v>10</v>
      </c>
      <c r="D2908" t="s">
        <v>605</v>
      </c>
      <c r="E2908" s="1">
        <v>1517354861.31195</v>
      </c>
      <c r="F2908">
        <v>89.619415624999903</v>
      </c>
      <c r="G2908" t="s">
        <v>462</v>
      </c>
    </row>
    <row r="2909" spans="1:7" x14ac:dyDescent="0.3">
      <c r="A2909">
        <v>2907</v>
      </c>
      <c r="B2909">
        <v>2023</v>
      </c>
      <c r="C2909">
        <v>10</v>
      </c>
      <c r="D2909" t="s">
        <v>606</v>
      </c>
      <c r="E2909" s="1">
        <v>5106491399.3695297</v>
      </c>
      <c r="F2909">
        <v>72.387781163004107</v>
      </c>
      <c r="G2909" t="s">
        <v>462</v>
      </c>
    </row>
    <row r="2910" spans="1:7" x14ac:dyDescent="0.3">
      <c r="A2910">
        <v>2908</v>
      </c>
      <c r="B2910">
        <v>2023</v>
      </c>
      <c r="C2910">
        <v>10</v>
      </c>
      <c r="D2910" t="s">
        <v>607</v>
      </c>
      <c r="E2910" s="1">
        <v>1640324372.38025</v>
      </c>
      <c r="F2910">
        <v>34.714434054889303</v>
      </c>
      <c r="G2910" t="s">
        <v>462</v>
      </c>
    </row>
    <row r="2911" spans="1:7" x14ac:dyDescent="0.3">
      <c r="A2911">
        <v>2909</v>
      </c>
      <c r="B2911">
        <v>2023</v>
      </c>
      <c r="C2911">
        <v>10</v>
      </c>
      <c r="D2911" t="s">
        <v>608</v>
      </c>
      <c r="E2911" s="1">
        <v>1996197430.5933101</v>
      </c>
      <c r="F2911">
        <v>26.717518835818598</v>
      </c>
      <c r="G2911" t="s">
        <v>462</v>
      </c>
    </row>
    <row r="2912" spans="1:7" x14ac:dyDescent="0.3">
      <c r="A2912">
        <v>2910</v>
      </c>
      <c r="B2912">
        <v>2023</v>
      </c>
      <c r="C2912">
        <v>10</v>
      </c>
      <c r="D2912" t="s">
        <v>609</v>
      </c>
      <c r="E2912" s="1">
        <v>827884512.01094699</v>
      </c>
      <c r="F2912">
        <v>98.704279895423298</v>
      </c>
      <c r="G2912" t="s">
        <v>462</v>
      </c>
    </row>
    <row r="2913" spans="1:7" x14ac:dyDescent="0.3">
      <c r="A2913">
        <v>2911</v>
      </c>
      <c r="B2913">
        <v>2023</v>
      </c>
      <c r="C2913">
        <v>10</v>
      </c>
      <c r="D2913" t="s">
        <v>610</v>
      </c>
      <c r="E2913" s="1">
        <v>27925066662.691898</v>
      </c>
      <c r="F2913">
        <v>50.697443526965102</v>
      </c>
      <c r="G2913" t="s">
        <v>462</v>
      </c>
    </row>
    <row r="2914" spans="1:7" x14ac:dyDescent="0.3">
      <c r="A2914">
        <v>2912</v>
      </c>
      <c r="B2914">
        <v>2023</v>
      </c>
      <c r="C2914">
        <v>10</v>
      </c>
      <c r="D2914" t="s">
        <v>611</v>
      </c>
      <c r="E2914" s="1">
        <v>9991630666.6372299</v>
      </c>
      <c r="F2914">
        <v>36.713469225256397</v>
      </c>
      <c r="G2914" t="s">
        <v>462</v>
      </c>
    </row>
    <row r="2915" spans="1:7" x14ac:dyDescent="0.3">
      <c r="A2915">
        <v>2913</v>
      </c>
      <c r="B2915">
        <v>2023</v>
      </c>
      <c r="C2915">
        <v>10</v>
      </c>
      <c r="E2915" s="1">
        <v>7292661387.1202002</v>
      </c>
      <c r="F2915">
        <v>220.720564493149</v>
      </c>
      <c r="G2915" t="s">
        <v>462</v>
      </c>
    </row>
    <row r="2916" spans="1:7" x14ac:dyDescent="0.3">
      <c r="A2916">
        <v>2914</v>
      </c>
      <c r="B2916">
        <v>2023</v>
      </c>
      <c r="C2916">
        <v>10</v>
      </c>
      <c r="D2916" t="s">
        <v>612</v>
      </c>
      <c r="E2916" s="1">
        <v>13256390113.066601</v>
      </c>
      <c r="F2916">
        <v>37.823030101483397</v>
      </c>
      <c r="G2916" t="s">
        <v>462</v>
      </c>
    </row>
    <row r="2917" spans="1:7" x14ac:dyDescent="0.3">
      <c r="A2917">
        <v>2915</v>
      </c>
      <c r="B2917">
        <v>2023</v>
      </c>
      <c r="C2917">
        <v>10</v>
      </c>
      <c r="D2917" t="s">
        <v>613</v>
      </c>
      <c r="E2917" s="1">
        <v>3581196595.78016</v>
      </c>
      <c r="F2917">
        <v>2.4567295988033599</v>
      </c>
      <c r="G2917" t="s">
        <v>462</v>
      </c>
    </row>
    <row r="2918" spans="1:7" x14ac:dyDescent="0.3">
      <c r="A2918">
        <v>2916</v>
      </c>
      <c r="B2918">
        <v>2023</v>
      </c>
      <c r="C2918">
        <v>10</v>
      </c>
      <c r="E2918" s="1">
        <v>37247152.902896002</v>
      </c>
      <c r="F2918">
        <v>244.915382675611</v>
      </c>
      <c r="G2918" t="s">
        <v>462</v>
      </c>
    </row>
    <row r="2919" spans="1:7" x14ac:dyDescent="0.3">
      <c r="A2919">
        <v>2917</v>
      </c>
      <c r="B2919">
        <v>2023</v>
      </c>
      <c r="C2919">
        <v>10</v>
      </c>
      <c r="E2919" s="1">
        <v>25322285.179603402</v>
      </c>
      <c r="F2919">
        <v>3.6540658965029502</v>
      </c>
      <c r="G2919" t="s">
        <v>462</v>
      </c>
    </row>
    <row r="2920" spans="1:7" x14ac:dyDescent="0.3">
      <c r="A2920">
        <v>2918</v>
      </c>
      <c r="B2920">
        <v>2023</v>
      </c>
      <c r="C2920">
        <v>10</v>
      </c>
      <c r="D2920" t="s">
        <v>615</v>
      </c>
      <c r="E2920" s="1">
        <v>2041018330.9093001</v>
      </c>
      <c r="F2920">
        <v>84.372070294772897</v>
      </c>
      <c r="G2920" t="s">
        <v>462</v>
      </c>
    </row>
    <row r="2921" spans="1:7" x14ac:dyDescent="0.3">
      <c r="A2921">
        <v>2919</v>
      </c>
      <c r="B2921">
        <v>2023</v>
      </c>
      <c r="C2921">
        <v>10</v>
      </c>
      <c r="D2921" t="s">
        <v>616</v>
      </c>
      <c r="E2921" s="1">
        <v>605930355.27862597</v>
      </c>
      <c r="F2921">
        <v>73.153142512614494</v>
      </c>
      <c r="G2921" t="s">
        <v>462</v>
      </c>
    </row>
    <row r="2922" spans="1:7" x14ac:dyDescent="0.3">
      <c r="A2922">
        <v>2920</v>
      </c>
      <c r="B2922">
        <v>2023</v>
      </c>
      <c r="C2922">
        <v>10</v>
      </c>
      <c r="E2922" s="1">
        <v>131035151.786063</v>
      </c>
      <c r="F2922">
        <v>135.39744439665199</v>
      </c>
      <c r="G2922" t="s">
        <v>462</v>
      </c>
    </row>
    <row r="2923" spans="1:7" x14ac:dyDescent="0.3">
      <c r="A2923">
        <v>2921</v>
      </c>
      <c r="B2923">
        <v>2023</v>
      </c>
      <c r="C2923">
        <v>10</v>
      </c>
      <c r="D2923" t="s">
        <v>617</v>
      </c>
      <c r="E2923" s="1">
        <v>611436351.56101799</v>
      </c>
      <c r="F2923">
        <v>113.696607177676</v>
      </c>
      <c r="G2923" t="s">
        <v>462</v>
      </c>
    </row>
    <row r="2924" spans="1:7" x14ac:dyDescent="0.3">
      <c r="A2924">
        <v>2922</v>
      </c>
      <c r="B2924">
        <v>2023</v>
      </c>
      <c r="C2924">
        <v>10</v>
      </c>
      <c r="E2924" s="1">
        <v>35239045.096558496</v>
      </c>
      <c r="F2924">
        <v>84.402354827597094</v>
      </c>
      <c r="G2924" t="s">
        <v>462</v>
      </c>
    </row>
    <row r="2925" spans="1:7" x14ac:dyDescent="0.3">
      <c r="A2925">
        <v>2923</v>
      </c>
      <c r="B2925">
        <v>2023</v>
      </c>
      <c r="C2925">
        <v>10</v>
      </c>
      <c r="D2925" t="s">
        <v>619</v>
      </c>
      <c r="E2925" s="1">
        <v>411572220.10175699</v>
      </c>
      <c r="F2925">
        <v>81.132590414001797</v>
      </c>
      <c r="G2925" t="s">
        <v>462</v>
      </c>
    </row>
    <row r="2926" spans="1:7" x14ac:dyDescent="0.3">
      <c r="A2926">
        <v>2924</v>
      </c>
      <c r="B2926">
        <v>2023</v>
      </c>
      <c r="C2926">
        <v>10</v>
      </c>
      <c r="D2926" t="s">
        <v>621</v>
      </c>
      <c r="E2926" s="1">
        <v>142609914.55098999</v>
      </c>
      <c r="F2926">
        <v>114.688537367886</v>
      </c>
      <c r="G2926" t="s">
        <v>462</v>
      </c>
    </row>
    <row r="2927" spans="1:7" x14ac:dyDescent="0.3">
      <c r="A2927">
        <v>2925</v>
      </c>
      <c r="B2927">
        <v>2023</v>
      </c>
      <c r="C2927">
        <v>10</v>
      </c>
      <c r="D2927" t="s">
        <v>622</v>
      </c>
      <c r="E2927" s="1">
        <v>325241863.996732</v>
      </c>
      <c r="F2927">
        <v>84.792448364539297</v>
      </c>
      <c r="G2927" t="s">
        <v>462</v>
      </c>
    </row>
    <row r="2928" spans="1:7" x14ac:dyDescent="0.3">
      <c r="A2928">
        <v>2926</v>
      </c>
      <c r="B2928">
        <v>2023</v>
      </c>
      <c r="C2928">
        <v>10</v>
      </c>
      <c r="D2928" t="s">
        <v>623</v>
      </c>
      <c r="E2928" s="1">
        <v>549866723.00464296</v>
      </c>
      <c r="F2928">
        <v>79.120634310765794</v>
      </c>
      <c r="G2928" t="s">
        <v>462</v>
      </c>
    </row>
    <row r="2929" spans="1:7" x14ac:dyDescent="0.3">
      <c r="A2929">
        <v>2927</v>
      </c>
      <c r="B2929">
        <v>2023</v>
      </c>
      <c r="C2929">
        <v>10</v>
      </c>
      <c r="E2929" s="1">
        <v>51177523.518806398</v>
      </c>
      <c r="F2929">
        <v>100.47403380755</v>
      </c>
      <c r="G2929" t="s">
        <v>462</v>
      </c>
    </row>
    <row r="2930" spans="1:7" x14ac:dyDescent="0.3">
      <c r="A2930">
        <v>2928</v>
      </c>
      <c r="B2930">
        <v>2023</v>
      </c>
      <c r="C2930">
        <v>10</v>
      </c>
      <c r="E2930" s="1">
        <v>18918004.079254899</v>
      </c>
      <c r="F2930">
        <v>72.115308913091795</v>
      </c>
      <c r="G2930" t="s">
        <v>462</v>
      </c>
    </row>
    <row r="2931" spans="1:7" x14ac:dyDescent="0.3">
      <c r="A2931">
        <v>2929</v>
      </c>
      <c r="B2931">
        <v>2023</v>
      </c>
      <c r="C2931">
        <v>10</v>
      </c>
      <c r="E2931" s="1">
        <v>167968861.782038</v>
      </c>
      <c r="F2931">
        <v>94.865155957721896</v>
      </c>
      <c r="G2931" t="s">
        <v>462</v>
      </c>
    </row>
    <row r="2932" spans="1:7" x14ac:dyDescent="0.3">
      <c r="A2932">
        <v>2930</v>
      </c>
      <c r="B2932">
        <v>2023</v>
      </c>
      <c r="C2932">
        <v>10</v>
      </c>
      <c r="E2932" s="1">
        <v>81433391.728578895</v>
      </c>
      <c r="F2932">
        <v>10.597242580567499</v>
      </c>
      <c r="G2932" t="s">
        <v>462</v>
      </c>
    </row>
    <row r="2933" spans="1:7" x14ac:dyDescent="0.3">
      <c r="A2933">
        <v>2931</v>
      </c>
      <c r="B2933">
        <v>2023</v>
      </c>
      <c r="C2933">
        <v>10</v>
      </c>
      <c r="D2933" t="s">
        <v>624</v>
      </c>
      <c r="E2933" s="1">
        <v>11550167785.3235</v>
      </c>
      <c r="F2933">
        <v>67.048065688382707</v>
      </c>
      <c r="G2933" t="s">
        <v>462</v>
      </c>
    </row>
    <row r="2934" spans="1:7" x14ac:dyDescent="0.3">
      <c r="A2934">
        <v>2932</v>
      </c>
      <c r="B2934">
        <v>2023</v>
      </c>
      <c r="C2934">
        <v>10</v>
      </c>
      <c r="D2934" t="s">
        <v>625</v>
      </c>
      <c r="E2934" s="1">
        <v>13014403053.783501</v>
      </c>
      <c r="F2934">
        <v>44.183598212719303</v>
      </c>
      <c r="G2934" t="s">
        <v>462</v>
      </c>
    </row>
    <row r="2935" spans="1:7" x14ac:dyDescent="0.3">
      <c r="A2935">
        <v>2933</v>
      </c>
      <c r="B2935">
        <v>2023</v>
      </c>
      <c r="C2935">
        <v>10</v>
      </c>
      <c r="D2935" t="s">
        <v>626</v>
      </c>
      <c r="E2935" s="1">
        <v>1423069413.0258601</v>
      </c>
      <c r="F2935">
        <v>89.145668347851398</v>
      </c>
      <c r="G2935" t="s">
        <v>462</v>
      </c>
    </row>
    <row r="2936" spans="1:7" x14ac:dyDescent="0.3">
      <c r="A2936">
        <v>2934</v>
      </c>
      <c r="B2936">
        <v>2023</v>
      </c>
      <c r="C2936">
        <v>10</v>
      </c>
      <c r="D2936" t="s">
        <v>627</v>
      </c>
      <c r="E2936" s="1">
        <v>604356379.307827</v>
      </c>
      <c r="F2936">
        <v>88.276995751322502</v>
      </c>
      <c r="G2936" t="s">
        <v>462</v>
      </c>
    </row>
    <row r="2937" spans="1:7" x14ac:dyDescent="0.3">
      <c r="A2937">
        <v>2935</v>
      </c>
      <c r="B2937">
        <v>2023</v>
      </c>
      <c r="C2937">
        <v>10</v>
      </c>
      <c r="D2937" t="s">
        <v>628</v>
      </c>
      <c r="E2937" s="1">
        <v>728853784.529477</v>
      </c>
      <c r="F2937">
        <v>82.618311835546706</v>
      </c>
      <c r="G2937" t="s">
        <v>462</v>
      </c>
    </row>
    <row r="2938" spans="1:7" x14ac:dyDescent="0.3">
      <c r="A2938">
        <v>2936</v>
      </c>
      <c r="B2938">
        <v>2023</v>
      </c>
      <c r="C2938">
        <v>10</v>
      </c>
      <c r="D2938" t="s">
        <v>629</v>
      </c>
      <c r="E2938" s="1">
        <v>1156953600.2190299</v>
      </c>
      <c r="F2938">
        <v>82.462435880489906</v>
      </c>
      <c r="G2938" t="s">
        <v>462</v>
      </c>
    </row>
    <row r="2939" spans="1:7" x14ac:dyDescent="0.3">
      <c r="A2939">
        <v>2937</v>
      </c>
      <c r="B2939">
        <v>2023</v>
      </c>
      <c r="C2939">
        <v>10</v>
      </c>
      <c r="D2939" t="s">
        <v>630</v>
      </c>
      <c r="E2939" s="1">
        <v>8242799167.7091198</v>
      </c>
      <c r="F2939">
        <v>27.190832254843102</v>
      </c>
      <c r="G2939" t="s">
        <v>462</v>
      </c>
    </row>
    <row r="2940" spans="1:7" x14ac:dyDescent="0.3">
      <c r="A2940">
        <v>2938</v>
      </c>
      <c r="B2940">
        <v>2023</v>
      </c>
      <c r="C2940">
        <v>10</v>
      </c>
      <c r="D2940" t="s">
        <v>631</v>
      </c>
      <c r="E2940" s="1">
        <v>968076931.52810705</v>
      </c>
      <c r="F2940">
        <v>113.18960955277799</v>
      </c>
      <c r="G2940" t="s">
        <v>462</v>
      </c>
    </row>
    <row r="2941" spans="1:7" x14ac:dyDescent="0.3">
      <c r="A2941">
        <v>2939</v>
      </c>
      <c r="B2941">
        <v>2023</v>
      </c>
      <c r="C2941">
        <v>10</v>
      </c>
      <c r="D2941" t="s">
        <v>632</v>
      </c>
      <c r="E2941" s="1">
        <v>755819072.60557199</v>
      </c>
      <c r="F2941">
        <v>133.037813083667</v>
      </c>
      <c r="G2941" t="s">
        <v>462</v>
      </c>
    </row>
    <row r="2942" spans="1:7" x14ac:dyDescent="0.3">
      <c r="A2942">
        <v>2940</v>
      </c>
      <c r="B2942">
        <v>2023</v>
      </c>
      <c r="C2942">
        <v>11</v>
      </c>
      <c r="D2942" t="s">
        <v>597</v>
      </c>
      <c r="E2942" s="1">
        <v>11471728699.770399</v>
      </c>
      <c r="F2942">
        <v>23.686237877694602</v>
      </c>
      <c r="G2942" t="s">
        <v>462</v>
      </c>
    </row>
    <row r="2943" spans="1:7" x14ac:dyDescent="0.3">
      <c r="A2943">
        <v>2941</v>
      </c>
      <c r="B2943">
        <v>2023</v>
      </c>
      <c r="C2943">
        <v>11</v>
      </c>
      <c r="D2943" t="s">
        <v>598</v>
      </c>
      <c r="E2943" s="1">
        <v>3687689163.67488</v>
      </c>
      <c r="F2943">
        <v>58.5050495861569</v>
      </c>
      <c r="G2943" t="s">
        <v>462</v>
      </c>
    </row>
    <row r="2944" spans="1:7" x14ac:dyDescent="0.3">
      <c r="A2944">
        <v>2942</v>
      </c>
      <c r="B2944">
        <v>2023</v>
      </c>
      <c r="C2944">
        <v>11</v>
      </c>
      <c r="D2944" t="s">
        <v>599</v>
      </c>
      <c r="E2944" s="1">
        <v>1328345994.4294701</v>
      </c>
      <c r="F2944">
        <v>85.278535888823498</v>
      </c>
      <c r="G2944" t="s">
        <v>462</v>
      </c>
    </row>
    <row r="2945" spans="1:7" x14ac:dyDescent="0.3">
      <c r="A2945">
        <v>2943</v>
      </c>
      <c r="B2945">
        <v>2023</v>
      </c>
      <c r="C2945">
        <v>11</v>
      </c>
      <c r="D2945" t="s">
        <v>600</v>
      </c>
      <c r="E2945" s="1">
        <v>2386916831.8411002</v>
      </c>
      <c r="F2945">
        <v>119.347795614511</v>
      </c>
      <c r="G2945" t="s">
        <v>462</v>
      </c>
    </row>
    <row r="2946" spans="1:7" x14ac:dyDescent="0.3">
      <c r="A2946">
        <v>2944</v>
      </c>
      <c r="B2946">
        <v>2023</v>
      </c>
      <c r="C2946">
        <v>11</v>
      </c>
      <c r="D2946" t="s">
        <v>601</v>
      </c>
      <c r="E2946" s="1">
        <v>1267625229.7317801</v>
      </c>
      <c r="F2946">
        <v>117.343544574955</v>
      </c>
      <c r="G2946" t="s">
        <v>462</v>
      </c>
    </row>
    <row r="2947" spans="1:7" x14ac:dyDescent="0.3">
      <c r="A2947">
        <v>2945</v>
      </c>
      <c r="B2947">
        <v>2023</v>
      </c>
      <c r="C2947">
        <v>11</v>
      </c>
      <c r="D2947" t="s">
        <v>602</v>
      </c>
      <c r="E2947" s="1">
        <v>391058343.134152</v>
      </c>
      <c r="F2947">
        <v>165.343593027786</v>
      </c>
      <c r="G2947" t="s">
        <v>462</v>
      </c>
    </row>
    <row r="2948" spans="1:7" x14ac:dyDescent="0.3">
      <c r="A2948">
        <v>2946</v>
      </c>
      <c r="B2948">
        <v>2023</v>
      </c>
      <c r="C2948">
        <v>11</v>
      </c>
      <c r="D2948" t="s">
        <v>603</v>
      </c>
      <c r="E2948" s="1">
        <v>422085764.02112901</v>
      </c>
      <c r="F2948">
        <v>162.30569426750699</v>
      </c>
      <c r="G2948" t="s">
        <v>462</v>
      </c>
    </row>
    <row r="2949" spans="1:7" x14ac:dyDescent="0.3">
      <c r="A2949">
        <v>2947</v>
      </c>
      <c r="B2949">
        <v>2023</v>
      </c>
      <c r="C2949">
        <v>11</v>
      </c>
      <c r="D2949" t="s">
        <v>604</v>
      </c>
      <c r="E2949" s="1">
        <v>397694749.90066302</v>
      </c>
      <c r="F2949">
        <v>188.39722003917899</v>
      </c>
      <c r="G2949" t="s">
        <v>462</v>
      </c>
    </row>
    <row r="2950" spans="1:7" x14ac:dyDescent="0.3">
      <c r="A2950">
        <v>2948</v>
      </c>
      <c r="B2950">
        <v>2023</v>
      </c>
      <c r="C2950">
        <v>11</v>
      </c>
      <c r="D2950" t="s">
        <v>605</v>
      </c>
      <c r="E2950" s="1">
        <v>1517354861.31195</v>
      </c>
      <c r="F2950">
        <v>224.56326075581401</v>
      </c>
      <c r="G2950" t="s">
        <v>462</v>
      </c>
    </row>
    <row r="2951" spans="1:7" x14ac:dyDescent="0.3">
      <c r="A2951">
        <v>2949</v>
      </c>
      <c r="B2951">
        <v>2023</v>
      </c>
      <c r="C2951">
        <v>11</v>
      </c>
      <c r="D2951" t="s">
        <v>606</v>
      </c>
      <c r="E2951" s="1">
        <v>5106491399.3695297</v>
      </c>
      <c r="F2951">
        <v>222.077807789438</v>
      </c>
      <c r="G2951" t="s">
        <v>462</v>
      </c>
    </row>
    <row r="2952" spans="1:7" x14ac:dyDescent="0.3">
      <c r="A2952">
        <v>2950</v>
      </c>
      <c r="B2952">
        <v>2023</v>
      </c>
      <c r="C2952">
        <v>11</v>
      </c>
      <c r="D2952" t="s">
        <v>607</v>
      </c>
      <c r="E2952" s="1">
        <v>1640324372.38025</v>
      </c>
      <c r="F2952">
        <v>264.06718072360098</v>
      </c>
      <c r="G2952" t="s">
        <v>462</v>
      </c>
    </row>
    <row r="2953" spans="1:7" x14ac:dyDescent="0.3">
      <c r="A2953">
        <v>2951</v>
      </c>
      <c r="B2953">
        <v>2023</v>
      </c>
      <c r="C2953">
        <v>11</v>
      </c>
      <c r="D2953" t="s">
        <v>608</v>
      </c>
      <c r="E2953" s="1">
        <v>1996197430.5933101</v>
      </c>
      <c r="F2953">
        <v>264.12155554614998</v>
      </c>
      <c r="G2953" t="s">
        <v>462</v>
      </c>
    </row>
    <row r="2954" spans="1:7" x14ac:dyDescent="0.3">
      <c r="A2954">
        <v>2952</v>
      </c>
      <c r="B2954">
        <v>2023</v>
      </c>
      <c r="C2954">
        <v>11</v>
      </c>
      <c r="D2954" t="s">
        <v>609</v>
      </c>
      <c r="E2954" s="1">
        <v>827884512.01094699</v>
      </c>
      <c r="F2954">
        <v>171.22894458813599</v>
      </c>
      <c r="G2954" t="s">
        <v>462</v>
      </c>
    </row>
    <row r="2955" spans="1:7" x14ac:dyDescent="0.3">
      <c r="A2955">
        <v>2953</v>
      </c>
      <c r="B2955">
        <v>2023</v>
      </c>
      <c r="C2955">
        <v>11</v>
      </c>
      <c r="D2955" t="s">
        <v>610</v>
      </c>
      <c r="E2955" s="1">
        <v>27925066662.691898</v>
      </c>
      <c r="F2955">
        <v>57.5446630613976</v>
      </c>
      <c r="G2955" t="s">
        <v>462</v>
      </c>
    </row>
    <row r="2956" spans="1:7" x14ac:dyDescent="0.3">
      <c r="A2956">
        <v>2954</v>
      </c>
      <c r="B2956">
        <v>2023</v>
      </c>
      <c r="C2956">
        <v>11</v>
      </c>
      <c r="D2956" t="s">
        <v>611</v>
      </c>
      <c r="E2956" s="1">
        <v>9991630666.6372299</v>
      </c>
      <c r="F2956">
        <v>51.469072271424103</v>
      </c>
      <c r="G2956" t="s">
        <v>462</v>
      </c>
    </row>
    <row r="2957" spans="1:7" x14ac:dyDescent="0.3">
      <c r="A2957">
        <v>2955</v>
      </c>
      <c r="B2957">
        <v>2023</v>
      </c>
      <c r="C2957">
        <v>11</v>
      </c>
      <c r="E2957" s="1">
        <v>7292661387.1202002</v>
      </c>
      <c r="F2957">
        <v>67.179894389686794</v>
      </c>
      <c r="G2957" t="s">
        <v>462</v>
      </c>
    </row>
    <row r="2958" spans="1:7" x14ac:dyDescent="0.3">
      <c r="A2958">
        <v>2956</v>
      </c>
      <c r="B2958">
        <v>2023</v>
      </c>
      <c r="C2958">
        <v>11</v>
      </c>
      <c r="D2958" t="s">
        <v>612</v>
      </c>
      <c r="E2958" s="1">
        <v>13256390113.066601</v>
      </c>
      <c r="F2958">
        <v>21.957611013848101</v>
      </c>
      <c r="G2958" t="s">
        <v>462</v>
      </c>
    </row>
    <row r="2959" spans="1:7" x14ac:dyDescent="0.3">
      <c r="A2959">
        <v>2957</v>
      </c>
      <c r="B2959">
        <v>2023</v>
      </c>
      <c r="C2959">
        <v>11</v>
      </c>
      <c r="D2959" t="s">
        <v>613</v>
      </c>
      <c r="E2959" s="1">
        <v>3581196595.78016</v>
      </c>
      <c r="F2959">
        <v>6.0787161151875004</v>
      </c>
      <c r="G2959" t="s">
        <v>462</v>
      </c>
    </row>
    <row r="2960" spans="1:7" x14ac:dyDescent="0.3">
      <c r="A2960">
        <v>2958</v>
      </c>
      <c r="B2960">
        <v>2023</v>
      </c>
      <c r="C2960">
        <v>11</v>
      </c>
      <c r="E2960" s="1">
        <v>37247152.902896002</v>
      </c>
      <c r="F2960">
        <v>68.680888543917405</v>
      </c>
      <c r="G2960" t="s">
        <v>462</v>
      </c>
    </row>
    <row r="2961" spans="1:7" x14ac:dyDescent="0.3">
      <c r="A2961">
        <v>2959</v>
      </c>
      <c r="B2961">
        <v>2023</v>
      </c>
      <c r="C2961">
        <v>11</v>
      </c>
      <c r="E2961" s="1">
        <v>25322285.179603402</v>
      </c>
      <c r="F2961">
        <v>12.5235927809368</v>
      </c>
      <c r="G2961" t="s">
        <v>462</v>
      </c>
    </row>
    <row r="2962" spans="1:7" x14ac:dyDescent="0.3">
      <c r="A2962">
        <v>2960</v>
      </c>
      <c r="B2962">
        <v>2023</v>
      </c>
      <c r="C2962">
        <v>11</v>
      </c>
      <c r="D2962" t="s">
        <v>615</v>
      </c>
      <c r="E2962" s="1">
        <v>2041018330.9093001</v>
      </c>
      <c r="F2962">
        <v>67.608870750031201</v>
      </c>
      <c r="G2962" t="s">
        <v>462</v>
      </c>
    </row>
    <row r="2963" spans="1:7" x14ac:dyDescent="0.3">
      <c r="A2963">
        <v>2961</v>
      </c>
      <c r="B2963">
        <v>2023</v>
      </c>
      <c r="C2963">
        <v>11</v>
      </c>
      <c r="D2963" t="s">
        <v>616</v>
      </c>
      <c r="E2963" s="1">
        <v>605930355.27862597</v>
      </c>
      <c r="F2963">
        <v>102.296961990833</v>
      </c>
      <c r="G2963" t="s">
        <v>462</v>
      </c>
    </row>
    <row r="2964" spans="1:7" x14ac:dyDescent="0.3">
      <c r="A2964">
        <v>2962</v>
      </c>
      <c r="B2964">
        <v>2023</v>
      </c>
      <c r="C2964">
        <v>11</v>
      </c>
      <c r="E2964" s="1">
        <v>131035151.786063</v>
      </c>
      <c r="F2964">
        <v>117.840032922354</v>
      </c>
      <c r="G2964" t="s">
        <v>462</v>
      </c>
    </row>
    <row r="2965" spans="1:7" x14ac:dyDescent="0.3">
      <c r="A2965">
        <v>2963</v>
      </c>
      <c r="B2965">
        <v>2023</v>
      </c>
      <c r="C2965">
        <v>11</v>
      </c>
      <c r="D2965" t="s">
        <v>617</v>
      </c>
      <c r="E2965" s="1">
        <v>611436351.56101799</v>
      </c>
      <c r="F2965">
        <v>123.362473136178</v>
      </c>
      <c r="G2965" t="s">
        <v>462</v>
      </c>
    </row>
    <row r="2966" spans="1:7" x14ac:dyDescent="0.3">
      <c r="A2966">
        <v>2964</v>
      </c>
      <c r="B2966">
        <v>2023</v>
      </c>
      <c r="C2966">
        <v>11</v>
      </c>
      <c r="E2966" s="1">
        <v>35239045.096558496</v>
      </c>
      <c r="F2966">
        <v>119.55084862196701</v>
      </c>
      <c r="G2966" t="s">
        <v>462</v>
      </c>
    </row>
    <row r="2967" spans="1:7" x14ac:dyDescent="0.3">
      <c r="A2967">
        <v>2965</v>
      </c>
      <c r="B2967">
        <v>2023</v>
      </c>
      <c r="C2967">
        <v>11</v>
      </c>
      <c r="D2967" t="s">
        <v>619</v>
      </c>
      <c r="E2967" s="1">
        <v>411572220.10175699</v>
      </c>
      <c r="F2967">
        <v>124.26389122872099</v>
      </c>
      <c r="G2967" t="s">
        <v>462</v>
      </c>
    </row>
    <row r="2968" spans="1:7" x14ac:dyDescent="0.3">
      <c r="A2968">
        <v>2966</v>
      </c>
      <c r="B2968">
        <v>2023</v>
      </c>
      <c r="C2968">
        <v>11</v>
      </c>
      <c r="D2968" t="s">
        <v>621</v>
      </c>
      <c r="E2968" s="1">
        <v>142609914.55098999</v>
      </c>
      <c r="F2968">
        <v>189.71243445535401</v>
      </c>
      <c r="G2968" t="s">
        <v>462</v>
      </c>
    </row>
    <row r="2969" spans="1:7" x14ac:dyDescent="0.3">
      <c r="A2969">
        <v>2967</v>
      </c>
      <c r="B2969">
        <v>2023</v>
      </c>
      <c r="C2969">
        <v>11</v>
      </c>
      <c r="D2969" t="s">
        <v>622</v>
      </c>
      <c r="E2969" s="1">
        <v>325241863.996732</v>
      </c>
      <c r="F2969">
        <v>173.07038548136299</v>
      </c>
      <c r="G2969" t="s">
        <v>462</v>
      </c>
    </row>
    <row r="2970" spans="1:7" x14ac:dyDescent="0.3">
      <c r="A2970">
        <v>2968</v>
      </c>
      <c r="B2970">
        <v>2023</v>
      </c>
      <c r="C2970">
        <v>11</v>
      </c>
      <c r="D2970" t="s">
        <v>623</v>
      </c>
      <c r="E2970" s="1">
        <v>549866723.00464296</v>
      </c>
      <c r="F2970">
        <v>184.17052377783699</v>
      </c>
      <c r="G2970" t="s">
        <v>462</v>
      </c>
    </row>
    <row r="2971" spans="1:7" x14ac:dyDescent="0.3">
      <c r="A2971">
        <v>2969</v>
      </c>
      <c r="B2971">
        <v>2023</v>
      </c>
      <c r="C2971">
        <v>11</v>
      </c>
      <c r="E2971" s="1">
        <v>51177523.518806398</v>
      </c>
      <c r="F2971">
        <v>206.07192840946499</v>
      </c>
      <c r="G2971" t="s">
        <v>462</v>
      </c>
    </row>
    <row r="2972" spans="1:7" x14ac:dyDescent="0.3">
      <c r="A2972">
        <v>2970</v>
      </c>
      <c r="B2972">
        <v>2023</v>
      </c>
      <c r="C2972">
        <v>11</v>
      </c>
      <c r="E2972" s="1">
        <v>18918004.079254899</v>
      </c>
      <c r="F2972">
        <v>179.08094038565901</v>
      </c>
      <c r="G2972" t="s">
        <v>462</v>
      </c>
    </row>
    <row r="2973" spans="1:7" x14ac:dyDescent="0.3">
      <c r="A2973">
        <v>2971</v>
      </c>
      <c r="B2973">
        <v>2023</v>
      </c>
      <c r="C2973">
        <v>11</v>
      </c>
      <c r="E2973" s="1">
        <v>167968861.782038</v>
      </c>
      <c r="F2973">
        <v>174.64701783120501</v>
      </c>
      <c r="G2973" t="s">
        <v>462</v>
      </c>
    </row>
    <row r="2974" spans="1:7" x14ac:dyDescent="0.3">
      <c r="A2974">
        <v>2972</v>
      </c>
      <c r="B2974">
        <v>2023</v>
      </c>
      <c r="C2974">
        <v>11</v>
      </c>
      <c r="E2974" s="1">
        <v>81433391.728578895</v>
      </c>
      <c r="F2974">
        <v>155.84490940172</v>
      </c>
      <c r="G2974" t="s">
        <v>462</v>
      </c>
    </row>
    <row r="2975" spans="1:7" x14ac:dyDescent="0.3">
      <c r="A2975">
        <v>2973</v>
      </c>
      <c r="B2975">
        <v>2023</v>
      </c>
      <c r="C2975">
        <v>11</v>
      </c>
      <c r="D2975" t="s">
        <v>624</v>
      </c>
      <c r="E2975" s="1">
        <v>11550167785.3235</v>
      </c>
      <c r="F2975">
        <v>84.550639850338001</v>
      </c>
      <c r="G2975" t="s">
        <v>462</v>
      </c>
    </row>
    <row r="2976" spans="1:7" x14ac:dyDescent="0.3">
      <c r="A2976">
        <v>2974</v>
      </c>
      <c r="B2976">
        <v>2023</v>
      </c>
      <c r="C2976">
        <v>11</v>
      </c>
      <c r="D2976" t="s">
        <v>625</v>
      </c>
      <c r="E2976" s="1">
        <v>13014403053.783501</v>
      </c>
      <c r="F2976">
        <v>38.322457132911502</v>
      </c>
      <c r="G2976" t="s">
        <v>462</v>
      </c>
    </row>
    <row r="2977" spans="1:7" x14ac:dyDescent="0.3">
      <c r="A2977">
        <v>2975</v>
      </c>
      <c r="B2977">
        <v>2023</v>
      </c>
      <c r="C2977">
        <v>11</v>
      </c>
      <c r="D2977" t="s">
        <v>626</v>
      </c>
      <c r="E2977" s="1">
        <v>1423069413.0258601</v>
      </c>
      <c r="F2977">
        <v>104.85415446026001</v>
      </c>
      <c r="G2977" t="s">
        <v>462</v>
      </c>
    </row>
    <row r="2978" spans="1:7" x14ac:dyDescent="0.3">
      <c r="A2978">
        <v>2976</v>
      </c>
      <c r="B2978">
        <v>2023</v>
      </c>
      <c r="C2978">
        <v>11</v>
      </c>
      <c r="D2978" t="s">
        <v>627</v>
      </c>
      <c r="E2978" s="1">
        <v>604356379.307827</v>
      </c>
      <c r="F2978">
        <v>123.638474452986</v>
      </c>
      <c r="G2978" t="s">
        <v>462</v>
      </c>
    </row>
    <row r="2979" spans="1:7" x14ac:dyDescent="0.3">
      <c r="A2979">
        <v>2977</v>
      </c>
      <c r="B2979">
        <v>2023</v>
      </c>
      <c r="C2979">
        <v>11</v>
      </c>
      <c r="D2979" t="s">
        <v>628</v>
      </c>
      <c r="E2979" s="1">
        <v>728853784.529477</v>
      </c>
      <c r="F2979">
        <v>136.14369225761601</v>
      </c>
      <c r="G2979" t="s">
        <v>462</v>
      </c>
    </row>
    <row r="2980" spans="1:7" x14ac:dyDescent="0.3">
      <c r="A2980">
        <v>2978</v>
      </c>
      <c r="B2980">
        <v>2023</v>
      </c>
      <c r="C2980">
        <v>11</v>
      </c>
      <c r="D2980" t="s">
        <v>629</v>
      </c>
      <c r="E2980" s="1">
        <v>1156953600.2190299</v>
      </c>
      <c r="F2980">
        <v>191.63187493503301</v>
      </c>
      <c r="G2980" t="s">
        <v>462</v>
      </c>
    </row>
    <row r="2981" spans="1:7" x14ac:dyDescent="0.3">
      <c r="A2981">
        <v>2979</v>
      </c>
      <c r="B2981">
        <v>2023</v>
      </c>
      <c r="C2981">
        <v>11</v>
      </c>
      <c r="D2981" t="s">
        <v>630</v>
      </c>
      <c r="E2981" s="1">
        <v>8242799167.7091198</v>
      </c>
      <c r="F2981">
        <v>194.52185622476199</v>
      </c>
      <c r="G2981" t="s">
        <v>462</v>
      </c>
    </row>
    <row r="2982" spans="1:7" x14ac:dyDescent="0.3">
      <c r="A2982">
        <v>2980</v>
      </c>
      <c r="B2982">
        <v>2023</v>
      </c>
      <c r="C2982">
        <v>11</v>
      </c>
      <c r="D2982" t="s">
        <v>631</v>
      </c>
      <c r="E2982" s="1">
        <v>968076931.52810705</v>
      </c>
      <c r="F2982">
        <v>187.26414243388999</v>
      </c>
      <c r="G2982" t="s">
        <v>462</v>
      </c>
    </row>
    <row r="2983" spans="1:7" x14ac:dyDescent="0.3">
      <c r="A2983">
        <v>2981</v>
      </c>
      <c r="B2983">
        <v>2023</v>
      </c>
      <c r="C2983">
        <v>11</v>
      </c>
      <c r="D2983" t="s">
        <v>632</v>
      </c>
      <c r="E2983" s="1">
        <v>755819072.60557199</v>
      </c>
      <c r="F2983">
        <v>252.56984834477001</v>
      </c>
      <c r="G2983" t="s">
        <v>462</v>
      </c>
    </row>
    <row r="2984" spans="1:7" x14ac:dyDescent="0.3">
      <c r="A2984">
        <v>2982</v>
      </c>
      <c r="B2984">
        <v>2023</v>
      </c>
      <c r="C2984">
        <v>12</v>
      </c>
      <c r="D2984" t="s">
        <v>597</v>
      </c>
      <c r="E2984" s="1">
        <v>11471728699.770399</v>
      </c>
      <c r="F2984">
        <v>13.0528051638903</v>
      </c>
      <c r="G2984" t="s">
        <v>462</v>
      </c>
    </row>
    <row r="2985" spans="1:7" x14ac:dyDescent="0.3">
      <c r="A2985">
        <v>2983</v>
      </c>
      <c r="B2985">
        <v>2023</v>
      </c>
      <c r="C2985">
        <v>12</v>
      </c>
      <c r="D2985" t="s">
        <v>598</v>
      </c>
      <c r="E2985" s="1">
        <v>3687689163.67488</v>
      </c>
      <c r="F2985">
        <v>13.1293771199855</v>
      </c>
      <c r="G2985" t="s">
        <v>462</v>
      </c>
    </row>
    <row r="2986" spans="1:7" x14ac:dyDescent="0.3">
      <c r="A2986">
        <v>2984</v>
      </c>
      <c r="B2986">
        <v>2023</v>
      </c>
      <c r="C2986">
        <v>12</v>
      </c>
      <c r="D2986" t="s">
        <v>599</v>
      </c>
      <c r="E2986" s="1">
        <v>1328345994.4294701</v>
      </c>
      <c r="F2986">
        <v>17.020358473246802</v>
      </c>
      <c r="G2986" t="s">
        <v>462</v>
      </c>
    </row>
    <row r="2987" spans="1:7" x14ac:dyDescent="0.3">
      <c r="A2987">
        <v>2985</v>
      </c>
      <c r="B2987">
        <v>2023</v>
      </c>
      <c r="C2987">
        <v>12</v>
      </c>
      <c r="D2987" t="s">
        <v>600</v>
      </c>
      <c r="E2987" s="1">
        <v>2386916831.8411002</v>
      </c>
      <c r="F2987">
        <v>25.113565425531799</v>
      </c>
      <c r="G2987" t="s">
        <v>462</v>
      </c>
    </row>
    <row r="2988" spans="1:7" x14ac:dyDescent="0.3">
      <c r="A2988">
        <v>2986</v>
      </c>
      <c r="B2988">
        <v>2023</v>
      </c>
      <c r="C2988">
        <v>12</v>
      </c>
      <c r="D2988" t="s">
        <v>601</v>
      </c>
      <c r="E2988" s="1">
        <v>1267625229.7317801</v>
      </c>
      <c r="F2988">
        <v>17.616165348027302</v>
      </c>
      <c r="G2988" t="s">
        <v>462</v>
      </c>
    </row>
    <row r="2989" spans="1:7" x14ac:dyDescent="0.3">
      <c r="A2989">
        <v>2987</v>
      </c>
      <c r="B2989">
        <v>2023</v>
      </c>
      <c r="C2989">
        <v>12</v>
      </c>
      <c r="D2989" t="s">
        <v>602</v>
      </c>
      <c r="E2989" s="1">
        <v>391058343.134152</v>
      </c>
      <c r="F2989">
        <v>24.147584188142702</v>
      </c>
      <c r="G2989" t="s">
        <v>462</v>
      </c>
    </row>
    <row r="2990" spans="1:7" x14ac:dyDescent="0.3">
      <c r="A2990">
        <v>2988</v>
      </c>
      <c r="B2990">
        <v>2023</v>
      </c>
      <c r="C2990">
        <v>12</v>
      </c>
      <c r="D2990" t="s">
        <v>603</v>
      </c>
      <c r="E2990" s="1">
        <v>422085764.02112901</v>
      </c>
      <c r="F2990">
        <v>33.281213079591701</v>
      </c>
      <c r="G2990" t="s">
        <v>462</v>
      </c>
    </row>
    <row r="2991" spans="1:7" x14ac:dyDescent="0.3">
      <c r="A2991">
        <v>2989</v>
      </c>
      <c r="B2991">
        <v>2023</v>
      </c>
      <c r="C2991">
        <v>12</v>
      </c>
      <c r="D2991" t="s">
        <v>604</v>
      </c>
      <c r="E2991" s="1">
        <v>397694749.90066302</v>
      </c>
      <c r="F2991">
        <v>37.649565116928301</v>
      </c>
      <c r="G2991" t="s">
        <v>462</v>
      </c>
    </row>
    <row r="2992" spans="1:7" x14ac:dyDescent="0.3">
      <c r="A2992">
        <v>2990</v>
      </c>
      <c r="B2992">
        <v>2023</v>
      </c>
      <c r="C2992">
        <v>12</v>
      </c>
      <c r="D2992" t="s">
        <v>605</v>
      </c>
      <c r="E2992" s="1">
        <v>1517354861.31195</v>
      </c>
      <c r="F2992">
        <v>34.423593910300497</v>
      </c>
      <c r="G2992" t="s">
        <v>462</v>
      </c>
    </row>
    <row r="2993" spans="1:7" x14ac:dyDescent="0.3">
      <c r="A2993">
        <v>2991</v>
      </c>
      <c r="B2993">
        <v>2023</v>
      </c>
      <c r="C2993">
        <v>12</v>
      </c>
      <c r="D2993" t="s">
        <v>606</v>
      </c>
      <c r="E2993" s="1">
        <v>5106491399.3695297</v>
      </c>
      <c r="F2993">
        <v>69.872907701865799</v>
      </c>
      <c r="G2993" t="s">
        <v>462</v>
      </c>
    </row>
    <row r="2994" spans="1:7" x14ac:dyDescent="0.3">
      <c r="A2994">
        <v>2992</v>
      </c>
      <c r="B2994">
        <v>2023</v>
      </c>
      <c r="C2994">
        <v>12</v>
      </c>
      <c r="D2994" t="s">
        <v>607</v>
      </c>
      <c r="E2994" s="1">
        <v>1640324372.38025</v>
      </c>
      <c r="F2994">
        <v>74.101985887592207</v>
      </c>
      <c r="G2994" t="s">
        <v>462</v>
      </c>
    </row>
    <row r="2995" spans="1:7" x14ac:dyDescent="0.3">
      <c r="A2995">
        <v>2993</v>
      </c>
      <c r="B2995">
        <v>2023</v>
      </c>
      <c r="C2995">
        <v>12</v>
      </c>
      <c r="D2995" t="s">
        <v>608</v>
      </c>
      <c r="E2995" s="1">
        <v>1996197430.5933101</v>
      </c>
      <c r="F2995">
        <v>75.313284467030996</v>
      </c>
      <c r="G2995" t="s">
        <v>462</v>
      </c>
    </row>
    <row r="2996" spans="1:7" x14ac:dyDescent="0.3">
      <c r="A2996">
        <v>2994</v>
      </c>
      <c r="B2996">
        <v>2023</v>
      </c>
      <c r="C2996">
        <v>12</v>
      </c>
      <c r="D2996" t="s">
        <v>609</v>
      </c>
      <c r="E2996" s="1">
        <v>827884512.01094699</v>
      </c>
      <c r="F2996">
        <v>21.1169098373956</v>
      </c>
      <c r="G2996" t="s">
        <v>462</v>
      </c>
    </row>
    <row r="2997" spans="1:7" x14ac:dyDescent="0.3">
      <c r="A2997">
        <v>2995</v>
      </c>
      <c r="B2997">
        <v>2023</v>
      </c>
      <c r="C2997">
        <v>12</v>
      </c>
      <c r="D2997" t="s">
        <v>610</v>
      </c>
      <c r="E2997" s="1">
        <v>27925066662.691898</v>
      </c>
      <c r="F2997">
        <v>26.084774531213998</v>
      </c>
      <c r="G2997" t="s">
        <v>462</v>
      </c>
    </row>
    <row r="2998" spans="1:7" x14ac:dyDescent="0.3">
      <c r="A2998">
        <v>2996</v>
      </c>
      <c r="B2998">
        <v>2023</v>
      </c>
      <c r="C2998">
        <v>12</v>
      </c>
      <c r="D2998" t="s">
        <v>611</v>
      </c>
      <c r="E2998" s="1">
        <v>9991630666.6372299</v>
      </c>
      <c r="F2998">
        <v>22.370825285021699</v>
      </c>
      <c r="G2998" t="s">
        <v>462</v>
      </c>
    </row>
    <row r="2999" spans="1:7" x14ac:dyDescent="0.3">
      <c r="A2999">
        <v>2997</v>
      </c>
      <c r="B2999">
        <v>2023</v>
      </c>
      <c r="C2999">
        <v>12</v>
      </c>
      <c r="E2999" s="1">
        <v>7292661387.1202002</v>
      </c>
      <c r="F2999">
        <v>17.850064984323598</v>
      </c>
      <c r="G2999" t="s">
        <v>462</v>
      </c>
    </row>
    <row r="3000" spans="1:7" x14ac:dyDescent="0.3">
      <c r="A3000">
        <v>2998</v>
      </c>
      <c r="B3000">
        <v>2023</v>
      </c>
      <c r="C3000">
        <v>12</v>
      </c>
      <c r="D3000" t="s">
        <v>612</v>
      </c>
      <c r="E3000" s="1">
        <v>13256390113.066601</v>
      </c>
      <c r="F3000">
        <v>5.7005697569358498</v>
      </c>
      <c r="G3000" t="s">
        <v>462</v>
      </c>
    </row>
    <row r="3001" spans="1:7" x14ac:dyDescent="0.3">
      <c r="A3001">
        <v>2999</v>
      </c>
      <c r="B3001">
        <v>2023</v>
      </c>
      <c r="C3001">
        <v>12</v>
      </c>
      <c r="D3001" t="s">
        <v>613</v>
      </c>
      <c r="E3001" s="1">
        <v>3581196595.78016</v>
      </c>
      <c r="F3001">
        <v>8.6004287426074502</v>
      </c>
      <c r="G3001" t="s">
        <v>462</v>
      </c>
    </row>
    <row r="3002" spans="1:7" x14ac:dyDescent="0.3">
      <c r="A3002">
        <v>3000</v>
      </c>
      <c r="B3002">
        <v>2023</v>
      </c>
      <c r="C3002">
        <v>12</v>
      </c>
      <c r="E3002" s="1">
        <v>37247152.902896002</v>
      </c>
      <c r="F3002">
        <v>12.4933166153474</v>
      </c>
      <c r="G3002" t="s">
        <v>462</v>
      </c>
    </row>
    <row r="3003" spans="1:7" x14ac:dyDescent="0.3">
      <c r="A3003">
        <v>3001</v>
      </c>
      <c r="B3003">
        <v>2023</v>
      </c>
      <c r="C3003">
        <v>12</v>
      </c>
      <c r="E3003" s="1">
        <v>25322285.179603402</v>
      </c>
      <c r="F3003">
        <v>19.890511498306701</v>
      </c>
      <c r="G3003" t="s">
        <v>462</v>
      </c>
    </row>
    <row r="3004" spans="1:7" x14ac:dyDescent="0.3">
      <c r="A3004">
        <v>3002</v>
      </c>
      <c r="B3004">
        <v>2023</v>
      </c>
      <c r="C3004">
        <v>12</v>
      </c>
      <c r="D3004" t="s">
        <v>615</v>
      </c>
      <c r="E3004" s="1">
        <v>2041018330.9093001</v>
      </c>
      <c r="F3004">
        <v>13.3898177807877</v>
      </c>
      <c r="G3004" t="s">
        <v>462</v>
      </c>
    </row>
    <row r="3005" spans="1:7" x14ac:dyDescent="0.3">
      <c r="A3005">
        <v>3003</v>
      </c>
      <c r="B3005">
        <v>2023</v>
      </c>
      <c r="C3005">
        <v>12</v>
      </c>
      <c r="D3005" t="s">
        <v>616</v>
      </c>
      <c r="E3005" s="1">
        <v>605930355.27862597</v>
      </c>
      <c r="F3005">
        <v>18.756331571271598</v>
      </c>
      <c r="G3005" t="s">
        <v>462</v>
      </c>
    </row>
    <row r="3006" spans="1:7" x14ac:dyDescent="0.3">
      <c r="A3006">
        <v>3004</v>
      </c>
      <c r="B3006">
        <v>2023</v>
      </c>
      <c r="C3006">
        <v>12</v>
      </c>
      <c r="E3006" s="1">
        <v>131035151.786063</v>
      </c>
      <c r="F3006">
        <v>15.588012783668599</v>
      </c>
      <c r="G3006" t="s">
        <v>462</v>
      </c>
    </row>
    <row r="3007" spans="1:7" x14ac:dyDescent="0.3">
      <c r="A3007">
        <v>3005</v>
      </c>
      <c r="B3007">
        <v>2023</v>
      </c>
      <c r="C3007">
        <v>12</v>
      </c>
      <c r="D3007" t="s">
        <v>617</v>
      </c>
      <c r="E3007" s="1">
        <v>611436351.56101799</v>
      </c>
      <c r="F3007">
        <v>20.37304476453</v>
      </c>
      <c r="G3007" t="s">
        <v>462</v>
      </c>
    </row>
    <row r="3008" spans="1:7" x14ac:dyDescent="0.3">
      <c r="A3008">
        <v>3006</v>
      </c>
      <c r="B3008">
        <v>2023</v>
      </c>
      <c r="C3008">
        <v>12</v>
      </c>
      <c r="E3008" s="1">
        <v>35239045.096558496</v>
      </c>
      <c r="F3008">
        <v>15.8061148654002</v>
      </c>
      <c r="G3008" t="s">
        <v>462</v>
      </c>
    </row>
    <row r="3009" spans="1:7" x14ac:dyDescent="0.3">
      <c r="A3009">
        <v>3007</v>
      </c>
      <c r="B3009">
        <v>2023</v>
      </c>
      <c r="C3009">
        <v>12</v>
      </c>
      <c r="D3009" t="s">
        <v>619</v>
      </c>
      <c r="E3009" s="1">
        <v>411572220.10175699</v>
      </c>
      <c r="F3009">
        <v>17.383147793610799</v>
      </c>
      <c r="G3009" t="s">
        <v>462</v>
      </c>
    </row>
    <row r="3010" spans="1:7" x14ac:dyDescent="0.3">
      <c r="A3010">
        <v>3008</v>
      </c>
      <c r="B3010">
        <v>2023</v>
      </c>
      <c r="C3010">
        <v>12</v>
      </c>
      <c r="D3010" t="s">
        <v>621</v>
      </c>
      <c r="E3010" s="1">
        <v>142609914.55098999</v>
      </c>
      <c r="F3010">
        <v>19.327401714076899</v>
      </c>
      <c r="G3010" t="s">
        <v>462</v>
      </c>
    </row>
    <row r="3011" spans="1:7" x14ac:dyDescent="0.3">
      <c r="A3011">
        <v>3009</v>
      </c>
      <c r="B3011">
        <v>2023</v>
      </c>
      <c r="C3011">
        <v>12</v>
      </c>
      <c r="D3011" t="s">
        <v>622</v>
      </c>
      <c r="E3011" s="1">
        <v>325241863.996732</v>
      </c>
      <c r="F3011">
        <v>39.552181104076901</v>
      </c>
      <c r="G3011" t="s">
        <v>462</v>
      </c>
    </row>
    <row r="3012" spans="1:7" x14ac:dyDescent="0.3">
      <c r="A3012">
        <v>3010</v>
      </c>
      <c r="B3012">
        <v>2023</v>
      </c>
      <c r="C3012">
        <v>12</v>
      </c>
      <c r="D3012" t="s">
        <v>623</v>
      </c>
      <c r="E3012" s="1">
        <v>549866723.00464296</v>
      </c>
      <c r="F3012">
        <v>35.727919242989103</v>
      </c>
      <c r="G3012" t="s">
        <v>462</v>
      </c>
    </row>
    <row r="3013" spans="1:7" x14ac:dyDescent="0.3">
      <c r="A3013">
        <v>3011</v>
      </c>
      <c r="B3013">
        <v>2023</v>
      </c>
      <c r="C3013">
        <v>12</v>
      </c>
      <c r="E3013" s="1">
        <v>51177523.518806398</v>
      </c>
      <c r="F3013">
        <v>31.1618438322567</v>
      </c>
      <c r="G3013" t="s">
        <v>462</v>
      </c>
    </row>
    <row r="3014" spans="1:7" x14ac:dyDescent="0.3">
      <c r="A3014">
        <v>3012</v>
      </c>
      <c r="B3014">
        <v>2023</v>
      </c>
      <c r="C3014">
        <v>12</v>
      </c>
      <c r="E3014" s="1">
        <v>18918004.079254899</v>
      </c>
      <c r="F3014">
        <v>37.637906317909497</v>
      </c>
      <c r="G3014" t="s">
        <v>462</v>
      </c>
    </row>
    <row r="3015" spans="1:7" x14ac:dyDescent="0.3">
      <c r="A3015">
        <v>3013</v>
      </c>
      <c r="B3015">
        <v>2023</v>
      </c>
      <c r="C3015">
        <v>12</v>
      </c>
      <c r="E3015" s="1">
        <v>167968861.782038</v>
      </c>
      <c r="F3015">
        <v>52.982091830112502</v>
      </c>
      <c r="G3015" t="s">
        <v>462</v>
      </c>
    </row>
    <row r="3016" spans="1:7" x14ac:dyDescent="0.3">
      <c r="A3016">
        <v>3014</v>
      </c>
      <c r="B3016">
        <v>2023</v>
      </c>
      <c r="C3016">
        <v>12</v>
      </c>
      <c r="E3016" s="1">
        <v>81433391.728578895</v>
      </c>
      <c r="F3016">
        <v>58.004550777187397</v>
      </c>
      <c r="G3016" t="s">
        <v>462</v>
      </c>
    </row>
    <row r="3017" spans="1:7" x14ac:dyDescent="0.3">
      <c r="A3017">
        <v>3015</v>
      </c>
      <c r="B3017">
        <v>2023</v>
      </c>
      <c r="C3017">
        <v>12</v>
      </c>
      <c r="D3017" t="s">
        <v>624</v>
      </c>
      <c r="E3017" s="1">
        <v>11550167785.3235</v>
      </c>
      <c r="F3017">
        <v>21.230337225621501</v>
      </c>
      <c r="G3017" t="s">
        <v>462</v>
      </c>
    </row>
    <row r="3018" spans="1:7" x14ac:dyDescent="0.3">
      <c r="A3018">
        <v>3016</v>
      </c>
      <c r="B3018">
        <v>2023</v>
      </c>
      <c r="C3018">
        <v>12</v>
      </c>
      <c r="D3018" t="s">
        <v>625</v>
      </c>
      <c r="E3018" s="1">
        <v>13014403053.783501</v>
      </c>
      <c r="F3018">
        <v>17.731466399332401</v>
      </c>
      <c r="G3018" t="s">
        <v>462</v>
      </c>
    </row>
    <row r="3019" spans="1:7" x14ac:dyDescent="0.3">
      <c r="A3019">
        <v>3017</v>
      </c>
      <c r="B3019">
        <v>2023</v>
      </c>
      <c r="C3019">
        <v>12</v>
      </c>
      <c r="D3019" t="s">
        <v>626</v>
      </c>
      <c r="E3019" s="1">
        <v>1423069413.0258601</v>
      </c>
      <c r="F3019">
        <v>14.081153805559699</v>
      </c>
      <c r="G3019" t="s">
        <v>462</v>
      </c>
    </row>
    <row r="3020" spans="1:7" x14ac:dyDescent="0.3">
      <c r="A3020">
        <v>3018</v>
      </c>
      <c r="B3020">
        <v>2023</v>
      </c>
      <c r="C3020">
        <v>12</v>
      </c>
      <c r="D3020" t="s">
        <v>627</v>
      </c>
      <c r="E3020" s="1">
        <v>604356379.307827</v>
      </c>
      <c r="F3020">
        <v>16.813948330116101</v>
      </c>
      <c r="G3020" t="s">
        <v>462</v>
      </c>
    </row>
    <row r="3021" spans="1:7" x14ac:dyDescent="0.3">
      <c r="A3021">
        <v>3019</v>
      </c>
      <c r="B3021">
        <v>2023</v>
      </c>
      <c r="C3021">
        <v>12</v>
      </c>
      <c r="D3021" t="s">
        <v>628</v>
      </c>
      <c r="E3021" s="1">
        <v>728853784.529477</v>
      </c>
      <c r="F3021">
        <v>19.216595285601201</v>
      </c>
      <c r="G3021" t="s">
        <v>462</v>
      </c>
    </row>
    <row r="3022" spans="1:7" x14ac:dyDescent="0.3">
      <c r="A3022">
        <v>3020</v>
      </c>
      <c r="B3022">
        <v>2023</v>
      </c>
      <c r="C3022">
        <v>12</v>
      </c>
      <c r="D3022" t="s">
        <v>629</v>
      </c>
      <c r="E3022" s="1">
        <v>1156953600.2190299</v>
      </c>
      <c r="F3022">
        <v>59.335945535311197</v>
      </c>
      <c r="G3022" t="s">
        <v>462</v>
      </c>
    </row>
    <row r="3023" spans="1:7" x14ac:dyDescent="0.3">
      <c r="A3023">
        <v>3021</v>
      </c>
      <c r="B3023">
        <v>2023</v>
      </c>
      <c r="C3023">
        <v>12</v>
      </c>
      <c r="D3023" t="s">
        <v>630</v>
      </c>
      <c r="E3023" s="1">
        <v>8242799167.7091198</v>
      </c>
      <c r="F3023">
        <v>70.9769366552798</v>
      </c>
      <c r="G3023" t="s">
        <v>462</v>
      </c>
    </row>
    <row r="3024" spans="1:7" x14ac:dyDescent="0.3">
      <c r="A3024">
        <v>3022</v>
      </c>
      <c r="B3024">
        <v>2023</v>
      </c>
      <c r="C3024">
        <v>12</v>
      </c>
      <c r="D3024" t="s">
        <v>631</v>
      </c>
      <c r="E3024" s="1">
        <v>968076931.52810705</v>
      </c>
      <c r="F3024">
        <v>41.697321490036899</v>
      </c>
      <c r="G3024" t="s">
        <v>462</v>
      </c>
    </row>
    <row r="3025" spans="1:7" x14ac:dyDescent="0.3">
      <c r="A3025">
        <v>3023</v>
      </c>
      <c r="B3025">
        <v>2023</v>
      </c>
      <c r="C3025">
        <v>12</v>
      </c>
      <c r="D3025" t="s">
        <v>632</v>
      </c>
      <c r="E3025" s="1">
        <v>755819072.60557199</v>
      </c>
      <c r="F3025">
        <v>65.589069767247807</v>
      </c>
      <c r="G3025" t="s">
        <v>462</v>
      </c>
    </row>
    <row r="3026" spans="1:7" x14ac:dyDescent="0.3">
      <c r="A3026">
        <v>3024</v>
      </c>
      <c r="B3026">
        <v>2024</v>
      </c>
      <c r="C3026">
        <v>1</v>
      </c>
      <c r="D3026" t="s">
        <v>597</v>
      </c>
      <c r="E3026" s="1">
        <v>11471728699.770399</v>
      </c>
      <c r="F3026">
        <v>21.040022272330699</v>
      </c>
      <c r="G3026" t="s">
        <v>462</v>
      </c>
    </row>
    <row r="3027" spans="1:7" x14ac:dyDescent="0.3">
      <c r="A3027">
        <v>3025</v>
      </c>
      <c r="B3027">
        <v>2024</v>
      </c>
      <c r="C3027">
        <v>1</v>
      </c>
      <c r="D3027" t="s">
        <v>598</v>
      </c>
      <c r="E3027" s="1">
        <v>3687689163.67488</v>
      </c>
      <c r="F3027">
        <v>28.1925611936412</v>
      </c>
      <c r="G3027" t="s">
        <v>462</v>
      </c>
    </row>
    <row r="3028" spans="1:7" x14ac:dyDescent="0.3">
      <c r="A3028">
        <v>3026</v>
      </c>
      <c r="B3028">
        <v>2024</v>
      </c>
      <c r="C3028">
        <v>1</v>
      </c>
      <c r="D3028" t="s">
        <v>599</v>
      </c>
      <c r="E3028" s="1">
        <v>1328345994.4294701</v>
      </c>
      <c r="F3028">
        <v>41.718471900616102</v>
      </c>
      <c r="G3028" t="s">
        <v>462</v>
      </c>
    </row>
    <row r="3029" spans="1:7" x14ac:dyDescent="0.3">
      <c r="A3029">
        <v>3027</v>
      </c>
      <c r="B3029">
        <v>2024</v>
      </c>
      <c r="C3029">
        <v>1</v>
      </c>
      <c r="D3029" t="s">
        <v>600</v>
      </c>
      <c r="E3029" s="1">
        <v>2386916831.8411002</v>
      </c>
      <c r="F3029">
        <v>78.674847073023003</v>
      </c>
      <c r="G3029" t="s">
        <v>462</v>
      </c>
    </row>
    <row r="3030" spans="1:7" x14ac:dyDescent="0.3">
      <c r="A3030">
        <v>3028</v>
      </c>
      <c r="B3030">
        <v>2024</v>
      </c>
      <c r="C3030">
        <v>1</v>
      </c>
      <c r="D3030" t="s">
        <v>601</v>
      </c>
      <c r="E3030" s="1">
        <v>1267625229.7317801</v>
      </c>
      <c r="F3030">
        <v>69.860749210414198</v>
      </c>
      <c r="G3030" t="s">
        <v>462</v>
      </c>
    </row>
    <row r="3031" spans="1:7" x14ac:dyDescent="0.3">
      <c r="A3031">
        <v>3029</v>
      </c>
      <c r="B3031">
        <v>2024</v>
      </c>
      <c r="C3031">
        <v>1</v>
      </c>
      <c r="D3031" t="s">
        <v>602</v>
      </c>
      <c r="E3031" s="1">
        <v>391058343.134152</v>
      </c>
      <c r="F3031">
        <v>83.836983920994598</v>
      </c>
      <c r="G3031" t="s">
        <v>462</v>
      </c>
    </row>
    <row r="3032" spans="1:7" x14ac:dyDescent="0.3">
      <c r="A3032">
        <v>3030</v>
      </c>
      <c r="B3032">
        <v>2024</v>
      </c>
      <c r="C3032">
        <v>1</v>
      </c>
      <c r="D3032" t="s">
        <v>603</v>
      </c>
      <c r="E3032" s="1">
        <v>422085764.02112901</v>
      </c>
      <c r="F3032">
        <v>106.562315287117</v>
      </c>
      <c r="G3032" t="s">
        <v>462</v>
      </c>
    </row>
    <row r="3033" spans="1:7" x14ac:dyDescent="0.3">
      <c r="A3033">
        <v>3031</v>
      </c>
      <c r="B3033">
        <v>2024</v>
      </c>
      <c r="C3033">
        <v>1</v>
      </c>
      <c r="D3033" t="s">
        <v>604</v>
      </c>
      <c r="E3033" s="1">
        <v>397694749.90066302</v>
      </c>
      <c r="F3033">
        <v>109.65940818688</v>
      </c>
      <c r="G3033" t="s">
        <v>462</v>
      </c>
    </row>
    <row r="3034" spans="1:7" x14ac:dyDescent="0.3">
      <c r="A3034">
        <v>3032</v>
      </c>
      <c r="B3034">
        <v>2024</v>
      </c>
      <c r="C3034">
        <v>1</v>
      </c>
      <c r="D3034" t="s">
        <v>605</v>
      </c>
      <c r="E3034" s="1">
        <v>1517354861.31195</v>
      </c>
      <c r="F3034">
        <v>111.569674682008</v>
      </c>
      <c r="G3034" t="s">
        <v>462</v>
      </c>
    </row>
    <row r="3035" spans="1:7" x14ac:dyDescent="0.3">
      <c r="A3035">
        <v>3033</v>
      </c>
      <c r="B3035">
        <v>2024</v>
      </c>
      <c r="C3035">
        <v>1</v>
      </c>
      <c r="D3035" t="s">
        <v>606</v>
      </c>
      <c r="E3035" s="1">
        <v>5106491399.3695297</v>
      </c>
      <c r="F3035">
        <v>214.20167346257699</v>
      </c>
      <c r="G3035" t="s">
        <v>462</v>
      </c>
    </row>
    <row r="3036" spans="1:7" x14ac:dyDescent="0.3">
      <c r="A3036">
        <v>3034</v>
      </c>
      <c r="B3036">
        <v>2024</v>
      </c>
      <c r="C3036">
        <v>1</v>
      </c>
      <c r="D3036" t="s">
        <v>607</v>
      </c>
      <c r="E3036" s="1">
        <v>1640324372.38025</v>
      </c>
      <c r="F3036">
        <v>215.50158792241299</v>
      </c>
      <c r="G3036" t="s">
        <v>462</v>
      </c>
    </row>
    <row r="3037" spans="1:7" x14ac:dyDescent="0.3">
      <c r="A3037">
        <v>3035</v>
      </c>
      <c r="B3037">
        <v>2024</v>
      </c>
      <c r="C3037">
        <v>1</v>
      </c>
      <c r="D3037" t="s">
        <v>608</v>
      </c>
      <c r="E3037" s="1">
        <v>1996197430.5933101</v>
      </c>
      <c r="F3037">
        <v>202.39828615545699</v>
      </c>
      <c r="G3037" t="s">
        <v>462</v>
      </c>
    </row>
    <row r="3038" spans="1:7" x14ac:dyDescent="0.3">
      <c r="A3038">
        <v>3036</v>
      </c>
      <c r="B3038">
        <v>2024</v>
      </c>
      <c r="C3038">
        <v>1</v>
      </c>
      <c r="D3038" t="s">
        <v>609</v>
      </c>
      <c r="E3038" s="1">
        <v>827884512.01094699</v>
      </c>
      <c r="F3038">
        <v>76.896161767588694</v>
      </c>
      <c r="G3038" t="s">
        <v>462</v>
      </c>
    </row>
    <row r="3039" spans="1:7" x14ac:dyDescent="0.3">
      <c r="A3039">
        <v>3037</v>
      </c>
      <c r="B3039">
        <v>2024</v>
      </c>
      <c r="C3039">
        <v>1</v>
      </c>
      <c r="D3039" t="s">
        <v>610</v>
      </c>
      <c r="E3039" s="1">
        <v>27925066662.691898</v>
      </c>
      <c r="F3039">
        <v>7.4712478381741203</v>
      </c>
      <c r="G3039" t="s">
        <v>462</v>
      </c>
    </row>
    <row r="3040" spans="1:7" x14ac:dyDescent="0.3">
      <c r="A3040">
        <v>3038</v>
      </c>
      <c r="B3040">
        <v>2024</v>
      </c>
      <c r="C3040">
        <v>1</v>
      </c>
      <c r="D3040" t="s">
        <v>611</v>
      </c>
      <c r="E3040" s="1">
        <v>9991630666.6372299</v>
      </c>
      <c r="F3040">
        <v>11.664211166195001</v>
      </c>
      <c r="G3040" t="s">
        <v>462</v>
      </c>
    </row>
    <row r="3041" spans="1:7" x14ac:dyDescent="0.3">
      <c r="A3041">
        <v>3039</v>
      </c>
      <c r="B3041">
        <v>2024</v>
      </c>
      <c r="C3041">
        <v>1</v>
      </c>
      <c r="E3041" s="1">
        <v>7292661387.1202002</v>
      </c>
      <c r="F3041">
        <v>17.735922066000999</v>
      </c>
      <c r="G3041" t="s">
        <v>462</v>
      </c>
    </row>
    <row r="3042" spans="1:7" x14ac:dyDescent="0.3">
      <c r="A3042">
        <v>3040</v>
      </c>
      <c r="B3042">
        <v>2024</v>
      </c>
      <c r="C3042">
        <v>1</v>
      </c>
      <c r="D3042" t="s">
        <v>612</v>
      </c>
      <c r="E3042" s="1">
        <v>13256390113.066601</v>
      </c>
      <c r="F3042">
        <v>9.23418919749545</v>
      </c>
      <c r="G3042" t="s">
        <v>462</v>
      </c>
    </row>
    <row r="3043" spans="1:7" x14ac:dyDescent="0.3">
      <c r="A3043">
        <v>3041</v>
      </c>
      <c r="B3043">
        <v>2024</v>
      </c>
      <c r="C3043">
        <v>1</v>
      </c>
      <c r="D3043" t="s">
        <v>613</v>
      </c>
      <c r="E3043" s="1">
        <v>3581196595.78016</v>
      </c>
      <c r="F3043">
        <v>14.0256644240268</v>
      </c>
      <c r="G3043" t="s">
        <v>462</v>
      </c>
    </row>
    <row r="3044" spans="1:7" x14ac:dyDescent="0.3">
      <c r="A3044">
        <v>3042</v>
      </c>
      <c r="B3044">
        <v>2024</v>
      </c>
      <c r="C3044">
        <v>1</v>
      </c>
      <c r="E3044" s="1">
        <v>37247152.902896002</v>
      </c>
      <c r="F3044">
        <v>26.741615460613499</v>
      </c>
      <c r="G3044" t="s">
        <v>462</v>
      </c>
    </row>
    <row r="3045" spans="1:7" x14ac:dyDescent="0.3">
      <c r="A3045">
        <v>3043</v>
      </c>
      <c r="B3045">
        <v>2024</v>
      </c>
      <c r="C3045">
        <v>1</v>
      </c>
      <c r="E3045" s="1">
        <v>25322285.179603402</v>
      </c>
      <c r="F3045">
        <v>15.238269516915899</v>
      </c>
      <c r="G3045" t="s">
        <v>462</v>
      </c>
    </row>
    <row r="3046" spans="1:7" x14ac:dyDescent="0.3">
      <c r="A3046">
        <v>3044</v>
      </c>
      <c r="B3046">
        <v>2024</v>
      </c>
      <c r="C3046">
        <v>1</v>
      </c>
      <c r="D3046" t="s">
        <v>615</v>
      </c>
      <c r="E3046" s="1">
        <v>2041018330.9093001</v>
      </c>
      <c r="F3046">
        <v>29.195383992188201</v>
      </c>
      <c r="G3046" t="s">
        <v>462</v>
      </c>
    </row>
    <row r="3047" spans="1:7" x14ac:dyDescent="0.3">
      <c r="A3047">
        <v>3045</v>
      </c>
      <c r="B3047">
        <v>2024</v>
      </c>
      <c r="C3047">
        <v>1</v>
      </c>
      <c r="D3047" t="s">
        <v>616</v>
      </c>
      <c r="E3047" s="1">
        <v>605930355.27862597</v>
      </c>
      <c r="F3047">
        <v>76.571686367777602</v>
      </c>
      <c r="G3047" t="s">
        <v>462</v>
      </c>
    </row>
    <row r="3048" spans="1:7" x14ac:dyDescent="0.3">
      <c r="A3048">
        <v>3046</v>
      </c>
      <c r="B3048">
        <v>2024</v>
      </c>
      <c r="C3048">
        <v>1</v>
      </c>
      <c r="E3048" s="1">
        <v>131035151.786063</v>
      </c>
      <c r="F3048">
        <v>62.4851678489118</v>
      </c>
      <c r="G3048" t="s">
        <v>462</v>
      </c>
    </row>
    <row r="3049" spans="1:7" x14ac:dyDescent="0.3">
      <c r="A3049">
        <v>3047</v>
      </c>
      <c r="B3049">
        <v>2024</v>
      </c>
      <c r="C3049">
        <v>1</v>
      </c>
      <c r="D3049" t="s">
        <v>617</v>
      </c>
      <c r="E3049" s="1">
        <v>611436351.56101799</v>
      </c>
      <c r="F3049">
        <v>84.782329930996596</v>
      </c>
      <c r="G3049" t="s">
        <v>462</v>
      </c>
    </row>
    <row r="3050" spans="1:7" x14ac:dyDescent="0.3">
      <c r="A3050">
        <v>3048</v>
      </c>
      <c r="B3050">
        <v>2024</v>
      </c>
      <c r="C3050">
        <v>1</v>
      </c>
      <c r="E3050" s="1">
        <v>35239045.096558496</v>
      </c>
      <c r="F3050">
        <v>51.562572195510199</v>
      </c>
      <c r="G3050" t="s">
        <v>462</v>
      </c>
    </row>
    <row r="3051" spans="1:7" x14ac:dyDescent="0.3">
      <c r="A3051">
        <v>3049</v>
      </c>
      <c r="B3051">
        <v>2024</v>
      </c>
      <c r="C3051">
        <v>1</v>
      </c>
      <c r="D3051" t="s">
        <v>619</v>
      </c>
      <c r="E3051" s="1">
        <v>411572220.10175699</v>
      </c>
      <c r="F3051">
        <v>60.741513955025397</v>
      </c>
      <c r="G3051" t="s">
        <v>462</v>
      </c>
    </row>
    <row r="3052" spans="1:7" x14ac:dyDescent="0.3">
      <c r="A3052">
        <v>3050</v>
      </c>
      <c r="B3052">
        <v>2024</v>
      </c>
      <c r="C3052">
        <v>1</v>
      </c>
      <c r="D3052" t="s">
        <v>621</v>
      </c>
      <c r="E3052" s="1">
        <v>142609914.55098999</v>
      </c>
      <c r="F3052">
        <v>70.830857291929803</v>
      </c>
      <c r="G3052" t="s">
        <v>462</v>
      </c>
    </row>
    <row r="3053" spans="1:7" x14ac:dyDescent="0.3">
      <c r="A3053">
        <v>3051</v>
      </c>
      <c r="B3053">
        <v>2024</v>
      </c>
      <c r="C3053">
        <v>1</v>
      </c>
      <c r="D3053" t="s">
        <v>622</v>
      </c>
      <c r="E3053" s="1">
        <v>325241863.996732</v>
      </c>
      <c r="F3053">
        <v>100.003667071066</v>
      </c>
      <c r="G3053" t="s">
        <v>462</v>
      </c>
    </row>
    <row r="3054" spans="1:7" x14ac:dyDescent="0.3">
      <c r="A3054">
        <v>3052</v>
      </c>
      <c r="B3054">
        <v>2024</v>
      </c>
      <c r="C3054">
        <v>1</v>
      </c>
      <c r="D3054" t="s">
        <v>623</v>
      </c>
      <c r="E3054" s="1">
        <v>549866723.00464296</v>
      </c>
      <c r="F3054">
        <v>93.531472864742796</v>
      </c>
      <c r="G3054" t="s">
        <v>462</v>
      </c>
    </row>
    <row r="3055" spans="1:7" x14ac:dyDescent="0.3">
      <c r="A3055">
        <v>3053</v>
      </c>
      <c r="B3055">
        <v>2024</v>
      </c>
      <c r="C3055">
        <v>1</v>
      </c>
      <c r="E3055" s="1">
        <v>51177523.518806398</v>
      </c>
      <c r="F3055">
        <v>94.623499054584599</v>
      </c>
      <c r="G3055" t="s">
        <v>462</v>
      </c>
    </row>
    <row r="3056" spans="1:7" x14ac:dyDescent="0.3">
      <c r="A3056">
        <v>3054</v>
      </c>
      <c r="B3056">
        <v>2024</v>
      </c>
      <c r="C3056">
        <v>1</v>
      </c>
      <c r="E3056" s="1">
        <v>18918004.079254899</v>
      </c>
      <c r="F3056">
        <v>95.957381362716305</v>
      </c>
      <c r="G3056" t="s">
        <v>462</v>
      </c>
    </row>
    <row r="3057" spans="1:7" x14ac:dyDescent="0.3">
      <c r="A3057">
        <v>3055</v>
      </c>
      <c r="B3057">
        <v>2024</v>
      </c>
      <c r="C3057">
        <v>1</v>
      </c>
      <c r="E3057" s="1">
        <v>167968861.782038</v>
      </c>
      <c r="F3057">
        <v>137.739658826697</v>
      </c>
      <c r="G3057" t="s">
        <v>462</v>
      </c>
    </row>
    <row r="3058" spans="1:7" x14ac:dyDescent="0.3">
      <c r="A3058">
        <v>3056</v>
      </c>
      <c r="B3058">
        <v>2024</v>
      </c>
      <c r="C3058">
        <v>1</v>
      </c>
      <c r="E3058" s="1">
        <v>81433391.728578895</v>
      </c>
      <c r="F3058">
        <v>160.238292542605</v>
      </c>
      <c r="G3058" t="s">
        <v>462</v>
      </c>
    </row>
    <row r="3059" spans="1:7" x14ac:dyDescent="0.3">
      <c r="A3059">
        <v>3057</v>
      </c>
      <c r="B3059">
        <v>2024</v>
      </c>
      <c r="C3059">
        <v>1</v>
      </c>
      <c r="D3059" t="s">
        <v>624</v>
      </c>
      <c r="E3059" s="1">
        <v>11550167785.3235</v>
      </c>
      <c r="F3059">
        <v>15.524559394585401</v>
      </c>
      <c r="G3059" t="s">
        <v>462</v>
      </c>
    </row>
    <row r="3060" spans="1:7" x14ac:dyDescent="0.3">
      <c r="A3060">
        <v>3058</v>
      </c>
      <c r="B3060">
        <v>2024</v>
      </c>
      <c r="C3060">
        <v>1</v>
      </c>
      <c r="D3060" t="s">
        <v>625</v>
      </c>
      <c r="E3060" s="1">
        <v>13014403053.783501</v>
      </c>
      <c r="F3060">
        <v>27.908107682333601</v>
      </c>
      <c r="G3060" t="s">
        <v>462</v>
      </c>
    </row>
    <row r="3061" spans="1:7" x14ac:dyDescent="0.3">
      <c r="A3061">
        <v>3059</v>
      </c>
      <c r="B3061">
        <v>2024</v>
      </c>
      <c r="C3061">
        <v>1</v>
      </c>
      <c r="D3061" t="s">
        <v>626</v>
      </c>
      <c r="E3061" s="1">
        <v>1423069413.0258601</v>
      </c>
      <c r="F3061">
        <v>56.277686286377602</v>
      </c>
      <c r="G3061" t="s">
        <v>462</v>
      </c>
    </row>
    <row r="3062" spans="1:7" x14ac:dyDescent="0.3">
      <c r="A3062">
        <v>3060</v>
      </c>
      <c r="B3062">
        <v>2024</v>
      </c>
      <c r="C3062">
        <v>1</v>
      </c>
      <c r="D3062" t="s">
        <v>627</v>
      </c>
      <c r="E3062" s="1">
        <v>604356379.307827</v>
      </c>
      <c r="F3062">
        <v>67.187180271957999</v>
      </c>
      <c r="G3062" t="s">
        <v>462</v>
      </c>
    </row>
    <row r="3063" spans="1:7" x14ac:dyDescent="0.3">
      <c r="A3063">
        <v>3061</v>
      </c>
      <c r="B3063">
        <v>2024</v>
      </c>
      <c r="C3063">
        <v>1</v>
      </c>
      <c r="D3063" t="s">
        <v>628</v>
      </c>
      <c r="E3063" s="1">
        <v>728853784.529477</v>
      </c>
      <c r="F3063">
        <v>60.887975313663802</v>
      </c>
      <c r="G3063" t="s">
        <v>462</v>
      </c>
    </row>
    <row r="3064" spans="1:7" x14ac:dyDescent="0.3">
      <c r="A3064">
        <v>3062</v>
      </c>
      <c r="B3064">
        <v>2024</v>
      </c>
      <c r="C3064">
        <v>1</v>
      </c>
      <c r="D3064" t="s">
        <v>629</v>
      </c>
      <c r="E3064" s="1">
        <v>1156953600.2190299</v>
      </c>
      <c r="F3064">
        <v>159.364469303737</v>
      </c>
      <c r="G3064" t="s">
        <v>462</v>
      </c>
    </row>
    <row r="3065" spans="1:7" x14ac:dyDescent="0.3">
      <c r="A3065">
        <v>3063</v>
      </c>
      <c r="B3065">
        <v>2024</v>
      </c>
      <c r="C3065">
        <v>1</v>
      </c>
      <c r="D3065" t="s">
        <v>630</v>
      </c>
      <c r="E3065" s="1">
        <v>8242799167.7091198</v>
      </c>
      <c r="F3065">
        <v>177.24186668662301</v>
      </c>
      <c r="G3065" t="s">
        <v>462</v>
      </c>
    </row>
    <row r="3066" spans="1:7" x14ac:dyDescent="0.3">
      <c r="A3066">
        <v>3064</v>
      </c>
      <c r="B3066">
        <v>2024</v>
      </c>
      <c r="C3066">
        <v>1</v>
      </c>
      <c r="D3066" t="s">
        <v>631</v>
      </c>
      <c r="E3066" s="1">
        <v>968076931.52810705</v>
      </c>
      <c r="F3066">
        <v>99.378633115880604</v>
      </c>
      <c r="G3066" t="s">
        <v>462</v>
      </c>
    </row>
    <row r="3067" spans="1:7" x14ac:dyDescent="0.3">
      <c r="A3067">
        <v>3065</v>
      </c>
      <c r="B3067">
        <v>2024</v>
      </c>
      <c r="C3067">
        <v>1</v>
      </c>
      <c r="D3067" t="s">
        <v>632</v>
      </c>
      <c r="E3067" s="1">
        <v>755819072.60557199</v>
      </c>
      <c r="F3067">
        <v>138.831884091776</v>
      </c>
      <c r="G3067" t="s">
        <v>462</v>
      </c>
    </row>
    <row r="3068" spans="1:7" x14ac:dyDescent="0.3">
      <c r="A3068">
        <v>3066</v>
      </c>
      <c r="B3068">
        <v>2024</v>
      </c>
      <c r="C3068">
        <v>2</v>
      </c>
      <c r="D3068" t="s">
        <v>597</v>
      </c>
      <c r="E3068" s="1">
        <v>11471728699.770399</v>
      </c>
      <c r="F3068">
        <v>35.792581299333399</v>
      </c>
      <c r="G3068" t="s">
        <v>462</v>
      </c>
    </row>
    <row r="3069" spans="1:7" x14ac:dyDescent="0.3">
      <c r="A3069">
        <v>3067</v>
      </c>
      <c r="B3069">
        <v>2024</v>
      </c>
      <c r="C3069">
        <v>2</v>
      </c>
      <c r="D3069" t="s">
        <v>598</v>
      </c>
      <c r="E3069" s="1">
        <v>3687689163.67488</v>
      </c>
      <c r="F3069">
        <v>45.772267390939497</v>
      </c>
      <c r="G3069" t="s">
        <v>462</v>
      </c>
    </row>
    <row r="3070" spans="1:7" x14ac:dyDescent="0.3">
      <c r="A3070">
        <v>3068</v>
      </c>
      <c r="B3070">
        <v>2024</v>
      </c>
      <c r="C3070">
        <v>2</v>
      </c>
      <c r="D3070" t="s">
        <v>599</v>
      </c>
      <c r="E3070" s="1">
        <v>1328345994.4294701</v>
      </c>
      <c r="F3070">
        <v>66.001637720306704</v>
      </c>
      <c r="G3070" t="s">
        <v>462</v>
      </c>
    </row>
    <row r="3071" spans="1:7" x14ac:dyDescent="0.3">
      <c r="A3071">
        <v>3069</v>
      </c>
      <c r="B3071">
        <v>2024</v>
      </c>
      <c r="C3071">
        <v>2</v>
      </c>
      <c r="D3071" t="s">
        <v>600</v>
      </c>
      <c r="E3071" s="1">
        <v>2386916831.8411002</v>
      </c>
      <c r="F3071">
        <v>51.531960179569197</v>
      </c>
      <c r="G3071" t="s">
        <v>462</v>
      </c>
    </row>
    <row r="3072" spans="1:7" x14ac:dyDescent="0.3">
      <c r="A3072">
        <v>3070</v>
      </c>
      <c r="B3072">
        <v>2024</v>
      </c>
      <c r="C3072">
        <v>2</v>
      </c>
      <c r="D3072" t="s">
        <v>601</v>
      </c>
      <c r="E3072" s="1">
        <v>1267625229.7317801</v>
      </c>
      <c r="F3072">
        <v>42.9834624225563</v>
      </c>
      <c r="G3072" t="s">
        <v>462</v>
      </c>
    </row>
    <row r="3073" spans="1:7" x14ac:dyDescent="0.3">
      <c r="A3073">
        <v>3071</v>
      </c>
      <c r="B3073">
        <v>2024</v>
      </c>
      <c r="C3073">
        <v>2</v>
      </c>
      <c r="D3073" t="s">
        <v>602</v>
      </c>
      <c r="E3073" s="1">
        <v>391058343.134152</v>
      </c>
      <c r="F3073">
        <v>51.505932312097698</v>
      </c>
      <c r="G3073" t="s">
        <v>462</v>
      </c>
    </row>
    <row r="3074" spans="1:7" x14ac:dyDescent="0.3">
      <c r="A3074">
        <v>3072</v>
      </c>
      <c r="B3074">
        <v>2024</v>
      </c>
      <c r="C3074">
        <v>2</v>
      </c>
      <c r="D3074" t="s">
        <v>603</v>
      </c>
      <c r="E3074" s="1">
        <v>422085764.02112901</v>
      </c>
      <c r="F3074">
        <v>50.6013920082152</v>
      </c>
      <c r="G3074" t="s">
        <v>462</v>
      </c>
    </row>
    <row r="3075" spans="1:7" x14ac:dyDescent="0.3">
      <c r="A3075">
        <v>3073</v>
      </c>
      <c r="B3075">
        <v>2024</v>
      </c>
      <c r="C3075">
        <v>2</v>
      </c>
      <c r="D3075" t="s">
        <v>604</v>
      </c>
      <c r="E3075" s="1">
        <v>397694749.90066302</v>
      </c>
      <c r="F3075">
        <v>62.2114790954477</v>
      </c>
      <c r="G3075" t="s">
        <v>462</v>
      </c>
    </row>
    <row r="3076" spans="1:7" x14ac:dyDescent="0.3">
      <c r="A3076">
        <v>3074</v>
      </c>
      <c r="B3076">
        <v>2024</v>
      </c>
      <c r="C3076">
        <v>2</v>
      </c>
      <c r="D3076" t="s">
        <v>605</v>
      </c>
      <c r="E3076" s="1">
        <v>1517354861.31195</v>
      </c>
      <c r="F3076">
        <v>51.434749766300399</v>
      </c>
      <c r="G3076" t="s">
        <v>462</v>
      </c>
    </row>
    <row r="3077" spans="1:7" x14ac:dyDescent="0.3">
      <c r="A3077">
        <v>3075</v>
      </c>
      <c r="B3077">
        <v>2024</v>
      </c>
      <c r="C3077">
        <v>2</v>
      </c>
      <c r="D3077" t="s">
        <v>606</v>
      </c>
      <c r="E3077" s="1">
        <v>5106491399.3695297</v>
      </c>
      <c r="F3077">
        <v>64.609457586123696</v>
      </c>
      <c r="G3077" t="s">
        <v>462</v>
      </c>
    </row>
    <row r="3078" spans="1:7" x14ac:dyDescent="0.3">
      <c r="A3078">
        <v>3076</v>
      </c>
      <c r="B3078">
        <v>2024</v>
      </c>
      <c r="C3078">
        <v>2</v>
      </c>
      <c r="D3078" t="s">
        <v>607</v>
      </c>
      <c r="E3078" s="1">
        <v>1640324372.38025</v>
      </c>
      <c r="F3078">
        <v>47.453086208259599</v>
      </c>
      <c r="G3078" t="s">
        <v>462</v>
      </c>
    </row>
    <row r="3079" spans="1:7" x14ac:dyDescent="0.3">
      <c r="A3079">
        <v>3077</v>
      </c>
      <c r="B3079">
        <v>2024</v>
      </c>
      <c r="C3079">
        <v>2</v>
      </c>
      <c r="D3079" t="s">
        <v>608</v>
      </c>
      <c r="E3079" s="1">
        <v>1996197430.5933101</v>
      </c>
      <c r="F3079">
        <v>53.116874312059601</v>
      </c>
      <c r="G3079" t="s">
        <v>462</v>
      </c>
    </row>
    <row r="3080" spans="1:7" x14ac:dyDescent="0.3">
      <c r="A3080">
        <v>3078</v>
      </c>
      <c r="B3080">
        <v>2024</v>
      </c>
      <c r="C3080">
        <v>2</v>
      </c>
      <c r="D3080" t="s">
        <v>609</v>
      </c>
      <c r="E3080" s="1">
        <v>827884512.01094699</v>
      </c>
      <c r="F3080">
        <v>51.174164448078798</v>
      </c>
      <c r="G3080" t="s">
        <v>462</v>
      </c>
    </row>
    <row r="3081" spans="1:7" x14ac:dyDescent="0.3">
      <c r="A3081">
        <v>3079</v>
      </c>
      <c r="B3081">
        <v>2024</v>
      </c>
      <c r="C3081">
        <v>2</v>
      </c>
      <c r="D3081" t="s">
        <v>610</v>
      </c>
      <c r="E3081" s="1">
        <v>27925066662.691898</v>
      </c>
      <c r="F3081">
        <v>44.367239727616401</v>
      </c>
      <c r="G3081" t="s">
        <v>462</v>
      </c>
    </row>
    <row r="3082" spans="1:7" x14ac:dyDescent="0.3">
      <c r="A3082">
        <v>3080</v>
      </c>
      <c r="B3082">
        <v>2024</v>
      </c>
      <c r="C3082">
        <v>2</v>
      </c>
      <c r="D3082" t="s">
        <v>611</v>
      </c>
      <c r="E3082" s="1">
        <v>9991630666.6372299</v>
      </c>
      <c r="F3082">
        <v>39.904299879074003</v>
      </c>
      <c r="G3082" t="s">
        <v>462</v>
      </c>
    </row>
    <row r="3083" spans="1:7" x14ac:dyDescent="0.3">
      <c r="A3083">
        <v>3081</v>
      </c>
      <c r="B3083">
        <v>2024</v>
      </c>
      <c r="C3083">
        <v>2</v>
      </c>
      <c r="E3083" s="1">
        <v>7292661387.1202002</v>
      </c>
      <c r="F3083">
        <v>26.780598315954698</v>
      </c>
      <c r="G3083" t="s">
        <v>462</v>
      </c>
    </row>
    <row r="3084" spans="1:7" x14ac:dyDescent="0.3">
      <c r="A3084">
        <v>3082</v>
      </c>
      <c r="B3084">
        <v>2024</v>
      </c>
      <c r="C3084">
        <v>2</v>
      </c>
      <c r="D3084" t="s">
        <v>612</v>
      </c>
      <c r="E3084" s="1">
        <v>13256390113.066601</v>
      </c>
      <c r="F3084">
        <v>33.182887901520097</v>
      </c>
      <c r="G3084" t="s">
        <v>462</v>
      </c>
    </row>
    <row r="3085" spans="1:7" x14ac:dyDescent="0.3">
      <c r="A3085">
        <v>3083</v>
      </c>
      <c r="B3085">
        <v>2024</v>
      </c>
      <c r="C3085">
        <v>2</v>
      </c>
      <c r="D3085" t="s">
        <v>613</v>
      </c>
      <c r="E3085" s="1">
        <v>3581196595.78016</v>
      </c>
      <c r="F3085">
        <v>30.7409314307301</v>
      </c>
      <c r="G3085" t="s">
        <v>462</v>
      </c>
    </row>
    <row r="3086" spans="1:7" x14ac:dyDescent="0.3">
      <c r="A3086">
        <v>3084</v>
      </c>
      <c r="B3086">
        <v>2024</v>
      </c>
      <c r="C3086">
        <v>2</v>
      </c>
      <c r="E3086" s="1">
        <v>37247152.902896002</v>
      </c>
      <c r="F3086">
        <v>44.324800661542596</v>
      </c>
      <c r="G3086" t="s">
        <v>462</v>
      </c>
    </row>
    <row r="3087" spans="1:7" x14ac:dyDescent="0.3">
      <c r="A3087">
        <v>3085</v>
      </c>
      <c r="B3087">
        <v>2024</v>
      </c>
      <c r="C3087">
        <v>2</v>
      </c>
      <c r="E3087" s="1">
        <v>25322285.179603402</v>
      </c>
      <c r="F3087">
        <v>18.1881206125924</v>
      </c>
      <c r="G3087" t="s">
        <v>462</v>
      </c>
    </row>
    <row r="3088" spans="1:7" x14ac:dyDescent="0.3">
      <c r="A3088">
        <v>3086</v>
      </c>
      <c r="B3088">
        <v>2024</v>
      </c>
      <c r="C3088">
        <v>2</v>
      </c>
      <c r="D3088" t="s">
        <v>615</v>
      </c>
      <c r="E3088" s="1">
        <v>2041018330.9093001</v>
      </c>
      <c r="F3088">
        <v>43.9665180969386</v>
      </c>
      <c r="G3088" t="s">
        <v>462</v>
      </c>
    </row>
    <row r="3089" spans="1:7" x14ac:dyDescent="0.3">
      <c r="A3089">
        <v>3087</v>
      </c>
      <c r="B3089">
        <v>2024</v>
      </c>
      <c r="C3089">
        <v>2</v>
      </c>
      <c r="D3089" t="s">
        <v>616</v>
      </c>
      <c r="E3089" s="1">
        <v>605930355.27862597</v>
      </c>
      <c r="F3089">
        <v>34.567801671679398</v>
      </c>
      <c r="G3089" t="s">
        <v>462</v>
      </c>
    </row>
    <row r="3090" spans="1:7" x14ac:dyDescent="0.3">
      <c r="A3090">
        <v>3088</v>
      </c>
      <c r="B3090">
        <v>2024</v>
      </c>
      <c r="C3090">
        <v>2</v>
      </c>
      <c r="E3090" s="1">
        <v>131035151.786063</v>
      </c>
      <c r="F3090">
        <v>27.252776708982001</v>
      </c>
      <c r="G3090" t="s">
        <v>462</v>
      </c>
    </row>
    <row r="3091" spans="1:7" x14ac:dyDescent="0.3">
      <c r="A3091">
        <v>3089</v>
      </c>
      <c r="B3091">
        <v>2024</v>
      </c>
      <c r="C3091">
        <v>2</v>
      </c>
      <c r="D3091" t="s">
        <v>617</v>
      </c>
      <c r="E3091" s="1">
        <v>611436351.56101799</v>
      </c>
      <c r="F3091">
        <v>37.9404760878461</v>
      </c>
      <c r="G3091" t="s">
        <v>462</v>
      </c>
    </row>
    <row r="3092" spans="1:7" x14ac:dyDescent="0.3">
      <c r="A3092">
        <v>3090</v>
      </c>
      <c r="B3092">
        <v>2024</v>
      </c>
      <c r="C3092">
        <v>2</v>
      </c>
      <c r="E3092" s="1">
        <v>35239045.096558496</v>
      </c>
      <c r="F3092">
        <v>45.263071052298997</v>
      </c>
      <c r="G3092" t="s">
        <v>462</v>
      </c>
    </row>
    <row r="3093" spans="1:7" x14ac:dyDescent="0.3">
      <c r="A3093">
        <v>3091</v>
      </c>
      <c r="B3093">
        <v>2024</v>
      </c>
      <c r="C3093">
        <v>2</v>
      </c>
      <c r="D3093" t="s">
        <v>619</v>
      </c>
      <c r="E3093" s="1">
        <v>411572220.10175699</v>
      </c>
      <c r="F3093">
        <v>51.090529261997702</v>
      </c>
      <c r="G3093" t="s">
        <v>462</v>
      </c>
    </row>
    <row r="3094" spans="1:7" x14ac:dyDescent="0.3">
      <c r="A3094">
        <v>3092</v>
      </c>
      <c r="B3094">
        <v>2024</v>
      </c>
      <c r="C3094">
        <v>2</v>
      </c>
      <c r="D3094" t="s">
        <v>621</v>
      </c>
      <c r="E3094" s="1">
        <v>142609914.55098999</v>
      </c>
      <c r="F3094">
        <v>48.962760332102299</v>
      </c>
      <c r="G3094" t="s">
        <v>462</v>
      </c>
    </row>
    <row r="3095" spans="1:7" x14ac:dyDescent="0.3">
      <c r="A3095">
        <v>3093</v>
      </c>
      <c r="B3095">
        <v>2024</v>
      </c>
      <c r="C3095">
        <v>2</v>
      </c>
      <c r="D3095" t="s">
        <v>622</v>
      </c>
      <c r="E3095" s="1">
        <v>325241863.996732</v>
      </c>
      <c r="F3095">
        <v>36.0012978359877</v>
      </c>
      <c r="G3095" t="s">
        <v>462</v>
      </c>
    </row>
    <row r="3096" spans="1:7" x14ac:dyDescent="0.3">
      <c r="A3096">
        <v>3094</v>
      </c>
      <c r="B3096">
        <v>2024</v>
      </c>
      <c r="C3096">
        <v>2</v>
      </c>
      <c r="D3096" t="s">
        <v>623</v>
      </c>
      <c r="E3096" s="1">
        <v>549866723.00464296</v>
      </c>
      <c r="F3096">
        <v>37.865556536404398</v>
      </c>
      <c r="G3096" t="s">
        <v>462</v>
      </c>
    </row>
    <row r="3097" spans="1:7" x14ac:dyDescent="0.3">
      <c r="A3097">
        <v>3095</v>
      </c>
      <c r="B3097">
        <v>2024</v>
      </c>
      <c r="C3097">
        <v>2</v>
      </c>
      <c r="E3097" s="1">
        <v>51177523.518806398</v>
      </c>
      <c r="F3097">
        <v>42.734340789942998</v>
      </c>
      <c r="G3097" t="s">
        <v>462</v>
      </c>
    </row>
    <row r="3098" spans="1:7" x14ac:dyDescent="0.3">
      <c r="A3098">
        <v>3096</v>
      </c>
      <c r="B3098">
        <v>2024</v>
      </c>
      <c r="C3098">
        <v>2</v>
      </c>
      <c r="E3098" s="1">
        <v>18918004.079254899</v>
      </c>
      <c r="F3098">
        <v>35.411598190665202</v>
      </c>
      <c r="G3098" t="s">
        <v>462</v>
      </c>
    </row>
    <row r="3099" spans="1:7" x14ac:dyDescent="0.3">
      <c r="A3099">
        <v>3097</v>
      </c>
      <c r="B3099">
        <v>2024</v>
      </c>
      <c r="C3099">
        <v>2</v>
      </c>
      <c r="E3099" s="1">
        <v>167968861.782038</v>
      </c>
      <c r="F3099">
        <v>44.973881831021401</v>
      </c>
      <c r="G3099" t="s">
        <v>462</v>
      </c>
    </row>
    <row r="3100" spans="1:7" x14ac:dyDescent="0.3">
      <c r="A3100">
        <v>3098</v>
      </c>
      <c r="B3100">
        <v>2024</v>
      </c>
      <c r="C3100">
        <v>2</v>
      </c>
      <c r="E3100" s="1">
        <v>81433391.728578895</v>
      </c>
      <c r="F3100">
        <v>35.626801409015499</v>
      </c>
      <c r="G3100" t="s">
        <v>462</v>
      </c>
    </row>
    <row r="3101" spans="1:7" x14ac:dyDescent="0.3">
      <c r="A3101">
        <v>3099</v>
      </c>
      <c r="B3101">
        <v>2024</v>
      </c>
      <c r="C3101">
        <v>2</v>
      </c>
      <c r="D3101" t="s">
        <v>624</v>
      </c>
      <c r="E3101" s="1">
        <v>11550167785.3235</v>
      </c>
      <c r="F3101">
        <v>32.175347924618897</v>
      </c>
      <c r="G3101" t="s">
        <v>462</v>
      </c>
    </row>
    <row r="3102" spans="1:7" x14ac:dyDescent="0.3">
      <c r="A3102">
        <v>3100</v>
      </c>
      <c r="B3102">
        <v>2024</v>
      </c>
      <c r="C3102">
        <v>2</v>
      </c>
      <c r="D3102" t="s">
        <v>625</v>
      </c>
      <c r="E3102" s="1">
        <v>13014403053.783501</v>
      </c>
      <c r="F3102">
        <v>38.258691078634897</v>
      </c>
      <c r="G3102" t="s">
        <v>462</v>
      </c>
    </row>
    <row r="3103" spans="1:7" x14ac:dyDescent="0.3">
      <c r="A3103">
        <v>3101</v>
      </c>
      <c r="B3103">
        <v>2024</v>
      </c>
      <c r="C3103">
        <v>2</v>
      </c>
      <c r="D3103" t="s">
        <v>626</v>
      </c>
      <c r="E3103" s="1">
        <v>1423069413.0258601</v>
      </c>
      <c r="F3103">
        <v>41.745672905540999</v>
      </c>
      <c r="G3103" t="s">
        <v>462</v>
      </c>
    </row>
    <row r="3104" spans="1:7" x14ac:dyDescent="0.3">
      <c r="A3104">
        <v>3102</v>
      </c>
      <c r="B3104">
        <v>2024</v>
      </c>
      <c r="C3104">
        <v>2</v>
      </c>
      <c r="D3104" t="s">
        <v>627</v>
      </c>
      <c r="E3104" s="1">
        <v>604356379.307827</v>
      </c>
      <c r="F3104">
        <v>48.259323380141701</v>
      </c>
      <c r="G3104" t="s">
        <v>462</v>
      </c>
    </row>
    <row r="3105" spans="1:7" x14ac:dyDescent="0.3">
      <c r="A3105">
        <v>3103</v>
      </c>
      <c r="B3105">
        <v>2024</v>
      </c>
      <c r="C3105">
        <v>2</v>
      </c>
      <c r="D3105" t="s">
        <v>628</v>
      </c>
      <c r="E3105" s="1">
        <v>728853784.529477</v>
      </c>
      <c r="F3105">
        <v>55.052785571760197</v>
      </c>
      <c r="G3105" t="s">
        <v>462</v>
      </c>
    </row>
    <row r="3106" spans="1:7" x14ac:dyDescent="0.3">
      <c r="A3106">
        <v>3104</v>
      </c>
      <c r="B3106">
        <v>2024</v>
      </c>
      <c r="C3106">
        <v>2</v>
      </c>
      <c r="D3106" t="s">
        <v>629</v>
      </c>
      <c r="E3106" s="1">
        <v>1156953600.2190299</v>
      </c>
      <c r="F3106">
        <v>47.362510019712197</v>
      </c>
      <c r="G3106" t="s">
        <v>462</v>
      </c>
    </row>
    <row r="3107" spans="1:7" x14ac:dyDescent="0.3">
      <c r="A3107">
        <v>3105</v>
      </c>
      <c r="B3107">
        <v>2024</v>
      </c>
      <c r="C3107">
        <v>2</v>
      </c>
      <c r="D3107" t="s">
        <v>630</v>
      </c>
      <c r="E3107" s="1">
        <v>8242799167.7091198</v>
      </c>
      <c r="F3107">
        <v>42.684722760571297</v>
      </c>
      <c r="G3107" t="s">
        <v>462</v>
      </c>
    </row>
    <row r="3108" spans="1:7" x14ac:dyDescent="0.3">
      <c r="A3108">
        <v>3106</v>
      </c>
      <c r="B3108">
        <v>2024</v>
      </c>
      <c r="C3108">
        <v>2</v>
      </c>
      <c r="D3108" t="s">
        <v>631</v>
      </c>
      <c r="E3108" s="1">
        <v>968076931.52810705</v>
      </c>
      <c r="F3108">
        <v>47.267239663466</v>
      </c>
      <c r="G3108" t="s">
        <v>462</v>
      </c>
    </row>
    <row r="3109" spans="1:7" x14ac:dyDescent="0.3">
      <c r="A3109">
        <v>3107</v>
      </c>
      <c r="B3109">
        <v>2024</v>
      </c>
      <c r="C3109">
        <v>2</v>
      </c>
      <c r="D3109" t="s">
        <v>632</v>
      </c>
      <c r="E3109" s="1">
        <v>755819072.60557199</v>
      </c>
      <c r="F3109">
        <v>53.5798656286577</v>
      </c>
      <c r="G3109" t="s">
        <v>462</v>
      </c>
    </row>
    <row r="3110" spans="1:7" x14ac:dyDescent="0.3">
      <c r="A3110">
        <v>3108</v>
      </c>
      <c r="B3110">
        <v>2024</v>
      </c>
      <c r="C3110">
        <v>3</v>
      </c>
      <c r="D3110" t="s">
        <v>597</v>
      </c>
      <c r="E3110" s="1">
        <v>11471728699.770399</v>
      </c>
      <c r="F3110">
        <v>29.942396788595701</v>
      </c>
      <c r="G3110" t="s">
        <v>462</v>
      </c>
    </row>
    <row r="3111" spans="1:7" x14ac:dyDescent="0.3">
      <c r="A3111">
        <v>3109</v>
      </c>
      <c r="B3111">
        <v>2024</v>
      </c>
      <c r="C3111">
        <v>3</v>
      </c>
      <c r="D3111" t="s">
        <v>598</v>
      </c>
      <c r="E3111" s="1">
        <v>3687689163.67488</v>
      </c>
      <c r="F3111">
        <v>52.760570408191498</v>
      </c>
      <c r="G3111" t="s">
        <v>462</v>
      </c>
    </row>
    <row r="3112" spans="1:7" x14ac:dyDescent="0.3">
      <c r="A3112">
        <v>3110</v>
      </c>
      <c r="B3112">
        <v>2024</v>
      </c>
      <c r="C3112">
        <v>3</v>
      </c>
      <c r="D3112" t="s">
        <v>599</v>
      </c>
      <c r="E3112" s="1">
        <v>1328345994.4294701</v>
      </c>
      <c r="F3112">
        <v>66.128142606457104</v>
      </c>
      <c r="G3112" t="s">
        <v>462</v>
      </c>
    </row>
    <row r="3113" spans="1:7" x14ac:dyDescent="0.3">
      <c r="A3113">
        <v>3111</v>
      </c>
      <c r="B3113">
        <v>2024</v>
      </c>
      <c r="C3113">
        <v>3</v>
      </c>
      <c r="D3113" t="s">
        <v>600</v>
      </c>
      <c r="E3113" s="1">
        <v>2386916831.8411002</v>
      </c>
      <c r="F3113">
        <v>78.410649759038407</v>
      </c>
      <c r="G3113" t="s">
        <v>462</v>
      </c>
    </row>
    <row r="3114" spans="1:7" x14ac:dyDescent="0.3">
      <c r="A3114">
        <v>3112</v>
      </c>
      <c r="B3114">
        <v>2024</v>
      </c>
      <c r="C3114">
        <v>3</v>
      </c>
      <c r="D3114" t="s">
        <v>601</v>
      </c>
      <c r="E3114" s="1">
        <v>1267625229.7317801</v>
      </c>
      <c r="F3114">
        <v>52.551228007571403</v>
      </c>
      <c r="G3114" t="s">
        <v>462</v>
      </c>
    </row>
    <row r="3115" spans="1:7" x14ac:dyDescent="0.3">
      <c r="A3115">
        <v>3113</v>
      </c>
      <c r="B3115">
        <v>2024</v>
      </c>
      <c r="C3115">
        <v>3</v>
      </c>
      <c r="D3115" t="s">
        <v>602</v>
      </c>
      <c r="E3115" s="1">
        <v>391058343.134152</v>
      </c>
      <c r="F3115">
        <v>85.729841827002801</v>
      </c>
      <c r="G3115" t="s">
        <v>462</v>
      </c>
    </row>
    <row r="3116" spans="1:7" x14ac:dyDescent="0.3">
      <c r="A3116">
        <v>3114</v>
      </c>
      <c r="B3116">
        <v>2024</v>
      </c>
      <c r="C3116">
        <v>3</v>
      </c>
      <c r="D3116" t="s">
        <v>603</v>
      </c>
      <c r="E3116" s="1">
        <v>422085764.02112901</v>
      </c>
      <c r="F3116">
        <v>112.39466755714901</v>
      </c>
      <c r="G3116" t="s">
        <v>462</v>
      </c>
    </row>
    <row r="3117" spans="1:7" x14ac:dyDescent="0.3">
      <c r="A3117">
        <v>3115</v>
      </c>
      <c r="B3117">
        <v>2024</v>
      </c>
      <c r="C3117">
        <v>3</v>
      </c>
      <c r="D3117" t="s">
        <v>604</v>
      </c>
      <c r="E3117" s="1">
        <v>397694749.90066302</v>
      </c>
      <c r="F3117">
        <v>90.320068730561403</v>
      </c>
      <c r="G3117" t="s">
        <v>462</v>
      </c>
    </row>
    <row r="3118" spans="1:7" x14ac:dyDescent="0.3">
      <c r="A3118">
        <v>3116</v>
      </c>
      <c r="B3118">
        <v>2024</v>
      </c>
      <c r="C3118">
        <v>3</v>
      </c>
      <c r="D3118" t="s">
        <v>605</v>
      </c>
      <c r="E3118" s="1">
        <v>1517354861.31195</v>
      </c>
      <c r="F3118">
        <v>64.240512915512795</v>
      </c>
      <c r="G3118" t="s">
        <v>462</v>
      </c>
    </row>
    <row r="3119" spans="1:7" x14ac:dyDescent="0.3">
      <c r="A3119">
        <v>3117</v>
      </c>
      <c r="B3119">
        <v>2024</v>
      </c>
      <c r="C3119">
        <v>3</v>
      </c>
      <c r="D3119" t="s">
        <v>606</v>
      </c>
      <c r="E3119" s="1">
        <v>5106491399.3695297</v>
      </c>
      <c r="F3119">
        <v>113.918621547515</v>
      </c>
      <c r="G3119" t="s">
        <v>462</v>
      </c>
    </row>
    <row r="3120" spans="1:7" x14ac:dyDescent="0.3">
      <c r="A3120">
        <v>3118</v>
      </c>
      <c r="B3120">
        <v>2024</v>
      </c>
      <c r="C3120">
        <v>3</v>
      </c>
      <c r="D3120" t="s">
        <v>607</v>
      </c>
      <c r="E3120" s="1">
        <v>1640324372.38025</v>
      </c>
      <c r="F3120">
        <v>142.451002872873</v>
      </c>
      <c r="G3120" t="s">
        <v>462</v>
      </c>
    </row>
    <row r="3121" spans="1:7" x14ac:dyDescent="0.3">
      <c r="A3121">
        <v>3119</v>
      </c>
      <c r="B3121">
        <v>2024</v>
      </c>
      <c r="C3121">
        <v>3</v>
      </c>
      <c r="D3121" t="s">
        <v>608</v>
      </c>
      <c r="E3121" s="1">
        <v>1996197430.5933101</v>
      </c>
      <c r="F3121">
        <v>144.39200261127399</v>
      </c>
      <c r="G3121" t="s">
        <v>462</v>
      </c>
    </row>
    <row r="3122" spans="1:7" x14ac:dyDescent="0.3">
      <c r="A3122">
        <v>3120</v>
      </c>
      <c r="B3122">
        <v>2024</v>
      </c>
      <c r="C3122">
        <v>3</v>
      </c>
      <c r="D3122" t="s">
        <v>609</v>
      </c>
      <c r="E3122" s="1">
        <v>827884512.01094699</v>
      </c>
      <c r="F3122">
        <v>53.9882832120038</v>
      </c>
      <c r="G3122" t="s">
        <v>462</v>
      </c>
    </row>
    <row r="3123" spans="1:7" x14ac:dyDescent="0.3">
      <c r="A3123">
        <v>3121</v>
      </c>
      <c r="B3123">
        <v>2024</v>
      </c>
      <c r="C3123">
        <v>3</v>
      </c>
      <c r="D3123" t="s">
        <v>610</v>
      </c>
      <c r="E3123" s="1">
        <v>27925066662.691898</v>
      </c>
      <c r="F3123">
        <v>53.558504026925199</v>
      </c>
      <c r="G3123" t="s">
        <v>462</v>
      </c>
    </row>
    <row r="3124" spans="1:7" x14ac:dyDescent="0.3">
      <c r="A3124">
        <v>3122</v>
      </c>
      <c r="B3124">
        <v>2024</v>
      </c>
      <c r="C3124">
        <v>3</v>
      </c>
      <c r="D3124" t="s">
        <v>611</v>
      </c>
      <c r="E3124" s="1">
        <v>9991630666.6372299</v>
      </c>
      <c r="F3124">
        <v>46.421104646898399</v>
      </c>
      <c r="G3124" t="s">
        <v>462</v>
      </c>
    </row>
    <row r="3125" spans="1:7" x14ac:dyDescent="0.3">
      <c r="A3125">
        <v>3123</v>
      </c>
      <c r="B3125">
        <v>2024</v>
      </c>
      <c r="C3125">
        <v>3</v>
      </c>
      <c r="E3125" s="1">
        <v>7292661387.1202002</v>
      </c>
      <c r="F3125">
        <v>24.868792090936498</v>
      </c>
      <c r="G3125" t="s">
        <v>462</v>
      </c>
    </row>
    <row r="3126" spans="1:7" x14ac:dyDescent="0.3">
      <c r="A3126">
        <v>3124</v>
      </c>
      <c r="B3126">
        <v>2024</v>
      </c>
      <c r="C3126">
        <v>3</v>
      </c>
      <c r="D3126" t="s">
        <v>612</v>
      </c>
      <c r="E3126" s="1">
        <v>13256390113.066601</v>
      </c>
      <c r="F3126">
        <v>26.296172225655699</v>
      </c>
      <c r="G3126" t="s">
        <v>462</v>
      </c>
    </row>
    <row r="3127" spans="1:7" x14ac:dyDescent="0.3">
      <c r="A3127">
        <v>3125</v>
      </c>
      <c r="B3127">
        <v>2024</v>
      </c>
      <c r="C3127">
        <v>3</v>
      </c>
      <c r="D3127" t="s">
        <v>613</v>
      </c>
      <c r="E3127" s="1">
        <v>3581196595.78016</v>
      </c>
      <c r="F3127">
        <v>20.5312418899778</v>
      </c>
      <c r="G3127" t="s">
        <v>462</v>
      </c>
    </row>
    <row r="3128" spans="1:7" x14ac:dyDescent="0.3">
      <c r="A3128">
        <v>3126</v>
      </c>
      <c r="B3128">
        <v>2024</v>
      </c>
      <c r="C3128">
        <v>3</v>
      </c>
      <c r="E3128" s="1">
        <v>37247152.902896002</v>
      </c>
      <c r="F3128">
        <v>20.720172775699002</v>
      </c>
      <c r="G3128" t="s">
        <v>462</v>
      </c>
    </row>
    <row r="3129" spans="1:7" x14ac:dyDescent="0.3">
      <c r="A3129">
        <v>3127</v>
      </c>
      <c r="B3129">
        <v>2024</v>
      </c>
      <c r="C3129">
        <v>3</v>
      </c>
      <c r="E3129" s="1">
        <v>25322285.179603402</v>
      </c>
      <c r="F3129">
        <v>20.0657571192943</v>
      </c>
      <c r="G3129" t="s">
        <v>462</v>
      </c>
    </row>
    <row r="3130" spans="1:7" x14ac:dyDescent="0.3">
      <c r="A3130">
        <v>3128</v>
      </c>
      <c r="B3130">
        <v>2024</v>
      </c>
      <c r="C3130">
        <v>3</v>
      </c>
      <c r="D3130" t="s">
        <v>615</v>
      </c>
      <c r="E3130" s="1">
        <v>2041018330.9093001</v>
      </c>
      <c r="F3130">
        <v>36.641496783386302</v>
      </c>
      <c r="G3130" t="s">
        <v>462</v>
      </c>
    </row>
    <row r="3131" spans="1:7" x14ac:dyDescent="0.3">
      <c r="A3131">
        <v>3129</v>
      </c>
      <c r="B3131">
        <v>2024</v>
      </c>
      <c r="C3131">
        <v>3</v>
      </c>
      <c r="D3131" t="s">
        <v>616</v>
      </c>
      <c r="E3131" s="1">
        <v>605930355.27862597</v>
      </c>
      <c r="F3131">
        <v>58.824591185841001</v>
      </c>
      <c r="G3131" t="s">
        <v>462</v>
      </c>
    </row>
    <row r="3132" spans="1:7" x14ac:dyDescent="0.3">
      <c r="A3132">
        <v>3130</v>
      </c>
      <c r="B3132">
        <v>2024</v>
      </c>
      <c r="C3132">
        <v>3</v>
      </c>
      <c r="E3132" s="1">
        <v>131035151.786063</v>
      </c>
      <c r="F3132">
        <v>42.124425729235</v>
      </c>
      <c r="G3132" t="s">
        <v>462</v>
      </c>
    </row>
    <row r="3133" spans="1:7" x14ac:dyDescent="0.3">
      <c r="A3133">
        <v>3131</v>
      </c>
      <c r="B3133">
        <v>2024</v>
      </c>
      <c r="C3133">
        <v>3</v>
      </c>
      <c r="D3133" t="s">
        <v>617</v>
      </c>
      <c r="E3133" s="1">
        <v>611436351.56101799</v>
      </c>
      <c r="F3133">
        <v>61.447580421550903</v>
      </c>
      <c r="G3133" t="s">
        <v>462</v>
      </c>
    </row>
    <row r="3134" spans="1:7" x14ac:dyDescent="0.3">
      <c r="A3134">
        <v>3132</v>
      </c>
      <c r="B3134">
        <v>2024</v>
      </c>
      <c r="C3134">
        <v>3</v>
      </c>
      <c r="E3134" s="1">
        <v>35239045.096558496</v>
      </c>
      <c r="F3134">
        <v>38.181605073702897</v>
      </c>
      <c r="G3134" t="s">
        <v>462</v>
      </c>
    </row>
    <row r="3135" spans="1:7" x14ac:dyDescent="0.3">
      <c r="A3135">
        <v>3133</v>
      </c>
      <c r="B3135">
        <v>2024</v>
      </c>
      <c r="C3135">
        <v>3</v>
      </c>
      <c r="D3135" t="s">
        <v>619</v>
      </c>
      <c r="E3135" s="1">
        <v>411572220.10175699</v>
      </c>
      <c r="F3135">
        <v>34.490026147479099</v>
      </c>
      <c r="G3135" t="s">
        <v>462</v>
      </c>
    </row>
    <row r="3136" spans="1:7" x14ac:dyDescent="0.3">
      <c r="A3136">
        <v>3134</v>
      </c>
      <c r="B3136">
        <v>2024</v>
      </c>
      <c r="C3136">
        <v>3</v>
      </c>
      <c r="D3136" t="s">
        <v>621</v>
      </c>
      <c r="E3136" s="1">
        <v>142609914.55098999</v>
      </c>
      <c r="F3136">
        <v>48.316161130243202</v>
      </c>
      <c r="G3136" t="s">
        <v>462</v>
      </c>
    </row>
    <row r="3137" spans="1:7" x14ac:dyDescent="0.3">
      <c r="A3137">
        <v>3135</v>
      </c>
      <c r="B3137">
        <v>2024</v>
      </c>
      <c r="C3137">
        <v>3</v>
      </c>
      <c r="D3137" t="s">
        <v>622</v>
      </c>
      <c r="E3137" s="1">
        <v>325241863.996732</v>
      </c>
      <c r="F3137">
        <v>51.991135534105503</v>
      </c>
      <c r="G3137" t="s">
        <v>462</v>
      </c>
    </row>
    <row r="3138" spans="1:7" x14ac:dyDescent="0.3">
      <c r="A3138">
        <v>3136</v>
      </c>
      <c r="B3138">
        <v>2024</v>
      </c>
      <c r="C3138">
        <v>3</v>
      </c>
      <c r="D3138" t="s">
        <v>623</v>
      </c>
      <c r="E3138" s="1">
        <v>549866723.00464296</v>
      </c>
      <c r="F3138">
        <v>52.365137312959803</v>
      </c>
      <c r="G3138" t="s">
        <v>462</v>
      </c>
    </row>
    <row r="3139" spans="1:7" x14ac:dyDescent="0.3">
      <c r="A3139">
        <v>3137</v>
      </c>
      <c r="B3139">
        <v>2024</v>
      </c>
      <c r="C3139">
        <v>3</v>
      </c>
      <c r="E3139" s="1">
        <v>51177523.518806398</v>
      </c>
      <c r="F3139">
        <v>42.322101507835001</v>
      </c>
      <c r="G3139" t="s">
        <v>462</v>
      </c>
    </row>
    <row r="3140" spans="1:7" x14ac:dyDescent="0.3">
      <c r="A3140">
        <v>3138</v>
      </c>
      <c r="B3140">
        <v>2024</v>
      </c>
      <c r="C3140">
        <v>3</v>
      </c>
      <c r="E3140" s="1">
        <v>18918004.079254899</v>
      </c>
      <c r="F3140">
        <v>47.3158105661471</v>
      </c>
      <c r="G3140" t="s">
        <v>462</v>
      </c>
    </row>
    <row r="3141" spans="1:7" x14ac:dyDescent="0.3">
      <c r="A3141">
        <v>3139</v>
      </c>
      <c r="B3141">
        <v>2024</v>
      </c>
      <c r="C3141">
        <v>3</v>
      </c>
      <c r="E3141" s="1">
        <v>167968861.782038</v>
      </c>
      <c r="F3141">
        <v>89.084639494353496</v>
      </c>
      <c r="G3141" t="s">
        <v>462</v>
      </c>
    </row>
    <row r="3142" spans="1:7" x14ac:dyDescent="0.3">
      <c r="A3142">
        <v>3140</v>
      </c>
      <c r="B3142">
        <v>2024</v>
      </c>
      <c r="C3142">
        <v>3</v>
      </c>
      <c r="E3142" s="1">
        <v>81433391.728578895</v>
      </c>
      <c r="F3142">
        <v>114.22347038145099</v>
      </c>
      <c r="G3142" t="s">
        <v>462</v>
      </c>
    </row>
    <row r="3143" spans="1:7" x14ac:dyDescent="0.3">
      <c r="A3143">
        <v>3141</v>
      </c>
      <c r="B3143">
        <v>2024</v>
      </c>
      <c r="C3143">
        <v>3</v>
      </c>
      <c r="D3143" t="s">
        <v>624</v>
      </c>
      <c r="E3143" s="1">
        <v>11550167785.3235</v>
      </c>
      <c r="F3143">
        <v>25.199452516969099</v>
      </c>
      <c r="G3143" t="s">
        <v>462</v>
      </c>
    </row>
    <row r="3144" spans="1:7" x14ac:dyDescent="0.3">
      <c r="A3144">
        <v>3142</v>
      </c>
      <c r="B3144">
        <v>2024</v>
      </c>
      <c r="C3144">
        <v>3</v>
      </c>
      <c r="D3144" t="s">
        <v>625</v>
      </c>
      <c r="E3144" s="1">
        <v>13014403053.783501</v>
      </c>
      <c r="F3144">
        <v>28.550524114727299</v>
      </c>
      <c r="G3144" t="s">
        <v>462</v>
      </c>
    </row>
    <row r="3145" spans="1:7" x14ac:dyDescent="0.3">
      <c r="A3145">
        <v>3143</v>
      </c>
      <c r="B3145">
        <v>2024</v>
      </c>
      <c r="C3145">
        <v>3</v>
      </c>
      <c r="D3145" t="s">
        <v>626</v>
      </c>
      <c r="E3145" s="1">
        <v>1423069413.0258601</v>
      </c>
      <c r="F3145">
        <v>26.5604636086846</v>
      </c>
      <c r="G3145" t="s">
        <v>462</v>
      </c>
    </row>
    <row r="3146" spans="1:7" x14ac:dyDescent="0.3">
      <c r="A3146">
        <v>3144</v>
      </c>
      <c r="B3146">
        <v>2024</v>
      </c>
      <c r="C3146">
        <v>3</v>
      </c>
      <c r="D3146" t="s">
        <v>627</v>
      </c>
      <c r="E3146" s="1">
        <v>604356379.307827</v>
      </c>
      <c r="F3146">
        <v>34.178187540135802</v>
      </c>
      <c r="G3146" t="s">
        <v>462</v>
      </c>
    </row>
    <row r="3147" spans="1:7" x14ac:dyDescent="0.3">
      <c r="A3147">
        <v>3145</v>
      </c>
      <c r="B3147">
        <v>2024</v>
      </c>
      <c r="C3147">
        <v>3</v>
      </c>
      <c r="D3147" t="s">
        <v>628</v>
      </c>
      <c r="E3147" s="1">
        <v>728853784.529477</v>
      </c>
      <c r="F3147">
        <v>39.7828219705154</v>
      </c>
      <c r="G3147" t="s">
        <v>462</v>
      </c>
    </row>
    <row r="3148" spans="1:7" x14ac:dyDescent="0.3">
      <c r="A3148">
        <v>3146</v>
      </c>
      <c r="B3148">
        <v>2024</v>
      </c>
      <c r="C3148">
        <v>3</v>
      </c>
      <c r="D3148" t="s">
        <v>629</v>
      </c>
      <c r="E3148" s="1">
        <v>1156953600.2190299</v>
      </c>
      <c r="F3148">
        <v>104.034139752972</v>
      </c>
      <c r="G3148" t="s">
        <v>462</v>
      </c>
    </row>
    <row r="3149" spans="1:7" x14ac:dyDescent="0.3">
      <c r="A3149">
        <v>3147</v>
      </c>
      <c r="B3149">
        <v>2024</v>
      </c>
      <c r="C3149">
        <v>3</v>
      </c>
      <c r="D3149" t="s">
        <v>630</v>
      </c>
      <c r="E3149" s="1">
        <v>8242799167.7091198</v>
      </c>
      <c r="F3149">
        <v>142.71171631108999</v>
      </c>
      <c r="G3149" t="s">
        <v>462</v>
      </c>
    </row>
    <row r="3150" spans="1:7" x14ac:dyDescent="0.3">
      <c r="A3150">
        <v>3148</v>
      </c>
      <c r="B3150">
        <v>2024</v>
      </c>
      <c r="C3150">
        <v>3</v>
      </c>
      <c r="D3150" t="s">
        <v>631</v>
      </c>
      <c r="E3150" s="1">
        <v>968076931.52810705</v>
      </c>
      <c r="F3150">
        <v>61.688673508769298</v>
      </c>
      <c r="G3150" t="s">
        <v>462</v>
      </c>
    </row>
    <row r="3151" spans="1:7" x14ac:dyDescent="0.3">
      <c r="A3151">
        <v>3149</v>
      </c>
      <c r="B3151">
        <v>2024</v>
      </c>
      <c r="C3151">
        <v>3</v>
      </c>
      <c r="D3151" t="s">
        <v>632</v>
      </c>
      <c r="E3151" s="1">
        <v>755819072.60557199</v>
      </c>
      <c r="F3151">
        <v>105.92790598532</v>
      </c>
      <c r="G3151" t="s">
        <v>462</v>
      </c>
    </row>
    <row r="3152" spans="1:7" x14ac:dyDescent="0.3">
      <c r="A3152">
        <v>3150</v>
      </c>
      <c r="B3152">
        <v>2024</v>
      </c>
      <c r="C3152">
        <v>4</v>
      </c>
      <c r="D3152" t="s">
        <v>597</v>
      </c>
      <c r="E3152" s="1">
        <v>11471728699.770399</v>
      </c>
      <c r="F3152">
        <v>161.2917010502</v>
      </c>
      <c r="G3152" t="s">
        <v>462</v>
      </c>
    </row>
    <row r="3153" spans="1:7" x14ac:dyDescent="0.3">
      <c r="A3153">
        <v>3151</v>
      </c>
      <c r="B3153">
        <v>2024</v>
      </c>
      <c r="C3153">
        <v>4</v>
      </c>
      <c r="D3153" t="s">
        <v>598</v>
      </c>
      <c r="E3153" s="1">
        <v>3687689163.67488</v>
      </c>
      <c r="F3153">
        <v>219.155794843698</v>
      </c>
      <c r="G3153" t="s">
        <v>462</v>
      </c>
    </row>
    <row r="3154" spans="1:7" x14ac:dyDescent="0.3">
      <c r="A3154">
        <v>3152</v>
      </c>
      <c r="B3154">
        <v>2024</v>
      </c>
      <c r="C3154">
        <v>4</v>
      </c>
      <c r="D3154" t="s">
        <v>599</v>
      </c>
      <c r="E3154" s="1">
        <v>1328345994.4294701</v>
      </c>
      <c r="F3154">
        <v>239.85179391326599</v>
      </c>
      <c r="G3154" t="s">
        <v>462</v>
      </c>
    </row>
    <row r="3155" spans="1:7" x14ac:dyDescent="0.3">
      <c r="A3155">
        <v>3153</v>
      </c>
      <c r="B3155">
        <v>2024</v>
      </c>
      <c r="C3155">
        <v>4</v>
      </c>
      <c r="D3155" t="s">
        <v>600</v>
      </c>
      <c r="E3155" s="1">
        <v>2386916831.8411002</v>
      </c>
      <c r="F3155">
        <v>294.36590368579499</v>
      </c>
      <c r="G3155" t="s">
        <v>462</v>
      </c>
    </row>
    <row r="3156" spans="1:7" x14ac:dyDescent="0.3">
      <c r="A3156">
        <v>3154</v>
      </c>
      <c r="B3156">
        <v>2024</v>
      </c>
      <c r="C3156">
        <v>4</v>
      </c>
      <c r="D3156" t="s">
        <v>601</v>
      </c>
      <c r="E3156" s="1">
        <v>1267625229.7317801</v>
      </c>
      <c r="F3156">
        <v>206.00973765116399</v>
      </c>
      <c r="G3156" t="s">
        <v>462</v>
      </c>
    </row>
    <row r="3157" spans="1:7" x14ac:dyDescent="0.3">
      <c r="A3157">
        <v>3155</v>
      </c>
      <c r="B3157">
        <v>2024</v>
      </c>
      <c r="C3157">
        <v>4</v>
      </c>
      <c r="D3157" t="s">
        <v>602</v>
      </c>
      <c r="E3157" s="1">
        <v>391058343.134152</v>
      </c>
      <c r="F3157">
        <v>258.60931440763102</v>
      </c>
      <c r="G3157" t="s">
        <v>462</v>
      </c>
    </row>
    <row r="3158" spans="1:7" x14ac:dyDescent="0.3">
      <c r="A3158">
        <v>3156</v>
      </c>
      <c r="B3158">
        <v>2024</v>
      </c>
      <c r="C3158">
        <v>4</v>
      </c>
      <c r="D3158" t="s">
        <v>603</v>
      </c>
      <c r="E3158" s="1">
        <v>422085764.02112901</v>
      </c>
      <c r="F3158">
        <v>299.65915804874101</v>
      </c>
      <c r="G3158" t="s">
        <v>462</v>
      </c>
    </row>
    <row r="3159" spans="1:7" x14ac:dyDescent="0.3">
      <c r="A3159">
        <v>3157</v>
      </c>
      <c r="B3159">
        <v>2024</v>
      </c>
      <c r="C3159">
        <v>4</v>
      </c>
      <c r="D3159" t="s">
        <v>604</v>
      </c>
      <c r="E3159" s="1">
        <v>397694749.90066302</v>
      </c>
      <c r="F3159">
        <v>268.09155407059302</v>
      </c>
      <c r="G3159" t="s">
        <v>462</v>
      </c>
    </row>
    <row r="3160" spans="1:7" x14ac:dyDescent="0.3">
      <c r="A3160">
        <v>3158</v>
      </c>
      <c r="B3160">
        <v>2024</v>
      </c>
      <c r="C3160">
        <v>4</v>
      </c>
      <c r="D3160" t="s">
        <v>605</v>
      </c>
      <c r="E3160" s="1">
        <v>1517354861.31195</v>
      </c>
      <c r="F3160">
        <v>259.49356688653501</v>
      </c>
      <c r="G3160" t="s">
        <v>462</v>
      </c>
    </row>
    <row r="3161" spans="1:7" x14ac:dyDescent="0.3">
      <c r="A3161">
        <v>3159</v>
      </c>
      <c r="B3161">
        <v>2024</v>
      </c>
      <c r="C3161">
        <v>4</v>
      </c>
      <c r="D3161" t="s">
        <v>606</v>
      </c>
      <c r="E3161" s="1">
        <v>5106491399.3695297</v>
      </c>
      <c r="F3161">
        <v>360.049348304555</v>
      </c>
      <c r="G3161" t="s">
        <v>462</v>
      </c>
    </row>
    <row r="3162" spans="1:7" x14ac:dyDescent="0.3">
      <c r="A3162">
        <v>3160</v>
      </c>
      <c r="B3162">
        <v>2024</v>
      </c>
      <c r="C3162">
        <v>4</v>
      </c>
      <c r="D3162" t="s">
        <v>607</v>
      </c>
      <c r="E3162" s="1">
        <v>1640324372.38025</v>
      </c>
      <c r="F3162">
        <v>413.94100357815398</v>
      </c>
      <c r="G3162" t="s">
        <v>462</v>
      </c>
    </row>
    <row r="3163" spans="1:7" x14ac:dyDescent="0.3">
      <c r="A3163">
        <v>3161</v>
      </c>
      <c r="B3163">
        <v>2024</v>
      </c>
      <c r="C3163">
        <v>4</v>
      </c>
      <c r="D3163" t="s">
        <v>608</v>
      </c>
      <c r="E3163" s="1">
        <v>1996197430.5933101</v>
      </c>
      <c r="F3163">
        <v>436.84580175823498</v>
      </c>
      <c r="G3163" t="s">
        <v>462</v>
      </c>
    </row>
    <row r="3164" spans="1:7" x14ac:dyDescent="0.3">
      <c r="A3164">
        <v>3162</v>
      </c>
      <c r="B3164">
        <v>2024</v>
      </c>
      <c r="C3164">
        <v>4</v>
      </c>
      <c r="D3164" t="s">
        <v>609</v>
      </c>
      <c r="E3164" s="1">
        <v>827884512.01094699</v>
      </c>
      <c r="F3164">
        <v>237.96903820798701</v>
      </c>
      <c r="G3164" t="s">
        <v>462</v>
      </c>
    </row>
    <row r="3165" spans="1:7" x14ac:dyDescent="0.3">
      <c r="A3165">
        <v>3163</v>
      </c>
      <c r="B3165">
        <v>2024</v>
      </c>
      <c r="C3165">
        <v>4</v>
      </c>
      <c r="D3165" t="s">
        <v>610</v>
      </c>
      <c r="E3165" s="1">
        <v>27925066662.691898</v>
      </c>
      <c r="F3165">
        <v>154.598239048621</v>
      </c>
      <c r="G3165" t="s">
        <v>462</v>
      </c>
    </row>
    <row r="3166" spans="1:7" x14ac:dyDescent="0.3">
      <c r="A3166">
        <v>3164</v>
      </c>
      <c r="B3166">
        <v>2024</v>
      </c>
      <c r="C3166">
        <v>4</v>
      </c>
      <c r="D3166" t="s">
        <v>611</v>
      </c>
      <c r="E3166" s="1">
        <v>9991630666.6372299</v>
      </c>
      <c r="F3166">
        <v>181.11599521042501</v>
      </c>
      <c r="G3166" t="s">
        <v>462</v>
      </c>
    </row>
    <row r="3167" spans="1:7" x14ac:dyDescent="0.3">
      <c r="A3167">
        <v>3165</v>
      </c>
      <c r="B3167">
        <v>2024</v>
      </c>
      <c r="C3167">
        <v>4</v>
      </c>
      <c r="E3167" s="1">
        <v>7292661387.1202002</v>
      </c>
      <c r="F3167">
        <v>361.60733101220598</v>
      </c>
      <c r="G3167" t="s">
        <v>462</v>
      </c>
    </row>
    <row r="3168" spans="1:7" x14ac:dyDescent="0.3">
      <c r="A3168">
        <v>3166</v>
      </c>
      <c r="B3168">
        <v>2024</v>
      </c>
      <c r="C3168">
        <v>4</v>
      </c>
      <c r="D3168" t="s">
        <v>612</v>
      </c>
      <c r="E3168" s="1">
        <v>13256390113.066601</v>
      </c>
      <c r="F3168">
        <v>131.78693848710901</v>
      </c>
      <c r="G3168" t="s">
        <v>462</v>
      </c>
    </row>
    <row r="3169" spans="1:7" x14ac:dyDescent="0.3">
      <c r="A3169">
        <v>3167</v>
      </c>
      <c r="B3169">
        <v>2024</v>
      </c>
      <c r="C3169">
        <v>4</v>
      </c>
      <c r="D3169" t="s">
        <v>613</v>
      </c>
      <c r="E3169" s="1">
        <v>3581196595.78016</v>
      </c>
      <c r="F3169">
        <v>102.401466357969</v>
      </c>
      <c r="G3169" t="s">
        <v>462</v>
      </c>
    </row>
    <row r="3170" spans="1:7" x14ac:dyDescent="0.3">
      <c r="A3170">
        <v>3168</v>
      </c>
      <c r="B3170">
        <v>2024</v>
      </c>
      <c r="C3170">
        <v>4</v>
      </c>
      <c r="E3170" s="1">
        <v>37247152.902896002</v>
      </c>
      <c r="F3170">
        <v>412.40955700336099</v>
      </c>
      <c r="G3170" t="s">
        <v>462</v>
      </c>
    </row>
    <row r="3171" spans="1:7" x14ac:dyDescent="0.3">
      <c r="A3171">
        <v>3169</v>
      </c>
      <c r="B3171">
        <v>2024</v>
      </c>
      <c r="C3171">
        <v>4</v>
      </c>
      <c r="E3171" s="1">
        <v>25322285.179603402</v>
      </c>
      <c r="F3171">
        <v>111.860969907406</v>
      </c>
      <c r="G3171" t="s">
        <v>462</v>
      </c>
    </row>
    <row r="3172" spans="1:7" x14ac:dyDescent="0.3">
      <c r="A3172">
        <v>3170</v>
      </c>
      <c r="B3172">
        <v>2024</v>
      </c>
      <c r="C3172">
        <v>4</v>
      </c>
      <c r="D3172" t="s">
        <v>615</v>
      </c>
      <c r="E3172" s="1">
        <v>2041018330.9093001</v>
      </c>
      <c r="F3172">
        <v>209.78457128224699</v>
      </c>
      <c r="G3172" t="s">
        <v>462</v>
      </c>
    </row>
    <row r="3173" spans="1:7" x14ac:dyDescent="0.3">
      <c r="A3173">
        <v>3171</v>
      </c>
      <c r="B3173">
        <v>2024</v>
      </c>
      <c r="C3173">
        <v>4</v>
      </c>
      <c r="D3173" t="s">
        <v>616</v>
      </c>
      <c r="E3173" s="1">
        <v>605930355.27862597</v>
      </c>
      <c r="F3173">
        <v>212.85689045725701</v>
      </c>
      <c r="G3173" t="s">
        <v>462</v>
      </c>
    </row>
    <row r="3174" spans="1:7" x14ac:dyDescent="0.3">
      <c r="A3174">
        <v>3172</v>
      </c>
      <c r="B3174">
        <v>2024</v>
      </c>
      <c r="C3174">
        <v>4</v>
      </c>
      <c r="E3174" s="1">
        <v>131035151.786063</v>
      </c>
      <c r="F3174">
        <v>214.13460289600201</v>
      </c>
      <c r="G3174" t="s">
        <v>462</v>
      </c>
    </row>
    <row r="3175" spans="1:7" x14ac:dyDescent="0.3">
      <c r="A3175">
        <v>3173</v>
      </c>
      <c r="B3175">
        <v>2024</v>
      </c>
      <c r="C3175">
        <v>4</v>
      </c>
      <c r="D3175" t="s">
        <v>617</v>
      </c>
      <c r="E3175" s="1">
        <v>611436351.56101799</v>
      </c>
      <c r="F3175">
        <v>252.61591295507799</v>
      </c>
      <c r="G3175" t="s">
        <v>462</v>
      </c>
    </row>
    <row r="3176" spans="1:7" x14ac:dyDescent="0.3">
      <c r="A3176">
        <v>3174</v>
      </c>
      <c r="B3176">
        <v>2024</v>
      </c>
      <c r="C3176">
        <v>4</v>
      </c>
      <c r="E3176" s="1">
        <v>35239045.096558496</v>
      </c>
      <c r="F3176">
        <v>224.95617942387301</v>
      </c>
      <c r="G3176" t="s">
        <v>462</v>
      </c>
    </row>
    <row r="3177" spans="1:7" x14ac:dyDescent="0.3">
      <c r="A3177">
        <v>3175</v>
      </c>
      <c r="B3177">
        <v>2024</v>
      </c>
      <c r="C3177">
        <v>4</v>
      </c>
      <c r="D3177" t="s">
        <v>619</v>
      </c>
      <c r="E3177" s="1">
        <v>411572220.10175699</v>
      </c>
      <c r="F3177">
        <v>220.864266068311</v>
      </c>
      <c r="G3177" t="s">
        <v>462</v>
      </c>
    </row>
    <row r="3178" spans="1:7" x14ac:dyDescent="0.3">
      <c r="A3178">
        <v>3176</v>
      </c>
      <c r="B3178">
        <v>2024</v>
      </c>
      <c r="C3178">
        <v>4</v>
      </c>
      <c r="D3178" t="s">
        <v>621</v>
      </c>
      <c r="E3178" s="1">
        <v>142609914.55098999</v>
      </c>
      <c r="F3178">
        <v>255.849014798718</v>
      </c>
      <c r="G3178" t="s">
        <v>462</v>
      </c>
    </row>
    <row r="3179" spans="1:7" x14ac:dyDescent="0.3">
      <c r="A3179">
        <v>3177</v>
      </c>
      <c r="B3179">
        <v>2024</v>
      </c>
      <c r="C3179">
        <v>4</v>
      </c>
      <c r="D3179" t="s">
        <v>622</v>
      </c>
      <c r="E3179" s="1">
        <v>325241863.996732</v>
      </c>
      <c r="F3179">
        <v>257.07647283493702</v>
      </c>
      <c r="G3179" t="s">
        <v>462</v>
      </c>
    </row>
    <row r="3180" spans="1:7" x14ac:dyDescent="0.3">
      <c r="A3180">
        <v>3178</v>
      </c>
      <c r="B3180">
        <v>2024</v>
      </c>
      <c r="C3180">
        <v>4</v>
      </c>
      <c r="D3180" t="s">
        <v>623</v>
      </c>
      <c r="E3180" s="1">
        <v>549866723.00464296</v>
      </c>
      <c r="F3180">
        <v>235.45453642846499</v>
      </c>
      <c r="G3180" t="s">
        <v>462</v>
      </c>
    </row>
    <row r="3181" spans="1:7" x14ac:dyDescent="0.3">
      <c r="A3181">
        <v>3179</v>
      </c>
      <c r="B3181">
        <v>2024</v>
      </c>
      <c r="C3181">
        <v>4</v>
      </c>
      <c r="E3181" s="1">
        <v>51177523.518806398</v>
      </c>
      <c r="F3181">
        <v>214.45970955682</v>
      </c>
      <c r="G3181" t="s">
        <v>462</v>
      </c>
    </row>
    <row r="3182" spans="1:7" x14ac:dyDescent="0.3">
      <c r="A3182">
        <v>3180</v>
      </c>
      <c r="B3182">
        <v>2024</v>
      </c>
      <c r="C3182">
        <v>4</v>
      </c>
      <c r="E3182" s="1">
        <v>18918004.079254899</v>
      </c>
      <c r="F3182">
        <v>234.66723684966499</v>
      </c>
      <c r="G3182" t="s">
        <v>462</v>
      </c>
    </row>
    <row r="3183" spans="1:7" x14ac:dyDescent="0.3">
      <c r="A3183">
        <v>3181</v>
      </c>
      <c r="B3183">
        <v>2024</v>
      </c>
      <c r="C3183">
        <v>4</v>
      </c>
      <c r="E3183" s="1">
        <v>167968861.782038</v>
      </c>
      <c r="F3183">
        <v>386.74710038278198</v>
      </c>
      <c r="G3183" t="s">
        <v>462</v>
      </c>
    </row>
    <row r="3184" spans="1:7" x14ac:dyDescent="0.3">
      <c r="A3184">
        <v>3182</v>
      </c>
      <c r="B3184">
        <v>2024</v>
      </c>
      <c r="C3184">
        <v>4</v>
      </c>
      <c r="E3184" s="1">
        <v>81433391.728578895</v>
      </c>
      <c r="F3184">
        <v>245.59535492657099</v>
      </c>
      <c r="G3184" t="s">
        <v>462</v>
      </c>
    </row>
    <row r="3185" spans="1:7" x14ac:dyDescent="0.3">
      <c r="A3185">
        <v>3183</v>
      </c>
      <c r="B3185">
        <v>2024</v>
      </c>
      <c r="C3185">
        <v>4</v>
      </c>
      <c r="D3185" t="s">
        <v>624</v>
      </c>
      <c r="E3185" s="1">
        <v>11550167785.3235</v>
      </c>
      <c r="F3185">
        <v>214.544711212995</v>
      </c>
      <c r="G3185" t="s">
        <v>462</v>
      </c>
    </row>
    <row r="3186" spans="1:7" x14ac:dyDescent="0.3">
      <c r="A3186">
        <v>3184</v>
      </c>
      <c r="B3186">
        <v>2024</v>
      </c>
      <c r="C3186">
        <v>4</v>
      </c>
      <c r="D3186" t="s">
        <v>625</v>
      </c>
      <c r="E3186" s="1">
        <v>13014403053.783501</v>
      </c>
      <c r="F3186">
        <v>172.99604262737699</v>
      </c>
      <c r="G3186" t="s">
        <v>462</v>
      </c>
    </row>
    <row r="3187" spans="1:7" x14ac:dyDescent="0.3">
      <c r="A3187">
        <v>3185</v>
      </c>
      <c r="B3187">
        <v>2024</v>
      </c>
      <c r="C3187">
        <v>4</v>
      </c>
      <c r="D3187" t="s">
        <v>626</v>
      </c>
      <c r="E3187" s="1">
        <v>1423069413.0258601</v>
      </c>
      <c r="F3187">
        <v>215.470585107891</v>
      </c>
      <c r="G3187" t="s">
        <v>462</v>
      </c>
    </row>
    <row r="3188" spans="1:7" x14ac:dyDescent="0.3">
      <c r="A3188">
        <v>3186</v>
      </c>
      <c r="B3188">
        <v>2024</v>
      </c>
      <c r="C3188">
        <v>4</v>
      </c>
      <c r="D3188" t="s">
        <v>627</v>
      </c>
      <c r="E3188" s="1">
        <v>604356379.307827</v>
      </c>
      <c r="F3188">
        <v>258.39093172687802</v>
      </c>
      <c r="G3188" t="s">
        <v>462</v>
      </c>
    </row>
    <row r="3189" spans="1:7" x14ac:dyDescent="0.3">
      <c r="A3189">
        <v>3187</v>
      </c>
      <c r="B3189">
        <v>2024</v>
      </c>
      <c r="C3189">
        <v>4</v>
      </c>
      <c r="D3189" t="s">
        <v>628</v>
      </c>
      <c r="E3189" s="1">
        <v>728853784.529477</v>
      </c>
      <c r="F3189">
        <v>250.48256853637301</v>
      </c>
      <c r="G3189" t="s">
        <v>462</v>
      </c>
    </row>
    <row r="3190" spans="1:7" x14ac:dyDescent="0.3">
      <c r="A3190">
        <v>3188</v>
      </c>
      <c r="B3190">
        <v>2024</v>
      </c>
      <c r="C3190">
        <v>4</v>
      </c>
      <c r="D3190" t="s">
        <v>629</v>
      </c>
      <c r="E3190" s="1">
        <v>1156953600.2190299</v>
      </c>
      <c r="F3190">
        <v>375.69623345334298</v>
      </c>
      <c r="G3190" t="s">
        <v>462</v>
      </c>
    </row>
    <row r="3191" spans="1:7" x14ac:dyDescent="0.3">
      <c r="A3191">
        <v>3189</v>
      </c>
      <c r="B3191">
        <v>2024</v>
      </c>
      <c r="C3191">
        <v>4</v>
      </c>
      <c r="D3191" t="s">
        <v>630</v>
      </c>
      <c r="E3191" s="1">
        <v>8242799167.7091198</v>
      </c>
      <c r="F3191">
        <v>354.273277190312</v>
      </c>
      <c r="G3191" t="s">
        <v>462</v>
      </c>
    </row>
    <row r="3192" spans="1:7" x14ac:dyDescent="0.3">
      <c r="A3192">
        <v>3190</v>
      </c>
      <c r="B3192">
        <v>2024</v>
      </c>
      <c r="C3192">
        <v>4</v>
      </c>
      <c r="D3192" t="s">
        <v>631</v>
      </c>
      <c r="E3192" s="1">
        <v>968076931.52810705</v>
      </c>
      <c r="F3192">
        <v>343.14610155747602</v>
      </c>
      <c r="G3192" t="s">
        <v>462</v>
      </c>
    </row>
    <row r="3193" spans="1:7" x14ac:dyDescent="0.3">
      <c r="A3193">
        <v>3191</v>
      </c>
      <c r="B3193">
        <v>2024</v>
      </c>
      <c r="C3193">
        <v>4</v>
      </c>
      <c r="D3193" t="s">
        <v>632</v>
      </c>
      <c r="E3193" s="1">
        <v>755819072.60557199</v>
      </c>
      <c r="F3193">
        <v>532.46042299622695</v>
      </c>
      <c r="G3193" t="s">
        <v>462</v>
      </c>
    </row>
    <row r="3194" spans="1:7" x14ac:dyDescent="0.3">
      <c r="A3194">
        <v>3192</v>
      </c>
      <c r="B3194">
        <v>2024</v>
      </c>
      <c r="C3194">
        <v>5</v>
      </c>
      <c r="D3194" t="s">
        <v>597</v>
      </c>
      <c r="E3194" s="1">
        <v>11471728699.770399</v>
      </c>
      <c r="F3194">
        <v>62.544463916341002</v>
      </c>
      <c r="G3194" t="s">
        <v>462</v>
      </c>
    </row>
    <row r="3195" spans="1:7" x14ac:dyDescent="0.3">
      <c r="A3195">
        <v>3193</v>
      </c>
      <c r="B3195">
        <v>2024</v>
      </c>
      <c r="C3195">
        <v>5</v>
      </c>
      <c r="D3195" t="s">
        <v>598</v>
      </c>
      <c r="E3195" s="1">
        <v>3687689163.67488</v>
      </c>
      <c r="F3195">
        <v>137.54448522212999</v>
      </c>
      <c r="G3195" t="s">
        <v>462</v>
      </c>
    </row>
    <row r="3196" spans="1:7" x14ac:dyDescent="0.3">
      <c r="A3196">
        <v>3194</v>
      </c>
      <c r="B3196">
        <v>2024</v>
      </c>
      <c r="C3196">
        <v>5</v>
      </c>
      <c r="D3196" t="s">
        <v>599</v>
      </c>
      <c r="E3196" s="1">
        <v>1328345994.4294701</v>
      </c>
      <c r="F3196">
        <v>202.154360770648</v>
      </c>
      <c r="G3196" t="s">
        <v>462</v>
      </c>
    </row>
    <row r="3197" spans="1:7" x14ac:dyDescent="0.3">
      <c r="A3197">
        <v>3195</v>
      </c>
      <c r="B3197">
        <v>2024</v>
      </c>
      <c r="C3197">
        <v>5</v>
      </c>
      <c r="D3197" t="s">
        <v>600</v>
      </c>
      <c r="E3197" s="1">
        <v>2386916831.8411002</v>
      </c>
      <c r="F3197">
        <v>279.87957309634902</v>
      </c>
      <c r="G3197" t="s">
        <v>462</v>
      </c>
    </row>
    <row r="3198" spans="1:7" x14ac:dyDescent="0.3">
      <c r="A3198">
        <v>3196</v>
      </c>
      <c r="B3198">
        <v>2024</v>
      </c>
      <c r="C3198">
        <v>5</v>
      </c>
      <c r="D3198" t="s">
        <v>601</v>
      </c>
      <c r="E3198" s="1">
        <v>1267625229.7317801</v>
      </c>
      <c r="F3198">
        <v>229.969921889473</v>
      </c>
      <c r="G3198" t="s">
        <v>462</v>
      </c>
    </row>
    <row r="3199" spans="1:7" x14ac:dyDescent="0.3">
      <c r="A3199">
        <v>3197</v>
      </c>
      <c r="B3199">
        <v>2024</v>
      </c>
      <c r="C3199">
        <v>5</v>
      </c>
      <c r="D3199" t="s">
        <v>602</v>
      </c>
      <c r="E3199" s="1">
        <v>391058343.134152</v>
      </c>
      <c r="F3199">
        <v>306.58634185755102</v>
      </c>
      <c r="G3199" t="s">
        <v>462</v>
      </c>
    </row>
    <row r="3200" spans="1:7" x14ac:dyDescent="0.3">
      <c r="A3200">
        <v>3198</v>
      </c>
      <c r="B3200">
        <v>2024</v>
      </c>
      <c r="C3200">
        <v>5</v>
      </c>
      <c r="D3200" t="s">
        <v>603</v>
      </c>
      <c r="E3200" s="1">
        <v>422085764.02112901</v>
      </c>
      <c r="F3200">
        <v>348.73948785882902</v>
      </c>
      <c r="G3200" t="s">
        <v>462</v>
      </c>
    </row>
    <row r="3201" spans="1:7" x14ac:dyDescent="0.3">
      <c r="A3201">
        <v>3199</v>
      </c>
      <c r="B3201">
        <v>2024</v>
      </c>
      <c r="C3201">
        <v>5</v>
      </c>
      <c r="D3201" t="s">
        <v>604</v>
      </c>
      <c r="E3201" s="1">
        <v>397694749.90066302</v>
      </c>
      <c r="F3201">
        <v>304.20160834728199</v>
      </c>
      <c r="G3201" t="s">
        <v>462</v>
      </c>
    </row>
    <row r="3202" spans="1:7" x14ac:dyDescent="0.3">
      <c r="A3202">
        <v>3200</v>
      </c>
      <c r="B3202">
        <v>2024</v>
      </c>
      <c r="C3202">
        <v>5</v>
      </c>
      <c r="D3202" t="s">
        <v>605</v>
      </c>
      <c r="E3202" s="1">
        <v>1517354861.31195</v>
      </c>
      <c r="F3202">
        <v>308.50907031325602</v>
      </c>
      <c r="G3202" t="s">
        <v>462</v>
      </c>
    </row>
    <row r="3203" spans="1:7" x14ac:dyDescent="0.3">
      <c r="A3203">
        <v>3201</v>
      </c>
      <c r="B3203">
        <v>2024</v>
      </c>
      <c r="C3203">
        <v>5</v>
      </c>
      <c r="D3203" t="s">
        <v>606</v>
      </c>
      <c r="E3203" s="1">
        <v>5106491399.3695297</v>
      </c>
      <c r="F3203">
        <v>229.695081392567</v>
      </c>
      <c r="G3203" t="s">
        <v>462</v>
      </c>
    </row>
    <row r="3204" spans="1:7" x14ac:dyDescent="0.3">
      <c r="A3204">
        <v>3202</v>
      </c>
      <c r="B3204">
        <v>2024</v>
      </c>
      <c r="C3204">
        <v>5</v>
      </c>
      <c r="D3204" t="s">
        <v>607</v>
      </c>
      <c r="E3204" s="1">
        <v>1640324372.38025</v>
      </c>
      <c r="F3204">
        <v>197.32848145676601</v>
      </c>
      <c r="G3204" t="s">
        <v>462</v>
      </c>
    </row>
    <row r="3205" spans="1:7" x14ac:dyDescent="0.3">
      <c r="A3205">
        <v>3203</v>
      </c>
      <c r="B3205">
        <v>2024</v>
      </c>
      <c r="C3205">
        <v>5</v>
      </c>
      <c r="D3205" t="s">
        <v>608</v>
      </c>
      <c r="E3205" s="1">
        <v>1996197430.5933101</v>
      </c>
      <c r="F3205">
        <v>160.373751324599</v>
      </c>
      <c r="G3205" t="s">
        <v>462</v>
      </c>
    </row>
    <row r="3206" spans="1:7" x14ac:dyDescent="0.3">
      <c r="A3206">
        <v>3204</v>
      </c>
      <c r="B3206">
        <v>2024</v>
      </c>
      <c r="C3206">
        <v>5</v>
      </c>
      <c r="D3206" t="s">
        <v>609</v>
      </c>
      <c r="E3206" s="1">
        <v>827884512.01094699</v>
      </c>
      <c r="F3206">
        <v>298.40469980691103</v>
      </c>
      <c r="G3206" t="s">
        <v>462</v>
      </c>
    </row>
    <row r="3207" spans="1:7" x14ac:dyDescent="0.3">
      <c r="A3207">
        <v>3205</v>
      </c>
      <c r="B3207">
        <v>2024</v>
      </c>
      <c r="C3207">
        <v>5</v>
      </c>
      <c r="D3207" t="s">
        <v>610</v>
      </c>
      <c r="E3207" s="1">
        <v>27925066662.691898</v>
      </c>
      <c r="F3207">
        <v>43.453665492632403</v>
      </c>
      <c r="G3207" t="s">
        <v>462</v>
      </c>
    </row>
    <row r="3208" spans="1:7" x14ac:dyDescent="0.3">
      <c r="A3208">
        <v>3206</v>
      </c>
      <c r="B3208">
        <v>2024</v>
      </c>
      <c r="C3208">
        <v>5</v>
      </c>
      <c r="D3208" t="s">
        <v>611</v>
      </c>
      <c r="E3208" s="1">
        <v>9991630666.6372299</v>
      </c>
      <c r="F3208">
        <v>44.090970061900897</v>
      </c>
      <c r="G3208" t="s">
        <v>462</v>
      </c>
    </row>
    <row r="3209" spans="1:7" x14ac:dyDescent="0.3">
      <c r="A3209">
        <v>3207</v>
      </c>
      <c r="B3209">
        <v>2024</v>
      </c>
      <c r="C3209">
        <v>5</v>
      </c>
      <c r="E3209" s="1">
        <v>7292661387.1202002</v>
      </c>
      <c r="F3209">
        <v>94.6798171416185</v>
      </c>
      <c r="G3209" t="s">
        <v>462</v>
      </c>
    </row>
    <row r="3210" spans="1:7" x14ac:dyDescent="0.3">
      <c r="A3210">
        <v>3208</v>
      </c>
      <c r="B3210">
        <v>2024</v>
      </c>
      <c r="C3210">
        <v>5</v>
      </c>
      <c r="D3210" t="s">
        <v>612</v>
      </c>
      <c r="E3210" s="1">
        <v>13256390113.066601</v>
      </c>
      <c r="F3210">
        <v>41.791438402338201</v>
      </c>
      <c r="G3210" t="s">
        <v>462</v>
      </c>
    </row>
    <row r="3211" spans="1:7" x14ac:dyDescent="0.3">
      <c r="A3211">
        <v>3209</v>
      </c>
      <c r="B3211">
        <v>2024</v>
      </c>
      <c r="C3211">
        <v>5</v>
      </c>
      <c r="D3211" t="s">
        <v>613</v>
      </c>
      <c r="E3211" s="1">
        <v>3581196595.78016</v>
      </c>
      <c r="F3211">
        <v>10.8730828866011</v>
      </c>
      <c r="G3211" t="s">
        <v>462</v>
      </c>
    </row>
    <row r="3212" spans="1:7" x14ac:dyDescent="0.3">
      <c r="A3212">
        <v>3210</v>
      </c>
      <c r="B3212">
        <v>2024</v>
      </c>
      <c r="C3212">
        <v>5</v>
      </c>
      <c r="E3212" s="1">
        <v>37247152.902896002</v>
      </c>
      <c r="F3212">
        <v>108.515089127834</v>
      </c>
      <c r="G3212" t="s">
        <v>462</v>
      </c>
    </row>
    <row r="3213" spans="1:7" x14ac:dyDescent="0.3">
      <c r="A3213">
        <v>3211</v>
      </c>
      <c r="B3213">
        <v>2024</v>
      </c>
      <c r="C3213">
        <v>5</v>
      </c>
      <c r="E3213" s="1">
        <v>25322285.179603402</v>
      </c>
      <c r="F3213">
        <v>9.9294239059796094</v>
      </c>
      <c r="G3213" t="s">
        <v>462</v>
      </c>
    </row>
    <row r="3214" spans="1:7" x14ac:dyDescent="0.3">
      <c r="A3214">
        <v>3212</v>
      </c>
      <c r="B3214">
        <v>2024</v>
      </c>
      <c r="C3214">
        <v>5</v>
      </c>
      <c r="D3214" t="s">
        <v>615</v>
      </c>
      <c r="E3214" s="1">
        <v>2041018330.9093001</v>
      </c>
      <c r="F3214">
        <v>137.42520851682201</v>
      </c>
      <c r="G3214" t="s">
        <v>462</v>
      </c>
    </row>
    <row r="3215" spans="1:7" x14ac:dyDescent="0.3">
      <c r="A3215">
        <v>3213</v>
      </c>
      <c r="B3215">
        <v>2024</v>
      </c>
      <c r="C3215">
        <v>5</v>
      </c>
      <c r="D3215" t="s">
        <v>616</v>
      </c>
      <c r="E3215" s="1">
        <v>605930355.27862597</v>
      </c>
      <c r="F3215">
        <v>199.481175426325</v>
      </c>
      <c r="G3215" t="s">
        <v>462</v>
      </c>
    </row>
    <row r="3216" spans="1:7" x14ac:dyDescent="0.3">
      <c r="A3216">
        <v>3214</v>
      </c>
      <c r="B3216">
        <v>2024</v>
      </c>
      <c r="C3216">
        <v>5</v>
      </c>
      <c r="E3216" s="1">
        <v>131035151.786063</v>
      </c>
      <c r="F3216">
        <v>199.04642946721901</v>
      </c>
      <c r="G3216" t="s">
        <v>462</v>
      </c>
    </row>
    <row r="3217" spans="1:7" x14ac:dyDescent="0.3">
      <c r="A3217">
        <v>3215</v>
      </c>
      <c r="B3217">
        <v>2024</v>
      </c>
      <c r="C3217">
        <v>5</v>
      </c>
      <c r="D3217" t="s">
        <v>617</v>
      </c>
      <c r="E3217" s="1">
        <v>611436351.56101799</v>
      </c>
      <c r="F3217">
        <v>272.58874361052898</v>
      </c>
      <c r="G3217" t="s">
        <v>462</v>
      </c>
    </row>
    <row r="3218" spans="1:7" x14ac:dyDescent="0.3">
      <c r="A3218">
        <v>3216</v>
      </c>
      <c r="B3218">
        <v>2024</v>
      </c>
      <c r="C3218">
        <v>5</v>
      </c>
      <c r="E3218" s="1">
        <v>35239045.096558496</v>
      </c>
      <c r="F3218">
        <v>231.009532159353</v>
      </c>
      <c r="G3218" t="s">
        <v>462</v>
      </c>
    </row>
    <row r="3219" spans="1:7" x14ac:dyDescent="0.3">
      <c r="A3219">
        <v>3217</v>
      </c>
      <c r="B3219">
        <v>2024</v>
      </c>
      <c r="C3219">
        <v>5</v>
      </c>
      <c r="D3219" t="s">
        <v>619</v>
      </c>
      <c r="E3219" s="1">
        <v>411572220.10175699</v>
      </c>
      <c r="F3219">
        <v>277.88463197472498</v>
      </c>
      <c r="G3219" t="s">
        <v>462</v>
      </c>
    </row>
    <row r="3220" spans="1:7" x14ac:dyDescent="0.3">
      <c r="A3220">
        <v>3218</v>
      </c>
      <c r="B3220">
        <v>2024</v>
      </c>
      <c r="C3220">
        <v>5</v>
      </c>
      <c r="D3220" t="s">
        <v>621</v>
      </c>
      <c r="E3220" s="1">
        <v>142609914.55098999</v>
      </c>
      <c r="F3220">
        <v>353.16935821121302</v>
      </c>
      <c r="G3220" t="s">
        <v>462</v>
      </c>
    </row>
    <row r="3221" spans="1:7" x14ac:dyDescent="0.3">
      <c r="A3221">
        <v>3219</v>
      </c>
      <c r="B3221">
        <v>2024</v>
      </c>
      <c r="C3221">
        <v>5</v>
      </c>
      <c r="D3221" t="s">
        <v>622</v>
      </c>
      <c r="E3221" s="1">
        <v>325241863.996732</v>
      </c>
      <c r="F3221">
        <v>274.44265076970402</v>
      </c>
      <c r="G3221" t="s">
        <v>462</v>
      </c>
    </row>
    <row r="3222" spans="1:7" x14ac:dyDescent="0.3">
      <c r="A3222">
        <v>3220</v>
      </c>
      <c r="B3222">
        <v>2024</v>
      </c>
      <c r="C3222">
        <v>5</v>
      </c>
      <c r="D3222" t="s">
        <v>623</v>
      </c>
      <c r="E3222" s="1">
        <v>549866723.00464296</v>
      </c>
      <c r="F3222">
        <v>273.14041898559998</v>
      </c>
      <c r="G3222" t="s">
        <v>462</v>
      </c>
    </row>
    <row r="3223" spans="1:7" x14ac:dyDescent="0.3">
      <c r="A3223">
        <v>3221</v>
      </c>
      <c r="B3223">
        <v>2024</v>
      </c>
      <c r="C3223">
        <v>5</v>
      </c>
      <c r="E3223" s="1">
        <v>51177523.518806398</v>
      </c>
      <c r="F3223">
        <v>301.54806050513503</v>
      </c>
      <c r="G3223" t="s">
        <v>462</v>
      </c>
    </row>
    <row r="3224" spans="1:7" x14ac:dyDescent="0.3">
      <c r="A3224">
        <v>3222</v>
      </c>
      <c r="B3224">
        <v>2024</v>
      </c>
      <c r="C3224">
        <v>5</v>
      </c>
      <c r="E3224" s="1">
        <v>18918004.079254899</v>
      </c>
      <c r="F3224">
        <v>220.543656454732</v>
      </c>
      <c r="G3224" t="s">
        <v>462</v>
      </c>
    </row>
    <row r="3225" spans="1:7" x14ac:dyDescent="0.3">
      <c r="A3225">
        <v>3223</v>
      </c>
      <c r="B3225">
        <v>2024</v>
      </c>
      <c r="C3225">
        <v>5</v>
      </c>
      <c r="E3225" s="1">
        <v>167968861.782038</v>
      </c>
      <c r="F3225">
        <v>269.53389594751297</v>
      </c>
      <c r="G3225" t="s">
        <v>462</v>
      </c>
    </row>
    <row r="3226" spans="1:7" x14ac:dyDescent="0.3">
      <c r="A3226">
        <v>3224</v>
      </c>
      <c r="B3226">
        <v>2024</v>
      </c>
      <c r="C3226">
        <v>5</v>
      </c>
      <c r="E3226" s="1">
        <v>81433391.728578895</v>
      </c>
      <c r="F3226">
        <v>85.839821769863704</v>
      </c>
      <c r="G3226" t="s">
        <v>462</v>
      </c>
    </row>
    <row r="3227" spans="1:7" x14ac:dyDescent="0.3">
      <c r="A3227">
        <v>3225</v>
      </c>
      <c r="B3227">
        <v>2024</v>
      </c>
      <c r="C3227">
        <v>5</v>
      </c>
      <c r="D3227" t="s">
        <v>624</v>
      </c>
      <c r="E3227" s="1">
        <v>11550167785.3235</v>
      </c>
      <c r="F3227">
        <v>37.253732308379</v>
      </c>
      <c r="G3227" t="s">
        <v>462</v>
      </c>
    </row>
    <row r="3228" spans="1:7" x14ac:dyDescent="0.3">
      <c r="A3228">
        <v>3226</v>
      </c>
      <c r="B3228">
        <v>2024</v>
      </c>
      <c r="C3228">
        <v>5</v>
      </c>
      <c r="D3228" t="s">
        <v>625</v>
      </c>
      <c r="E3228" s="1">
        <v>13014403053.783501</v>
      </c>
      <c r="F3228">
        <v>71.513699789188095</v>
      </c>
      <c r="G3228" t="s">
        <v>462</v>
      </c>
    </row>
    <row r="3229" spans="1:7" x14ac:dyDescent="0.3">
      <c r="A3229">
        <v>3227</v>
      </c>
      <c r="B3229">
        <v>2024</v>
      </c>
      <c r="C3229">
        <v>5</v>
      </c>
      <c r="D3229" t="s">
        <v>626</v>
      </c>
      <c r="E3229" s="1">
        <v>1423069413.0258601</v>
      </c>
      <c r="F3229">
        <v>179.18788405877501</v>
      </c>
      <c r="G3229" t="s">
        <v>462</v>
      </c>
    </row>
    <row r="3230" spans="1:7" x14ac:dyDescent="0.3">
      <c r="A3230">
        <v>3228</v>
      </c>
      <c r="B3230">
        <v>2024</v>
      </c>
      <c r="C3230">
        <v>5</v>
      </c>
      <c r="D3230" t="s">
        <v>627</v>
      </c>
      <c r="E3230" s="1">
        <v>604356379.307827</v>
      </c>
      <c r="F3230">
        <v>222.738895239936</v>
      </c>
      <c r="G3230" t="s">
        <v>462</v>
      </c>
    </row>
    <row r="3231" spans="1:7" x14ac:dyDescent="0.3">
      <c r="A3231">
        <v>3229</v>
      </c>
      <c r="B3231">
        <v>2024</v>
      </c>
      <c r="C3231">
        <v>5</v>
      </c>
      <c r="D3231" t="s">
        <v>628</v>
      </c>
      <c r="E3231" s="1">
        <v>728853784.529477</v>
      </c>
      <c r="F3231">
        <v>255.80048053016799</v>
      </c>
      <c r="G3231" t="s">
        <v>462</v>
      </c>
    </row>
    <row r="3232" spans="1:7" x14ac:dyDescent="0.3">
      <c r="A3232">
        <v>3230</v>
      </c>
      <c r="B3232">
        <v>2024</v>
      </c>
      <c r="C3232">
        <v>5</v>
      </c>
      <c r="D3232" t="s">
        <v>629</v>
      </c>
      <c r="E3232" s="1">
        <v>1156953600.2190299</v>
      </c>
      <c r="F3232">
        <v>305.286460663985</v>
      </c>
      <c r="G3232" t="s">
        <v>462</v>
      </c>
    </row>
    <row r="3233" spans="1:7" x14ac:dyDescent="0.3">
      <c r="A3233">
        <v>3231</v>
      </c>
      <c r="B3233">
        <v>2024</v>
      </c>
      <c r="C3233">
        <v>5</v>
      </c>
      <c r="D3233" t="s">
        <v>630</v>
      </c>
      <c r="E3233" s="1">
        <v>8242799167.7091198</v>
      </c>
      <c r="F3233">
        <v>200.968939367177</v>
      </c>
      <c r="G3233" t="s">
        <v>462</v>
      </c>
    </row>
    <row r="3234" spans="1:7" x14ac:dyDescent="0.3">
      <c r="A3234">
        <v>3232</v>
      </c>
      <c r="B3234">
        <v>2024</v>
      </c>
      <c r="C3234">
        <v>5</v>
      </c>
      <c r="D3234" t="s">
        <v>631</v>
      </c>
      <c r="E3234" s="1">
        <v>968076931.52810705</v>
      </c>
      <c r="F3234">
        <v>314.50226516796403</v>
      </c>
      <c r="G3234" t="s">
        <v>462</v>
      </c>
    </row>
    <row r="3235" spans="1:7" x14ac:dyDescent="0.3">
      <c r="A3235">
        <v>3233</v>
      </c>
      <c r="B3235">
        <v>2024</v>
      </c>
      <c r="C3235">
        <v>5</v>
      </c>
      <c r="D3235" t="s">
        <v>632</v>
      </c>
      <c r="E3235" s="1">
        <v>755819072.60557199</v>
      </c>
      <c r="F3235">
        <v>387.03398013775899</v>
      </c>
      <c r="G3235" t="s">
        <v>462</v>
      </c>
    </row>
    <row r="3236" spans="1:7" x14ac:dyDescent="0.3">
      <c r="A3236">
        <v>3234</v>
      </c>
      <c r="B3236">
        <v>2024</v>
      </c>
      <c r="C3236">
        <v>6</v>
      </c>
      <c r="D3236" t="s">
        <v>597</v>
      </c>
      <c r="E3236" s="1">
        <v>11471728699.770399</v>
      </c>
      <c r="F3236">
        <v>18.219494411535401</v>
      </c>
      <c r="G3236" t="s">
        <v>462</v>
      </c>
    </row>
    <row r="3237" spans="1:7" x14ac:dyDescent="0.3">
      <c r="A3237">
        <v>3235</v>
      </c>
      <c r="B3237">
        <v>2024</v>
      </c>
      <c r="C3237">
        <v>6</v>
      </c>
      <c r="D3237" t="s">
        <v>598</v>
      </c>
      <c r="E3237" s="1">
        <v>3687689163.67488</v>
      </c>
      <c r="F3237">
        <v>39.0677206904207</v>
      </c>
      <c r="G3237" t="s">
        <v>462</v>
      </c>
    </row>
    <row r="3238" spans="1:7" x14ac:dyDescent="0.3">
      <c r="A3238">
        <v>3236</v>
      </c>
      <c r="B3238">
        <v>2024</v>
      </c>
      <c r="C3238">
        <v>6</v>
      </c>
      <c r="D3238" t="s">
        <v>599</v>
      </c>
      <c r="E3238" s="1">
        <v>1328345994.4294701</v>
      </c>
      <c r="F3238">
        <v>54.332737056649002</v>
      </c>
      <c r="G3238" t="s">
        <v>462</v>
      </c>
    </row>
    <row r="3239" spans="1:7" x14ac:dyDescent="0.3">
      <c r="A3239">
        <v>3237</v>
      </c>
      <c r="B3239">
        <v>2024</v>
      </c>
      <c r="C3239">
        <v>6</v>
      </c>
      <c r="D3239" t="s">
        <v>600</v>
      </c>
      <c r="E3239" s="1">
        <v>2386916831.8411002</v>
      </c>
      <c r="F3239">
        <v>64.657982921437807</v>
      </c>
      <c r="G3239" t="s">
        <v>462</v>
      </c>
    </row>
    <row r="3240" spans="1:7" x14ac:dyDescent="0.3">
      <c r="A3240">
        <v>3238</v>
      </c>
      <c r="B3240">
        <v>2024</v>
      </c>
      <c r="C3240">
        <v>6</v>
      </c>
      <c r="D3240" t="s">
        <v>601</v>
      </c>
      <c r="E3240" s="1">
        <v>1267625229.7317801</v>
      </c>
      <c r="F3240">
        <v>44.237436438756298</v>
      </c>
      <c r="G3240" t="s">
        <v>462</v>
      </c>
    </row>
    <row r="3241" spans="1:7" x14ac:dyDescent="0.3">
      <c r="A3241">
        <v>3239</v>
      </c>
      <c r="B3241">
        <v>2024</v>
      </c>
      <c r="C3241">
        <v>6</v>
      </c>
      <c r="D3241" t="s">
        <v>602</v>
      </c>
      <c r="E3241" s="1">
        <v>391058343.134152</v>
      </c>
      <c r="F3241">
        <v>56.432753143674198</v>
      </c>
      <c r="G3241" t="s">
        <v>462</v>
      </c>
    </row>
    <row r="3242" spans="1:7" x14ac:dyDescent="0.3">
      <c r="A3242">
        <v>3240</v>
      </c>
      <c r="B3242">
        <v>2024</v>
      </c>
      <c r="C3242">
        <v>6</v>
      </c>
      <c r="D3242" t="s">
        <v>603</v>
      </c>
      <c r="E3242" s="1">
        <v>422085764.02112901</v>
      </c>
      <c r="F3242">
        <v>70.534127606728603</v>
      </c>
      <c r="G3242" t="s">
        <v>462</v>
      </c>
    </row>
    <row r="3243" spans="1:7" x14ac:dyDescent="0.3">
      <c r="A3243">
        <v>3241</v>
      </c>
      <c r="B3243">
        <v>2024</v>
      </c>
      <c r="C3243">
        <v>6</v>
      </c>
      <c r="D3243" t="s">
        <v>604</v>
      </c>
      <c r="E3243" s="1">
        <v>397694749.90066302</v>
      </c>
      <c r="F3243">
        <v>54.528384433166899</v>
      </c>
      <c r="G3243" t="s">
        <v>462</v>
      </c>
    </row>
    <row r="3244" spans="1:7" x14ac:dyDescent="0.3">
      <c r="A3244">
        <v>3242</v>
      </c>
      <c r="B3244">
        <v>2024</v>
      </c>
      <c r="C3244">
        <v>6</v>
      </c>
      <c r="D3244" t="s">
        <v>605</v>
      </c>
      <c r="E3244" s="1">
        <v>1517354861.31195</v>
      </c>
      <c r="F3244">
        <v>52.824424928680401</v>
      </c>
      <c r="G3244" t="s">
        <v>462</v>
      </c>
    </row>
    <row r="3245" spans="1:7" x14ac:dyDescent="0.3">
      <c r="A3245">
        <v>3243</v>
      </c>
      <c r="B3245">
        <v>2024</v>
      </c>
      <c r="C3245">
        <v>6</v>
      </c>
      <c r="D3245" t="s">
        <v>606</v>
      </c>
      <c r="E3245" s="1">
        <v>5106491399.3695297</v>
      </c>
      <c r="F3245">
        <v>56.787945353055001</v>
      </c>
      <c r="G3245" t="s">
        <v>462</v>
      </c>
    </row>
    <row r="3246" spans="1:7" x14ac:dyDescent="0.3">
      <c r="A3246">
        <v>3244</v>
      </c>
      <c r="B3246">
        <v>2024</v>
      </c>
      <c r="C3246">
        <v>6</v>
      </c>
      <c r="D3246" t="s">
        <v>607</v>
      </c>
      <c r="E3246" s="1">
        <v>1640324372.38025</v>
      </c>
      <c r="F3246">
        <v>31.3465963986527</v>
      </c>
      <c r="G3246" t="s">
        <v>462</v>
      </c>
    </row>
    <row r="3247" spans="1:7" x14ac:dyDescent="0.3">
      <c r="A3247">
        <v>3245</v>
      </c>
      <c r="B3247">
        <v>2024</v>
      </c>
      <c r="C3247">
        <v>6</v>
      </c>
      <c r="D3247" t="s">
        <v>608</v>
      </c>
      <c r="E3247" s="1">
        <v>1996197430.5933101</v>
      </c>
      <c r="F3247">
        <v>23.063963276479502</v>
      </c>
      <c r="G3247" t="s">
        <v>462</v>
      </c>
    </row>
    <row r="3248" spans="1:7" x14ac:dyDescent="0.3">
      <c r="A3248">
        <v>3246</v>
      </c>
      <c r="B3248">
        <v>2024</v>
      </c>
      <c r="C3248">
        <v>6</v>
      </c>
      <c r="D3248" t="s">
        <v>609</v>
      </c>
      <c r="E3248" s="1">
        <v>827884512.01094699</v>
      </c>
      <c r="F3248">
        <v>46.102698474176798</v>
      </c>
      <c r="G3248" t="s">
        <v>462</v>
      </c>
    </row>
    <row r="3249" spans="1:7" x14ac:dyDescent="0.3">
      <c r="A3249">
        <v>3247</v>
      </c>
      <c r="B3249">
        <v>2024</v>
      </c>
      <c r="C3249">
        <v>6</v>
      </c>
      <c r="D3249" t="s">
        <v>610</v>
      </c>
      <c r="E3249" s="1">
        <v>27925066662.691898</v>
      </c>
      <c r="F3249">
        <v>13.079631430000299</v>
      </c>
      <c r="G3249" t="s">
        <v>462</v>
      </c>
    </row>
    <row r="3250" spans="1:7" x14ac:dyDescent="0.3">
      <c r="A3250">
        <v>3248</v>
      </c>
      <c r="B3250">
        <v>2024</v>
      </c>
      <c r="C3250">
        <v>6</v>
      </c>
      <c r="D3250" t="s">
        <v>611</v>
      </c>
      <c r="E3250" s="1">
        <v>9991630666.6372299</v>
      </c>
      <c r="F3250">
        <v>5.33479115535898</v>
      </c>
      <c r="G3250" t="s">
        <v>462</v>
      </c>
    </row>
    <row r="3251" spans="1:7" x14ac:dyDescent="0.3">
      <c r="A3251">
        <v>3249</v>
      </c>
      <c r="B3251">
        <v>2024</v>
      </c>
      <c r="C3251">
        <v>6</v>
      </c>
      <c r="E3251" s="1">
        <v>7292661387.1202002</v>
      </c>
      <c r="F3251">
        <v>20.885869389752301</v>
      </c>
      <c r="G3251" t="s">
        <v>462</v>
      </c>
    </row>
    <row r="3252" spans="1:7" x14ac:dyDescent="0.3">
      <c r="A3252">
        <v>3250</v>
      </c>
      <c r="B3252">
        <v>2024</v>
      </c>
      <c r="C3252">
        <v>6</v>
      </c>
      <c r="D3252" t="s">
        <v>612</v>
      </c>
      <c r="E3252" s="1">
        <v>13256390113.066601</v>
      </c>
      <c r="F3252">
        <v>9.3011866235002501</v>
      </c>
      <c r="G3252" t="s">
        <v>462</v>
      </c>
    </row>
    <row r="3253" spans="1:7" x14ac:dyDescent="0.3">
      <c r="A3253">
        <v>3251</v>
      </c>
      <c r="B3253">
        <v>2024</v>
      </c>
      <c r="C3253">
        <v>6</v>
      </c>
      <c r="D3253" t="s">
        <v>613</v>
      </c>
      <c r="E3253" s="1">
        <v>3581196595.78016</v>
      </c>
      <c r="F3253">
        <v>3.6180887645306301</v>
      </c>
      <c r="G3253" t="s">
        <v>462</v>
      </c>
    </row>
    <row r="3254" spans="1:7" x14ac:dyDescent="0.3">
      <c r="A3254">
        <v>3252</v>
      </c>
      <c r="B3254">
        <v>2024</v>
      </c>
      <c r="C3254">
        <v>6</v>
      </c>
      <c r="E3254" s="1">
        <v>37247152.902896002</v>
      </c>
      <c r="F3254">
        <v>18.773221393895501</v>
      </c>
      <c r="G3254" t="s">
        <v>462</v>
      </c>
    </row>
    <row r="3255" spans="1:7" x14ac:dyDescent="0.3">
      <c r="A3255">
        <v>3253</v>
      </c>
      <c r="B3255">
        <v>2024</v>
      </c>
      <c r="C3255">
        <v>6</v>
      </c>
      <c r="E3255" s="1">
        <v>25322285.179603402</v>
      </c>
      <c r="F3255">
        <v>0.44292013919524198</v>
      </c>
      <c r="G3255" t="s">
        <v>462</v>
      </c>
    </row>
    <row r="3256" spans="1:7" x14ac:dyDescent="0.3">
      <c r="A3256">
        <v>3254</v>
      </c>
      <c r="B3256">
        <v>2024</v>
      </c>
      <c r="C3256">
        <v>6</v>
      </c>
      <c r="D3256" t="s">
        <v>615</v>
      </c>
      <c r="E3256" s="1">
        <v>2041018330.9093001</v>
      </c>
      <c r="F3256">
        <v>33.028918081490701</v>
      </c>
      <c r="G3256" t="s">
        <v>462</v>
      </c>
    </row>
    <row r="3257" spans="1:7" x14ac:dyDescent="0.3">
      <c r="A3257">
        <v>3255</v>
      </c>
      <c r="B3257">
        <v>2024</v>
      </c>
      <c r="C3257">
        <v>6</v>
      </c>
      <c r="D3257" t="s">
        <v>616</v>
      </c>
      <c r="E3257" s="1">
        <v>605930355.27862597</v>
      </c>
      <c r="F3257">
        <v>56.156534069926501</v>
      </c>
      <c r="G3257" t="s">
        <v>462</v>
      </c>
    </row>
    <row r="3258" spans="1:7" x14ac:dyDescent="0.3">
      <c r="A3258">
        <v>3256</v>
      </c>
      <c r="B3258">
        <v>2024</v>
      </c>
      <c r="C3258">
        <v>6</v>
      </c>
      <c r="E3258" s="1">
        <v>131035151.786063</v>
      </c>
      <c r="F3258">
        <v>56.429079133684503</v>
      </c>
      <c r="G3258" t="s">
        <v>462</v>
      </c>
    </row>
    <row r="3259" spans="1:7" x14ac:dyDescent="0.3">
      <c r="A3259">
        <v>3257</v>
      </c>
      <c r="B3259">
        <v>2024</v>
      </c>
      <c r="C3259">
        <v>6</v>
      </c>
      <c r="D3259" t="s">
        <v>617</v>
      </c>
      <c r="E3259" s="1">
        <v>611436351.56101799</v>
      </c>
      <c r="F3259">
        <v>53.3341639464537</v>
      </c>
      <c r="G3259" t="s">
        <v>462</v>
      </c>
    </row>
    <row r="3260" spans="1:7" x14ac:dyDescent="0.3">
      <c r="A3260">
        <v>3258</v>
      </c>
      <c r="B3260">
        <v>2024</v>
      </c>
      <c r="C3260">
        <v>6</v>
      </c>
      <c r="E3260" s="1">
        <v>35239045.096558496</v>
      </c>
      <c r="F3260">
        <v>47.484366611344001</v>
      </c>
      <c r="G3260" t="s">
        <v>462</v>
      </c>
    </row>
    <row r="3261" spans="1:7" x14ac:dyDescent="0.3">
      <c r="A3261">
        <v>3259</v>
      </c>
      <c r="B3261">
        <v>2024</v>
      </c>
      <c r="C3261">
        <v>6</v>
      </c>
      <c r="D3261" t="s">
        <v>619</v>
      </c>
      <c r="E3261" s="1">
        <v>411572220.10175699</v>
      </c>
      <c r="F3261">
        <v>42.470909584765202</v>
      </c>
      <c r="G3261" t="s">
        <v>462</v>
      </c>
    </row>
    <row r="3262" spans="1:7" x14ac:dyDescent="0.3">
      <c r="A3262">
        <v>3260</v>
      </c>
      <c r="B3262">
        <v>2024</v>
      </c>
      <c r="C3262">
        <v>6</v>
      </c>
      <c r="D3262" t="s">
        <v>621</v>
      </c>
      <c r="E3262" s="1">
        <v>142609914.55098999</v>
      </c>
      <c r="F3262">
        <v>49.574013393109603</v>
      </c>
      <c r="G3262" t="s">
        <v>462</v>
      </c>
    </row>
    <row r="3263" spans="1:7" x14ac:dyDescent="0.3">
      <c r="A3263">
        <v>3261</v>
      </c>
      <c r="B3263">
        <v>2024</v>
      </c>
      <c r="C3263">
        <v>6</v>
      </c>
      <c r="D3263" t="s">
        <v>622</v>
      </c>
      <c r="E3263" s="1">
        <v>325241863.996732</v>
      </c>
      <c r="F3263">
        <v>50.785253849122803</v>
      </c>
      <c r="G3263" t="s">
        <v>462</v>
      </c>
    </row>
    <row r="3264" spans="1:7" x14ac:dyDescent="0.3">
      <c r="A3264">
        <v>3262</v>
      </c>
      <c r="B3264">
        <v>2024</v>
      </c>
      <c r="C3264">
        <v>6</v>
      </c>
      <c r="D3264" t="s">
        <v>623</v>
      </c>
      <c r="E3264" s="1">
        <v>549866723.00464296</v>
      </c>
      <c r="F3264">
        <v>47.9612250687981</v>
      </c>
      <c r="G3264" t="s">
        <v>462</v>
      </c>
    </row>
    <row r="3265" spans="1:7" x14ac:dyDescent="0.3">
      <c r="A3265">
        <v>3263</v>
      </c>
      <c r="B3265">
        <v>2024</v>
      </c>
      <c r="C3265">
        <v>6</v>
      </c>
      <c r="E3265" s="1">
        <v>51177523.518806398</v>
      </c>
      <c r="F3265">
        <v>47.542299656960502</v>
      </c>
      <c r="G3265" t="s">
        <v>462</v>
      </c>
    </row>
    <row r="3266" spans="1:7" x14ac:dyDescent="0.3">
      <c r="A3266">
        <v>3264</v>
      </c>
      <c r="B3266">
        <v>2024</v>
      </c>
      <c r="C3266">
        <v>6</v>
      </c>
      <c r="E3266" s="1">
        <v>18918004.079254899</v>
      </c>
      <c r="F3266">
        <v>49.071371758822302</v>
      </c>
      <c r="G3266" t="s">
        <v>462</v>
      </c>
    </row>
    <row r="3267" spans="1:7" x14ac:dyDescent="0.3">
      <c r="A3267">
        <v>3265</v>
      </c>
      <c r="B3267">
        <v>2024</v>
      </c>
      <c r="C3267">
        <v>6</v>
      </c>
      <c r="E3267" s="1">
        <v>167968861.782038</v>
      </c>
      <c r="F3267">
        <v>69.7282472112216</v>
      </c>
      <c r="G3267" t="s">
        <v>462</v>
      </c>
    </row>
    <row r="3268" spans="1:7" x14ac:dyDescent="0.3">
      <c r="A3268">
        <v>3266</v>
      </c>
      <c r="B3268">
        <v>2024</v>
      </c>
      <c r="C3268">
        <v>6</v>
      </c>
      <c r="E3268" s="1">
        <v>81433391.728578895</v>
      </c>
      <c r="F3268">
        <v>5.6293157411479502</v>
      </c>
      <c r="G3268" t="s">
        <v>462</v>
      </c>
    </row>
    <row r="3269" spans="1:7" x14ac:dyDescent="0.3">
      <c r="A3269">
        <v>3267</v>
      </c>
      <c r="B3269">
        <v>2024</v>
      </c>
      <c r="C3269">
        <v>6</v>
      </c>
      <c r="D3269" t="s">
        <v>624</v>
      </c>
      <c r="E3269" s="1">
        <v>11550167785.3235</v>
      </c>
      <c r="F3269">
        <v>1.8276535047931699</v>
      </c>
      <c r="G3269" t="s">
        <v>462</v>
      </c>
    </row>
    <row r="3270" spans="1:7" x14ac:dyDescent="0.3">
      <c r="A3270">
        <v>3268</v>
      </c>
      <c r="B3270">
        <v>2024</v>
      </c>
      <c r="C3270">
        <v>6</v>
      </c>
      <c r="D3270" t="s">
        <v>625</v>
      </c>
      <c r="E3270" s="1">
        <v>13014403053.783501</v>
      </c>
      <c r="F3270">
        <v>20.475629571439601</v>
      </c>
      <c r="G3270" t="s">
        <v>462</v>
      </c>
    </row>
    <row r="3271" spans="1:7" x14ac:dyDescent="0.3">
      <c r="A3271">
        <v>3269</v>
      </c>
      <c r="B3271">
        <v>2024</v>
      </c>
      <c r="C3271">
        <v>6</v>
      </c>
      <c r="D3271" t="s">
        <v>626</v>
      </c>
      <c r="E3271" s="1">
        <v>1423069413.0258601</v>
      </c>
      <c r="F3271">
        <v>36.332735690252797</v>
      </c>
      <c r="G3271" t="s">
        <v>462</v>
      </c>
    </row>
    <row r="3272" spans="1:7" x14ac:dyDescent="0.3">
      <c r="A3272">
        <v>3270</v>
      </c>
      <c r="B3272">
        <v>2024</v>
      </c>
      <c r="C3272">
        <v>6</v>
      </c>
      <c r="D3272" t="s">
        <v>627</v>
      </c>
      <c r="E3272" s="1">
        <v>604356379.307827</v>
      </c>
      <c r="F3272">
        <v>40.361411857508898</v>
      </c>
      <c r="G3272" t="s">
        <v>462</v>
      </c>
    </row>
    <row r="3273" spans="1:7" x14ac:dyDescent="0.3">
      <c r="A3273">
        <v>3271</v>
      </c>
      <c r="B3273">
        <v>2024</v>
      </c>
      <c r="C3273">
        <v>6</v>
      </c>
      <c r="D3273" t="s">
        <v>628</v>
      </c>
      <c r="E3273" s="1">
        <v>728853784.529477</v>
      </c>
      <c r="F3273">
        <v>42.7861395401642</v>
      </c>
      <c r="G3273" t="s">
        <v>462</v>
      </c>
    </row>
    <row r="3274" spans="1:7" x14ac:dyDescent="0.3">
      <c r="A3274">
        <v>3272</v>
      </c>
      <c r="B3274">
        <v>2024</v>
      </c>
      <c r="C3274">
        <v>6</v>
      </c>
      <c r="D3274" t="s">
        <v>629</v>
      </c>
      <c r="E3274" s="1">
        <v>1156953600.2190299</v>
      </c>
      <c r="F3274">
        <v>63.127107182979003</v>
      </c>
      <c r="G3274" t="s">
        <v>462</v>
      </c>
    </row>
    <row r="3275" spans="1:7" x14ac:dyDescent="0.3">
      <c r="A3275">
        <v>3273</v>
      </c>
      <c r="B3275">
        <v>2024</v>
      </c>
      <c r="C3275">
        <v>6</v>
      </c>
      <c r="D3275" t="s">
        <v>630</v>
      </c>
      <c r="E3275" s="1">
        <v>8242799167.7091198</v>
      </c>
      <c r="F3275">
        <v>20.0802266549052</v>
      </c>
      <c r="G3275" t="s">
        <v>462</v>
      </c>
    </row>
    <row r="3276" spans="1:7" x14ac:dyDescent="0.3">
      <c r="A3276">
        <v>3274</v>
      </c>
      <c r="B3276">
        <v>2024</v>
      </c>
      <c r="C3276">
        <v>6</v>
      </c>
      <c r="D3276" t="s">
        <v>631</v>
      </c>
      <c r="E3276" s="1">
        <v>968076931.52810705</v>
      </c>
      <c r="F3276">
        <v>48.814035822703403</v>
      </c>
      <c r="G3276" t="s">
        <v>462</v>
      </c>
    </row>
    <row r="3277" spans="1:7" x14ac:dyDescent="0.3">
      <c r="A3277">
        <v>3275</v>
      </c>
      <c r="B3277">
        <v>2024</v>
      </c>
      <c r="C3277">
        <v>6</v>
      </c>
      <c r="D3277" t="s">
        <v>632</v>
      </c>
      <c r="E3277" s="1">
        <v>755819072.60557199</v>
      </c>
      <c r="F3277">
        <v>73.565162012900103</v>
      </c>
      <c r="G3277" t="s">
        <v>462</v>
      </c>
    </row>
    <row r="3278" spans="1:7" x14ac:dyDescent="0.3">
      <c r="A3278">
        <v>3276</v>
      </c>
      <c r="B3278">
        <v>2024</v>
      </c>
      <c r="C3278">
        <v>7</v>
      </c>
      <c r="D3278" t="s">
        <v>597</v>
      </c>
      <c r="E3278" s="1">
        <v>11471728699.770399</v>
      </c>
      <c r="F3278">
        <v>70.966662597939305</v>
      </c>
      <c r="G3278" t="s">
        <v>462</v>
      </c>
    </row>
    <row r="3279" spans="1:7" x14ac:dyDescent="0.3">
      <c r="A3279">
        <v>3277</v>
      </c>
      <c r="B3279">
        <v>2024</v>
      </c>
      <c r="C3279">
        <v>7</v>
      </c>
      <c r="D3279" t="s">
        <v>598</v>
      </c>
      <c r="E3279" s="1">
        <v>3687689163.67488</v>
      </c>
      <c r="F3279">
        <v>196.85006257357401</v>
      </c>
      <c r="G3279" t="s">
        <v>462</v>
      </c>
    </row>
    <row r="3280" spans="1:7" x14ac:dyDescent="0.3">
      <c r="A3280">
        <v>3278</v>
      </c>
      <c r="B3280">
        <v>2024</v>
      </c>
      <c r="C3280">
        <v>7</v>
      </c>
      <c r="D3280" t="s">
        <v>599</v>
      </c>
      <c r="E3280" s="1">
        <v>1328345994.4294701</v>
      </c>
      <c r="F3280">
        <v>238.636647656599</v>
      </c>
      <c r="G3280" t="s">
        <v>462</v>
      </c>
    </row>
    <row r="3281" spans="1:7" x14ac:dyDescent="0.3">
      <c r="A3281">
        <v>3279</v>
      </c>
      <c r="B3281">
        <v>2024</v>
      </c>
      <c r="C3281">
        <v>7</v>
      </c>
      <c r="D3281" t="s">
        <v>600</v>
      </c>
      <c r="E3281" s="1">
        <v>2386916831.8411002</v>
      </c>
      <c r="F3281">
        <v>193.70959365329199</v>
      </c>
      <c r="G3281" t="s">
        <v>462</v>
      </c>
    </row>
    <row r="3282" spans="1:7" x14ac:dyDescent="0.3">
      <c r="A3282">
        <v>3280</v>
      </c>
      <c r="B3282">
        <v>2024</v>
      </c>
      <c r="C3282">
        <v>7</v>
      </c>
      <c r="D3282" t="s">
        <v>601</v>
      </c>
      <c r="E3282" s="1">
        <v>1267625229.7317801</v>
      </c>
      <c r="F3282">
        <v>141.67882194454899</v>
      </c>
      <c r="G3282" t="s">
        <v>462</v>
      </c>
    </row>
    <row r="3283" spans="1:7" x14ac:dyDescent="0.3">
      <c r="A3283">
        <v>3281</v>
      </c>
      <c r="B3283">
        <v>2024</v>
      </c>
      <c r="C3283">
        <v>7</v>
      </c>
      <c r="D3283" t="s">
        <v>602</v>
      </c>
      <c r="E3283" s="1">
        <v>391058343.134152</v>
      </c>
      <c r="F3283">
        <v>180.90290069496399</v>
      </c>
      <c r="G3283" t="s">
        <v>462</v>
      </c>
    </row>
    <row r="3284" spans="1:7" x14ac:dyDescent="0.3">
      <c r="A3284">
        <v>3282</v>
      </c>
      <c r="B3284">
        <v>2024</v>
      </c>
      <c r="C3284">
        <v>7</v>
      </c>
      <c r="D3284" t="s">
        <v>603</v>
      </c>
      <c r="E3284" s="1">
        <v>422085764.02112901</v>
      </c>
      <c r="F3284">
        <v>205.93785266419499</v>
      </c>
      <c r="G3284" t="s">
        <v>462</v>
      </c>
    </row>
    <row r="3285" spans="1:7" x14ac:dyDescent="0.3">
      <c r="A3285">
        <v>3283</v>
      </c>
      <c r="B3285">
        <v>2024</v>
      </c>
      <c r="C3285">
        <v>7</v>
      </c>
      <c r="D3285" t="s">
        <v>604</v>
      </c>
      <c r="E3285" s="1">
        <v>397694749.90066302</v>
      </c>
      <c r="F3285">
        <v>181.88775212456</v>
      </c>
      <c r="G3285" t="s">
        <v>462</v>
      </c>
    </row>
    <row r="3286" spans="1:7" x14ac:dyDescent="0.3">
      <c r="A3286">
        <v>3284</v>
      </c>
      <c r="B3286">
        <v>2024</v>
      </c>
      <c r="C3286">
        <v>7</v>
      </c>
      <c r="D3286" t="s">
        <v>605</v>
      </c>
      <c r="E3286" s="1">
        <v>1517354861.31195</v>
      </c>
      <c r="F3286">
        <v>148.858630378877</v>
      </c>
      <c r="G3286" t="s">
        <v>462</v>
      </c>
    </row>
    <row r="3287" spans="1:7" x14ac:dyDescent="0.3">
      <c r="A3287">
        <v>3285</v>
      </c>
      <c r="B3287">
        <v>2024</v>
      </c>
      <c r="C3287">
        <v>7</v>
      </c>
      <c r="D3287" t="s">
        <v>606</v>
      </c>
      <c r="E3287" s="1">
        <v>5106491399.3695297</v>
      </c>
      <c r="F3287">
        <v>109.14868424850199</v>
      </c>
      <c r="G3287" t="s">
        <v>462</v>
      </c>
    </row>
    <row r="3288" spans="1:7" x14ac:dyDescent="0.3">
      <c r="A3288">
        <v>3286</v>
      </c>
      <c r="B3288">
        <v>2024</v>
      </c>
      <c r="C3288">
        <v>7</v>
      </c>
      <c r="D3288" t="s">
        <v>607</v>
      </c>
      <c r="E3288" s="1">
        <v>1640324372.38025</v>
      </c>
      <c r="F3288">
        <v>21.5067360299327</v>
      </c>
      <c r="G3288" t="s">
        <v>462</v>
      </c>
    </row>
    <row r="3289" spans="1:7" x14ac:dyDescent="0.3">
      <c r="A3289">
        <v>3287</v>
      </c>
      <c r="B3289">
        <v>2024</v>
      </c>
      <c r="C3289">
        <v>7</v>
      </c>
      <c r="D3289" t="s">
        <v>608</v>
      </c>
      <c r="E3289" s="1">
        <v>1996197430.5933101</v>
      </c>
      <c r="F3289">
        <v>20.7082938683408</v>
      </c>
      <c r="G3289" t="s">
        <v>462</v>
      </c>
    </row>
    <row r="3290" spans="1:7" x14ac:dyDescent="0.3">
      <c r="A3290">
        <v>3288</v>
      </c>
      <c r="B3290">
        <v>2024</v>
      </c>
      <c r="C3290">
        <v>7</v>
      </c>
      <c r="D3290" t="s">
        <v>609</v>
      </c>
      <c r="E3290" s="1">
        <v>827884512.01094699</v>
      </c>
      <c r="F3290">
        <v>149.84582922829199</v>
      </c>
      <c r="G3290" t="s">
        <v>462</v>
      </c>
    </row>
    <row r="3291" spans="1:7" x14ac:dyDescent="0.3">
      <c r="A3291">
        <v>3289</v>
      </c>
      <c r="B3291">
        <v>2024</v>
      </c>
      <c r="C3291">
        <v>7</v>
      </c>
      <c r="D3291" t="s">
        <v>610</v>
      </c>
      <c r="E3291" s="1">
        <v>27925066662.691898</v>
      </c>
      <c r="F3291">
        <v>108.73186649307701</v>
      </c>
      <c r="G3291" t="s">
        <v>462</v>
      </c>
    </row>
    <row r="3292" spans="1:7" x14ac:dyDescent="0.3">
      <c r="A3292">
        <v>3290</v>
      </c>
      <c r="B3292">
        <v>2024</v>
      </c>
      <c r="C3292">
        <v>7</v>
      </c>
      <c r="D3292" t="s">
        <v>611</v>
      </c>
      <c r="E3292" s="1">
        <v>9991630666.6372299</v>
      </c>
      <c r="F3292">
        <v>52.515454702589302</v>
      </c>
      <c r="G3292" t="s">
        <v>462</v>
      </c>
    </row>
    <row r="3293" spans="1:7" x14ac:dyDescent="0.3">
      <c r="A3293">
        <v>3291</v>
      </c>
      <c r="B3293">
        <v>2024</v>
      </c>
      <c r="C3293">
        <v>7</v>
      </c>
      <c r="E3293" s="1">
        <v>7292661387.1202002</v>
      </c>
      <c r="F3293">
        <v>41.030931551821098</v>
      </c>
      <c r="G3293" t="s">
        <v>462</v>
      </c>
    </row>
    <row r="3294" spans="1:7" x14ac:dyDescent="0.3">
      <c r="A3294">
        <v>3292</v>
      </c>
      <c r="B3294">
        <v>2024</v>
      </c>
      <c r="C3294">
        <v>7</v>
      </c>
      <c r="D3294" t="s">
        <v>612</v>
      </c>
      <c r="E3294" s="1">
        <v>13256390113.066601</v>
      </c>
      <c r="F3294">
        <v>63.372101509628401</v>
      </c>
      <c r="G3294" t="s">
        <v>462</v>
      </c>
    </row>
    <row r="3295" spans="1:7" x14ac:dyDescent="0.3">
      <c r="A3295">
        <v>3293</v>
      </c>
      <c r="B3295">
        <v>2024</v>
      </c>
      <c r="C3295">
        <v>7</v>
      </c>
      <c r="D3295" t="s">
        <v>613</v>
      </c>
      <c r="E3295" s="1">
        <v>3581196595.78016</v>
      </c>
      <c r="F3295">
        <v>25.915549905068598</v>
      </c>
      <c r="G3295" t="s">
        <v>462</v>
      </c>
    </row>
    <row r="3296" spans="1:7" x14ac:dyDescent="0.3">
      <c r="A3296">
        <v>3294</v>
      </c>
      <c r="B3296">
        <v>2024</v>
      </c>
      <c r="C3296">
        <v>7</v>
      </c>
      <c r="E3296" s="1">
        <v>37247152.902896002</v>
      </c>
      <c r="F3296">
        <v>24.179426804615101</v>
      </c>
      <c r="G3296" t="s">
        <v>462</v>
      </c>
    </row>
    <row r="3297" spans="1:7" x14ac:dyDescent="0.3">
      <c r="A3297">
        <v>3295</v>
      </c>
      <c r="B3297">
        <v>2024</v>
      </c>
      <c r="C3297">
        <v>7</v>
      </c>
      <c r="E3297" s="1">
        <v>25322285.179603402</v>
      </c>
      <c r="F3297">
        <v>13.363097443725099</v>
      </c>
      <c r="G3297" t="s">
        <v>462</v>
      </c>
    </row>
    <row r="3298" spans="1:7" x14ac:dyDescent="0.3">
      <c r="A3298">
        <v>3296</v>
      </c>
      <c r="B3298">
        <v>2024</v>
      </c>
      <c r="C3298">
        <v>7</v>
      </c>
      <c r="D3298" t="s">
        <v>615</v>
      </c>
      <c r="E3298" s="1">
        <v>2041018330.9093001</v>
      </c>
      <c r="F3298">
        <v>153.50131421329101</v>
      </c>
      <c r="G3298" t="s">
        <v>462</v>
      </c>
    </row>
    <row r="3299" spans="1:7" x14ac:dyDescent="0.3">
      <c r="A3299">
        <v>3297</v>
      </c>
      <c r="B3299">
        <v>2024</v>
      </c>
      <c r="C3299">
        <v>7</v>
      </c>
      <c r="D3299" t="s">
        <v>616</v>
      </c>
      <c r="E3299" s="1">
        <v>605930355.27862597</v>
      </c>
      <c r="F3299">
        <v>155.94181066687901</v>
      </c>
      <c r="G3299" t="s">
        <v>462</v>
      </c>
    </row>
    <row r="3300" spans="1:7" x14ac:dyDescent="0.3">
      <c r="A3300">
        <v>3298</v>
      </c>
      <c r="B3300">
        <v>2024</v>
      </c>
      <c r="C3300">
        <v>7</v>
      </c>
      <c r="E3300" s="1">
        <v>131035151.786063</v>
      </c>
      <c r="F3300">
        <v>163.38647138705699</v>
      </c>
      <c r="G3300" t="s">
        <v>462</v>
      </c>
    </row>
    <row r="3301" spans="1:7" x14ac:dyDescent="0.3">
      <c r="A3301">
        <v>3299</v>
      </c>
      <c r="B3301">
        <v>2024</v>
      </c>
      <c r="C3301">
        <v>7</v>
      </c>
      <c r="D3301" t="s">
        <v>617</v>
      </c>
      <c r="E3301" s="1">
        <v>611436351.56101799</v>
      </c>
      <c r="F3301">
        <v>152.72127110261999</v>
      </c>
      <c r="G3301" t="s">
        <v>462</v>
      </c>
    </row>
    <row r="3302" spans="1:7" x14ac:dyDescent="0.3">
      <c r="A3302">
        <v>3300</v>
      </c>
      <c r="B3302">
        <v>2024</v>
      </c>
      <c r="C3302">
        <v>7</v>
      </c>
      <c r="E3302" s="1">
        <v>35239045.096558496</v>
      </c>
      <c r="F3302">
        <v>146.58155447852101</v>
      </c>
      <c r="G3302" t="s">
        <v>462</v>
      </c>
    </row>
    <row r="3303" spans="1:7" x14ac:dyDescent="0.3">
      <c r="A3303">
        <v>3301</v>
      </c>
      <c r="B3303">
        <v>2024</v>
      </c>
      <c r="C3303">
        <v>7</v>
      </c>
      <c r="D3303" t="s">
        <v>619</v>
      </c>
      <c r="E3303" s="1">
        <v>411572220.10175699</v>
      </c>
      <c r="F3303">
        <v>143.700071657498</v>
      </c>
      <c r="G3303" t="s">
        <v>462</v>
      </c>
    </row>
    <row r="3304" spans="1:7" x14ac:dyDescent="0.3">
      <c r="A3304">
        <v>3302</v>
      </c>
      <c r="B3304">
        <v>2024</v>
      </c>
      <c r="C3304">
        <v>7</v>
      </c>
      <c r="D3304" t="s">
        <v>621</v>
      </c>
      <c r="E3304" s="1">
        <v>142609914.55098999</v>
      </c>
      <c r="F3304">
        <v>137.047400879908</v>
      </c>
      <c r="G3304" t="s">
        <v>462</v>
      </c>
    </row>
    <row r="3305" spans="1:7" x14ac:dyDescent="0.3">
      <c r="A3305">
        <v>3303</v>
      </c>
      <c r="B3305">
        <v>2024</v>
      </c>
      <c r="C3305">
        <v>7</v>
      </c>
      <c r="D3305" t="s">
        <v>622</v>
      </c>
      <c r="E3305" s="1">
        <v>325241863.996732</v>
      </c>
      <c r="F3305">
        <v>118.201268284866</v>
      </c>
      <c r="G3305" t="s">
        <v>462</v>
      </c>
    </row>
    <row r="3306" spans="1:7" x14ac:dyDescent="0.3">
      <c r="A3306">
        <v>3304</v>
      </c>
      <c r="B3306">
        <v>2024</v>
      </c>
      <c r="C3306">
        <v>7</v>
      </c>
      <c r="D3306" t="s">
        <v>623</v>
      </c>
      <c r="E3306" s="1">
        <v>549866723.00464296</v>
      </c>
      <c r="F3306">
        <v>122.204175352284</v>
      </c>
      <c r="G3306" t="s">
        <v>462</v>
      </c>
    </row>
    <row r="3307" spans="1:7" x14ac:dyDescent="0.3">
      <c r="A3307">
        <v>3305</v>
      </c>
      <c r="B3307">
        <v>2024</v>
      </c>
      <c r="C3307">
        <v>7</v>
      </c>
      <c r="E3307" s="1">
        <v>51177523.518806398</v>
      </c>
      <c r="F3307">
        <v>141.29267805710501</v>
      </c>
      <c r="G3307" t="s">
        <v>462</v>
      </c>
    </row>
    <row r="3308" spans="1:7" x14ac:dyDescent="0.3">
      <c r="A3308">
        <v>3306</v>
      </c>
      <c r="B3308">
        <v>2024</v>
      </c>
      <c r="C3308">
        <v>7</v>
      </c>
      <c r="E3308" s="1">
        <v>18918004.079254899</v>
      </c>
      <c r="F3308">
        <v>116.413569192091</v>
      </c>
      <c r="G3308" t="s">
        <v>462</v>
      </c>
    </row>
    <row r="3309" spans="1:7" x14ac:dyDescent="0.3">
      <c r="A3309">
        <v>3307</v>
      </c>
      <c r="B3309">
        <v>2024</v>
      </c>
      <c r="C3309">
        <v>7</v>
      </c>
      <c r="E3309" s="1">
        <v>167968861.782038</v>
      </c>
      <c r="F3309">
        <v>133.31021931155999</v>
      </c>
      <c r="G3309" t="s">
        <v>462</v>
      </c>
    </row>
    <row r="3310" spans="1:7" x14ac:dyDescent="0.3">
      <c r="A3310">
        <v>3308</v>
      </c>
      <c r="B3310">
        <v>2024</v>
      </c>
      <c r="C3310">
        <v>7</v>
      </c>
      <c r="E3310" s="1">
        <v>81433391.728578895</v>
      </c>
      <c r="F3310">
        <v>0.74911020415085305</v>
      </c>
      <c r="G3310" t="s">
        <v>462</v>
      </c>
    </row>
    <row r="3311" spans="1:7" x14ac:dyDescent="0.3">
      <c r="A3311">
        <v>3309</v>
      </c>
      <c r="B3311">
        <v>2024</v>
      </c>
      <c r="C3311">
        <v>7</v>
      </c>
      <c r="D3311" t="s">
        <v>624</v>
      </c>
      <c r="E3311" s="1">
        <v>11550167785.3235</v>
      </c>
      <c r="F3311">
        <v>19.7794686302191</v>
      </c>
      <c r="G3311" t="s">
        <v>462</v>
      </c>
    </row>
    <row r="3312" spans="1:7" x14ac:dyDescent="0.3">
      <c r="A3312">
        <v>3310</v>
      </c>
      <c r="B3312">
        <v>2024</v>
      </c>
      <c r="C3312">
        <v>7</v>
      </c>
      <c r="D3312" t="s">
        <v>625</v>
      </c>
      <c r="E3312" s="1">
        <v>13014403053.783501</v>
      </c>
      <c r="F3312">
        <v>77.609526284555201</v>
      </c>
      <c r="G3312" t="s">
        <v>462</v>
      </c>
    </row>
    <row r="3313" spans="1:7" x14ac:dyDescent="0.3">
      <c r="A3313">
        <v>3311</v>
      </c>
      <c r="B3313">
        <v>2024</v>
      </c>
      <c r="C3313">
        <v>7</v>
      </c>
      <c r="D3313" t="s">
        <v>626</v>
      </c>
      <c r="E3313" s="1">
        <v>1423069413.0258601</v>
      </c>
      <c r="F3313">
        <v>117.936612111107</v>
      </c>
      <c r="G3313" t="s">
        <v>462</v>
      </c>
    </row>
    <row r="3314" spans="1:7" x14ac:dyDescent="0.3">
      <c r="A3314">
        <v>3312</v>
      </c>
      <c r="B3314">
        <v>2024</v>
      </c>
      <c r="C3314">
        <v>7</v>
      </c>
      <c r="D3314" t="s">
        <v>627</v>
      </c>
      <c r="E3314" s="1">
        <v>604356379.307827</v>
      </c>
      <c r="F3314">
        <v>137.68739686284101</v>
      </c>
      <c r="G3314" t="s">
        <v>462</v>
      </c>
    </row>
    <row r="3315" spans="1:7" x14ac:dyDescent="0.3">
      <c r="A3315">
        <v>3313</v>
      </c>
      <c r="B3315">
        <v>2024</v>
      </c>
      <c r="C3315">
        <v>7</v>
      </c>
      <c r="D3315" t="s">
        <v>628</v>
      </c>
      <c r="E3315" s="1">
        <v>728853784.529477</v>
      </c>
      <c r="F3315">
        <v>150.68424462284901</v>
      </c>
      <c r="G3315" t="s">
        <v>462</v>
      </c>
    </row>
    <row r="3316" spans="1:7" x14ac:dyDescent="0.3">
      <c r="A3316">
        <v>3314</v>
      </c>
      <c r="B3316">
        <v>2024</v>
      </c>
      <c r="C3316">
        <v>7</v>
      </c>
      <c r="D3316" t="s">
        <v>629</v>
      </c>
      <c r="E3316" s="1">
        <v>1156953600.2190299</v>
      </c>
      <c r="F3316">
        <v>102.46952246084599</v>
      </c>
      <c r="G3316" t="s">
        <v>462</v>
      </c>
    </row>
    <row r="3317" spans="1:7" x14ac:dyDescent="0.3">
      <c r="A3317">
        <v>3315</v>
      </c>
      <c r="B3317">
        <v>2024</v>
      </c>
      <c r="C3317">
        <v>7</v>
      </c>
      <c r="D3317" t="s">
        <v>630</v>
      </c>
      <c r="E3317" s="1">
        <v>8242799167.7091198</v>
      </c>
      <c r="F3317">
        <v>11.3283059193071</v>
      </c>
      <c r="G3317" t="s">
        <v>462</v>
      </c>
    </row>
    <row r="3318" spans="1:7" x14ac:dyDescent="0.3">
      <c r="A3318">
        <v>3316</v>
      </c>
      <c r="B3318">
        <v>2024</v>
      </c>
      <c r="C3318">
        <v>7</v>
      </c>
      <c r="D3318" t="s">
        <v>631</v>
      </c>
      <c r="E3318" s="1">
        <v>968076931.52810705</v>
      </c>
      <c r="F3318">
        <v>116.081965992173</v>
      </c>
      <c r="G3318" t="s">
        <v>462</v>
      </c>
    </row>
    <row r="3319" spans="1:7" x14ac:dyDescent="0.3">
      <c r="A3319">
        <v>3317</v>
      </c>
      <c r="B3319">
        <v>2024</v>
      </c>
      <c r="C3319">
        <v>7</v>
      </c>
      <c r="D3319" t="s">
        <v>632</v>
      </c>
      <c r="E3319" s="1">
        <v>755819072.60557199</v>
      </c>
      <c r="F3319">
        <v>121.23084553092001</v>
      </c>
      <c r="G3319" t="s">
        <v>462</v>
      </c>
    </row>
    <row r="3320" spans="1:7" x14ac:dyDescent="0.3">
      <c r="A3320">
        <v>3318</v>
      </c>
      <c r="B3320">
        <v>2024</v>
      </c>
      <c r="C3320">
        <v>8</v>
      </c>
      <c r="D3320" t="s">
        <v>597</v>
      </c>
      <c r="E3320" s="1">
        <v>11471728699.770399</v>
      </c>
      <c r="F3320">
        <v>42.527145949778401</v>
      </c>
      <c r="G3320" t="s">
        <v>462</v>
      </c>
    </row>
    <row r="3321" spans="1:7" x14ac:dyDescent="0.3">
      <c r="A3321">
        <v>3319</v>
      </c>
      <c r="B3321">
        <v>2024</v>
      </c>
      <c r="C3321">
        <v>8</v>
      </c>
      <c r="D3321" t="s">
        <v>598</v>
      </c>
      <c r="E3321" s="1">
        <v>3687689163.67488</v>
      </c>
      <c r="F3321">
        <v>127.000886052929</v>
      </c>
      <c r="G3321" t="s">
        <v>462</v>
      </c>
    </row>
    <row r="3322" spans="1:7" x14ac:dyDescent="0.3">
      <c r="A3322">
        <v>3320</v>
      </c>
      <c r="B3322">
        <v>2024</v>
      </c>
      <c r="C3322">
        <v>8</v>
      </c>
      <c r="D3322" t="s">
        <v>599</v>
      </c>
      <c r="E3322" s="1">
        <v>1328345994.4294701</v>
      </c>
      <c r="F3322">
        <v>141.610056370058</v>
      </c>
      <c r="G3322" t="s">
        <v>462</v>
      </c>
    </row>
    <row r="3323" spans="1:7" x14ac:dyDescent="0.3">
      <c r="A3323">
        <v>3321</v>
      </c>
      <c r="B3323">
        <v>2024</v>
      </c>
      <c r="C3323">
        <v>8</v>
      </c>
      <c r="D3323" t="s">
        <v>600</v>
      </c>
      <c r="E3323" s="1">
        <v>2386916831.8411002</v>
      </c>
      <c r="F3323">
        <v>191.882307146447</v>
      </c>
      <c r="G3323" t="s">
        <v>462</v>
      </c>
    </row>
    <row r="3324" spans="1:7" x14ac:dyDescent="0.3">
      <c r="A3324">
        <v>3322</v>
      </c>
      <c r="B3324">
        <v>2024</v>
      </c>
      <c r="C3324">
        <v>8</v>
      </c>
      <c r="D3324" t="s">
        <v>601</v>
      </c>
      <c r="E3324" s="1">
        <v>1267625229.7317801</v>
      </c>
      <c r="F3324">
        <v>126.92317037858599</v>
      </c>
      <c r="G3324" t="s">
        <v>462</v>
      </c>
    </row>
    <row r="3325" spans="1:7" x14ac:dyDescent="0.3">
      <c r="A3325">
        <v>3323</v>
      </c>
      <c r="B3325">
        <v>2024</v>
      </c>
      <c r="C3325">
        <v>8</v>
      </c>
      <c r="D3325" t="s">
        <v>602</v>
      </c>
      <c r="E3325" s="1">
        <v>391058343.134152</v>
      </c>
      <c r="F3325">
        <v>150.77897089965199</v>
      </c>
      <c r="G3325" t="s">
        <v>462</v>
      </c>
    </row>
    <row r="3326" spans="1:7" x14ac:dyDescent="0.3">
      <c r="A3326">
        <v>3324</v>
      </c>
      <c r="B3326">
        <v>2024</v>
      </c>
      <c r="C3326">
        <v>8</v>
      </c>
      <c r="D3326" t="s">
        <v>603</v>
      </c>
      <c r="E3326" s="1">
        <v>422085764.02112901</v>
      </c>
      <c r="F3326">
        <v>219.10022881143499</v>
      </c>
      <c r="G3326" t="s">
        <v>462</v>
      </c>
    </row>
    <row r="3327" spans="1:7" x14ac:dyDescent="0.3">
      <c r="A3327">
        <v>3325</v>
      </c>
      <c r="B3327">
        <v>2024</v>
      </c>
      <c r="C3327">
        <v>8</v>
      </c>
      <c r="D3327" t="s">
        <v>604</v>
      </c>
      <c r="E3327" s="1">
        <v>397694749.90066302</v>
      </c>
      <c r="F3327">
        <v>173.77461879382901</v>
      </c>
      <c r="G3327" t="s">
        <v>462</v>
      </c>
    </row>
    <row r="3328" spans="1:7" x14ac:dyDescent="0.3">
      <c r="A3328">
        <v>3326</v>
      </c>
      <c r="B3328">
        <v>2024</v>
      </c>
      <c r="C3328">
        <v>8</v>
      </c>
      <c r="D3328" t="s">
        <v>605</v>
      </c>
      <c r="E3328" s="1">
        <v>1517354861.31195</v>
      </c>
      <c r="F3328">
        <v>97.186619819581395</v>
      </c>
      <c r="G3328" t="s">
        <v>462</v>
      </c>
    </row>
    <row r="3329" spans="1:7" x14ac:dyDescent="0.3">
      <c r="A3329">
        <v>3327</v>
      </c>
      <c r="B3329">
        <v>2024</v>
      </c>
      <c r="C3329">
        <v>8</v>
      </c>
      <c r="D3329" t="s">
        <v>606</v>
      </c>
      <c r="E3329" s="1">
        <v>5106491399.3695297</v>
      </c>
      <c r="F3329">
        <v>30.758184986965301</v>
      </c>
      <c r="G3329" t="s">
        <v>462</v>
      </c>
    </row>
    <row r="3330" spans="1:7" x14ac:dyDescent="0.3">
      <c r="A3330">
        <v>3328</v>
      </c>
      <c r="B3330">
        <v>2024</v>
      </c>
      <c r="C3330">
        <v>8</v>
      </c>
      <c r="D3330" t="s">
        <v>607</v>
      </c>
      <c r="E3330" s="1">
        <v>1640324372.38025</v>
      </c>
      <c r="F3330">
        <v>4.6685904524188597</v>
      </c>
      <c r="G3330" t="s">
        <v>462</v>
      </c>
    </row>
    <row r="3331" spans="1:7" x14ac:dyDescent="0.3">
      <c r="A3331">
        <v>3329</v>
      </c>
      <c r="B3331">
        <v>2024</v>
      </c>
      <c r="C3331">
        <v>8</v>
      </c>
      <c r="D3331" t="s">
        <v>608</v>
      </c>
      <c r="E3331" s="1">
        <v>1996197430.5933101</v>
      </c>
      <c r="F3331">
        <v>4.5995538719683502</v>
      </c>
      <c r="G3331" t="s">
        <v>462</v>
      </c>
    </row>
    <row r="3332" spans="1:7" x14ac:dyDescent="0.3">
      <c r="A3332">
        <v>3330</v>
      </c>
      <c r="B3332">
        <v>2024</v>
      </c>
      <c r="C3332">
        <v>8</v>
      </c>
      <c r="D3332" t="s">
        <v>609</v>
      </c>
      <c r="E3332" s="1">
        <v>827884512.01094699</v>
      </c>
      <c r="F3332">
        <v>126.584560954971</v>
      </c>
      <c r="G3332" t="s">
        <v>462</v>
      </c>
    </row>
    <row r="3333" spans="1:7" x14ac:dyDescent="0.3">
      <c r="A3333">
        <v>3331</v>
      </c>
      <c r="B3333">
        <v>2024</v>
      </c>
      <c r="C3333">
        <v>8</v>
      </c>
      <c r="D3333" t="s">
        <v>610</v>
      </c>
      <c r="E3333" s="1">
        <v>27925066662.691898</v>
      </c>
      <c r="F3333">
        <v>36.018566707437401</v>
      </c>
      <c r="G3333" t="s">
        <v>462</v>
      </c>
    </row>
    <row r="3334" spans="1:7" x14ac:dyDescent="0.3">
      <c r="A3334">
        <v>3332</v>
      </c>
      <c r="B3334">
        <v>2024</v>
      </c>
      <c r="C3334">
        <v>8</v>
      </c>
      <c r="D3334" t="s">
        <v>611</v>
      </c>
      <c r="E3334" s="1">
        <v>9991630666.6372299</v>
      </c>
      <c r="F3334">
        <v>18.343185649891801</v>
      </c>
      <c r="G3334" t="s">
        <v>462</v>
      </c>
    </row>
    <row r="3335" spans="1:7" x14ac:dyDescent="0.3">
      <c r="A3335">
        <v>3333</v>
      </c>
      <c r="B3335">
        <v>2024</v>
      </c>
      <c r="C3335">
        <v>8</v>
      </c>
      <c r="E3335" s="1">
        <v>7292661387.1202002</v>
      </c>
      <c r="F3335">
        <v>34.432139920382298</v>
      </c>
      <c r="G3335" t="s">
        <v>462</v>
      </c>
    </row>
    <row r="3336" spans="1:7" x14ac:dyDescent="0.3">
      <c r="A3336">
        <v>3334</v>
      </c>
      <c r="B3336">
        <v>2024</v>
      </c>
      <c r="C3336">
        <v>8</v>
      </c>
      <c r="D3336" t="s">
        <v>612</v>
      </c>
      <c r="E3336" s="1">
        <v>13256390113.066601</v>
      </c>
      <c r="F3336">
        <v>30.112973810302801</v>
      </c>
      <c r="G3336" t="s">
        <v>462</v>
      </c>
    </row>
    <row r="3337" spans="1:7" x14ac:dyDescent="0.3">
      <c r="A3337">
        <v>3335</v>
      </c>
      <c r="B3337">
        <v>2024</v>
      </c>
      <c r="C3337">
        <v>8</v>
      </c>
      <c r="D3337" t="s">
        <v>613</v>
      </c>
      <c r="E3337" s="1">
        <v>3581196595.78016</v>
      </c>
      <c r="F3337">
        <v>10.698699508706801</v>
      </c>
      <c r="G3337" t="s">
        <v>462</v>
      </c>
    </row>
    <row r="3338" spans="1:7" x14ac:dyDescent="0.3">
      <c r="A3338">
        <v>3336</v>
      </c>
      <c r="B3338">
        <v>2024</v>
      </c>
      <c r="C3338">
        <v>8</v>
      </c>
      <c r="E3338" s="1">
        <v>37247152.902896002</v>
      </c>
      <c r="F3338">
        <v>37.314865474176003</v>
      </c>
      <c r="G3338" t="s">
        <v>462</v>
      </c>
    </row>
    <row r="3339" spans="1:7" x14ac:dyDescent="0.3">
      <c r="A3339">
        <v>3337</v>
      </c>
      <c r="B3339">
        <v>2024</v>
      </c>
      <c r="C3339">
        <v>8</v>
      </c>
      <c r="E3339" s="1">
        <v>25322285.179603402</v>
      </c>
      <c r="F3339">
        <v>12.256367481158399</v>
      </c>
      <c r="G3339" t="s">
        <v>462</v>
      </c>
    </row>
    <row r="3340" spans="1:7" x14ac:dyDescent="0.3">
      <c r="A3340">
        <v>3338</v>
      </c>
      <c r="B3340">
        <v>2024</v>
      </c>
      <c r="C3340">
        <v>8</v>
      </c>
      <c r="D3340" t="s">
        <v>615</v>
      </c>
      <c r="E3340" s="1">
        <v>2041018330.9093001</v>
      </c>
      <c r="F3340">
        <v>87.170860023879001</v>
      </c>
      <c r="G3340" t="s">
        <v>462</v>
      </c>
    </row>
    <row r="3341" spans="1:7" x14ac:dyDescent="0.3">
      <c r="A3341">
        <v>3339</v>
      </c>
      <c r="B3341">
        <v>2024</v>
      </c>
      <c r="C3341">
        <v>8</v>
      </c>
      <c r="D3341" t="s">
        <v>616</v>
      </c>
      <c r="E3341" s="1">
        <v>605930355.27862597</v>
      </c>
      <c r="F3341">
        <v>157.77858097826001</v>
      </c>
      <c r="G3341" t="s">
        <v>462</v>
      </c>
    </row>
    <row r="3342" spans="1:7" x14ac:dyDescent="0.3">
      <c r="A3342">
        <v>3340</v>
      </c>
      <c r="B3342">
        <v>2024</v>
      </c>
      <c r="C3342">
        <v>8</v>
      </c>
      <c r="E3342" s="1">
        <v>131035151.786063</v>
      </c>
      <c r="F3342">
        <v>175.127486516402</v>
      </c>
      <c r="G3342" t="s">
        <v>462</v>
      </c>
    </row>
    <row r="3343" spans="1:7" x14ac:dyDescent="0.3">
      <c r="A3343">
        <v>3341</v>
      </c>
      <c r="B3343">
        <v>2024</v>
      </c>
      <c r="C3343">
        <v>8</v>
      </c>
      <c r="D3343" t="s">
        <v>617</v>
      </c>
      <c r="E3343" s="1">
        <v>611436351.56101799</v>
      </c>
      <c r="F3343">
        <v>154.55384472016499</v>
      </c>
      <c r="G3343" t="s">
        <v>462</v>
      </c>
    </row>
    <row r="3344" spans="1:7" x14ac:dyDescent="0.3">
      <c r="A3344">
        <v>3342</v>
      </c>
      <c r="B3344">
        <v>2024</v>
      </c>
      <c r="C3344">
        <v>8</v>
      </c>
      <c r="E3344" s="1">
        <v>35239045.096558496</v>
      </c>
      <c r="F3344">
        <v>138.692619516668</v>
      </c>
      <c r="G3344" t="s">
        <v>462</v>
      </c>
    </row>
    <row r="3345" spans="1:7" x14ac:dyDescent="0.3">
      <c r="A3345">
        <v>3343</v>
      </c>
      <c r="B3345">
        <v>2024</v>
      </c>
      <c r="C3345">
        <v>8</v>
      </c>
      <c r="D3345" t="s">
        <v>619</v>
      </c>
      <c r="E3345" s="1">
        <v>411572220.10175699</v>
      </c>
      <c r="F3345">
        <v>133.27311315138701</v>
      </c>
      <c r="G3345" t="s">
        <v>462</v>
      </c>
    </row>
    <row r="3346" spans="1:7" x14ac:dyDescent="0.3">
      <c r="A3346">
        <v>3344</v>
      </c>
      <c r="B3346">
        <v>2024</v>
      </c>
      <c r="C3346">
        <v>8</v>
      </c>
      <c r="D3346" t="s">
        <v>621</v>
      </c>
      <c r="E3346" s="1">
        <v>142609914.55098999</v>
      </c>
      <c r="F3346">
        <v>125.085982464192</v>
      </c>
      <c r="G3346" t="s">
        <v>462</v>
      </c>
    </row>
    <row r="3347" spans="1:7" x14ac:dyDescent="0.3">
      <c r="A3347">
        <v>3345</v>
      </c>
      <c r="B3347">
        <v>2024</v>
      </c>
      <c r="C3347">
        <v>8</v>
      </c>
      <c r="D3347" t="s">
        <v>622</v>
      </c>
      <c r="E3347" s="1">
        <v>325241863.996732</v>
      </c>
      <c r="F3347">
        <v>67.746240288261504</v>
      </c>
      <c r="G3347" t="s">
        <v>462</v>
      </c>
    </row>
    <row r="3348" spans="1:7" x14ac:dyDescent="0.3">
      <c r="A3348">
        <v>3346</v>
      </c>
      <c r="B3348">
        <v>2024</v>
      </c>
      <c r="C3348">
        <v>8</v>
      </c>
      <c r="D3348" t="s">
        <v>623</v>
      </c>
      <c r="E3348" s="1">
        <v>549866723.00464296</v>
      </c>
      <c r="F3348">
        <v>68.605877945457294</v>
      </c>
      <c r="G3348" t="s">
        <v>462</v>
      </c>
    </row>
    <row r="3349" spans="1:7" x14ac:dyDescent="0.3">
      <c r="A3349">
        <v>3347</v>
      </c>
      <c r="B3349">
        <v>2024</v>
      </c>
      <c r="C3349">
        <v>8</v>
      </c>
      <c r="E3349" s="1">
        <v>51177523.518806398</v>
      </c>
      <c r="F3349">
        <v>107.596730567008</v>
      </c>
      <c r="G3349" t="s">
        <v>462</v>
      </c>
    </row>
    <row r="3350" spans="1:7" x14ac:dyDescent="0.3">
      <c r="A3350">
        <v>3348</v>
      </c>
      <c r="B3350">
        <v>2024</v>
      </c>
      <c r="C3350">
        <v>8</v>
      </c>
      <c r="E3350" s="1">
        <v>18918004.079254899</v>
      </c>
      <c r="F3350">
        <v>61.724013844194502</v>
      </c>
      <c r="G3350" t="s">
        <v>462</v>
      </c>
    </row>
    <row r="3351" spans="1:7" x14ac:dyDescent="0.3">
      <c r="A3351">
        <v>3349</v>
      </c>
      <c r="B3351">
        <v>2024</v>
      </c>
      <c r="C3351">
        <v>8</v>
      </c>
      <c r="E3351" s="1">
        <v>167968861.782038</v>
      </c>
      <c r="F3351">
        <v>33.843388989733199</v>
      </c>
      <c r="G3351" t="s">
        <v>462</v>
      </c>
    </row>
    <row r="3352" spans="1:7" x14ac:dyDescent="0.3">
      <c r="A3352">
        <v>3350</v>
      </c>
      <c r="B3352">
        <v>2024</v>
      </c>
      <c r="C3352">
        <v>8</v>
      </c>
      <c r="E3352" s="1">
        <v>81433391.728578895</v>
      </c>
      <c r="F3352" s="222">
        <v>4.8056291077981702E-9</v>
      </c>
      <c r="G3352" t="s">
        <v>462</v>
      </c>
    </row>
    <row r="3353" spans="1:7" x14ac:dyDescent="0.3">
      <c r="A3353">
        <v>3351</v>
      </c>
      <c r="B3353">
        <v>2024</v>
      </c>
      <c r="C3353">
        <v>8</v>
      </c>
      <c r="D3353" t="s">
        <v>624</v>
      </c>
      <c r="E3353" s="1">
        <v>11550167785.3235</v>
      </c>
      <c r="F3353">
        <v>5.3235515081613496</v>
      </c>
      <c r="G3353" t="s">
        <v>462</v>
      </c>
    </row>
    <row r="3354" spans="1:7" x14ac:dyDescent="0.3">
      <c r="A3354">
        <v>3352</v>
      </c>
      <c r="B3354">
        <v>2024</v>
      </c>
      <c r="C3354">
        <v>8</v>
      </c>
      <c r="D3354" t="s">
        <v>625</v>
      </c>
      <c r="E3354" s="1">
        <v>13014403053.783501</v>
      </c>
      <c r="F3354">
        <v>62.569314528691301</v>
      </c>
      <c r="G3354" t="s">
        <v>462</v>
      </c>
    </row>
    <row r="3355" spans="1:7" x14ac:dyDescent="0.3">
      <c r="A3355">
        <v>3353</v>
      </c>
      <c r="B3355">
        <v>2024</v>
      </c>
      <c r="C3355">
        <v>8</v>
      </c>
      <c r="D3355" t="s">
        <v>626</v>
      </c>
      <c r="E3355" s="1">
        <v>1423069413.0258601</v>
      </c>
      <c r="F3355">
        <v>154.96458808749199</v>
      </c>
      <c r="G3355" t="s">
        <v>462</v>
      </c>
    </row>
    <row r="3356" spans="1:7" x14ac:dyDescent="0.3">
      <c r="A3356">
        <v>3354</v>
      </c>
      <c r="B3356">
        <v>2024</v>
      </c>
      <c r="C3356">
        <v>8</v>
      </c>
      <c r="D3356" t="s">
        <v>627</v>
      </c>
      <c r="E3356" s="1">
        <v>604356379.307827</v>
      </c>
      <c r="F3356">
        <v>155.93968385209499</v>
      </c>
      <c r="G3356" t="s">
        <v>462</v>
      </c>
    </row>
    <row r="3357" spans="1:7" x14ac:dyDescent="0.3">
      <c r="A3357">
        <v>3355</v>
      </c>
      <c r="B3357">
        <v>2024</v>
      </c>
      <c r="C3357">
        <v>8</v>
      </c>
      <c r="D3357" t="s">
        <v>628</v>
      </c>
      <c r="E3357" s="1">
        <v>728853784.529477</v>
      </c>
      <c r="F3357">
        <v>150.926550364897</v>
      </c>
      <c r="G3357" t="s">
        <v>462</v>
      </c>
    </row>
    <row r="3358" spans="1:7" x14ac:dyDescent="0.3">
      <c r="A3358">
        <v>3356</v>
      </c>
      <c r="B3358">
        <v>2024</v>
      </c>
      <c r="C3358">
        <v>8</v>
      </c>
      <c r="D3358" t="s">
        <v>629</v>
      </c>
      <c r="E3358" s="1">
        <v>1156953600.2190299</v>
      </c>
      <c r="F3358">
        <v>27.256569848591599</v>
      </c>
      <c r="G3358" t="s">
        <v>462</v>
      </c>
    </row>
    <row r="3359" spans="1:7" x14ac:dyDescent="0.3">
      <c r="A3359">
        <v>3357</v>
      </c>
      <c r="B3359">
        <v>2024</v>
      </c>
      <c r="C3359">
        <v>8</v>
      </c>
      <c r="D3359" t="s">
        <v>630</v>
      </c>
      <c r="E3359" s="1">
        <v>8242799167.7091198</v>
      </c>
      <c r="F3359">
        <v>2.4805765041482601</v>
      </c>
      <c r="G3359" t="s">
        <v>462</v>
      </c>
    </row>
    <row r="3360" spans="1:7" x14ac:dyDescent="0.3">
      <c r="A3360">
        <v>3358</v>
      </c>
      <c r="B3360">
        <v>2024</v>
      </c>
      <c r="C3360">
        <v>8</v>
      </c>
      <c r="D3360" t="s">
        <v>631</v>
      </c>
      <c r="E3360" s="1">
        <v>968076931.52810705</v>
      </c>
      <c r="F3360">
        <v>93.857317418053</v>
      </c>
      <c r="G3360" t="s">
        <v>462</v>
      </c>
    </row>
    <row r="3361" spans="1:7" x14ac:dyDescent="0.3">
      <c r="A3361">
        <v>3359</v>
      </c>
      <c r="B3361">
        <v>2024</v>
      </c>
      <c r="C3361">
        <v>8</v>
      </c>
      <c r="D3361" t="s">
        <v>632</v>
      </c>
      <c r="E3361" s="1">
        <v>755819072.60557199</v>
      </c>
      <c r="F3361">
        <v>65.1927654926819</v>
      </c>
      <c r="G3361" t="s">
        <v>462</v>
      </c>
    </row>
    <row r="3362" spans="1:7" x14ac:dyDescent="0.3">
      <c r="A3362">
        <v>3360</v>
      </c>
      <c r="B3362">
        <v>2024</v>
      </c>
      <c r="C3362">
        <v>9</v>
      </c>
      <c r="D3362" t="s">
        <v>597</v>
      </c>
      <c r="E3362" s="1">
        <v>11471728699.770399</v>
      </c>
      <c r="F3362">
        <v>11.938566104691899</v>
      </c>
      <c r="G3362" t="s">
        <v>462</v>
      </c>
    </row>
    <row r="3363" spans="1:7" x14ac:dyDescent="0.3">
      <c r="A3363">
        <v>3361</v>
      </c>
      <c r="B3363">
        <v>2024</v>
      </c>
      <c r="C3363">
        <v>9</v>
      </c>
      <c r="D3363" t="s">
        <v>598</v>
      </c>
      <c r="E3363" s="1">
        <v>3687689163.67488</v>
      </c>
      <c r="F3363">
        <v>63.628960283316999</v>
      </c>
      <c r="G3363" t="s">
        <v>462</v>
      </c>
    </row>
    <row r="3364" spans="1:7" x14ac:dyDescent="0.3">
      <c r="A3364">
        <v>3362</v>
      </c>
      <c r="B3364">
        <v>2024</v>
      </c>
      <c r="C3364">
        <v>9</v>
      </c>
      <c r="D3364" t="s">
        <v>599</v>
      </c>
      <c r="E3364" s="1">
        <v>1328345994.4294701</v>
      </c>
      <c r="F3364">
        <v>60.592964184348602</v>
      </c>
      <c r="G3364" t="s">
        <v>462</v>
      </c>
    </row>
    <row r="3365" spans="1:7" x14ac:dyDescent="0.3">
      <c r="A3365">
        <v>3363</v>
      </c>
      <c r="B3365">
        <v>2024</v>
      </c>
      <c r="C3365">
        <v>9</v>
      </c>
      <c r="D3365" t="s">
        <v>600</v>
      </c>
      <c r="E3365" s="1">
        <v>2386916831.8411002</v>
      </c>
      <c r="F3365">
        <v>65.225137271134201</v>
      </c>
      <c r="G3365" t="s">
        <v>462</v>
      </c>
    </row>
    <row r="3366" spans="1:7" x14ac:dyDescent="0.3">
      <c r="A3366">
        <v>3364</v>
      </c>
      <c r="B3366">
        <v>2024</v>
      </c>
      <c r="C3366">
        <v>9</v>
      </c>
      <c r="D3366" t="s">
        <v>601</v>
      </c>
      <c r="E3366" s="1">
        <v>1267625229.7317801</v>
      </c>
      <c r="F3366">
        <v>42.9362494122039</v>
      </c>
      <c r="G3366" t="s">
        <v>462</v>
      </c>
    </row>
    <row r="3367" spans="1:7" x14ac:dyDescent="0.3">
      <c r="A3367">
        <v>3365</v>
      </c>
      <c r="B3367">
        <v>2024</v>
      </c>
      <c r="C3367">
        <v>9</v>
      </c>
      <c r="D3367" t="s">
        <v>602</v>
      </c>
      <c r="E3367" s="1">
        <v>391058343.134152</v>
      </c>
      <c r="F3367">
        <v>56.998795067087599</v>
      </c>
      <c r="G3367" t="s">
        <v>462</v>
      </c>
    </row>
    <row r="3368" spans="1:7" x14ac:dyDescent="0.3">
      <c r="A3368">
        <v>3366</v>
      </c>
      <c r="B3368">
        <v>2024</v>
      </c>
      <c r="C3368">
        <v>9</v>
      </c>
      <c r="D3368" t="s">
        <v>603</v>
      </c>
      <c r="E3368" s="1">
        <v>422085764.02112901</v>
      </c>
      <c r="F3368">
        <v>74.835229002921395</v>
      </c>
      <c r="G3368" t="s">
        <v>462</v>
      </c>
    </row>
    <row r="3369" spans="1:7" x14ac:dyDescent="0.3">
      <c r="A3369">
        <v>3367</v>
      </c>
      <c r="B3369">
        <v>2024</v>
      </c>
      <c r="C3369">
        <v>9</v>
      </c>
      <c r="D3369" t="s">
        <v>604</v>
      </c>
      <c r="E3369" s="1">
        <v>397694749.90066302</v>
      </c>
      <c r="F3369">
        <v>80.458067543204393</v>
      </c>
      <c r="G3369" t="s">
        <v>462</v>
      </c>
    </row>
    <row r="3370" spans="1:7" x14ac:dyDescent="0.3">
      <c r="A3370">
        <v>3368</v>
      </c>
      <c r="B3370">
        <v>2024</v>
      </c>
      <c r="C3370">
        <v>9</v>
      </c>
      <c r="D3370" t="s">
        <v>605</v>
      </c>
      <c r="E3370" s="1">
        <v>1517354861.31195</v>
      </c>
      <c r="F3370">
        <v>75.877574451460106</v>
      </c>
      <c r="G3370" t="s">
        <v>462</v>
      </c>
    </row>
    <row r="3371" spans="1:7" x14ac:dyDescent="0.3">
      <c r="A3371">
        <v>3369</v>
      </c>
      <c r="B3371">
        <v>2024</v>
      </c>
      <c r="C3371">
        <v>9</v>
      </c>
      <c r="D3371" t="s">
        <v>606</v>
      </c>
      <c r="E3371" s="1">
        <v>5106491399.3695297</v>
      </c>
      <c r="F3371">
        <v>60.2113279006143</v>
      </c>
      <c r="G3371" t="s">
        <v>462</v>
      </c>
    </row>
    <row r="3372" spans="1:7" x14ac:dyDescent="0.3">
      <c r="A3372">
        <v>3370</v>
      </c>
      <c r="B3372">
        <v>2024</v>
      </c>
      <c r="C3372">
        <v>9</v>
      </c>
      <c r="D3372" t="s">
        <v>607</v>
      </c>
      <c r="E3372" s="1">
        <v>1640324372.38025</v>
      </c>
      <c r="F3372">
        <v>19.172751132488401</v>
      </c>
      <c r="G3372" t="s">
        <v>462</v>
      </c>
    </row>
    <row r="3373" spans="1:7" x14ac:dyDescent="0.3">
      <c r="A3373">
        <v>3371</v>
      </c>
      <c r="B3373">
        <v>2024</v>
      </c>
      <c r="C3373">
        <v>9</v>
      </c>
      <c r="D3373" t="s">
        <v>608</v>
      </c>
      <c r="E3373" s="1">
        <v>1996197430.5933101</v>
      </c>
      <c r="F3373">
        <v>11.950788253568501</v>
      </c>
      <c r="G3373" t="s">
        <v>462</v>
      </c>
    </row>
    <row r="3374" spans="1:7" x14ac:dyDescent="0.3">
      <c r="A3374">
        <v>3372</v>
      </c>
      <c r="B3374">
        <v>2024</v>
      </c>
      <c r="C3374">
        <v>9</v>
      </c>
      <c r="D3374" t="s">
        <v>609</v>
      </c>
      <c r="E3374" s="1">
        <v>827884512.01094699</v>
      </c>
      <c r="F3374">
        <v>66.976776292848797</v>
      </c>
      <c r="G3374" t="s">
        <v>462</v>
      </c>
    </row>
    <row r="3375" spans="1:7" x14ac:dyDescent="0.3">
      <c r="A3375">
        <v>3373</v>
      </c>
      <c r="B3375">
        <v>2024</v>
      </c>
      <c r="C3375">
        <v>9</v>
      </c>
      <c r="D3375" t="s">
        <v>610</v>
      </c>
      <c r="E3375" s="1">
        <v>27925066662.691898</v>
      </c>
      <c r="F3375">
        <v>21.881585570654899</v>
      </c>
      <c r="G3375" t="s">
        <v>462</v>
      </c>
    </row>
    <row r="3376" spans="1:7" x14ac:dyDescent="0.3">
      <c r="A3376">
        <v>3374</v>
      </c>
      <c r="B3376">
        <v>2024</v>
      </c>
      <c r="C3376">
        <v>9</v>
      </c>
      <c r="D3376" t="s">
        <v>611</v>
      </c>
      <c r="E3376" s="1">
        <v>9991630666.6372299</v>
      </c>
      <c r="F3376">
        <v>6.6060006263989299</v>
      </c>
      <c r="G3376" t="s">
        <v>462</v>
      </c>
    </row>
    <row r="3377" spans="1:7" x14ac:dyDescent="0.3">
      <c r="A3377">
        <v>3375</v>
      </c>
      <c r="B3377">
        <v>2024</v>
      </c>
      <c r="C3377">
        <v>9</v>
      </c>
      <c r="E3377" s="1">
        <v>7292661387.1202002</v>
      </c>
      <c r="F3377">
        <v>21.076197961611001</v>
      </c>
      <c r="G3377" t="s">
        <v>462</v>
      </c>
    </row>
    <row r="3378" spans="1:7" x14ac:dyDescent="0.3">
      <c r="A3378">
        <v>3376</v>
      </c>
      <c r="B3378">
        <v>2024</v>
      </c>
      <c r="C3378">
        <v>9</v>
      </c>
      <c r="D3378" t="s">
        <v>612</v>
      </c>
      <c r="E3378" s="1">
        <v>13256390113.066601</v>
      </c>
      <c r="F3378">
        <v>8.4801699295424395</v>
      </c>
      <c r="G3378" t="s">
        <v>462</v>
      </c>
    </row>
    <row r="3379" spans="1:7" x14ac:dyDescent="0.3">
      <c r="A3379">
        <v>3377</v>
      </c>
      <c r="B3379">
        <v>2024</v>
      </c>
      <c r="C3379">
        <v>9</v>
      </c>
      <c r="D3379" t="s">
        <v>613</v>
      </c>
      <c r="E3379" s="1">
        <v>3581196595.78016</v>
      </c>
      <c r="F3379">
        <v>6.5021617897284403E-2</v>
      </c>
      <c r="G3379" t="s">
        <v>462</v>
      </c>
    </row>
    <row r="3380" spans="1:7" x14ac:dyDescent="0.3">
      <c r="A3380">
        <v>3378</v>
      </c>
      <c r="B3380">
        <v>2024</v>
      </c>
      <c r="C3380">
        <v>9</v>
      </c>
      <c r="E3380" s="1">
        <v>37247152.902896002</v>
      </c>
      <c r="F3380">
        <v>1.08163269861476</v>
      </c>
      <c r="G3380" t="s">
        <v>462</v>
      </c>
    </row>
    <row r="3381" spans="1:7" x14ac:dyDescent="0.3">
      <c r="A3381">
        <v>3379</v>
      </c>
      <c r="B3381">
        <v>2024</v>
      </c>
      <c r="C3381">
        <v>9</v>
      </c>
      <c r="E3381" s="1">
        <v>25322285.179603402</v>
      </c>
      <c r="F3381">
        <v>0</v>
      </c>
      <c r="G3381" t="s">
        <v>462</v>
      </c>
    </row>
    <row r="3382" spans="1:7" x14ac:dyDescent="0.3">
      <c r="A3382">
        <v>3380</v>
      </c>
      <c r="B3382">
        <v>2024</v>
      </c>
      <c r="C3382">
        <v>9</v>
      </c>
      <c r="D3382" t="s">
        <v>615</v>
      </c>
      <c r="E3382" s="1">
        <v>2041018330.9093001</v>
      </c>
      <c r="F3382">
        <v>34.897106416060197</v>
      </c>
      <c r="G3382" t="s">
        <v>462</v>
      </c>
    </row>
    <row r="3383" spans="1:7" x14ac:dyDescent="0.3">
      <c r="A3383">
        <v>3381</v>
      </c>
      <c r="B3383">
        <v>2024</v>
      </c>
      <c r="C3383">
        <v>9</v>
      </c>
      <c r="D3383" t="s">
        <v>616</v>
      </c>
      <c r="E3383" s="1">
        <v>605930355.27862597</v>
      </c>
      <c r="F3383">
        <v>48.2872018990006</v>
      </c>
      <c r="G3383" t="s">
        <v>462</v>
      </c>
    </row>
    <row r="3384" spans="1:7" x14ac:dyDescent="0.3">
      <c r="A3384">
        <v>3382</v>
      </c>
      <c r="B3384">
        <v>2024</v>
      </c>
      <c r="C3384">
        <v>9</v>
      </c>
      <c r="E3384" s="1">
        <v>131035151.786063</v>
      </c>
      <c r="F3384">
        <v>35.0058038641614</v>
      </c>
      <c r="G3384" t="s">
        <v>462</v>
      </c>
    </row>
    <row r="3385" spans="1:7" x14ac:dyDescent="0.3">
      <c r="A3385">
        <v>3383</v>
      </c>
      <c r="B3385">
        <v>2024</v>
      </c>
      <c r="C3385">
        <v>9</v>
      </c>
      <c r="D3385" t="s">
        <v>617</v>
      </c>
      <c r="E3385" s="1">
        <v>611436351.56101799</v>
      </c>
      <c r="F3385">
        <v>54.419944139568102</v>
      </c>
      <c r="G3385" t="s">
        <v>462</v>
      </c>
    </row>
    <row r="3386" spans="1:7" x14ac:dyDescent="0.3">
      <c r="A3386">
        <v>3384</v>
      </c>
      <c r="B3386">
        <v>2024</v>
      </c>
      <c r="C3386">
        <v>9</v>
      </c>
      <c r="E3386" s="1">
        <v>35239045.096558496</v>
      </c>
      <c r="F3386">
        <v>31.687116684982499</v>
      </c>
      <c r="G3386" t="s">
        <v>462</v>
      </c>
    </row>
    <row r="3387" spans="1:7" x14ac:dyDescent="0.3">
      <c r="A3387">
        <v>3385</v>
      </c>
      <c r="B3387">
        <v>2024</v>
      </c>
      <c r="C3387">
        <v>9</v>
      </c>
      <c r="D3387" t="s">
        <v>619</v>
      </c>
      <c r="E3387" s="1">
        <v>411572220.10175699</v>
      </c>
      <c r="F3387">
        <v>49.088697275488798</v>
      </c>
      <c r="G3387" t="s">
        <v>462</v>
      </c>
    </row>
    <row r="3388" spans="1:7" x14ac:dyDescent="0.3">
      <c r="A3388">
        <v>3386</v>
      </c>
      <c r="B3388">
        <v>2024</v>
      </c>
      <c r="C3388">
        <v>9</v>
      </c>
      <c r="D3388" t="s">
        <v>621</v>
      </c>
      <c r="E3388" s="1">
        <v>142609914.55098999</v>
      </c>
      <c r="F3388">
        <v>84.140948480873504</v>
      </c>
      <c r="G3388" t="s">
        <v>462</v>
      </c>
    </row>
    <row r="3389" spans="1:7" x14ac:dyDescent="0.3">
      <c r="A3389">
        <v>3387</v>
      </c>
      <c r="B3389">
        <v>2024</v>
      </c>
      <c r="C3389">
        <v>9</v>
      </c>
      <c r="D3389" t="s">
        <v>622</v>
      </c>
      <c r="E3389" s="1">
        <v>325241863.996732</v>
      </c>
      <c r="F3389">
        <v>60.650285327258302</v>
      </c>
      <c r="G3389" t="s">
        <v>462</v>
      </c>
    </row>
    <row r="3390" spans="1:7" x14ac:dyDescent="0.3">
      <c r="A3390">
        <v>3388</v>
      </c>
      <c r="B3390">
        <v>2024</v>
      </c>
      <c r="C3390">
        <v>9</v>
      </c>
      <c r="D3390" t="s">
        <v>623</v>
      </c>
      <c r="E3390" s="1">
        <v>549866723.00464296</v>
      </c>
      <c r="F3390">
        <v>62.408401795185902</v>
      </c>
      <c r="G3390" t="s">
        <v>462</v>
      </c>
    </row>
    <row r="3391" spans="1:7" x14ac:dyDescent="0.3">
      <c r="A3391">
        <v>3389</v>
      </c>
      <c r="B3391">
        <v>2024</v>
      </c>
      <c r="C3391">
        <v>9</v>
      </c>
      <c r="E3391" s="1">
        <v>51177523.518806398</v>
      </c>
      <c r="F3391">
        <v>72.145078083742504</v>
      </c>
      <c r="G3391" t="s">
        <v>462</v>
      </c>
    </row>
    <row r="3392" spans="1:7" x14ac:dyDescent="0.3">
      <c r="A3392">
        <v>3390</v>
      </c>
      <c r="B3392">
        <v>2024</v>
      </c>
      <c r="C3392">
        <v>9</v>
      </c>
      <c r="E3392" s="1">
        <v>18918004.079254899</v>
      </c>
      <c r="F3392">
        <v>56.913882197191299</v>
      </c>
      <c r="G3392" t="s">
        <v>462</v>
      </c>
    </row>
    <row r="3393" spans="1:7" x14ac:dyDescent="0.3">
      <c r="A3393">
        <v>3391</v>
      </c>
      <c r="B3393">
        <v>2024</v>
      </c>
      <c r="C3393">
        <v>9</v>
      </c>
      <c r="E3393" s="1">
        <v>167968861.782038</v>
      </c>
      <c r="F3393">
        <v>34.841865717180198</v>
      </c>
      <c r="G3393" t="s">
        <v>462</v>
      </c>
    </row>
    <row r="3394" spans="1:7" x14ac:dyDescent="0.3">
      <c r="A3394">
        <v>3392</v>
      </c>
      <c r="B3394">
        <v>2024</v>
      </c>
      <c r="C3394">
        <v>9</v>
      </c>
      <c r="E3394" s="1">
        <v>81433391.728578895</v>
      </c>
      <c r="F3394">
        <v>1.9437742185936899</v>
      </c>
      <c r="G3394" t="s">
        <v>462</v>
      </c>
    </row>
    <row r="3395" spans="1:7" x14ac:dyDescent="0.3">
      <c r="A3395">
        <v>3393</v>
      </c>
      <c r="B3395">
        <v>2024</v>
      </c>
      <c r="C3395">
        <v>9</v>
      </c>
      <c r="D3395" t="s">
        <v>624</v>
      </c>
      <c r="E3395" s="1">
        <v>11550167785.3235</v>
      </c>
      <c r="F3395">
        <v>4.5233829266496102</v>
      </c>
      <c r="G3395" t="s">
        <v>462</v>
      </c>
    </row>
    <row r="3396" spans="1:7" x14ac:dyDescent="0.3">
      <c r="A3396">
        <v>3394</v>
      </c>
      <c r="B3396">
        <v>2024</v>
      </c>
      <c r="C3396">
        <v>9</v>
      </c>
      <c r="D3396" t="s">
        <v>625</v>
      </c>
      <c r="E3396" s="1">
        <v>13014403053.783501</v>
      </c>
      <c r="F3396">
        <v>11.113056209249301</v>
      </c>
      <c r="G3396" t="s">
        <v>462</v>
      </c>
    </row>
    <row r="3397" spans="1:7" x14ac:dyDescent="0.3">
      <c r="A3397">
        <v>3395</v>
      </c>
      <c r="B3397">
        <v>2024</v>
      </c>
      <c r="C3397">
        <v>9</v>
      </c>
      <c r="D3397" t="s">
        <v>626</v>
      </c>
      <c r="E3397" s="1">
        <v>1423069413.0258601</v>
      </c>
      <c r="F3397">
        <v>30.432536786887901</v>
      </c>
      <c r="G3397" t="s">
        <v>462</v>
      </c>
    </row>
    <row r="3398" spans="1:7" x14ac:dyDescent="0.3">
      <c r="A3398">
        <v>3396</v>
      </c>
      <c r="B3398">
        <v>2024</v>
      </c>
      <c r="C3398">
        <v>9</v>
      </c>
      <c r="D3398" t="s">
        <v>627</v>
      </c>
      <c r="E3398" s="1">
        <v>604356379.307827</v>
      </c>
      <c r="F3398">
        <v>35.842987717836898</v>
      </c>
      <c r="G3398" t="s">
        <v>462</v>
      </c>
    </row>
    <row r="3399" spans="1:7" x14ac:dyDescent="0.3">
      <c r="A3399">
        <v>3397</v>
      </c>
      <c r="B3399">
        <v>2024</v>
      </c>
      <c r="C3399">
        <v>9</v>
      </c>
      <c r="D3399" t="s">
        <v>628</v>
      </c>
      <c r="E3399" s="1">
        <v>728853784.529477</v>
      </c>
      <c r="F3399">
        <v>42.472989739706399</v>
      </c>
      <c r="G3399" t="s">
        <v>462</v>
      </c>
    </row>
    <row r="3400" spans="1:7" x14ac:dyDescent="0.3">
      <c r="A3400">
        <v>3398</v>
      </c>
      <c r="B3400">
        <v>2024</v>
      </c>
      <c r="C3400">
        <v>9</v>
      </c>
      <c r="D3400" t="s">
        <v>629</v>
      </c>
      <c r="E3400" s="1">
        <v>1156953600.2190299</v>
      </c>
      <c r="F3400">
        <v>45.038705805794301</v>
      </c>
      <c r="G3400" t="s">
        <v>462</v>
      </c>
    </row>
    <row r="3401" spans="1:7" x14ac:dyDescent="0.3">
      <c r="A3401">
        <v>3399</v>
      </c>
      <c r="B3401">
        <v>2024</v>
      </c>
      <c r="C3401">
        <v>9</v>
      </c>
      <c r="D3401" t="s">
        <v>630</v>
      </c>
      <c r="E3401" s="1">
        <v>8242799167.7091198</v>
      </c>
      <c r="F3401">
        <v>12.726304229360199</v>
      </c>
      <c r="G3401" t="s">
        <v>462</v>
      </c>
    </row>
    <row r="3402" spans="1:7" x14ac:dyDescent="0.3">
      <c r="A3402">
        <v>3400</v>
      </c>
      <c r="B3402">
        <v>2024</v>
      </c>
      <c r="C3402">
        <v>9</v>
      </c>
      <c r="D3402" t="s">
        <v>631</v>
      </c>
      <c r="E3402" s="1">
        <v>968076931.52810705</v>
      </c>
      <c r="F3402">
        <v>57.0640639788149</v>
      </c>
      <c r="G3402" t="s">
        <v>462</v>
      </c>
    </row>
    <row r="3403" spans="1:7" x14ac:dyDescent="0.3">
      <c r="A3403">
        <v>3401</v>
      </c>
      <c r="B3403">
        <v>2024</v>
      </c>
      <c r="C3403">
        <v>9</v>
      </c>
      <c r="D3403" t="s">
        <v>632</v>
      </c>
      <c r="E3403" s="1">
        <v>755819072.60557199</v>
      </c>
      <c r="F3403">
        <v>68.706059325602695</v>
      </c>
      <c r="G3403" t="s">
        <v>462</v>
      </c>
    </row>
    <row r="3404" spans="1:7" x14ac:dyDescent="0.3">
      <c r="A3404">
        <v>3402</v>
      </c>
      <c r="B3404">
        <v>2024</v>
      </c>
      <c r="C3404">
        <v>10</v>
      </c>
      <c r="D3404" t="s">
        <v>597</v>
      </c>
      <c r="E3404" s="1">
        <v>11471728699.770399</v>
      </c>
      <c r="F3404">
        <v>35.060880221404403</v>
      </c>
      <c r="G3404" t="s">
        <v>462</v>
      </c>
    </row>
    <row r="3405" spans="1:7" x14ac:dyDescent="0.3">
      <c r="A3405">
        <v>3403</v>
      </c>
      <c r="B3405">
        <v>2024</v>
      </c>
      <c r="C3405">
        <v>10</v>
      </c>
      <c r="D3405" t="s">
        <v>598</v>
      </c>
      <c r="E3405" s="1">
        <v>3687689163.67488</v>
      </c>
      <c r="F3405">
        <v>154.41571241182899</v>
      </c>
      <c r="G3405" t="s">
        <v>462</v>
      </c>
    </row>
    <row r="3406" spans="1:7" x14ac:dyDescent="0.3">
      <c r="A3406">
        <v>3404</v>
      </c>
      <c r="B3406">
        <v>2024</v>
      </c>
      <c r="C3406">
        <v>10</v>
      </c>
      <c r="D3406" t="s">
        <v>599</v>
      </c>
      <c r="E3406" s="1">
        <v>1328345994.4294701</v>
      </c>
      <c r="F3406">
        <v>157.37041936401801</v>
      </c>
      <c r="G3406" t="s">
        <v>462</v>
      </c>
    </row>
    <row r="3407" spans="1:7" x14ac:dyDescent="0.3">
      <c r="A3407">
        <v>3405</v>
      </c>
      <c r="B3407">
        <v>2024</v>
      </c>
      <c r="C3407">
        <v>10</v>
      </c>
      <c r="D3407" t="s">
        <v>600</v>
      </c>
      <c r="E3407" s="1">
        <v>2386916831.8411002</v>
      </c>
      <c r="F3407">
        <v>73.303253554373001</v>
      </c>
      <c r="G3407" t="s">
        <v>462</v>
      </c>
    </row>
    <row r="3408" spans="1:7" x14ac:dyDescent="0.3">
      <c r="A3408">
        <v>3406</v>
      </c>
      <c r="B3408">
        <v>2024</v>
      </c>
      <c r="C3408">
        <v>10</v>
      </c>
      <c r="D3408" t="s">
        <v>601</v>
      </c>
      <c r="E3408" s="1">
        <v>1267625229.7317801</v>
      </c>
      <c r="F3408">
        <v>66.173840697111999</v>
      </c>
      <c r="G3408" t="s">
        <v>462</v>
      </c>
    </row>
    <row r="3409" spans="1:7" x14ac:dyDescent="0.3">
      <c r="A3409">
        <v>3407</v>
      </c>
      <c r="B3409">
        <v>2024</v>
      </c>
      <c r="C3409">
        <v>10</v>
      </c>
      <c r="D3409" t="s">
        <v>602</v>
      </c>
      <c r="E3409" s="1">
        <v>391058343.134152</v>
      </c>
      <c r="F3409">
        <v>104.99298969683601</v>
      </c>
      <c r="G3409" t="s">
        <v>462</v>
      </c>
    </row>
    <row r="3410" spans="1:7" x14ac:dyDescent="0.3">
      <c r="A3410">
        <v>3408</v>
      </c>
      <c r="B3410">
        <v>2024</v>
      </c>
      <c r="C3410">
        <v>10</v>
      </c>
      <c r="D3410" t="s">
        <v>603</v>
      </c>
      <c r="E3410" s="1">
        <v>422085764.02112901</v>
      </c>
      <c r="F3410">
        <v>116.286065316292</v>
      </c>
      <c r="G3410" t="s">
        <v>462</v>
      </c>
    </row>
    <row r="3411" spans="1:7" x14ac:dyDescent="0.3">
      <c r="A3411">
        <v>3409</v>
      </c>
      <c r="B3411">
        <v>2024</v>
      </c>
      <c r="C3411">
        <v>10</v>
      </c>
      <c r="D3411" t="s">
        <v>604</v>
      </c>
      <c r="E3411" s="1">
        <v>397694749.90066302</v>
      </c>
      <c r="F3411">
        <v>101.612035543819</v>
      </c>
      <c r="G3411" t="s">
        <v>462</v>
      </c>
    </row>
    <row r="3412" spans="1:7" x14ac:dyDescent="0.3">
      <c r="A3412">
        <v>3410</v>
      </c>
      <c r="B3412">
        <v>2024</v>
      </c>
      <c r="C3412">
        <v>10</v>
      </c>
      <c r="D3412" t="s">
        <v>605</v>
      </c>
      <c r="E3412" s="1">
        <v>1517354861.31195</v>
      </c>
      <c r="F3412">
        <v>84.845535618293297</v>
      </c>
      <c r="G3412" t="s">
        <v>462</v>
      </c>
    </row>
    <row r="3413" spans="1:7" x14ac:dyDescent="0.3">
      <c r="A3413">
        <v>3411</v>
      </c>
      <c r="B3413">
        <v>2024</v>
      </c>
      <c r="C3413">
        <v>10</v>
      </c>
      <c r="D3413" t="s">
        <v>606</v>
      </c>
      <c r="E3413" s="1">
        <v>5106491399.3695297</v>
      </c>
      <c r="F3413">
        <v>64.485088520507105</v>
      </c>
      <c r="G3413" t="s">
        <v>462</v>
      </c>
    </row>
    <row r="3414" spans="1:7" x14ac:dyDescent="0.3">
      <c r="A3414">
        <v>3412</v>
      </c>
      <c r="B3414">
        <v>2024</v>
      </c>
      <c r="C3414">
        <v>10</v>
      </c>
      <c r="D3414" t="s">
        <v>607</v>
      </c>
      <c r="E3414" s="1">
        <v>1640324372.38025</v>
      </c>
      <c r="F3414">
        <v>24.611575137387302</v>
      </c>
      <c r="G3414" t="s">
        <v>462</v>
      </c>
    </row>
    <row r="3415" spans="1:7" x14ac:dyDescent="0.3">
      <c r="A3415">
        <v>3413</v>
      </c>
      <c r="B3415">
        <v>2024</v>
      </c>
      <c r="C3415">
        <v>10</v>
      </c>
      <c r="D3415" t="s">
        <v>608</v>
      </c>
      <c r="E3415" s="1">
        <v>1996197430.5933101</v>
      </c>
      <c r="F3415">
        <v>22.397720452459499</v>
      </c>
      <c r="G3415" t="s">
        <v>462</v>
      </c>
    </row>
    <row r="3416" spans="1:7" x14ac:dyDescent="0.3">
      <c r="A3416">
        <v>3414</v>
      </c>
      <c r="B3416">
        <v>2024</v>
      </c>
      <c r="C3416">
        <v>10</v>
      </c>
      <c r="D3416" t="s">
        <v>609</v>
      </c>
      <c r="E3416" s="1">
        <v>827884512.01094699</v>
      </c>
      <c r="F3416">
        <v>92.086421248492698</v>
      </c>
      <c r="G3416" t="s">
        <v>462</v>
      </c>
    </row>
    <row r="3417" spans="1:7" x14ac:dyDescent="0.3">
      <c r="A3417">
        <v>3415</v>
      </c>
      <c r="B3417">
        <v>2024</v>
      </c>
      <c r="C3417">
        <v>10</v>
      </c>
      <c r="D3417" t="s">
        <v>610</v>
      </c>
      <c r="E3417" s="1">
        <v>27925066662.691898</v>
      </c>
      <c r="F3417">
        <v>67.722335101679803</v>
      </c>
      <c r="G3417" t="s">
        <v>462</v>
      </c>
    </row>
    <row r="3418" spans="1:7" x14ac:dyDescent="0.3">
      <c r="A3418">
        <v>3416</v>
      </c>
      <c r="B3418">
        <v>2024</v>
      </c>
      <c r="C3418">
        <v>10</v>
      </c>
      <c r="D3418" t="s">
        <v>611</v>
      </c>
      <c r="E3418" s="1">
        <v>9991630666.6372299</v>
      </c>
      <c r="F3418">
        <v>30.6093425882524</v>
      </c>
      <c r="G3418" t="s">
        <v>462</v>
      </c>
    </row>
    <row r="3419" spans="1:7" x14ac:dyDescent="0.3">
      <c r="A3419">
        <v>3417</v>
      </c>
      <c r="B3419">
        <v>2024</v>
      </c>
      <c r="C3419">
        <v>10</v>
      </c>
      <c r="E3419" s="1">
        <v>7292661387.1202002</v>
      </c>
      <c r="F3419">
        <v>154.893478088254</v>
      </c>
      <c r="G3419" t="s">
        <v>462</v>
      </c>
    </row>
    <row r="3420" spans="1:7" x14ac:dyDescent="0.3">
      <c r="A3420">
        <v>3418</v>
      </c>
      <c r="B3420">
        <v>2024</v>
      </c>
      <c r="C3420">
        <v>10</v>
      </c>
      <c r="D3420" t="s">
        <v>612</v>
      </c>
      <c r="E3420" s="1">
        <v>13256390113.066601</v>
      </c>
      <c r="F3420">
        <v>57.930319924210998</v>
      </c>
      <c r="G3420" t="s">
        <v>462</v>
      </c>
    </row>
    <row r="3421" spans="1:7" x14ac:dyDescent="0.3">
      <c r="A3421">
        <v>3419</v>
      </c>
      <c r="B3421">
        <v>2024</v>
      </c>
      <c r="C3421">
        <v>10</v>
      </c>
      <c r="D3421" t="s">
        <v>613</v>
      </c>
      <c r="E3421" s="1">
        <v>3581196595.78016</v>
      </c>
      <c r="F3421">
        <v>1.6776565422562399</v>
      </c>
      <c r="G3421" t="s">
        <v>462</v>
      </c>
    </row>
    <row r="3422" spans="1:7" x14ac:dyDescent="0.3">
      <c r="A3422">
        <v>3420</v>
      </c>
      <c r="B3422">
        <v>2024</v>
      </c>
      <c r="C3422">
        <v>10</v>
      </c>
      <c r="E3422" s="1">
        <v>37247152.902896002</v>
      </c>
      <c r="F3422">
        <v>195.29386501370101</v>
      </c>
      <c r="G3422" t="s">
        <v>462</v>
      </c>
    </row>
    <row r="3423" spans="1:7" x14ac:dyDescent="0.3">
      <c r="A3423">
        <v>3421</v>
      </c>
      <c r="B3423">
        <v>2024</v>
      </c>
      <c r="C3423">
        <v>10</v>
      </c>
      <c r="E3423" s="1">
        <v>25322285.179603402</v>
      </c>
      <c r="F3423">
        <v>0</v>
      </c>
      <c r="G3423" t="s">
        <v>462</v>
      </c>
    </row>
    <row r="3424" spans="1:7" x14ac:dyDescent="0.3">
      <c r="A3424">
        <v>3422</v>
      </c>
      <c r="B3424">
        <v>2024</v>
      </c>
      <c r="C3424">
        <v>10</v>
      </c>
      <c r="D3424" t="s">
        <v>615</v>
      </c>
      <c r="E3424" s="1">
        <v>2041018330.9093001</v>
      </c>
      <c r="F3424">
        <v>122.25714024877099</v>
      </c>
      <c r="G3424" t="s">
        <v>462</v>
      </c>
    </row>
    <row r="3425" spans="1:7" x14ac:dyDescent="0.3">
      <c r="A3425">
        <v>3423</v>
      </c>
      <c r="B3425">
        <v>2024</v>
      </c>
      <c r="C3425">
        <v>10</v>
      </c>
      <c r="D3425" t="s">
        <v>616</v>
      </c>
      <c r="E3425" s="1">
        <v>605930355.27862597</v>
      </c>
      <c r="F3425">
        <v>45.858336594014503</v>
      </c>
      <c r="G3425" t="s">
        <v>462</v>
      </c>
    </row>
    <row r="3426" spans="1:7" x14ac:dyDescent="0.3">
      <c r="A3426">
        <v>3424</v>
      </c>
      <c r="B3426">
        <v>2024</v>
      </c>
      <c r="C3426">
        <v>10</v>
      </c>
      <c r="E3426" s="1">
        <v>131035151.786063</v>
      </c>
      <c r="F3426">
        <v>80.6141583236397</v>
      </c>
      <c r="G3426" t="s">
        <v>462</v>
      </c>
    </row>
    <row r="3427" spans="1:7" x14ac:dyDescent="0.3">
      <c r="A3427">
        <v>3425</v>
      </c>
      <c r="B3427">
        <v>2024</v>
      </c>
      <c r="C3427">
        <v>10</v>
      </c>
      <c r="D3427" t="s">
        <v>617</v>
      </c>
      <c r="E3427" s="1">
        <v>611436351.56101799</v>
      </c>
      <c r="F3427">
        <v>78.100012172019802</v>
      </c>
      <c r="G3427" t="s">
        <v>462</v>
      </c>
    </row>
    <row r="3428" spans="1:7" x14ac:dyDescent="0.3">
      <c r="A3428">
        <v>3426</v>
      </c>
      <c r="B3428">
        <v>2024</v>
      </c>
      <c r="C3428">
        <v>10</v>
      </c>
      <c r="E3428" s="1">
        <v>35239045.096558496</v>
      </c>
      <c r="F3428">
        <v>66.950628237598593</v>
      </c>
      <c r="G3428" t="s">
        <v>462</v>
      </c>
    </row>
    <row r="3429" spans="1:7" x14ac:dyDescent="0.3">
      <c r="A3429">
        <v>3427</v>
      </c>
      <c r="B3429">
        <v>2024</v>
      </c>
      <c r="C3429">
        <v>10</v>
      </c>
      <c r="D3429" t="s">
        <v>619</v>
      </c>
      <c r="E3429" s="1">
        <v>411572220.10175699</v>
      </c>
      <c r="F3429">
        <v>67.984030562185097</v>
      </c>
      <c r="G3429" t="s">
        <v>462</v>
      </c>
    </row>
    <row r="3430" spans="1:7" x14ac:dyDescent="0.3">
      <c r="A3430">
        <v>3428</v>
      </c>
      <c r="B3430">
        <v>2024</v>
      </c>
      <c r="C3430">
        <v>10</v>
      </c>
      <c r="D3430" t="s">
        <v>621</v>
      </c>
      <c r="E3430" s="1">
        <v>142609914.55098999</v>
      </c>
      <c r="F3430">
        <v>113.46112558953401</v>
      </c>
      <c r="G3430" t="s">
        <v>462</v>
      </c>
    </row>
    <row r="3431" spans="1:7" x14ac:dyDescent="0.3">
      <c r="A3431">
        <v>3429</v>
      </c>
      <c r="B3431">
        <v>2024</v>
      </c>
      <c r="C3431">
        <v>10</v>
      </c>
      <c r="D3431" t="s">
        <v>622</v>
      </c>
      <c r="E3431" s="1">
        <v>325241863.996732</v>
      </c>
      <c r="F3431">
        <v>76.453471341082803</v>
      </c>
      <c r="G3431" t="s">
        <v>462</v>
      </c>
    </row>
    <row r="3432" spans="1:7" x14ac:dyDescent="0.3">
      <c r="A3432">
        <v>3430</v>
      </c>
      <c r="B3432">
        <v>2024</v>
      </c>
      <c r="C3432">
        <v>10</v>
      </c>
      <c r="D3432" t="s">
        <v>623</v>
      </c>
      <c r="E3432" s="1">
        <v>549866723.00464296</v>
      </c>
      <c r="F3432">
        <v>74.745263869057098</v>
      </c>
      <c r="G3432" t="s">
        <v>462</v>
      </c>
    </row>
    <row r="3433" spans="1:7" x14ac:dyDescent="0.3">
      <c r="A3433">
        <v>3431</v>
      </c>
      <c r="B3433">
        <v>2024</v>
      </c>
      <c r="C3433">
        <v>10</v>
      </c>
      <c r="E3433" s="1">
        <v>51177523.518806398</v>
      </c>
      <c r="F3433">
        <v>96.476464177682502</v>
      </c>
      <c r="G3433" t="s">
        <v>462</v>
      </c>
    </row>
    <row r="3434" spans="1:7" x14ac:dyDescent="0.3">
      <c r="A3434">
        <v>3432</v>
      </c>
      <c r="B3434">
        <v>2024</v>
      </c>
      <c r="C3434">
        <v>10</v>
      </c>
      <c r="E3434" s="1">
        <v>18918004.079254899</v>
      </c>
      <c r="F3434">
        <v>70.812697429209905</v>
      </c>
      <c r="G3434" t="s">
        <v>462</v>
      </c>
    </row>
    <row r="3435" spans="1:7" x14ac:dyDescent="0.3">
      <c r="A3435">
        <v>3433</v>
      </c>
      <c r="B3435">
        <v>2024</v>
      </c>
      <c r="C3435">
        <v>10</v>
      </c>
      <c r="E3435" s="1">
        <v>167968861.782038</v>
      </c>
      <c r="F3435">
        <v>71.873146423465798</v>
      </c>
      <c r="G3435" t="s">
        <v>462</v>
      </c>
    </row>
    <row r="3436" spans="1:7" x14ac:dyDescent="0.3">
      <c r="A3436">
        <v>3434</v>
      </c>
      <c r="B3436">
        <v>2024</v>
      </c>
      <c r="C3436">
        <v>10</v>
      </c>
      <c r="E3436" s="1">
        <v>81433391.728578895</v>
      </c>
      <c r="F3436">
        <v>8.5734927710364204</v>
      </c>
      <c r="G3436" t="s">
        <v>462</v>
      </c>
    </row>
    <row r="3437" spans="1:7" x14ac:dyDescent="0.3">
      <c r="A3437">
        <v>3435</v>
      </c>
      <c r="B3437">
        <v>2024</v>
      </c>
      <c r="C3437">
        <v>10</v>
      </c>
      <c r="D3437" t="s">
        <v>624</v>
      </c>
      <c r="E3437" s="1">
        <v>11550167785.3235</v>
      </c>
      <c r="F3437">
        <v>31.841303083931699</v>
      </c>
      <c r="G3437" t="s">
        <v>462</v>
      </c>
    </row>
    <row r="3438" spans="1:7" x14ac:dyDescent="0.3">
      <c r="A3438">
        <v>3436</v>
      </c>
      <c r="B3438">
        <v>2024</v>
      </c>
      <c r="C3438">
        <v>10</v>
      </c>
      <c r="D3438" t="s">
        <v>625</v>
      </c>
      <c r="E3438" s="1">
        <v>13014403053.783501</v>
      </c>
      <c r="F3438">
        <v>29.681234006550799</v>
      </c>
      <c r="G3438" t="s">
        <v>462</v>
      </c>
    </row>
    <row r="3439" spans="1:7" x14ac:dyDescent="0.3">
      <c r="A3439">
        <v>3437</v>
      </c>
      <c r="B3439">
        <v>2024</v>
      </c>
      <c r="C3439">
        <v>10</v>
      </c>
      <c r="D3439" t="s">
        <v>626</v>
      </c>
      <c r="E3439" s="1">
        <v>1423069413.0258601</v>
      </c>
      <c r="F3439">
        <v>59.995902977481201</v>
      </c>
      <c r="G3439" t="s">
        <v>462</v>
      </c>
    </row>
    <row r="3440" spans="1:7" x14ac:dyDescent="0.3">
      <c r="A3440">
        <v>3438</v>
      </c>
      <c r="B3440">
        <v>2024</v>
      </c>
      <c r="C3440">
        <v>10</v>
      </c>
      <c r="D3440" t="s">
        <v>627</v>
      </c>
      <c r="E3440" s="1">
        <v>604356379.307827</v>
      </c>
      <c r="F3440">
        <v>60.388643598001899</v>
      </c>
      <c r="G3440" t="s">
        <v>462</v>
      </c>
    </row>
    <row r="3441" spans="1:7" x14ac:dyDescent="0.3">
      <c r="A3441">
        <v>3439</v>
      </c>
      <c r="B3441">
        <v>2024</v>
      </c>
      <c r="C3441">
        <v>10</v>
      </c>
      <c r="D3441" t="s">
        <v>628</v>
      </c>
      <c r="E3441" s="1">
        <v>728853784.529477</v>
      </c>
      <c r="F3441">
        <v>66.707666369149294</v>
      </c>
      <c r="G3441" t="s">
        <v>462</v>
      </c>
    </row>
    <row r="3442" spans="1:7" x14ac:dyDescent="0.3">
      <c r="A3442">
        <v>3440</v>
      </c>
      <c r="B3442">
        <v>2024</v>
      </c>
      <c r="C3442">
        <v>10</v>
      </c>
      <c r="D3442" t="s">
        <v>629</v>
      </c>
      <c r="E3442" s="1">
        <v>1156953600.2190299</v>
      </c>
      <c r="F3442">
        <v>63.342580382442698</v>
      </c>
      <c r="G3442" t="s">
        <v>462</v>
      </c>
    </row>
    <row r="3443" spans="1:7" x14ac:dyDescent="0.3">
      <c r="A3443">
        <v>3441</v>
      </c>
      <c r="B3443">
        <v>2024</v>
      </c>
      <c r="C3443">
        <v>10</v>
      </c>
      <c r="D3443" t="s">
        <v>630</v>
      </c>
      <c r="E3443" s="1">
        <v>8242799167.7091198</v>
      </c>
      <c r="F3443">
        <v>14.9434941438175</v>
      </c>
      <c r="G3443" t="s">
        <v>462</v>
      </c>
    </row>
    <row r="3444" spans="1:7" x14ac:dyDescent="0.3">
      <c r="A3444">
        <v>3442</v>
      </c>
      <c r="B3444">
        <v>2024</v>
      </c>
      <c r="C3444">
        <v>10</v>
      </c>
      <c r="D3444" t="s">
        <v>631</v>
      </c>
      <c r="E3444" s="1">
        <v>968076931.52810705</v>
      </c>
      <c r="F3444">
        <v>103.36872292399801</v>
      </c>
      <c r="G3444" t="s">
        <v>462</v>
      </c>
    </row>
    <row r="3445" spans="1:7" x14ac:dyDescent="0.3">
      <c r="A3445">
        <v>3443</v>
      </c>
      <c r="B3445">
        <v>2024</v>
      </c>
      <c r="C3445">
        <v>10</v>
      </c>
      <c r="D3445" t="s">
        <v>632</v>
      </c>
      <c r="E3445" s="1">
        <v>755819072.60557199</v>
      </c>
      <c r="F3445">
        <v>105.598087406294</v>
      </c>
      <c r="G3445" t="s">
        <v>462</v>
      </c>
    </row>
    <row r="3446" spans="1:7" x14ac:dyDescent="0.3">
      <c r="A3446">
        <v>3444</v>
      </c>
      <c r="B3446">
        <v>2024</v>
      </c>
      <c r="C3446">
        <v>11</v>
      </c>
      <c r="D3446" t="s">
        <v>597</v>
      </c>
      <c r="E3446" s="1">
        <v>11471728699.770399</v>
      </c>
      <c r="F3446">
        <v>36.615397413870198</v>
      </c>
      <c r="G3446" t="s">
        <v>462</v>
      </c>
    </row>
    <row r="3447" spans="1:7" x14ac:dyDescent="0.3">
      <c r="A3447">
        <v>3445</v>
      </c>
      <c r="B3447">
        <v>2024</v>
      </c>
      <c r="C3447">
        <v>11</v>
      </c>
      <c r="D3447" t="s">
        <v>598</v>
      </c>
      <c r="E3447" s="1">
        <v>3687689163.67488</v>
      </c>
      <c r="F3447">
        <v>91.3665035195813</v>
      </c>
      <c r="G3447" t="s">
        <v>462</v>
      </c>
    </row>
    <row r="3448" spans="1:7" x14ac:dyDescent="0.3">
      <c r="A3448">
        <v>3446</v>
      </c>
      <c r="B3448">
        <v>2024</v>
      </c>
      <c r="C3448">
        <v>11</v>
      </c>
      <c r="D3448" t="s">
        <v>599</v>
      </c>
      <c r="E3448" s="1">
        <v>1328345994.4294701</v>
      </c>
      <c r="F3448">
        <v>110.153122691237</v>
      </c>
      <c r="G3448" t="s">
        <v>462</v>
      </c>
    </row>
    <row r="3449" spans="1:7" x14ac:dyDescent="0.3">
      <c r="A3449">
        <v>3447</v>
      </c>
      <c r="B3449">
        <v>2024</v>
      </c>
      <c r="C3449">
        <v>11</v>
      </c>
      <c r="D3449" t="s">
        <v>600</v>
      </c>
      <c r="E3449" s="1">
        <v>2386916831.8411002</v>
      </c>
      <c r="F3449">
        <v>212.950219850541</v>
      </c>
      <c r="G3449" t="s">
        <v>462</v>
      </c>
    </row>
    <row r="3450" spans="1:7" x14ac:dyDescent="0.3">
      <c r="A3450">
        <v>3448</v>
      </c>
      <c r="B3450">
        <v>2024</v>
      </c>
      <c r="C3450">
        <v>11</v>
      </c>
      <c r="D3450" t="s">
        <v>601</v>
      </c>
      <c r="E3450" s="1">
        <v>1267625229.7317801</v>
      </c>
      <c r="F3450">
        <v>127.827784412554</v>
      </c>
      <c r="G3450" t="s">
        <v>462</v>
      </c>
    </row>
    <row r="3451" spans="1:7" x14ac:dyDescent="0.3">
      <c r="A3451">
        <v>3449</v>
      </c>
      <c r="B3451">
        <v>2024</v>
      </c>
      <c r="C3451">
        <v>11</v>
      </c>
      <c r="D3451" t="s">
        <v>602</v>
      </c>
      <c r="E3451" s="1">
        <v>391058343.134152</v>
      </c>
      <c r="F3451">
        <v>210.14184792729</v>
      </c>
      <c r="G3451" t="s">
        <v>462</v>
      </c>
    </row>
    <row r="3452" spans="1:7" x14ac:dyDescent="0.3">
      <c r="A3452">
        <v>3450</v>
      </c>
      <c r="B3452">
        <v>2024</v>
      </c>
      <c r="C3452">
        <v>11</v>
      </c>
      <c r="D3452" t="s">
        <v>603</v>
      </c>
      <c r="E3452" s="1">
        <v>422085764.02112901</v>
      </c>
      <c r="F3452">
        <v>252.56736489009501</v>
      </c>
      <c r="G3452" t="s">
        <v>462</v>
      </c>
    </row>
    <row r="3453" spans="1:7" x14ac:dyDescent="0.3">
      <c r="A3453">
        <v>3451</v>
      </c>
      <c r="B3453">
        <v>2024</v>
      </c>
      <c r="C3453">
        <v>11</v>
      </c>
      <c r="D3453" t="s">
        <v>604</v>
      </c>
      <c r="E3453" s="1">
        <v>397694749.90066302</v>
      </c>
      <c r="F3453">
        <v>183.161904738842</v>
      </c>
      <c r="G3453" t="s">
        <v>462</v>
      </c>
    </row>
    <row r="3454" spans="1:7" x14ac:dyDescent="0.3">
      <c r="A3454">
        <v>3452</v>
      </c>
      <c r="B3454">
        <v>2024</v>
      </c>
      <c r="C3454">
        <v>11</v>
      </c>
      <c r="D3454" t="s">
        <v>605</v>
      </c>
      <c r="E3454" s="1">
        <v>1517354861.31195</v>
      </c>
      <c r="F3454">
        <v>150.78451652069401</v>
      </c>
      <c r="G3454" t="s">
        <v>462</v>
      </c>
    </row>
    <row r="3455" spans="1:7" x14ac:dyDescent="0.3">
      <c r="A3455">
        <v>3453</v>
      </c>
      <c r="B3455">
        <v>2024</v>
      </c>
      <c r="C3455">
        <v>11</v>
      </c>
      <c r="D3455" t="s">
        <v>606</v>
      </c>
      <c r="E3455" s="1">
        <v>5106491399.3695297</v>
      </c>
      <c r="F3455">
        <v>166.39150863544799</v>
      </c>
      <c r="G3455" t="s">
        <v>462</v>
      </c>
    </row>
    <row r="3456" spans="1:7" x14ac:dyDescent="0.3">
      <c r="A3456">
        <v>3454</v>
      </c>
      <c r="B3456">
        <v>2024</v>
      </c>
      <c r="C3456">
        <v>11</v>
      </c>
      <c r="D3456" t="s">
        <v>607</v>
      </c>
      <c r="E3456" s="1">
        <v>1640324372.38025</v>
      </c>
      <c r="F3456">
        <v>198.491606145817</v>
      </c>
      <c r="G3456" t="s">
        <v>462</v>
      </c>
    </row>
    <row r="3457" spans="1:7" x14ac:dyDescent="0.3">
      <c r="A3457">
        <v>3455</v>
      </c>
      <c r="B3457">
        <v>2024</v>
      </c>
      <c r="C3457">
        <v>11</v>
      </c>
      <c r="D3457" t="s">
        <v>608</v>
      </c>
      <c r="E3457" s="1">
        <v>1996197430.5933101</v>
      </c>
      <c r="F3457">
        <v>181.06466171342001</v>
      </c>
      <c r="G3457" t="s">
        <v>462</v>
      </c>
    </row>
    <row r="3458" spans="1:7" x14ac:dyDescent="0.3">
      <c r="A3458">
        <v>3456</v>
      </c>
      <c r="B3458">
        <v>2024</v>
      </c>
      <c r="C3458">
        <v>11</v>
      </c>
      <c r="D3458" t="s">
        <v>609</v>
      </c>
      <c r="E3458" s="1">
        <v>827884512.01094699</v>
      </c>
      <c r="F3458">
        <v>133.95704792723001</v>
      </c>
      <c r="G3458" t="s">
        <v>462</v>
      </c>
    </row>
    <row r="3459" spans="1:7" x14ac:dyDescent="0.3">
      <c r="A3459">
        <v>3457</v>
      </c>
      <c r="B3459">
        <v>2024</v>
      </c>
      <c r="C3459">
        <v>11</v>
      </c>
      <c r="D3459" t="s">
        <v>610</v>
      </c>
      <c r="E3459" s="1">
        <v>27925066662.691898</v>
      </c>
      <c r="F3459">
        <v>66.201533968460794</v>
      </c>
      <c r="G3459" t="s">
        <v>462</v>
      </c>
    </row>
    <row r="3460" spans="1:7" x14ac:dyDescent="0.3">
      <c r="A3460">
        <v>3458</v>
      </c>
      <c r="B3460">
        <v>2024</v>
      </c>
      <c r="C3460">
        <v>11</v>
      </c>
      <c r="D3460" t="s">
        <v>611</v>
      </c>
      <c r="E3460" s="1">
        <v>9991630666.6372299</v>
      </c>
      <c r="F3460">
        <v>69.5331602605238</v>
      </c>
      <c r="G3460" t="s">
        <v>462</v>
      </c>
    </row>
    <row r="3461" spans="1:7" x14ac:dyDescent="0.3">
      <c r="A3461">
        <v>3459</v>
      </c>
      <c r="B3461">
        <v>2024</v>
      </c>
      <c r="C3461">
        <v>11</v>
      </c>
      <c r="E3461" s="1">
        <v>7292661387.1202002</v>
      </c>
      <c r="F3461">
        <v>88.794975400793305</v>
      </c>
      <c r="G3461" t="s">
        <v>462</v>
      </c>
    </row>
    <row r="3462" spans="1:7" x14ac:dyDescent="0.3">
      <c r="A3462">
        <v>3460</v>
      </c>
      <c r="B3462">
        <v>2024</v>
      </c>
      <c r="C3462">
        <v>11</v>
      </c>
      <c r="D3462" t="s">
        <v>612</v>
      </c>
      <c r="E3462" s="1">
        <v>13256390113.066601</v>
      </c>
      <c r="F3462">
        <v>34.710646079748898</v>
      </c>
      <c r="G3462" t="s">
        <v>462</v>
      </c>
    </row>
    <row r="3463" spans="1:7" x14ac:dyDescent="0.3">
      <c r="A3463">
        <v>3461</v>
      </c>
      <c r="B3463">
        <v>2024</v>
      </c>
      <c r="C3463">
        <v>11</v>
      </c>
      <c r="D3463" t="s">
        <v>613</v>
      </c>
      <c r="E3463" s="1">
        <v>3581196595.78016</v>
      </c>
      <c r="F3463">
        <v>15.859292222626401</v>
      </c>
      <c r="G3463" t="s">
        <v>462</v>
      </c>
    </row>
    <row r="3464" spans="1:7" x14ac:dyDescent="0.3">
      <c r="A3464">
        <v>3462</v>
      </c>
      <c r="B3464">
        <v>2024</v>
      </c>
      <c r="C3464">
        <v>11</v>
      </c>
      <c r="E3464" s="1">
        <v>37247152.902896002</v>
      </c>
      <c r="F3464">
        <v>80.238164352306796</v>
      </c>
      <c r="G3464" t="s">
        <v>462</v>
      </c>
    </row>
    <row r="3465" spans="1:7" x14ac:dyDescent="0.3">
      <c r="A3465">
        <v>3463</v>
      </c>
      <c r="B3465">
        <v>2024</v>
      </c>
      <c r="C3465">
        <v>11</v>
      </c>
      <c r="E3465" s="1">
        <v>25322285.179603402</v>
      </c>
      <c r="F3465">
        <v>25.517330162967902</v>
      </c>
      <c r="G3465" t="s">
        <v>462</v>
      </c>
    </row>
    <row r="3466" spans="1:7" x14ac:dyDescent="0.3">
      <c r="A3466">
        <v>3464</v>
      </c>
      <c r="B3466">
        <v>2024</v>
      </c>
      <c r="C3466">
        <v>11</v>
      </c>
      <c r="D3466" t="s">
        <v>615</v>
      </c>
      <c r="E3466" s="1">
        <v>2041018330.9093001</v>
      </c>
      <c r="F3466">
        <v>78.364217366805306</v>
      </c>
      <c r="G3466" t="s">
        <v>462</v>
      </c>
    </row>
    <row r="3467" spans="1:7" x14ac:dyDescent="0.3">
      <c r="A3467">
        <v>3465</v>
      </c>
      <c r="B3467">
        <v>2024</v>
      </c>
      <c r="C3467">
        <v>11</v>
      </c>
      <c r="D3467" t="s">
        <v>616</v>
      </c>
      <c r="E3467" s="1">
        <v>605930355.27862597</v>
      </c>
      <c r="F3467">
        <v>134.82007001621801</v>
      </c>
      <c r="G3467" t="s">
        <v>462</v>
      </c>
    </row>
    <row r="3468" spans="1:7" x14ac:dyDescent="0.3">
      <c r="A3468">
        <v>3466</v>
      </c>
      <c r="B3468">
        <v>2024</v>
      </c>
      <c r="C3468">
        <v>11</v>
      </c>
      <c r="E3468" s="1">
        <v>131035151.786063</v>
      </c>
      <c r="F3468">
        <v>138.390266691753</v>
      </c>
      <c r="G3468" t="s">
        <v>462</v>
      </c>
    </row>
    <row r="3469" spans="1:7" x14ac:dyDescent="0.3">
      <c r="A3469">
        <v>3467</v>
      </c>
      <c r="B3469">
        <v>2024</v>
      </c>
      <c r="C3469">
        <v>11</v>
      </c>
      <c r="D3469" t="s">
        <v>617</v>
      </c>
      <c r="E3469" s="1">
        <v>611436351.56101799</v>
      </c>
      <c r="F3469">
        <v>184.83215933004001</v>
      </c>
      <c r="G3469" t="s">
        <v>462</v>
      </c>
    </row>
    <row r="3470" spans="1:7" x14ac:dyDescent="0.3">
      <c r="A3470">
        <v>3468</v>
      </c>
      <c r="B3470">
        <v>2024</v>
      </c>
      <c r="C3470">
        <v>11</v>
      </c>
      <c r="E3470" s="1">
        <v>35239045.096558496</v>
      </c>
      <c r="F3470">
        <v>146.83642627253599</v>
      </c>
      <c r="G3470" t="s">
        <v>462</v>
      </c>
    </row>
    <row r="3471" spans="1:7" x14ac:dyDescent="0.3">
      <c r="A3471">
        <v>3469</v>
      </c>
      <c r="B3471">
        <v>2024</v>
      </c>
      <c r="C3471">
        <v>11</v>
      </c>
      <c r="D3471" t="s">
        <v>619</v>
      </c>
      <c r="E3471" s="1">
        <v>411572220.10175699</v>
      </c>
      <c r="F3471">
        <v>132.96229383741101</v>
      </c>
      <c r="G3471" t="s">
        <v>462</v>
      </c>
    </row>
    <row r="3472" spans="1:7" x14ac:dyDescent="0.3">
      <c r="A3472">
        <v>3470</v>
      </c>
      <c r="B3472">
        <v>2024</v>
      </c>
      <c r="C3472">
        <v>11</v>
      </c>
      <c r="D3472" t="s">
        <v>621</v>
      </c>
      <c r="E3472" s="1">
        <v>142609914.55098999</v>
      </c>
      <c r="F3472">
        <v>130.49967809412101</v>
      </c>
      <c r="G3472" t="s">
        <v>462</v>
      </c>
    </row>
    <row r="3473" spans="1:7" x14ac:dyDescent="0.3">
      <c r="A3473">
        <v>3471</v>
      </c>
      <c r="B3473">
        <v>2024</v>
      </c>
      <c r="C3473">
        <v>11</v>
      </c>
      <c r="D3473" t="s">
        <v>622</v>
      </c>
      <c r="E3473" s="1">
        <v>325241863.996732</v>
      </c>
      <c r="F3473">
        <v>122.161850057165</v>
      </c>
      <c r="G3473" t="s">
        <v>462</v>
      </c>
    </row>
    <row r="3474" spans="1:7" x14ac:dyDescent="0.3">
      <c r="A3474">
        <v>3472</v>
      </c>
      <c r="B3474">
        <v>2024</v>
      </c>
      <c r="C3474">
        <v>11</v>
      </c>
      <c r="D3474" t="s">
        <v>623</v>
      </c>
      <c r="E3474" s="1">
        <v>549866723.00464296</v>
      </c>
      <c r="F3474">
        <v>121.54182504842299</v>
      </c>
      <c r="G3474" t="s">
        <v>462</v>
      </c>
    </row>
    <row r="3475" spans="1:7" x14ac:dyDescent="0.3">
      <c r="A3475">
        <v>3473</v>
      </c>
      <c r="B3475">
        <v>2024</v>
      </c>
      <c r="C3475">
        <v>11</v>
      </c>
      <c r="E3475" s="1">
        <v>51177523.518806398</v>
      </c>
      <c r="F3475">
        <v>128.37309028106901</v>
      </c>
      <c r="G3475" t="s">
        <v>462</v>
      </c>
    </row>
    <row r="3476" spans="1:7" x14ac:dyDescent="0.3">
      <c r="A3476">
        <v>3474</v>
      </c>
      <c r="B3476">
        <v>2024</v>
      </c>
      <c r="C3476">
        <v>11</v>
      </c>
      <c r="E3476" s="1">
        <v>18918004.079254899</v>
      </c>
      <c r="F3476">
        <v>118.11263432105299</v>
      </c>
      <c r="G3476" t="s">
        <v>462</v>
      </c>
    </row>
    <row r="3477" spans="1:7" x14ac:dyDescent="0.3">
      <c r="A3477">
        <v>3475</v>
      </c>
      <c r="B3477">
        <v>2024</v>
      </c>
      <c r="C3477">
        <v>11</v>
      </c>
      <c r="E3477" s="1">
        <v>167968861.782038</v>
      </c>
      <c r="F3477">
        <v>137.25204466212699</v>
      </c>
      <c r="G3477" t="s">
        <v>462</v>
      </c>
    </row>
    <row r="3478" spans="1:7" x14ac:dyDescent="0.3">
      <c r="A3478">
        <v>3476</v>
      </c>
      <c r="B3478">
        <v>2024</v>
      </c>
      <c r="C3478">
        <v>11</v>
      </c>
      <c r="E3478" s="1">
        <v>81433391.728578895</v>
      </c>
      <c r="F3478">
        <v>127.934133504415</v>
      </c>
      <c r="G3478" t="s">
        <v>462</v>
      </c>
    </row>
    <row r="3479" spans="1:7" x14ac:dyDescent="0.3">
      <c r="A3479">
        <v>3477</v>
      </c>
      <c r="B3479">
        <v>2024</v>
      </c>
      <c r="C3479">
        <v>11</v>
      </c>
      <c r="D3479" t="s">
        <v>624</v>
      </c>
      <c r="E3479" s="1">
        <v>11550167785.3235</v>
      </c>
      <c r="F3479">
        <v>99.195500825937401</v>
      </c>
      <c r="G3479" t="s">
        <v>462</v>
      </c>
    </row>
    <row r="3480" spans="1:7" x14ac:dyDescent="0.3">
      <c r="A3480">
        <v>3478</v>
      </c>
      <c r="B3480">
        <v>2024</v>
      </c>
      <c r="C3480">
        <v>11</v>
      </c>
      <c r="D3480" t="s">
        <v>625</v>
      </c>
      <c r="E3480" s="1">
        <v>13014403053.783501</v>
      </c>
      <c r="F3480">
        <v>48.392609822623598</v>
      </c>
      <c r="G3480" t="s">
        <v>462</v>
      </c>
    </row>
    <row r="3481" spans="1:7" x14ac:dyDescent="0.3">
      <c r="A3481">
        <v>3479</v>
      </c>
      <c r="B3481">
        <v>2024</v>
      </c>
      <c r="C3481">
        <v>11</v>
      </c>
      <c r="D3481" t="s">
        <v>626</v>
      </c>
      <c r="E3481" s="1">
        <v>1423069413.0258601</v>
      </c>
      <c r="F3481">
        <v>103.90495971646401</v>
      </c>
      <c r="G3481" t="s">
        <v>462</v>
      </c>
    </row>
    <row r="3482" spans="1:7" x14ac:dyDescent="0.3">
      <c r="A3482">
        <v>3480</v>
      </c>
      <c r="B3482">
        <v>2024</v>
      </c>
      <c r="C3482">
        <v>11</v>
      </c>
      <c r="D3482" t="s">
        <v>627</v>
      </c>
      <c r="E3482" s="1">
        <v>604356379.307827</v>
      </c>
      <c r="F3482">
        <v>142.91732001242801</v>
      </c>
      <c r="G3482" t="s">
        <v>462</v>
      </c>
    </row>
    <row r="3483" spans="1:7" x14ac:dyDescent="0.3">
      <c r="A3483">
        <v>3481</v>
      </c>
      <c r="B3483">
        <v>2024</v>
      </c>
      <c r="C3483">
        <v>11</v>
      </c>
      <c r="D3483" t="s">
        <v>628</v>
      </c>
      <c r="E3483" s="1">
        <v>728853784.529477</v>
      </c>
      <c r="F3483">
        <v>154.07236151695801</v>
      </c>
      <c r="G3483" t="s">
        <v>462</v>
      </c>
    </row>
    <row r="3484" spans="1:7" x14ac:dyDescent="0.3">
      <c r="A3484">
        <v>3482</v>
      </c>
      <c r="B3484">
        <v>2024</v>
      </c>
      <c r="C3484">
        <v>11</v>
      </c>
      <c r="D3484" t="s">
        <v>629</v>
      </c>
      <c r="E3484" s="1">
        <v>1156953600.2190299</v>
      </c>
      <c r="F3484">
        <v>150.557313302648</v>
      </c>
      <c r="G3484" t="s">
        <v>462</v>
      </c>
    </row>
    <row r="3485" spans="1:7" x14ac:dyDescent="0.3">
      <c r="A3485">
        <v>3483</v>
      </c>
      <c r="B3485">
        <v>2024</v>
      </c>
      <c r="C3485">
        <v>11</v>
      </c>
      <c r="D3485" t="s">
        <v>630</v>
      </c>
      <c r="E3485" s="1">
        <v>8242799167.7091198</v>
      </c>
      <c r="F3485">
        <v>173.879550919152</v>
      </c>
      <c r="G3485" t="s">
        <v>462</v>
      </c>
    </row>
    <row r="3486" spans="1:7" x14ac:dyDescent="0.3">
      <c r="A3486">
        <v>3484</v>
      </c>
      <c r="B3486">
        <v>2024</v>
      </c>
      <c r="C3486">
        <v>11</v>
      </c>
      <c r="D3486" t="s">
        <v>631</v>
      </c>
      <c r="E3486" s="1">
        <v>968076931.52810705</v>
      </c>
      <c r="F3486">
        <v>137.484896511892</v>
      </c>
      <c r="G3486" t="s">
        <v>462</v>
      </c>
    </row>
    <row r="3487" spans="1:7" x14ac:dyDescent="0.3">
      <c r="A3487">
        <v>3485</v>
      </c>
      <c r="B3487">
        <v>2024</v>
      </c>
      <c r="C3487">
        <v>11</v>
      </c>
      <c r="D3487" t="s">
        <v>632</v>
      </c>
      <c r="E3487" s="1">
        <v>755819072.60557199</v>
      </c>
      <c r="F3487">
        <v>198.39110303045501</v>
      </c>
      <c r="G3487" t="s">
        <v>462</v>
      </c>
    </row>
    <row r="3488" spans="1:7" x14ac:dyDescent="0.3">
      <c r="A3488">
        <v>3486</v>
      </c>
      <c r="B3488">
        <v>2024</v>
      </c>
      <c r="C3488">
        <v>12</v>
      </c>
      <c r="D3488" t="s">
        <v>597</v>
      </c>
      <c r="E3488" s="1">
        <v>11471728699.770399</v>
      </c>
      <c r="F3488">
        <v>6.7302375708992201</v>
      </c>
      <c r="G3488" t="s">
        <v>462</v>
      </c>
    </row>
    <row r="3489" spans="1:7" x14ac:dyDescent="0.3">
      <c r="A3489">
        <v>3487</v>
      </c>
      <c r="B3489">
        <v>2024</v>
      </c>
      <c r="C3489">
        <v>12</v>
      </c>
      <c r="D3489" t="s">
        <v>598</v>
      </c>
      <c r="E3489" s="1">
        <v>3687689163.67488</v>
      </c>
      <c r="F3489">
        <v>6.1874798294257598</v>
      </c>
      <c r="G3489" t="s">
        <v>462</v>
      </c>
    </row>
    <row r="3490" spans="1:7" x14ac:dyDescent="0.3">
      <c r="A3490">
        <v>3488</v>
      </c>
      <c r="B3490">
        <v>2024</v>
      </c>
      <c r="C3490">
        <v>12</v>
      </c>
      <c r="D3490" t="s">
        <v>599</v>
      </c>
      <c r="E3490" s="1">
        <v>1328345994.4294701</v>
      </c>
      <c r="F3490">
        <v>9.6795223552629395</v>
      </c>
      <c r="G3490" t="s">
        <v>462</v>
      </c>
    </row>
    <row r="3491" spans="1:7" x14ac:dyDescent="0.3">
      <c r="A3491">
        <v>3489</v>
      </c>
      <c r="B3491">
        <v>2024</v>
      </c>
      <c r="C3491">
        <v>12</v>
      </c>
      <c r="D3491" t="s">
        <v>600</v>
      </c>
      <c r="E3491" s="1">
        <v>2386916831.8411002</v>
      </c>
      <c r="F3491">
        <v>16.663970817044</v>
      </c>
      <c r="G3491" t="s">
        <v>462</v>
      </c>
    </row>
    <row r="3492" spans="1:7" x14ac:dyDescent="0.3">
      <c r="A3492">
        <v>3490</v>
      </c>
      <c r="B3492">
        <v>2024</v>
      </c>
      <c r="C3492">
        <v>12</v>
      </c>
      <c r="D3492" t="s">
        <v>601</v>
      </c>
      <c r="E3492" s="1">
        <v>1267625229.7317801</v>
      </c>
      <c r="F3492">
        <v>19.751643349111099</v>
      </c>
      <c r="G3492" t="s">
        <v>462</v>
      </c>
    </row>
    <row r="3493" spans="1:7" x14ac:dyDescent="0.3">
      <c r="A3493">
        <v>3491</v>
      </c>
      <c r="B3493">
        <v>2024</v>
      </c>
      <c r="C3493">
        <v>12</v>
      </c>
      <c r="D3493" t="s">
        <v>602</v>
      </c>
      <c r="E3493" s="1">
        <v>391058343.134152</v>
      </c>
      <c r="F3493">
        <v>26.5845514887889</v>
      </c>
      <c r="G3493" t="s">
        <v>462</v>
      </c>
    </row>
    <row r="3494" spans="1:7" x14ac:dyDescent="0.3">
      <c r="A3494">
        <v>3492</v>
      </c>
      <c r="B3494">
        <v>2024</v>
      </c>
      <c r="C3494">
        <v>12</v>
      </c>
      <c r="D3494" t="s">
        <v>603</v>
      </c>
      <c r="E3494" s="1">
        <v>422085764.02112901</v>
      </c>
      <c r="F3494">
        <v>36.759546237455197</v>
      </c>
      <c r="G3494" t="s">
        <v>462</v>
      </c>
    </row>
    <row r="3495" spans="1:7" x14ac:dyDescent="0.3">
      <c r="A3495">
        <v>3493</v>
      </c>
      <c r="B3495">
        <v>2024</v>
      </c>
      <c r="C3495">
        <v>12</v>
      </c>
      <c r="D3495" t="s">
        <v>604</v>
      </c>
      <c r="E3495" s="1">
        <v>397694749.90066302</v>
      </c>
      <c r="F3495">
        <v>46.883813435194298</v>
      </c>
      <c r="G3495" t="s">
        <v>462</v>
      </c>
    </row>
    <row r="3496" spans="1:7" x14ac:dyDescent="0.3">
      <c r="A3496">
        <v>3494</v>
      </c>
      <c r="B3496">
        <v>2024</v>
      </c>
      <c r="C3496">
        <v>12</v>
      </c>
      <c r="D3496" t="s">
        <v>605</v>
      </c>
      <c r="E3496" s="1">
        <v>1517354861.31195</v>
      </c>
      <c r="F3496">
        <v>41.942420954800099</v>
      </c>
      <c r="G3496" t="s">
        <v>462</v>
      </c>
    </row>
    <row r="3497" spans="1:7" x14ac:dyDescent="0.3">
      <c r="A3497">
        <v>3495</v>
      </c>
      <c r="B3497">
        <v>2024</v>
      </c>
      <c r="C3497">
        <v>12</v>
      </c>
      <c r="D3497" t="s">
        <v>606</v>
      </c>
      <c r="E3497" s="1">
        <v>5106491399.3695297</v>
      </c>
      <c r="F3497">
        <v>82.458051314275195</v>
      </c>
      <c r="G3497" t="s">
        <v>462</v>
      </c>
    </row>
    <row r="3498" spans="1:7" x14ac:dyDescent="0.3">
      <c r="A3498">
        <v>3496</v>
      </c>
      <c r="B3498">
        <v>2024</v>
      </c>
      <c r="C3498">
        <v>12</v>
      </c>
      <c r="D3498" t="s">
        <v>607</v>
      </c>
      <c r="E3498" s="1">
        <v>1640324372.38025</v>
      </c>
      <c r="F3498">
        <v>90.436623545722696</v>
      </c>
      <c r="G3498" t="s">
        <v>462</v>
      </c>
    </row>
    <row r="3499" spans="1:7" x14ac:dyDescent="0.3">
      <c r="A3499">
        <v>3497</v>
      </c>
      <c r="B3499">
        <v>2024</v>
      </c>
      <c r="C3499">
        <v>12</v>
      </c>
      <c r="D3499" t="s">
        <v>608</v>
      </c>
      <c r="E3499" s="1">
        <v>1996197430.5933101</v>
      </c>
      <c r="F3499">
        <v>65.680745806253199</v>
      </c>
      <c r="G3499" t="s">
        <v>462</v>
      </c>
    </row>
    <row r="3500" spans="1:7" x14ac:dyDescent="0.3">
      <c r="A3500">
        <v>3498</v>
      </c>
      <c r="B3500">
        <v>2024</v>
      </c>
      <c r="C3500">
        <v>12</v>
      </c>
      <c r="D3500" t="s">
        <v>609</v>
      </c>
      <c r="E3500" s="1">
        <v>827884512.01094699</v>
      </c>
      <c r="F3500">
        <v>26.0343187983108</v>
      </c>
      <c r="G3500" t="s">
        <v>462</v>
      </c>
    </row>
    <row r="3501" spans="1:7" x14ac:dyDescent="0.3">
      <c r="A3501">
        <v>3499</v>
      </c>
      <c r="B3501">
        <v>2024</v>
      </c>
      <c r="C3501">
        <v>12</v>
      </c>
      <c r="D3501" t="s">
        <v>610</v>
      </c>
      <c r="E3501" s="1">
        <v>27925066662.691898</v>
      </c>
      <c r="F3501">
        <v>3.7905465883740601</v>
      </c>
      <c r="G3501" t="s">
        <v>462</v>
      </c>
    </row>
    <row r="3502" spans="1:7" x14ac:dyDescent="0.3">
      <c r="A3502">
        <v>3500</v>
      </c>
      <c r="B3502">
        <v>2024</v>
      </c>
      <c r="C3502">
        <v>12</v>
      </c>
      <c r="D3502" t="s">
        <v>611</v>
      </c>
      <c r="E3502" s="1">
        <v>9991630666.6372299</v>
      </c>
      <c r="F3502">
        <v>5.5772834436207397</v>
      </c>
      <c r="G3502" t="s">
        <v>462</v>
      </c>
    </row>
    <row r="3503" spans="1:7" x14ac:dyDescent="0.3">
      <c r="A3503">
        <v>3501</v>
      </c>
      <c r="B3503">
        <v>2024</v>
      </c>
      <c r="C3503">
        <v>12</v>
      </c>
      <c r="E3503" s="1">
        <v>7292661387.1202002</v>
      </c>
      <c r="F3503">
        <v>5.4606582309089102</v>
      </c>
      <c r="G3503" t="s">
        <v>462</v>
      </c>
    </row>
    <row r="3504" spans="1:7" x14ac:dyDescent="0.3">
      <c r="A3504">
        <v>3502</v>
      </c>
      <c r="B3504">
        <v>2024</v>
      </c>
      <c r="C3504">
        <v>12</v>
      </c>
      <c r="D3504" t="s">
        <v>612</v>
      </c>
      <c r="E3504" s="1">
        <v>13256390113.066601</v>
      </c>
      <c r="F3504">
        <v>0.73767169533394905</v>
      </c>
      <c r="G3504" t="s">
        <v>462</v>
      </c>
    </row>
    <row r="3505" spans="1:7" x14ac:dyDescent="0.3">
      <c r="A3505">
        <v>3503</v>
      </c>
      <c r="B3505">
        <v>2024</v>
      </c>
      <c r="C3505">
        <v>12</v>
      </c>
      <c r="D3505" t="s">
        <v>613</v>
      </c>
      <c r="E3505" s="1">
        <v>3581196595.78016</v>
      </c>
      <c r="F3505">
        <v>2.83266033737539</v>
      </c>
      <c r="G3505" t="s">
        <v>462</v>
      </c>
    </row>
    <row r="3506" spans="1:7" x14ac:dyDescent="0.3">
      <c r="A3506">
        <v>3504</v>
      </c>
      <c r="B3506">
        <v>2024</v>
      </c>
      <c r="C3506">
        <v>12</v>
      </c>
      <c r="E3506" s="1">
        <v>37247152.902896002</v>
      </c>
      <c r="F3506">
        <v>6.5683694204946201</v>
      </c>
      <c r="G3506" t="s">
        <v>462</v>
      </c>
    </row>
    <row r="3507" spans="1:7" x14ac:dyDescent="0.3">
      <c r="A3507">
        <v>3505</v>
      </c>
      <c r="B3507">
        <v>2024</v>
      </c>
      <c r="C3507">
        <v>12</v>
      </c>
      <c r="E3507" s="1">
        <v>25322285.179603402</v>
      </c>
      <c r="F3507">
        <v>8.9436983086846098</v>
      </c>
      <c r="G3507" t="s">
        <v>462</v>
      </c>
    </row>
    <row r="3508" spans="1:7" x14ac:dyDescent="0.3">
      <c r="A3508">
        <v>3506</v>
      </c>
      <c r="B3508">
        <v>2024</v>
      </c>
      <c r="C3508">
        <v>12</v>
      </c>
      <c r="D3508" t="s">
        <v>615</v>
      </c>
      <c r="E3508" s="1">
        <v>2041018330.9093001</v>
      </c>
      <c r="F3508">
        <v>3.96308827909961</v>
      </c>
      <c r="G3508" t="s">
        <v>462</v>
      </c>
    </row>
    <row r="3509" spans="1:7" x14ac:dyDescent="0.3">
      <c r="A3509">
        <v>3507</v>
      </c>
      <c r="B3509">
        <v>2024</v>
      </c>
      <c r="C3509">
        <v>12</v>
      </c>
      <c r="D3509" t="s">
        <v>616</v>
      </c>
      <c r="E3509" s="1">
        <v>605930355.27862597</v>
      </c>
      <c r="F3509">
        <v>13.5477727592703</v>
      </c>
      <c r="G3509" t="s">
        <v>462</v>
      </c>
    </row>
    <row r="3510" spans="1:7" x14ac:dyDescent="0.3">
      <c r="A3510">
        <v>3508</v>
      </c>
      <c r="B3510">
        <v>2024</v>
      </c>
      <c r="C3510">
        <v>12</v>
      </c>
      <c r="E3510" s="1">
        <v>131035151.786063</v>
      </c>
      <c r="F3510">
        <v>11.7346736703344</v>
      </c>
      <c r="G3510" t="s">
        <v>462</v>
      </c>
    </row>
    <row r="3511" spans="1:7" x14ac:dyDescent="0.3">
      <c r="A3511">
        <v>3509</v>
      </c>
      <c r="B3511">
        <v>2024</v>
      </c>
      <c r="C3511">
        <v>12</v>
      </c>
      <c r="D3511" t="s">
        <v>617</v>
      </c>
      <c r="E3511" s="1">
        <v>611436351.56101799</v>
      </c>
      <c r="F3511">
        <v>18.960779332397198</v>
      </c>
      <c r="G3511" t="s">
        <v>462</v>
      </c>
    </row>
    <row r="3512" spans="1:7" x14ac:dyDescent="0.3">
      <c r="A3512">
        <v>3510</v>
      </c>
      <c r="B3512">
        <v>2024</v>
      </c>
      <c r="C3512">
        <v>12</v>
      </c>
      <c r="E3512" s="1">
        <v>35239045.096558496</v>
      </c>
      <c r="F3512">
        <v>15.3392337130449</v>
      </c>
      <c r="G3512" t="s">
        <v>462</v>
      </c>
    </row>
    <row r="3513" spans="1:7" x14ac:dyDescent="0.3">
      <c r="A3513">
        <v>3511</v>
      </c>
      <c r="B3513">
        <v>2024</v>
      </c>
      <c r="C3513">
        <v>12</v>
      </c>
      <c r="D3513" t="s">
        <v>619</v>
      </c>
      <c r="E3513" s="1">
        <v>411572220.10175699</v>
      </c>
      <c r="F3513">
        <v>18.358922324634701</v>
      </c>
      <c r="G3513" t="s">
        <v>462</v>
      </c>
    </row>
    <row r="3514" spans="1:7" x14ac:dyDescent="0.3">
      <c r="A3514">
        <v>3512</v>
      </c>
      <c r="B3514">
        <v>2024</v>
      </c>
      <c r="C3514">
        <v>12</v>
      </c>
      <c r="D3514" t="s">
        <v>621</v>
      </c>
      <c r="E3514" s="1">
        <v>142609914.55098999</v>
      </c>
      <c r="F3514">
        <v>23.518725741162498</v>
      </c>
      <c r="G3514" t="s">
        <v>462</v>
      </c>
    </row>
    <row r="3515" spans="1:7" x14ac:dyDescent="0.3">
      <c r="A3515">
        <v>3513</v>
      </c>
      <c r="B3515">
        <v>2024</v>
      </c>
      <c r="C3515">
        <v>12</v>
      </c>
      <c r="D3515" t="s">
        <v>622</v>
      </c>
      <c r="E3515" s="1">
        <v>325241863.996732</v>
      </c>
      <c r="F3515">
        <v>36.654756878944703</v>
      </c>
      <c r="G3515" t="s">
        <v>462</v>
      </c>
    </row>
    <row r="3516" spans="1:7" x14ac:dyDescent="0.3">
      <c r="A3516">
        <v>3514</v>
      </c>
      <c r="B3516">
        <v>2024</v>
      </c>
      <c r="C3516">
        <v>12</v>
      </c>
      <c r="D3516" t="s">
        <v>623</v>
      </c>
      <c r="E3516" s="1">
        <v>549866723.00464296</v>
      </c>
      <c r="F3516">
        <v>35.621636004658797</v>
      </c>
      <c r="G3516" t="s">
        <v>462</v>
      </c>
    </row>
    <row r="3517" spans="1:7" x14ac:dyDescent="0.3">
      <c r="A3517">
        <v>3515</v>
      </c>
      <c r="B3517">
        <v>2024</v>
      </c>
      <c r="C3517">
        <v>12</v>
      </c>
      <c r="E3517" s="1">
        <v>51177523.518806398</v>
      </c>
      <c r="F3517">
        <v>37.021349919883903</v>
      </c>
      <c r="G3517" t="s">
        <v>462</v>
      </c>
    </row>
    <row r="3518" spans="1:7" x14ac:dyDescent="0.3">
      <c r="A3518">
        <v>3516</v>
      </c>
      <c r="B3518">
        <v>2024</v>
      </c>
      <c r="C3518">
        <v>12</v>
      </c>
      <c r="E3518" s="1">
        <v>18918004.079254899</v>
      </c>
      <c r="F3518">
        <v>34.429645975430802</v>
      </c>
      <c r="G3518" t="s">
        <v>462</v>
      </c>
    </row>
    <row r="3519" spans="1:7" x14ac:dyDescent="0.3">
      <c r="A3519">
        <v>3517</v>
      </c>
      <c r="B3519">
        <v>2024</v>
      </c>
      <c r="C3519">
        <v>12</v>
      </c>
      <c r="E3519" s="1">
        <v>167968861.782038</v>
      </c>
      <c r="F3519">
        <v>63.151218865783001</v>
      </c>
      <c r="G3519" t="s">
        <v>462</v>
      </c>
    </row>
    <row r="3520" spans="1:7" x14ac:dyDescent="0.3">
      <c r="A3520">
        <v>3518</v>
      </c>
      <c r="B3520">
        <v>2024</v>
      </c>
      <c r="C3520">
        <v>12</v>
      </c>
      <c r="E3520" s="1">
        <v>81433391.728578895</v>
      </c>
      <c r="F3520">
        <v>70.708043765218306</v>
      </c>
      <c r="G3520" t="s">
        <v>462</v>
      </c>
    </row>
    <row r="3521" spans="1:7" x14ac:dyDescent="0.3">
      <c r="A3521">
        <v>3519</v>
      </c>
      <c r="B3521">
        <v>2024</v>
      </c>
      <c r="C3521">
        <v>12</v>
      </c>
      <c r="D3521" t="s">
        <v>624</v>
      </c>
      <c r="E3521" s="1">
        <v>11550167785.3235</v>
      </c>
      <c r="F3521">
        <v>5.8357782171426704</v>
      </c>
      <c r="G3521" t="s">
        <v>462</v>
      </c>
    </row>
    <row r="3522" spans="1:7" x14ac:dyDescent="0.3">
      <c r="A3522">
        <v>3520</v>
      </c>
      <c r="B3522">
        <v>2024</v>
      </c>
      <c r="C3522">
        <v>12</v>
      </c>
      <c r="D3522" t="s">
        <v>625</v>
      </c>
      <c r="E3522" s="1">
        <v>13014403053.783501</v>
      </c>
      <c r="F3522">
        <v>9.34188795400439</v>
      </c>
      <c r="G3522" t="s">
        <v>462</v>
      </c>
    </row>
    <row r="3523" spans="1:7" x14ac:dyDescent="0.3">
      <c r="A3523">
        <v>3521</v>
      </c>
      <c r="B3523">
        <v>2024</v>
      </c>
      <c r="C3523">
        <v>12</v>
      </c>
      <c r="D3523" t="s">
        <v>626</v>
      </c>
      <c r="E3523" s="1">
        <v>1423069413.0258601</v>
      </c>
      <c r="F3523">
        <v>9.8550226860241796</v>
      </c>
      <c r="G3523" t="s">
        <v>462</v>
      </c>
    </row>
    <row r="3524" spans="1:7" x14ac:dyDescent="0.3">
      <c r="A3524">
        <v>3522</v>
      </c>
      <c r="B3524">
        <v>2024</v>
      </c>
      <c r="C3524">
        <v>12</v>
      </c>
      <c r="D3524" t="s">
        <v>627</v>
      </c>
      <c r="E3524" s="1">
        <v>604356379.307827</v>
      </c>
      <c r="F3524">
        <v>12.298032956328701</v>
      </c>
      <c r="G3524" t="s">
        <v>462</v>
      </c>
    </row>
    <row r="3525" spans="1:7" x14ac:dyDescent="0.3">
      <c r="A3525">
        <v>3523</v>
      </c>
      <c r="B3525">
        <v>2024</v>
      </c>
      <c r="C3525">
        <v>12</v>
      </c>
      <c r="D3525" t="s">
        <v>628</v>
      </c>
      <c r="E3525" s="1">
        <v>728853784.529477</v>
      </c>
      <c r="F3525">
        <v>17.3208586953631</v>
      </c>
      <c r="G3525" t="s">
        <v>462</v>
      </c>
    </row>
    <row r="3526" spans="1:7" x14ac:dyDescent="0.3">
      <c r="A3526">
        <v>3524</v>
      </c>
      <c r="B3526">
        <v>2024</v>
      </c>
      <c r="C3526">
        <v>12</v>
      </c>
      <c r="D3526" t="s">
        <v>629</v>
      </c>
      <c r="E3526" s="1">
        <v>1156953600.2190299</v>
      </c>
      <c r="F3526">
        <v>69.2560410670621</v>
      </c>
      <c r="G3526" t="s">
        <v>462</v>
      </c>
    </row>
    <row r="3527" spans="1:7" x14ac:dyDescent="0.3">
      <c r="A3527">
        <v>3525</v>
      </c>
      <c r="B3527">
        <v>2024</v>
      </c>
      <c r="C3527">
        <v>12</v>
      </c>
      <c r="D3527" t="s">
        <v>630</v>
      </c>
      <c r="E3527" s="1">
        <v>8242799167.7091198</v>
      </c>
      <c r="F3527">
        <v>95.770252840300103</v>
      </c>
      <c r="G3527" t="s">
        <v>462</v>
      </c>
    </row>
    <row r="3528" spans="1:7" x14ac:dyDescent="0.3">
      <c r="A3528">
        <v>3526</v>
      </c>
      <c r="B3528">
        <v>2024</v>
      </c>
      <c r="C3528">
        <v>12</v>
      </c>
      <c r="D3528" t="s">
        <v>631</v>
      </c>
      <c r="E3528" s="1">
        <v>968076931.52810705</v>
      </c>
      <c r="F3528">
        <v>36.713421316043501</v>
      </c>
      <c r="G3528" t="s">
        <v>462</v>
      </c>
    </row>
    <row r="3529" spans="1:7" x14ac:dyDescent="0.3">
      <c r="A3529">
        <v>3527</v>
      </c>
      <c r="B3529">
        <v>2024</v>
      </c>
      <c r="C3529">
        <v>12</v>
      </c>
      <c r="D3529" t="s">
        <v>632</v>
      </c>
      <c r="E3529" s="1">
        <v>755819072.60557199</v>
      </c>
      <c r="F3529">
        <v>54.549097976654899</v>
      </c>
      <c r="G3529" t="s">
        <v>462</v>
      </c>
    </row>
  </sheetData>
  <autoFilter ref="A1:H3529" xr:uid="{D3E9B477-89E5-40A0-A9C6-F3694C49251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5CF11-646D-48E5-94E6-E32666A78289}">
  <dimension ref="A1:P3445"/>
  <sheetViews>
    <sheetView workbookViewId="0"/>
  </sheetViews>
  <sheetFormatPr defaultRowHeight="14.4" x14ac:dyDescent="0.3"/>
  <cols>
    <col min="5" max="5" width="17" style="1" bestFit="1" customWidth="1"/>
    <col min="6" max="6" width="12" bestFit="1" customWidth="1"/>
    <col min="7" max="7" width="30.33203125" bestFit="1" customWidth="1"/>
    <col min="9" max="9" width="26.6640625" bestFit="1" customWidth="1"/>
    <col min="10" max="10" width="11.21875" customWidth="1"/>
    <col min="11" max="11" width="10.21875" customWidth="1"/>
    <col min="12" max="12" width="11.6640625" bestFit="1" customWidth="1"/>
    <col min="13" max="13" width="11.21875" style="181" bestFit="1" customWidth="1"/>
    <col min="14" max="14" width="10.33203125" bestFit="1" customWidth="1"/>
    <col min="15" max="16" width="11.6640625" bestFit="1" customWidth="1"/>
  </cols>
  <sheetData>
    <row r="1" spans="1:16" x14ac:dyDescent="0.3">
      <c r="A1" t="s">
        <v>455</v>
      </c>
      <c r="B1" t="s">
        <v>456</v>
      </c>
      <c r="C1" t="s">
        <v>457</v>
      </c>
      <c r="D1" t="s">
        <v>458</v>
      </c>
      <c r="E1" s="1" t="s">
        <v>98</v>
      </c>
      <c r="F1" t="s">
        <v>459</v>
      </c>
      <c r="G1" t="s">
        <v>460</v>
      </c>
    </row>
    <row r="2" spans="1:16" x14ac:dyDescent="0.3">
      <c r="A2">
        <v>0</v>
      </c>
      <c r="B2">
        <v>2018</v>
      </c>
      <c r="C2">
        <v>1</v>
      </c>
      <c r="D2" t="s">
        <v>558</v>
      </c>
      <c r="E2" s="1">
        <v>1833825795.12988</v>
      </c>
      <c r="F2">
        <v>0.61726872937788901</v>
      </c>
      <c r="G2" t="s">
        <v>462</v>
      </c>
      <c r="J2" t="s">
        <v>456</v>
      </c>
      <c r="K2" t="s">
        <v>456</v>
      </c>
      <c r="L2" t="s">
        <v>456</v>
      </c>
      <c r="M2" s="181" t="s">
        <v>456</v>
      </c>
      <c r="N2" t="s">
        <v>456</v>
      </c>
      <c r="O2" t="s">
        <v>456</v>
      </c>
      <c r="P2" t="s">
        <v>456</v>
      </c>
    </row>
    <row r="3" spans="1:16" x14ac:dyDescent="0.3">
      <c r="A3">
        <v>1</v>
      </c>
      <c r="B3">
        <v>2018</v>
      </c>
      <c r="C3">
        <v>1</v>
      </c>
      <c r="D3" t="s">
        <v>559</v>
      </c>
      <c r="E3" s="1">
        <v>748665255.43713903</v>
      </c>
      <c r="F3">
        <v>13.228084946791199</v>
      </c>
      <c r="G3" t="s">
        <v>462</v>
      </c>
      <c r="I3" t="s">
        <v>457</v>
      </c>
      <c r="J3">
        <v>2018</v>
      </c>
      <c r="K3">
        <v>2019</v>
      </c>
      <c r="L3">
        <v>2020</v>
      </c>
      <c r="M3" s="181">
        <v>2021</v>
      </c>
      <c r="N3">
        <v>2022</v>
      </c>
      <c r="O3">
        <v>2023</v>
      </c>
      <c r="P3">
        <v>2024</v>
      </c>
    </row>
    <row r="4" spans="1:16" x14ac:dyDescent="0.3">
      <c r="A4">
        <v>2</v>
      </c>
      <c r="B4">
        <v>2018</v>
      </c>
      <c r="C4">
        <v>1</v>
      </c>
      <c r="D4" t="s">
        <v>560</v>
      </c>
      <c r="E4" s="1">
        <v>8269171080.7181702</v>
      </c>
      <c r="F4">
        <v>4.6051588361492399</v>
      </c>
      <c r="G4" t="s">
        <v>462</v>
      </c>
      <c r="I4">
        <v>1</v>
      </c>
      <c r="J4" s="1">
        <f>AVERAGEIFS($F:$F,$B:$B,J$3,$C:$C,$I4)</f>
        <v>14.516938217760959</v>
      </c>
      <c r="K4" s="1">
        <f t="shared" ref="K4:P15" si="0">AVERAGEIFS($F:$F,$B:$B,K$3,$C:$C,$I4)</f>
        <v>29.906756092414177</v>
      </c>
      <c r="L4" s="1">
        <f t="shared" si="0"/>
        <v>79.878942688752062</v>
      </c>
      <c r="M4" s="182">
        <f t="shared" si="0"/>
        <v>36.889522514993288</v>
      </c>
      <c r="N4" s="1">
        <f t="shared" si="0"/>
        <v>23.682735076115058</v>
      </c>
      <c r="O4" s="1">
        <f t="shared" si="0"/>
        <v>22.765882712190454</v>
      </c>
      <c r="P4" s="1">
        <f t="shared" si="0"/>
        <v>52.06109920666119</v>
      </c>
    </row>
    <row r="5" spans="1:16" x14ac:dyDescent="0.3">
      <c r="A5">
        <v>3</v>
      </c>
      <c r="B5">
        <v>2018</v>
      </c>
      <c r="C5">
        <v>1</v>
      </c>
      <c r="D5" t="s">
        <v>561</v>
      </c>
      <c r="E5" s="1">
        <v>721383548.63761795</v>
      </c>
      <c r="F5">
        <v>16.1929164173741</v>
      </c>
      <c r="G5" t="s">
        <v>462</v>
      </c>
      <c r="I5">
        <v>2</v>
      </c>
      <c r="J5" s="1">
        <f t="shared" ref="J5:J15" si="1">AVERAGEIFS($F:$F,$B:$B,J$3,$C:$C,$I5)</f>
        <v>11.12909757174385</v>
      </c>
      <c r="K5" s="1">
        <f t="shared" si="0"/>
        <v>17.798897581978014</v>
      </c>
      <c r="L5" s="1">
        <f t="shared" si="0"/>
        <v>41.621455592283567</v>
      </c>
      <c r="M5" s="182">
        <f t="shared" si="0"/>
        <v>28.400469550765788</v>
      </c>
      <c r="N5" s="1">
        <f t="shared" si="0"/>
        <v>19.445684603975632</v>
      </c>
      <c r="O5" s="1">
        <f t="shared" si="0"/>
        <v>4.9831213347919157</v>
      </c>
      <c r="P5" s="1">
        <f t="shared" si="0"/>
        <v>40.352366124181678</v>
      </c>
    </row>
    <row r="6" spans="1:16" x14ac:dyDescent="0.3">
      <c r="A6">
        <v>4</v>
      </c>
      <c r="B6">
        <v>2018</v>
      </c>
      <c r="C6">
        <v>1</v>
      </c>
      <c r="D6" t="s">
        <v>562</v>
      </c>
      <c r="E6" s="1">
        <v>258287561.34354299</v>
      </c>
      <c r="F6">
        <v>22.8487850491844</v>
      </c>
      <c r="G6" t="s">
        <v>462</v>
      </c>
      <c r="I6">
        <v>3</v>
      </c>
      <c r="J6" s="1">
        <f t="shared" si="1"/>
        <v>189.45064705006428</v>
      </c>
      <c r="K6" s="1">
        <f t="shared" si="0"/>
        <v>19.952316702732997</v>
      </c>
      <c r="L6" s="1">
        <f t="shared" si="0"/>
        <v>130.66146564892153</v>
      </c>
      <c r="M6" s="182">
        <f t="shared" si="0"/>
        <v>41.538713175036925</v>
      </c>
      <c r="N6" s="1">
        <f t="shared" si="0"/>
        <v>31.320183190601732</v>
      </c>
      <c r="O6" s="1">
        <f t="shared" si="0"/>
        <v>83.858737038522804</v>
      </c>
      <c r="P6" s="1">
        <f t="shared" si="0"/>
        <v>54.201931618816808</v>
      </c>
    </row>
    <row r="7" spans="1:16" x14ac:dyDescent="0.3">
      <c r="A7">
        <v>5</v>
      </c>
      <c r="B7">
        <v>2018</v>
      </c>
      <c r="C7">
        <v>1</v>
      </c>
      <c r="D7" t="s">
        <v>563</v>
      </c>
      <c r="E7" s="1">
        <v>610974628.21291006</v>
      </c>
      <c r="F7">
        <v>7.2777230213889101</v>
      </c>
      <c r="G7" t="s">
        <v>462</v>
      </c>
      <c r="I7">
        <v>4</v>
      </c>
      <c r="J7" s="1">
        <f t="shared" si="1"/>
        <v>394.53917470204971</v>
      </c>
      <c r="K7" s="1">
        <f t="shared" si="0"/>
        <v>142.78301626637071</v>
      </c>
      <c r="L7" s="1">
        <f t="shared" si="0"/>
        <v>404.19669910339144</v>
      </c>
      <c r="M7" s="182">
        <f t="shared" si="0"/>
        <v>144.20306132020639</v>
      </c>
      <c r="N7" s="1">
        <f t="shared" si="0"/>
        <v>158.09437065678569</v>
      </c>
      <c r="O7" s="1">
        <f t="shared" si="0"/>
        <v>317.58338488780424</v>
      </c>
      <c r="P7" s="1">
        <f t="shared" si="0"/>
        <v>427.49047522445301</v>
      </c>
    </row>
    <row r="8" spans="1:16" x14ac:dyDescent="0.3">
      <c r="A8">
        <v>6</v>
      </c>
      <c r="B8">
        <v>2018</v>
      </c>
      <c r="C8">
        <v>1</v>
      </c>
      <c r="D8" t="s">
        <v>564</v>
      </c>
      <c r="E8" s="1">
        <v>227211778.53975901</v>
      </c>
      <c r="F8">
        <v>19.4915384017124</v>
      </c>
      <c r="G8" t="s">
        <v>462</v>
      </c>
      <c r="I8">
        <v>5</v>
      </c>
      <c r="J8" s="1">
        <f t="shared" si="1"/>
        <v>274.23927307367882</v>
      </c>
      <c r="K8" s="1">
        <f t="shared" si="0"/>
        <v>141.73510095230031</v>
      </c>
      <c r="L8" s="1">
        <f t="shared" si="0"/>
        <v>147.96821811930624</v>
      </c>
      <c r="M8" s="182">
        <f t="shared" si="0"/>
        <v>144.62813878239797</v>
      </c>
      <c r="N8" s="1">
        <f t="shared" si="0"/>
        <v>76.844798447739961</v>
      </c>
      <c r="O8" s="1">
        <f t="shared" si="0"/>
        <v>68.37423057264445</v>
      </c>
      <c r="P8" s="1">
        <f t="shared" si="0"/>
        <v>199.14890509093667</v>
      </c>
    </row>
    <row r="9" spans="1:16" x14ac:dyDescent="0.3">
      <c r="A9">
        <v>7</v>
      </c>
      <c r="B9">
        <v>2018</v>
      </c>
      <c r="C9">
        <v>1</v>
      </c>
      <c r="D9" t="s">
        <v>565</v>
      </c>
      <c r="E9" s="1">
        <v>3177950106.6955199</v>
      </c>
      <c r="F9">
        <v>9.7686318850158909</v>
      </c>
      <c r="G9" t="s">
        <v>462</v>
      </c>
      <c r="I9">
        <v>6</v>
      </c>
      <c r="J9" s="1">
        <f t="shared" si="1"/>
        <v>80.671387591230712</v>
      </c>
      <c r="K9" s="1">
        <f t="shared" si="0"/>
        <v>37.073571713581416</v>
      </c>
      <c r="L9" s="1">
        <f t="shared" si="0"/>
        <v>56.179629034344806</v>
      </c>
      <c r="M9" s="182">
        <f t="shared" si="0"/>
        <v>23.076412853653064</v>
      </c>
      <c r="N9" s="1">
        <f t="shared" si="0"/>
        <v>26.613911823855481</v>
      </c>
      <c r="O9" s="1">
        <f t="shared" si="0"/>
        <v>32.619743794219531</v>
      </c>
      <c r="P9" s="1">
        <f t="shared" si="0"/>
        <v>26.517022217032597</v>
      </c>
    </row>
    <row r="10" spans="1:16" x14ac:dyDescent="0.3">
      <c r="A10">
        <v>8</v>
      </c>
      <c r="B10">
        <v>2018</v>
      </c>
      <c r="C10">
        <v>1</v>
      </c>
      <c r="D10" t="s">
        <v>566</v>
      </c>
      <c r="E10" s="1">
        <v>7443299576.6343002</v>
      </c>
      <c r="F10">
        <v>2.6740171729043301</v>
      </c>
      <c r="G10" t="s">
        <v>462</v>
      </c>
      <c r="I10">
        <v>7</v>
      </c>
      <c r="J10" s="1">
        <f t="shared" si="1"/>
        <v>46.19561416682965</v>
      </c>
      <c r="K10" s="1">
        <f t="shared" si="0"/>
        <v>35.499836894252354</v>
      </c>
      <c r="L10" s="1">
        <f t="shared" si="0"/>
        <v>47.530334076302069</v>
      </c>
      <c r="M10" s="182">
        <f t="shared" si="0"/>
        <v>35.245025408645375</v>
      </c>
      <c r="N10" s="1">
        <f t="shared" si="0"/>
        <v>32.262213058503207</v>
      </c>
      <c r="O10" s="1">
        <f t="shared" si="0"/>
        <v>31.232928184107834</v>
      </c>
      <c r="P10" s="1">
        <f t="shared" si="0"/>
        <v>39.346364240488214</v>
      </c>
    </row>
    <row r="11" spans="1:16" x14ac:dyDescent="0.3">
      <c r="A11">
        <v>9</v>
      </c>
      <c r="B11">
        <v>2018</v>
      </c>
      <c r="C11">
        <v>1</v>
      </c>
      <c r="D11" t="s">
        <v>567</v>
      </c>
      <c r="E11" s="1">
        <v>320814751.264112</v>
      </c>
      <c r="F11">
        <v>29.361146152201499</v>
      </c>
      <c r="G11" t="s">
        <v>462</v>
      </c>
      <c r="I11">
        <v>8</v>
      </c>
      <c r="J11" s="1">
        <f t="shared" si="1"/>
        <v>28.84623376333322</v>
      </c>
      <c r="K11" s="1">
        <f t="shared" si="0"/>
        <v>31.000673546764062</v>
      </c>
      <c r="L11" s="1">
        <f t="shared" si="0"/>
        <v>31.915019166360224</v>
      </c>
      <c r="M11" s="182">
        <f t="shared" si="0"/>
        <v>22.439776556286596</v>
      </c>
      <c r="N11" s="1">
        <f t="shared" si="0"/>
        <v>28.176220947204463</v>
      </c>
      <c r="O11" s="1">
        <f t="shared" si="0"/>
        <v>26.265620604353039</v>
      </c>
      <c r="P11" s="1">
        <f t="shared" si="0"/>
        <v>26.398697453036803</v>
      </c>
    </row>
    <row r="12" spans="1:16" x14ac:dyDescent="0.3">
      <c r="A12">
        <v>10</v>
      </c>
      <c r="B12">
        <v>2018</v>
      </c>
      <c r="C12">
        <v>1</v>
      </c>
      <c r="D12" t="s">
        <v>568</v>
      </c>
      <c r="E12" s="1">
        <v>10295748731.2568</v>
      </c>
      <c r="F12">
        <v>4.6712664468391898</v>
      </c>
      <c r="G12" t="s">
        <v>462</v>
      </c>
      <c r="I12">
        <v>9</v>
      </c>
      <c r="J12" s="1">
        <f t="shared" si="1"/>
        <v>30.362770478308288</v>
      </c>
      <c r="K12" s="1">
        <f t="shared" si="0"/>
        <v>37.826672663278302</v>
      </c>
      <c r="L12" s="1">
        <f t="shared" si="0"/>
        <v>35.874734731086463</v>
      </c>
      <c r="M12" s="182">
        <f t="shared" si="0"/>
        <v>18.003652219467895</v>
      </c>
      <c r="N12" s="1">
        <f t="shared" si="0"/>
        <v>21.228869935779436</v>
      </c>
      <c r="O12" s="1">
        <f t="shared" si="0"/>
        <v>26.343730941670035</v>
      </c>
      <c r="P12" s="1">
        <f t="shared" si="0"/>
        <v>17.011603082307584</v>
      </c>
    </row>
    <row r="13" spans="1:16" x14ac:dyDescent="0.3">
      <c r="A13">
        <v>11</v>
      </c>
      <c r="B13">
        <v>2018</v>
      </c>
      <c r="C13">
        <v>1</v>
      </c>
      <c r="D13" t="s">
        <v>569</v>
      </c>
      <c r="E13" s="1">
        <v>453167914.92408299</v>
      </c>
      <c r="F13">
        <v>10.084738914101401</v>
      </c>
      <c r="G13" t="s">
        <v>462</v>
      </c>
      <c r="I13">
        <v>10</v>
      </c>
      <c r="J13" s="1">
        <f t="shared" si="1"/>
        <v>65.732633254814061</v>
      </c>
      <c r="K13" s="1">
        <f t="shared" si="0"/>
        <v>302.4446602313173</v>
      </c>
      <c r="L13" s="1">
        <f t="shared" si="0"/>
        <v>70.350674241813351</v>
      </c>
      <c r="M13" s="182">
        <f t="shared" si="0"/>
        <v>57.002651676265508</v>
      </c>
      <c r="N13" s="1">
        <f t="shared" si="0"/>
        <v>36.609785902772614</v>
      </c>
      <c r="O13" s="1">
        <f t="shared" si="0"/>
        <v>112.13396601898904</v>
      </c>
      <c r="P13" s="1">
        <f t="shared" si="0"/>
        <v>45.173401195733881</v>
      </c>
    </row>
    <row r="14" spans="1:16" x14ac:dyDescent="0.3">
      <c r="A14">
        <v>12</v>
      </c>
      <c r="B14">
        <v>2018</v>
      </c>
      <c r="C14">
        <v>1</v>
      </c>
      <c r="D14" t="s">
        <v>570</v>
      </c>
      <c r="E14" s="1">
        <v>11800844813.4471</v>
      </c>
      <c r="F14">
        <v>6.5555219536122999</v>
      </c>
      <c r="G14" t="s">
        <v>462</v>
      </c>
      <c r="I14">
        <v>11</v>
      </c>
      <c r="J14" s="1">
        <f t="shared" si="1"/>
        <v>119.97796070458986</v>
      </c>
      <c r="K14" s="1">
        <f t="shared" si="0"/>
        <v>328.01399786849049</v>
      </c>
      <c r="L14" s="1">
        <f t="shared" si="0"/>
        <v>150.07070592074217</v>
      </c>
      <c r="M14" s="182">
        <f t="shared" si="0"/>
        <v>102.0713520794687</v>
      </c>
      <c r="N14" s="1">
        <f t="shared" si="0"/>
        <v>205.08793736184066</v>
      </c>
      <c r="O14" s="1">
        <f t="shared" si="0"/>
        <v>373.93199948501245</v>
      </c>
      <c r="P14" s="1">
        <f t="shared" si="0"/>
        <v>252.52525223251092</v>
      </c>
    </row>
    <row r="15" spans="1:16" x14ac:dyDescent="0.3">
      <c r="A15">
        <v>13</v>
      </c>
      <c r="B15">
        <v>2018</v>
      </c>
      <c r="C15">
        <v>1</v>
      </c>
      <c r="D15" t="s">
        <v>571</v>
      </c>
      <c r="E15" s="1">
        <v>376596900.34721798</v>
      </c>
      <c r="F15">
        <v>33.017100323745098</v>
      </c>
      <c r="G15" t="s">
        <v>462</v>
      </c>
      <c r="I15">
        <v>12</v>
      </c>
      <c r="J15" s="1">
        <f t="shared" si="1"/>
        <v>160.58118219685451</v>
      </c>
      <c r="K15" s="1">
        <f t="shared" si="0"/>
        <v>195.78786621839447</v>
      </c>
      <c r="L15" s="1">
        <f t="shared" si="0"/>
        <v>59.844208362490129</v>
      </c>
      <c r="M15" s="182">
        <f t="shared" si="0"/>
        <v>168.98596520216702</v>
      </c>
      <c r="N15" s="1">
        <f t="shared" si="0"/>
        <v>47.892921240605105</v>
      </c>
      <c r="O15" s="1">
        <f t="shared" si="0"/>
        <v>79.214879613393379</v>
      </c>
      <c r="P15" s="1">
        <f t="shared" si="0"/>
        <v>61.941592259931774</v>
      </c>
    </row>
    <row r="16" spans="1:16" x14ac:dyDescent="0.3">
      <c r="A16">
        <v>14</v>
      </c>
      <c r="B16">
        <v>2018</v>
      </c>
      <c r="C16">
        <v>1</v>
      </c>
      <c r="D16" t="s">
        <v>572</v>
      </c>
      <c r="E16" s="1">
        <v>445516204.77779102</v>
      </c>
      <c r="F16">
        <v>25.242488383298198</v>
      </c>
      <c r="G16" t="s">
        <v>462</v>
      </c>
      <c r="J16" s="203"/>
      <c r="K16" s="203"/>
      <c r="L16" s="203"/>
      <c r="M16" s="223"/>
      <c r="N16" s="203"/>
      <c r="O16" s="203"/>
      <c r="P16" s="203"/>
    </row>
    <row r="17" spans="1:16" x14ac:dyDescent="0.3">
      <c r="A17">
        <v>15</v>
      </c>
      <c r="B17">
        <v>2018</v>
      </c>
      <c r="C17">
        <v>1</v>
      </c>
      <c r="D17" t="s">
        <v>573</v>
      </c>
      <c r="E17" s="1">
        <v>3676590388.79213</v>
      </c>
      <c r="F17">
        <v>2.93619854567967</v>
      </c>
      <c r="G17" t="s">
        <v>462</v>
      </c>
      <c r="I17" t="s">
        <v>574</v>
      </c>
      <c r="J17" s="203">
        <f>SUM(J4:J15)</f>
        <v>1416.242912771258</v>
      </c>
      <c r="K17" s="203">
        <f t="shared" ref="K17:P17" si="2">SUM(K4:K15)</f>
        <v>1319.8233667318746</v>
      </c>
      <c r="L17" s="203">
        <f t="shared" si="2"/>
        <v>1256.0920866857944</v>
      </c>
      <c r="M17" s="223">
        <f t="shared" si="2"/>
        <v>822.48474133935451</v>
      </c>
      <c r="N17" s="203">
        <f t="shared" si="2"/>
        <v>707.25963224577902</v>
      </c>
      <c r="O17" s="203">
        <f t="shared" si="2"/>
        <v>1179.3082251876992</v>
      </c>
      <c r="P17" s="203">
        <f t="shared" si="2"/>
        <v>1242.168709946091</v>
      </c>
    </row>
    <row r="18" spans="1:16" x14ac:dyDescent="0.3">
      <c r="A18">
        <v>16</v>
      </c>
      <c r="B18">
        <v>2018</v>
      </c>
      <c r="C18">
        <v>1</v>
      </c>
      <c r="D18" t="s">
        <v>575</v>
      </c>
      <c r="E18" s="1">
        <v>15608902054.800699</v>
      </c>
      <c r="F18">
        <v>7.0829240694640703</v>
      </c>
      <c r="G18" t="s">
        <v>462</v>
      </c>
    </row>
    <row r="19" spans="1:16" x14ac:dyDescent="0.3">
      <c r="A19">
        <v>17</v>
      </c>
      <c r="B19">
        <v>2018</v>
      </c>
      <c r="C19">
        <v>1</v>
      </c>
      <c r="D19" t="s">
        <v>576</v>
      </c>
      <c r="E19" s="1">
        <v>9119548004.6359005</v>
      </c>
      <c r="F19">
        <v>6.1236031335237904</v>
      </c>
      <c r="G19" t="s">
        <v>462</v>
      </c>
      <c r="I19" t="s">
        <v>481</v>
      </c>
      <c r="J19" s="1">
        <f>'Lakes Area'!$D$6/1000000</f>
        <v>424.39293156862402</v>
      </c>
      <c r="K19" s="1">
        <f>'Lakes Area'!$D$6/1000000</f>
        <v>424.39293156862402</v>
      </c>
      <c r="L19" s="1">
        <f>'Lakes Area'!$D$6/1000000</f>
        <v>424.39293156862402</v>
      </c>
      <c r="M19" s="1">
        <f>'Lakes Area'!$D$6/1000000</f>
        <v>424.39293156862402</v>
      </c>
      <c r="N19" s="1">
        <f>'Lakes Area'!$D$6/1000000</f>
        <v>424.39293156862402</v>
      </c>
      <c r="O19" s="1">
        <f>'Lakes Area'!$D$6/1000000</f>
        <v>424.39293156862402</v>
      </c>
      <c r="P19" s="1">
        <f>'Lakes Area'!$D$6/1000000</f>
        <v>424.39293156862402</v>
      </c>
    </row>
    <row r="20" spans="1:16" x14ac:dyDescent="0.3">
      <c r="A20">
        <v>18</v>
      </c>
      <c r="B20">
        <v>2018</v>
      </c>
      <c r="C20">
        <v>1</v>
      </c>
      <c r="E20" s="1">
        <v>161501956.81839201</v>
      </c>
      <c r="F20">
        <v>3.1129807745582898</v>
      </c>
      <c r="G20" t="s">
        <v>462</v>
      </c>
      <c r="I20" t="s">
        <v>483</v>
      </c>
      <c r="J20" s="1">
        <v>126208</v>
      </c>
      <c r="K20" s="1">
        <v>126208</v>
      </c>
      <c r="L20" s="1">
        <v>126208</v>
      </c>
      <c r="M20" s="1">
        <v>126208</v>
      </c>
      <c r="N20" s="1">
        <v>126208</v>
      </c>
      <c r="O20" s="1">
        <v>126208</v>
      </c>
      <c r="P20" s="1">
        <v>126208</v>
      </c>
    </row>
    <row r="21" spans="1:16" x14ac:dyDescent="0.3">
      <c r="A21">
        <v>19</v>
      </c>
      <c r="B21">
        <v>2018</v>
      </c>
      <c r="C21">
        <v>1</v>
      </c>
      <c r="E21" s="1">
        <v>65243578.451299801</v>
      </c>
      <c r="F21">
        <v>0</v>
      </c>
      <c r="G21" t="s">
        <v>462</v>
      </c>
      <c r="I21" t="s">
        <v>485</v>
      </c>
    </row>
    <row r="22" spans="1:16" x14ac:dyDescent="0.3">
      <c r="A22">
        <v>20</v>
      </c>
      <c r="B22">
        <v>2018</v>
      </c>
      <c r="C22">
        <v>1</v>
      </c>
      <c r="E22" s="1">
        <v>50371439.409029402</v>
      </c>
      <c r="F22">
        <v>0</v>
      </c>
      <c r="G22" t="s">
        <v>462</v>
      </c>
      <c r="I22" t="s">
        <v>487</v>
      </c>
      <c r="J22" s="249">
        <f t="shared" ref="J22:P22" si="3">J17</f>
        <v>1416.242912771258</v>
      </c>
      <c r="K22" s="249">
        <f t="shared" si="3"/>
        <v>1319.8233667318746</v>
      </c>
      <c r="L22" s="249">
        <f t="shared" si="3"/>
        <v>1256.0920866857944</v>
      </c>
      <c r="M22" s="250">
        <f t="shared" si="3"/>
        <v>822.48474133935451</v>
      </c>
      <c r="N22" s="249">
        <f t="shared" si="3"/>
        <v>707.25963224577902</v>
      </c>
      <c r="O22" s="249">
        <f t="shared" si="3"/>
        <v>1179.3082251876992</v>
      </c>
      <c r="P22" s="249">
        <f t="shared" si="3"/>
        <v>1242.168709946091</v>
      </c>
    </row>
    <row r="23" spans="1:16" x14ac:dyDescent="0.3">
      <c r="A23">
        <v>21</v>
      </c>
      <c r="B23">
        <v>2018</v>
      </c>
      <c r="C23">
        <v>1</v>
      </c>
      <c r="D23" t="s">
        <v>577</v>
      </c>
      <c r="E23" s="1">
        <v>556126121.47272003</v>
      </c>
      <c r="F23">
        <v>39.656927253823198</v>
      </c>
      <c r="G23" t="s">
        <v>462</v>
      </c>
      <c r="I23" t="s">
        <v>489</v>
      </c>
      <c r="J23" s="180">
        <f t="shared" ref="J23:P23" si="4">(J22*100*J19*10)/1000000</f>
        <v>601.04348156428125</v>
      </c>
      <c r="K23" s="180">
        <f t="shared" si="4"/>
        <v>560.1237077601113</v>
      </c>
      <c r="L23" s="180">
        <f t="shared" si="4"/>
        <v>533.07660298873452</v>
      </c>
      <c r="M23" s="223">
        <f t="shared" si="4"/>
        <v>349.05671054747012</v>
      </c>
      <c r="N23" s="180">
        <f t="shared" si="4"/>
        <v>300.15598870893314</v>
      </c>
      <c r="O23" s="180">
        <f t="shared" si="4"/>
        <v>500.49007491039873</v>
      </c>
      <c r="P23" s="180">
        <f t="shared" si="4"/>
        <v>527.16762031683731</v>
      </c>
    </row>
    <row r="24" spans="1:16" x14ac:dyDescent="0.3">
      <c r="A24">
        <v>22</v>
      </c>
      <c r="B24">
        <v>2018</v>
      </c>
      <c r="C24">
        <v>1</v>
      </c>
      <c r="D24" t="s">
        <v>578</v>
      </c>
      <c r="E24" s="1">
        <v>1024312239.624</v>
      </c>
      <c r="F24">
        <v>29.745632655157699</v>
      </c>
      <c r="G24" t="s">
        <v>462</v>
      </c>
      <c r="I24" t="s">
        <v>491</v>
      </c>
      <c r="J24" s="182">
        <f t="shared" ref="J24:L24" si="5">(J22*100*J20*10)/1000000</f>
        <v>178741.18553503495</v>
      </c>
      <c r="K24" s="182">
        <f t="shared" si="5"/>
        <v>166572.2674684964</v>
      </c>
      <c r="L24" s="182">
        <f t="shared" si="5"/>
        <v>158528.87007644074</v>
      </c>
      <c r="M24" s="182">
        <f>(M22*100*M20*10)/1000000</f>
        <v>103804.15423495726</v>
      </c>
      <c r="N24" s="182">
        <f t="shared" ref="N24:P24" si="6">(N22*100*N20*10)/1000000</f>
        <v>89261.823666475277</v>
      </c>
      <c r="O24" s="182">
        <f t="shared" si="6"/>
        <v>148838.13248448918</v>
      </c>
      <c r="P24" s="182">
        <f t="shared" si="6"/>
        <v>156771.62854487626</v>
      </c>
    </row>
    <row r="25" spans="1:16" x14ac:dyDescent="0.3">
      <c r="A25">
        <v>23</v>
      </c>
      <c r="B25">
        <v>2018</v>
      </c>
      <c r="C25">
        <v>1</v>
      </c>
      <c r="D25" t="s">
        <v>579</v>
      </c>
      <c r="E25" s="1">
        <v>739992235.71109498</v>
      </c>
      <c r="F25">
        <v>19.653881490616399</v>
      </c>
      <c r="G25" t="s">
        <v>462</v>
      </c>
    </row>
    <row r="26" spans="1:16" x14ac:dyDescent="0.3">
      <c r="A26">
        <v>24</v>
      </c>
      <c r="B26">
        <v>2018</v>
      </c>
      <c r="C26">
        <v>1</v>
      </c>
      <c r="D26" t="s">
        <v>580</v>
      </c>
      <c r="E26" s="1">
        <v>5512709205.3105698</v>
      </c>
      <c r="F26">
        <v>14.324562192623601</v>
      </c>
      <c r="G26" t="s">
        <v>462</v>
      </c>
    </row>
    <row r="27" spans="1:16" x14ac:dyDescent="0.3">
      <c r="A27">
        <v>25</v>
      </c>
      <c r="B27">
        <v>2018</v>
      </c>
      <c r="C27">
        <v>1</v>
      </c>
      <c r="D27" t="s">
        <v>581</v>
      </c>
      <c r="E27" s="1">
        <v>7164472132.1464901</v>
      </c>
      <c r="F27">
        <v>6.01889323886894</v>
      </c>
      <c r="G27" t="s">
        <v>462</v>
      </c>
    </row>
    <row r="28" spans="1:16" x14ac:dyDescent="0.3">
      <c r="A28">
        <v>26</v>
      </c>
      <c r="B28">
        <v>2018</v>
      </c>
      <c r="C28">
        <v>1</v>
      </c>
      <c r="D28" t="s">
        <v>582</v>
      </c>
      <c r="E28" s="1">
        <v>6661812818.3780298</v>
      </c>
      <c r="F28">
        <v>2.17063802353894</v>
      </c>
      <c r="G28" t="s">
        <v>462</v>
      </c>
    </row>
    <row r="29" spans="1:16" x14ac:dyDescent="0.3">
      <c r="A29">
        <v>27</v>
      </c>
      <c r="B29">
        <v>2018</v>
      </c>
      <c r="C29">
        <v>1</v>
      </c>
      <c r="D29" t="s">
        <v>583</v>
      </c>
      <c r="E29" s="1">
        <v>406286451.81799197</v>
      </c>
      <c r="F29">
        <v>5.71892458432837</v>
      </c>
      <c r="G29" t="s">
        <v>462</v>
      </c>
    </row>
    <row r="30" spans="1:16" x14ac:dyDescent="0.3">
      <c r="A30">
        <v>28</v>
      </c>
      <c r="B30">
        <v>2018</v>
      </c>
      <c r="C30">
        <v>1</v>
      </c>
      <c r="D30" t="s">
        <v>584</v>
      </c>
      <c r="E30" s="1">
        <v>3932706090.7608199</v>
      </c>
      <c r="F30">
        <v>5.7482135853603697</v>
      </c>
      <c r="G30" t="s">
        <v>462</v>
      </c>
    </row>
    <row r="31" spans="1:16" x14ac:dyDescent="0.3">
      <c r="A31">
        <v>29</v>
      </c>
      <c r="B31">
        <v>2018</v>
      </c>
      <c r="C31">
        <v>1</v>
      </c>
      <c r="D31" t="s">
        <v>585</v>
      </c>
      <c r="E31" s="1">
        <v>3973088280.6458302</v>
      </c>
      <c r="F31">
        <v>6.7679747429534096</v>
      </c>
      <c r="G31" t="s">
        <v>462</v>
      </c>
    </row>
    <row r="32" spans="1:16" x14ac:dyDescent="0.3">
      <c r="A32">
        <v>30</v>
      </c>
      <c r="B32">
        <v>2018</v>
      </c>
      <c r="C32">
        <v>1</v>
      </c>
      <c r="D32" t="s">
        <v>586</v>
      </c>
      <c r="E32" s="1">
        <v>5535120142.6341896</v>
      </c>
      <c r="F32">
        <v>3.3543146054765298</v>
      </c>
      <c r="G32" t="s">
        <v>462</v>
      </c>
    </row>
    <row r="33" spans="1:7" x14ac:dyDescent="0.3">
      <c r="A33">
        <v>31</v>
      </c>
      <c r="B33">
        <v>2018</v>
      </c>
      <c r="C33">
        <v>1</v>
      </c>
      <c r="D33" t="s">
        <v>587</v>
      </c>
      <c r="E33" s="1">
        <v>2192163995.0931001</v>
      </c>
      <c r="F33">
        <v>11.362783597801601</v>
      </c>
      <c r="G33" t="s">
        <v>462</v>
      </c>
    </row>
    <row r="34" spans="1:7" x14ac:dyDescent="0.3">
      <c r="A34">
        <v>32</v>
      </c>
      <c r="B34">
        <v>2018</v>
      </c>
      <c r="C34">
        <v>1</v>
      </c>
      <c r="D34" t="s">
        <v>588</v>
      </c>
      <c r="E34" s="1">
        <v>8407024390.8218403</v>
      </c>
      <c r="F34">
        <v>2.1570325017530401</v>
      </c>
      <c r="G34" t="s">
        <v>462</v>
      </c>
    </row>
    <row r="35" spans="1:7" x14ac:dyDescent="0.3">
      <c r="A35">
        <v>33</v>
      </c>
      <c r="B35">
        <v>2018</v>
      </c>
      <c r="C35">
        <v>1</v>
      </c>
      <c r="D35" t="s">
        <v>589</v>
      </c>
      <c r="E35" s="1">
        <v>1198291253.1898401</v>
      </c>
      <c r="F35">
        <v>12.1566224385837</v>
      </c>
      <c r="G35" t="s">
        <v>462</v>
      </c>
    </row>
    <row r="36" spans="1:7" x14ac:dyDescent="0.3">
      <c r="A36">
        <v>34</v>
      </c>
      <c r="B36">
        <v>2018</v>
      </c>
      <c r="C36">
        <v>1</v>
      </c>
      <c r="D36" t="s">
        <v>590</v>
      </c>
      <c r="E36" s="1">
        <v>356173001.030999</v>
      </c>
      <c r="F36">
        <v>12.694002728285099</v>
      </c>
      <c r="G36" t="s">
        <v>462</v>
      </c>
    </row>
    <row r="37" spans="1:7" x14ac:dyDescent="0.3">
      <c r="A37">
        <v>35</v>
      </c>
      <c r="B37">
        <v>2018</v>
      </c>
      <c r="C37">
        <v>1</v>
      </c>
      <c r="D37" t="s">
        <v>591</v>
      </c>
      <c r="E37" s="1">
        <v>454996731.91757298</v>
      </c>
      <c r="F37">
        <v>15.538310893828699</v>
      </c>
      <c r="G37" t="s">
        <v>462</v>
      </c>
    </row>
    <row r="38" spans="1:7" x14ac:dyDescent="0.3">
      <c r="A38">
        <v>36</v>
      </c>
      <c r="B38">
        <v>2018</v>
      </c>
      <c r="C38">
        <v>1</v>
      </c>
      <c r="D38" t="s">
        <v>592</v>
      </c>
      <c r="E38" s="1">
        <v>521814786.00248098</v>
      </c>
      <c r="F38">
        <v>24.361367895366101</v>
      </c>
      <c r="G38" t="s">
        <v>462</v>
      </c>
    </row>
    <row r="39" spans="1:7" x14ac:dyDescent="0.3">
      <c r="A39">
        <v>37</v>
      </c>
      <c r="B39">
        <v>2018</v>
      </c>
      <c r="C39">
        <v>1</v>
      </c>
      <c r="D39" t="s">
        <v>593</v>
      </c>
      <c r="E39" s="1">
        <v>432368951.73227799</v>
      </c>
      <c r="F39">
        <v>40.358597489898401</v>
      </c>
      <c r="G39" t="s">
        <v>462</v>
      </c>
    </row>
    <row r="40" spans="1:7" x14ac:dyDescent="0.3">
      <c r="A40">
        <v>38</v>
      </c>
      <c r="B40">
        <v>2018</v>
      </c>
      <c r="C40">
        <v>1</v>
      </c>
      <c r="D40" t="s">
        <v>594</v>
      </c>
      <c r="E40" s="1">
        <v>686202133.41617095</v>
      </c>
      <c r="F40">
        <v>29.730515867318601</v>
      </c>
      <c r="G40" t="s">
        <v>462</v>
      </c>
    </row>
    <row r="41" spans="1:7" x14ac:dyDescent="0.3">
      <c r="A41">
        <v>39</v>
      </c>
      <c r="B41">
        <v>2018</v>
      </c>
      <c r="C41">
        <v>1</v>
      </c>
      <c r="D41" t="s">
        <v>595</v>
      </c>
      <c r="E41" s="1">
        <v>443688167.58483201</v>
      </c>
      <c r="F41">
        <v>44.038545459607199</v>
      </c>
      <c r="G41" t="s">
        <v>462</v>
      </c>
    </row>
    <row r="42" spans="1:7" x14ac:dyDescent="0.3">
      <c r="A42">
        <v>40</v>
      </c>
      <c r="B42">
        <v>2018</v>
      </c>
      <c r="C42">
        <v>1</v>
      </c>
      <c r="D42" t="s">
        <v>596</v>
      </c>
      <c r="E42" s="1">
        <v>547816756.07480204</v>
      </c>
      <c r="F42">
        <v>44.7446325260875</v>
      </c>
      <c r="G42" t="s">
        <v>462</v>
      </c>
    </row>
    <row r="43" spans="1:7" x14ac:dyDescent="0.3">
      <c r="A43">
        <v>41</v>
      </c>
      <c r="B43">
        <v>2018</v>
      </c>
      <c r="C43">
        <v>2</v>
      </c>
      <c r="D43" t="s">
        <v>558</v>
      </c>
      <c r="E43" s="1">
        <v>1833825795.12988</v>
      </c>
      <c r="F43">
        <v>0.18471454426103701</v>
      </c>
      <c r="G43" t="s">
        <v>462</v>
      </c>
    </row>
    <row r="44" spans="1:7" x14ac:dyDescent="0.3">
      <c r="A44">
        <v>42</v>
      </c>
      <c r="B44">
        <v>2018</v>
      </c>
      <c r="C44">
        <v>2</v>
      </c>
      <c r="D44" t="s">
        <v>559</v>
      </c>
      <c r="E44" s="1">
        <v>748665255.43713903</v>
      </c>
      <c r="F44">
        <v>11.0361334193299</v>
      </c>
      <c r="G44" t="s">
        <v>462</v>
      </c>
    </row>
    <row r="45" spans="1:7" x14ac:dyDescent="0.3">
      <c r="A45">
        <v>43</v>
      </c>
      <c r="B45">
        <v>2018</v>
      </c>
      <c r="C45">
        <v>2</v>
      </c>
      <c r="D45" t="s">
        <v>560</v>
      </c>
      <c r="E45" s="1">
        <v>8269171080.7181702</v>
      </c>
      <c r="F45">
        <v>4.3609637927862597</v>
      </c>
      <c r="G45" t="s">
        <v>462</v>
      </c>
    </row>
    <row r="46" spans="1:7" x14ac:dyDescent="0.3">
      <c r="A46">
        <v>44</v>
      </c>
      <c r="B46">
        <v>2018</v>
      </c>
      <c r="C46">
        <v>2</v>
      </c>
      <c r="D46" t="s">
        <v>561</v>
      </c>
      <c r="E46" s="1">
        <v>721383548.63761795</v>
      </c>
      <c r="F46">
        <v>13.3495321877288</v>
      </c>
      <c r="G46" t="s">
        <v>462</v>
      </c>
    </row>
    <row r="47" spans="1:7" x14ac:dyDescent="0.3">
      <c r="A47">
        <v>45</v>
      </c>
      <c r="B47">
        <v>2018</v>
      </c>
      <c r="C47">
        <v>2</v>
      </c>
      <c r="D47" t="s">
        <v>562</v>
      </c>
      <c r="E47" s="1">
        <v>258287561.34354299</v>
      </c>
      <c r="F47">
        <v>19.263619693530298</v>
      </c>
      <c r="G47" t="s">
        <v>462</v>
      </c>
    </row>
    <row r="48" spans="1:7" x14ac:dyDescent="0.3">
      <c r="A48">
        <v>46</v>
      </c>
      <c r="B48">
        <v>2018</v>
      </c>
      <c r="C48">
        <v>2</v>
      </c>
      <c r="D48" t="s">
        <v>563</v>
      </c>
      <c r="E48" s="1">
        <v>610974628.21291006</v>
      </c>
      <c r="F48">
        <v>8.6973768840129999</v>
      </c>
      <c r="G48" t="s">
        <v>462</v>
      </c>
    </row>
    <row r="49" spans="1:7" x14ac:dyDescent="0.3">
      <c r="A49">
        <v>47</v>
      </c>
      <c r="B49">
        <v>2018</v>
      </c>
      <c r="C49">
        <v>2</v>
      </c>
      <c r="D49" t="s">
        <v>564</v>
      </c>
      <c r="E49" s="1">
        <v>227211778.53975901</v>
      </c>
      <c r="F49">
        <v>15.937702219412101</v>
      </c>
      <c r="G49" t="s">
        <v>462</v>
      </c>
    </row>
    <row r="50" spans="1:7" x14ac:dyDescent="0.3">
      <c r="A50">
        <v>48</v>
      </c>
      <c r="B50">
        <v>2018</v>
      </c>
      <c r="C50">
        <v>2</v>
      </c>
      <c r="D50" t="s">
        <v>565</v>
      </c>
      <c r="E50" s="1">
        <v>3177950106.6955199</v>
      </c>
      <c r="F50">
        <v>6.3110293023587403</v>
      </c>
      <c r="G50" t="s">
        <v>462</v>
      </c>
    </row>
    <row r="51" spans="1:7" x14ac:dyDescent="0.3">
      <c r="A51">
        <v>49</v>
      </c>
      <c r="B51">
        <v>2018</v>
      </c>
      <c r="C51">
        <v>2</v>
      </c>
      <c r="D51" t="s">
        <v>566</v>
      </c>
      <c r="E51" s="1">
        <v>7443299576.6343002</v>
      </c>
      <c r="F51">
        <v>1.63887479523637</v>
      </c>
      <c r="G51" t="s">
        <v>462</v>
      </c>
    </row>
    <row r="52" spans="1:7" x14ac:dyDescent="0.3">
      <c r="A52">
        <v>50</v>
      </c>
      <c r="B52">
        <v>2018</v>
      </c>
      <c r="C52">
        <v>2</v>
      </c>
      <c r="D52" t="s">
        <v>567</v>
      </c>
      <c r="E52" s="1">
        <v>320814751.264112</v>
      </c>
      <c r="F52">
        <v>22.972602077278999</v>
      </c>
      <c r="G52" t="s">
        <v>462</v>
      </c>
    </row>
    <row r="53" spans="1:7" x14ac:dyDescent="0.3">
      <c r="A53">
        <v>51</v>
      </c>
      <c r="B53">
        <v>2018</v>
      </c>
      <c r="C53">
        <v>2</v>
      </c>
      <c r="D53" t="s">
        <v>568</v>
      </c>
      <c r="E53" s="1">
        <v>10295748731.2568</v>
      </c>
      <c r="F53">
        <v>5.9287521936138399</v>
      </c>
      <c r="G53" t="s">
        <v>462</v>
      </c>
    </row>
    <row r="54" spans="1:7" x14ac:dyDescent="0.3">
      <c r="A54">
        <v>52</v>
      </c>
      <c r="B54">
        <v>2018</v>
      </c>
      <c r="C54">
        <v>2</v>
      </c>
      <c r="D54" t="s">
        <v>569</v>
      </c>
      <c r="E54" s="1">
        <v>453167914.92408299</v>
      </c>
      <c r="F54">
        <v>7.10650949177227</v>
      </c>
      <c r="G54" t="s">
        <v>462</v>
      </c>
    </row>
    <row r="55" spans="1:7" x14ac:dyDescent="0.3">
      <c r="A55">
        <v>53</v>
      </c>
      <c r="B55">
        <v>2018</v>
      </c>
      <c r="C55">
        <v>2</v>
      </c>
      <c r="D55" t="s">
        <v>570</v>
      </c>
      <c r="E55" s="1">
        <v>11800844813.4471</v>
      </c>
      <c r="F55">
        <v>4.03706609531321</v>
      </c>
      <c r="G55" t="s">
        <v>462</v>
      </c>
    </row>
    <row r="56" spans="1:7" x14ac:dyDescent="0.3">
      <c r="A56">
        <v>54</v>
      </c>
      <c r="B56">
        <v>2018</v>
      </c>
      <c r="C56">
        <v>2</v>
      </c>
      <c r="D56" t="s">
        <v>571</v>
      </c>
      <c r="E56" s="1">
        <v>376596900.34721798</v>
      </c>
      <c r="F56">
        <v>23.9203365869122</v>
      </c>
      <c r="G56" t="s">
        <v>462</v>
      </c>
    </row>
    <row r="57" spans="1:7" x14ac:dyDescent="0.3">
      <c r="A57">
        <v>55</v>
      </c>
      <c r="B57">
        <v>2018</v>
      </c>
      <c r="C57">
        <v>2</v>
      </c>
      <c r="D57" t="s">
        <v>572</v>
      </c>
      <c r="E57" s="1">
        <v>445516204.77779102</v>
      </c>
      <c r="F57">
        <v>16.406410926005901</v>
      </c>
      <c r="G57" t="s">
        <v>462</v>
      </c>
    </row>
    <row r="58" spans="1:7" x14ac:dyDescent="0.3">
      <c r="A58">
        <v>56</v>
      </c>
      <c r="B58">
        <v>2018</v>
      </c>
      <c r="C58">
        <v>2</v>
      </c>
      <c r="D58" t="s">
        <v>573</v>
      </c>
      <c r="E58" s="1">
        <v>3676590388.79213</v>
      </c>
      <c r="F58">
        <v>2.6695010546544</v>
      </c>
      <c r="G58" t="s">
        <v>462</v>
      </c>
    </row>
    <row r="59" spans="1:7" x14ac:dyDescent="0.3">
      <c r="A59">
        <v>57</v>
      </c>
      <c r="B59">
        <v>2018</v>
      </c>
      <c r="C59">
        <v>2</v>
      </c>
      <c r="D59" t="s">
        <v>575</v>
      </c>
      <c r="E59" s="1">
        <v>15608902054.800699</v>
      </c>
      <c r="F59">
        <v>5.4166061599972197</v>
      </c>
      <c r="G59" t="s">
        <v>462</v>
      </c>
    </row>
    <row r="60" spans="1:7" x14ac:dyDescent="0.3">
      <c r="A60">
        <v>58</v>
      </c>
      <c r="B60">
        <v>2018</v>
      </c>
      <c r="C60">
        <v>2</v>
      </c>
      <c r="D60" t="s">
        <v>576</v>
      </c>
      <c r="E60" s="1">
        <v>9119548004.6359005</v>
      </c>
      <c r="F60">
        <v>7.1517510109932196</v>
      </c>
      <c r="G60" t="s">
        <v>462</v>
      </c>
    </row>
    <row r="61" spans="1:7" x14ac:dyDescent="0.3">
      <c r="A61">
        <v>59</v>
      </c>
      <c r="B61">
        <v>2018</v>
      </c>
      <c r="C61">
        <v>2</v>
      </c>
      <c r="E61" s="1">
        <v>161501956.81839201</v>
      </c>
      <c r="F61">
        <v>0</v>
      </c>
      <c r="G61" t="s">
        <v>462</v>
      </c>
    </row>
    <row r="62" spans="1:7" x14ac:dyDescent="0.3">
      <c r="A62">
        <v>60</v>
      </c>
      <c r="B62">
        <v>2018</v>
      </c>
      <c r="C62">
        <v>2</v>
      </c>
      <c r="E62" s="1">
        <v>65243578.451299801</v>
      </c>
      <c r="F62">
        <v>0</v>
      </c>
      <c r="G62" t="s">
        <v>462</v>
      </c>
    </row>
    <row r="63" spans="1:7" x14ac:dyDescent="0.3">
      <c r="A63">
        <v>61</v>
      </c>
      <c r="B63">
        <v>2018</v>
      </c>
      <c r="C63">
        <v>2</v>
      </c>
      <c r="E63" s="1">
        <v>50371439.409029402</v>
      </c>
      <c r="F63">
        <v>0</v>
      </c>
      <c r="G63" t="s">
        <v>462</v>
      </c>
    </row>
    <row r="64" spans="1:7" x14ac:dyDescent="0.3">
      <c r="A64">
        <v>62</v>
      </c>
      <c r="B64">
        <v>2018</v>
      </c>
      <c r="C64">
        <v>2</v>
      </c>
      <c r="D64" t="s">
        <v>577</v>
      </c>
      <c r="E64" s="1">
        <v>556126121.47272003</v>
      </c>
      <c r="F64">
        <v>28.363292594180201</v>
      </c>
      <c r="G64" t="s">
        <v>462</v>
      </c>
    </row>
    <row r="65" spans="1:7" x14ac:dyDescent="0.3">
      <c r="A65">
        <v>63</v>
      </c>
      <c r="B65">
        <v>2018</v>
      </c>
      <c r="C65">
        <v>2</v>
      </c>
      <c r="D65" t="s">
        <v>578</v>
      </c>
      <c r="E65" s="1">
        <v>1024312239.624</v>
      </c>
      <c r="F65">
        <v>17.7411402255029</v>
      </c>
      <c r="G65" t="s">
        <v>462</v>
      </c>
    </row>
    <row r="66" spans="1:7" x14ac:dyDescent="0.3">
      <c r="A66">
        <v>64</v>
      </c>
      <c r="B66">
        <v>2018</v>
      </c>
      <c r="C66">
        <v>2</v>
      </c>
      <c r="D66" t="s">
        <v>579</v>
      </c>
      <c r="E66" s="1">
        <v>739992235.71109498</v>
      </c>
      <c r="F66">
        <v>10.023076012263999</v>
      </c>
      <c r="G66" t="s">
        <v>462</v>
      </c>
    </row>
    <row r="67" spans="1:7" x14ac:dyDescent="0.3">
      <c r="A67">
        <v>65</v>
      </c>
      <c r="B67">
        <v>2018</v>
      </c>
      <c r="C67">
        <v>2</v>
      </c>
      <c r="D67" t="s">
        <v>580</v>
      </c>
      <c r="E67" s="1">
        <v>5512709205.3105698</v>
      </c>
      <c r="F67">
        <v>11.5667686559527</v>
      </c>
      <c r="G67" t="s">
        <v>462</v>
      </c>
    </row>
    <row r="68" spans="1:7" x14ac:dyDescent="0.3">
      <c r="A68">
        <v>66</v>
      </c>
      <c r="B68">
        <v>2018</v>
      </c>
      <c r="C68">
        <v>2</v>
      </c>
      <c r="D68" t="s">
        <v>581</v>
      </c>
      <c r="E68" s="1">
        <v>7164472132.1464901</v>
      </c>
      <c r="F68">
        <v>7.5361339561343303</v>
      </c>
      <c r="G68" t="s">
        <v>462</v>
      </c>
    </row>
    <row r="69" spans="1:7" x14ac:dyDescent="0.3">
      <c r="A69">
        <v>67</v>
      </c>
      <c r="B69">
        <v>2018</v>
      </c>
      <c r="C69">
        <v>2</v>
      </c>
      <c r="D69" t="s">
        <v>582</v>
      </c>
      <c r="E69" s="1">
        <v>6661812818.3780298</v>
      </c>
      <c r="F69">
        <v>6.3745892526097396</v>
      </c>
      <c r="G69" t="s">
        <v>462</v>
      </c>
    </row>
    <row r="70" spans="1:7" x14ac:dyDescent="0.3">
      <c r="A70">
        <v>68</v>
      </c>
      <c r="B70">
        <v>2018</v>
      </c>
      <c r="C70">
        <v>2</v>
      </c>
      <c r="D70" t="s">
        <v>583</v>
      </c>
      <c r="E70" s="1">
        <v>406286451.81799197</v>
      </c>
      <c r="F70">
        <v>2.4693474092362799</v>
      </c>
      <c r="G70" t="s">
        <v>462</v>
      </c>
    </row>
    <row r="71" spans="1:7" x14ac:dyDescent="0.3">
      <c r="A71">
        <v>69</v>
      </c>
      <c r="B71">
        <v>2018</v>
      </c>
      <c r="C71">
        <v>2</v>
      </c>
      <c r="D71" t="s">
        <v>584</v>
      </c>
      <c r="E71" s="1">
        <v>3932706090.7608199</v>
      </c>
      <c r="F71">
        <v>1.3855811440378301</v>
      </c>
      <c r="G71" t="s">
        <v>462</v>
      </c>
    </row>
    <row r="72" spans="1:7" x14ac:dyDescent="0.3">
      <c r="A72">
        <v>70</v>
      </c>
      <c r="B72">
        <v>2018</v>
      </c>
      <c r="C72">
        <v>2</v>
      </c>
      <c r="D72" t="s">
        <v>585</v>
      </c>
      <c r="E72" s="1">
        <v>3973088280.6458302</v>
      </c>
      <c r="F72">
        <v>3.2474823624864499</v>
      </c>
      <c r="G72" t="s">
        <v>462</v>
      </c>
    </row>
    <row r="73" spans="1:7" x14ac:dyDescent="0.3">
      <c r="A73">
        <v>71</v>
      </c>
      <c r="B73">
        <v>2018</v>
      </c>
      <c r="C73">
        <v>2</v>
      </c>
      <c r="D73" t="s">
        <v>586</v>
      </c>
      <c r="E73" s="1">
        <v>5535120142.6341896</v>
      </c>
      <c r="F73">
        <v>1.7811023812893401</v>
      </c>
      <c r="G73" t="s">
        <v>462</v>
      </c>
    </row>
    <row r="74" spans="1:7" x14ac:dyDescent="0.3">
      <c r="A74">
        <v>72</v>
      </c>
      <c r="B74">
        <v>2018</v>
      </c>
      <c r="C74">
        <v>2</v>
      </c>
      <c r="D74" t="s">
        <v>587</v>
      </c>
      <c r="E74" s="1">
        <v>2192163995.0931001</v>
      </c>
      <c r="F74">
        <v>8.9353735488897907</v>
      </c>
      <c r="G74" t="s">
        <v>462</v>
      </c>
    </row>
    <row r="75" spans="1:7" x14ac:dyDescent="0.3">
      <c r="A75">
        <v>73</v>
      </c>
      <c r="B75">
        <v>2018</v>
      </c>
      <c r="C75">
        <v>2</v>
      </c>
      <c r="D75" t="s">
        <v>588</v>
      </c>
      <c r="E75" s="1">
        <v>8407024390.8218403</v>
      </c>
      <c r="F75">
        <v>3.27161120331311</v>
      </c>
      <c r="G75" t="s">
        <v>462</v>
      </c>
    </row>
    <row r="76" spans="1:7" x14ac:dyDescent="0.3">
      <c r="A76">
        <v>74</v>
      </c>
      <c r="B76">
        <v>2018</v>
      </c>
      <c r="C76">
        <v>2</v>
      </c>
      <c r="D76" t="s">
        <v>589</v>
      </c>
      <c r="E76" s="1">
        <v>1198291253.1898401</v>
      </c>
      <c r="F76">
        <v>11.263346970247101</v>
      </c>
      <c r="G76" t="s">
        <v>462</v>
      </c>
    </row>
    <row r="77" spans="1:7" x14ac:dyDescent="0.3">
      <c r="A77">
        <v>75</v>
      </c>
      <c r="B77">
        <v>2018</v>
      </c>
      <c r="C77">
        <v>2</v>
      </c>
      <c r="D77" t="s">
        <v>590</v>
      </c>
      <c r="E77" s="1">
        <v>356173001.030999</v>
      </c>
      <c r="F77">
        <v>11.9024512973087</v>
      </c>
      <c r="G77" t="s">
        <v>462</v>
      </c>
    </row>
    <row r="78" spans="1:7" x14ac:dyDescent="0.3">
      <c r="A78">
        <v>76</v>
      </c>
      <c r="B78">
        <v>2018</v>
      </c>
      <c r="C78">
        <v>2</v>
      </c>
      <c r="D78" t="s">
        <v>591</v>
      </c>
      <c r="E78" s="1">
        <v>454996731.91757298</v>
      </c>
      <c r="F78">
        <v>14.070426507079301</v>
      </c>
      <c r="G78" t="s">
        <v>462</v>
      </c>
    </row>
    <row r="79" spans="1:7" x14ac:dyDescent="0.3">
      <c r="A79">
        <v>77</v>
      </c>
      <c r="B79">
        <v>2018</v>
      </c>
      <c r="C79">
        <v>2</v>
      </c>
      <c r="D79" t="s">
        <v>592</v>
      </c>
      <c r="E79" s="1">
        <v>521814786.00248098</v>
      </c>
      <c r="F79">
        <v>21.240188736226699</v>
      </c>
      <c r="G79" t="s">
        <v>462</v>
      </c>
    </row>
    <row r="80" spans="1:7" x14ac:dyDescent="0.3">
      <c r="A80">
        <v>78</v>
      </c>
      <c r="B80">
        <v>2018</v>
      </c>
      <c r="C80">
        <v>2</v>
      </c>
      <c r="D80" t="s">
        <v>593</v>
      </c>
      <c r="E80" s="1">
        <v>432368951.73227799</v>
      </c>
      <c r="F80">
        <v>30.982262980630001</v>
      </c>
      <c r="G80" t="s">
        <v>462</v>
      </c>
    </row>
    <row r="81" spans="1:7" x14ac:dyDescent="0.3">
      <c r="A81">
        <v>79</v>
      </c>
      <c r="B81">
        <v>2018</v>
      </c>
      <c r="C81">
        <v>2</v>
      </c>
      <c r="D81" t="s">
        <v>594</v>
      </c>
      <c r="E81" s="1">
        <v>686202133.41617095</v>
      </c>
      <c r="F81">
        <v>23.1189557235035</v>
      </c>
      <c r="G81" t="s">
        <v>462</v>
      </c>
    </row>
    <row r="82" spans="1:7" x14ac:dyDescent="0.3">
      <c r="A82">
        <v>80</v>
      </c>
      <c r="B82">
        <v>2018</v>
      </c>
      <c r="C82">
        <v>2</v>
      </c>
      <c r="D82" t="s">
        <v>595</v>
      </c>
      <c r="E82" s="1">
        <v>443688167.58483201</v>
      </c>
      <c r="F82">
        <v>33.260792002983102</v>
      </c>
      <c r="G82" t="s">
        <v>462</v>
      </c>
    </row>
    <row r="83" spans="1:7" x14ac:dyDescent="0.3">
      <c r="A83">
        <v>81</v>
      </c>
      <c r="B83">
        <v>2018</v>
      </c>
      <c r="C83">
        <v>2</v>
      </c>
      <c r="D83" t="s">
        <v>596</v>
      </c>
      <c r="E83" s="1">
        <v>547816756.07480204</v>
      </c>
      <c r="F83">
        <v>31.3695950424251</v>
      </c>
      <c r="G83" t="s">
        <v>462</v>
      </c>
    </row>
    <row r="84" spans="1:7" x14ac:dyDescent="0.3">
      <c r="A84">
        <v>82</v>
      </c>
      <c r="B84">
        <v>2018</v>
      </c>
      <c r="C84">
        <v>3</v>
      </c>
      <c r="D84" t="s">
        <v>558</v>
      </c>
      <c r="E84" s="1">
        <v>1833825795.12988</v>
      </c>
      <c r="F84">
        <v>149.296855687153</v>
      </c>
      <c r="G84" t="s">
        <v>462</v>
      </c>
    </row>
    <row r="85" spans="1:7" x14ac:dyDescent="0.3">
      <c r="A85">
        <v>83</v>
      </c>
      <c r="B85">
        <v>2018</v>
      </c>
      <c r="C85">
        <v>3</v>
      </c>
      <c r="D85" t="s">
        <v>559</v>
      </c>
      <c r="E85" s="1">
        <v>748665255.43713903</v>
      </c>
      <c r="F85">
        <v>292.62072340551998</v>
      </c>
      <c r="G85" t="s">
        <v>462</v>
      </c>
    </row>
    <row r="86" spans="1:7" x14ac:dyDescent="0.3">
      <c r="A86">
        <v>84</v>
      </c>
      <c r="B86">
        <v>2018</v>
      </c>
      <c r="C86">
        <v>3</v>
      </c>
      <c r="D86" t="s">
        <v>560</v>
      </c>
      <c r="E86" s="1">
        <v>8269171080.7181702</v>
      </c>
      <c r="F86">
        <v>102.625641956173</v>
      </c>
      <c r="G86" t="s">
        <v>462</v>
      </c>
    </row>
    <row r="87" spans="1:7" x14ac:dyDescent="0.3">
      <c r="A87">
        <v>85</v>
      </c>
      <c r="B87">
        <v>2018</v>
      </c>
      <c r="C87">
        <v>3</v>
      </c>
      <c r="D87" t="s">
        <v>561</v>
      </c>
      <c r="E87" s="1">
        <v>721383548.63761795</v>
      </c>
      <c r="F87">
        <v>209.21333883879799</v>
      </c>
      <c r="G87" t="s">
        <v>462</v>
      </c>
    </row>
    <row r="88" spans="1:7" x14ac:dyDescent="0.3">
      <c r="A88">
        <v>86</v>
      </c>
      <c r="B88">
        <v>2018</v>
      </c>
      <c r="C88">
        <v>3</v>
      </c>
      <c r="D88" t="s">
        <v>562</v>
      </c>
      <c r="E88" s="1">
        <v>258287561.34354299</v>
      </c>
      <c r="F88">
        <v>230.01073207677899</v>
      </c>
      <c r="G88" t="s">
        <v>462</v>
      </c>
    </row>
    <row r="89" spans="1:7" x14ac:dyDescent="0.3">
      <c r="A89">
        <v>87</v>
      </c>
      <c r="B89">
        <v>2018</v>
      </c>
      <c r="C89">
        <v>3</v>
      </c>
      <c r="D89" t="s">
        <v>563</v>
      </c>
      <c r="E89" s="1">
        <v>610974628.21291006</v>
      </c>
      <c r="F89">
        <v>244.73651088290001</v>
      </c>
      <c r="G89" t="s">
        <v>462</v>
      </c>
    </row>
    <row r="90" spans="1:7" x14ac:dyDescent="0.3">
      <c r="A90">
        <v>88</v>
      </c>
      <c r="B90">
        <v>2018</v>
      </c>
      <c r="C90">
        <v>3</v>
      </c>
      <c r="D90" t="s">
        <v>564</v>
      </c>
      <c r="E90" s="1">
        <v>227211778.53975901</v>
      </c>
      <c r="F90">
        <v>204.18632298893201</v>
      </c>
      <c r="G90" t="s">
        <v>462</v>
      </c>
    </row>
    <row r="91" spans="1:7" x14ac:dyDescent="0.3">
      <c r="A91">
        <v>89</v>
      </c>
      <c r="B91">
        <v>2018</v>
      </c>
      <c r="C91">
        <v>3</v>
      </c>
      <c r="D91" t="s">
        <v>565</v>
      </c>
      <c r="E91" s="1">
        <v>3177950106.6955199</v>
      </c>
      <c r="F91">
        <v>210.143998155411</v>
      </c>
      <c r="G91" t="s">
        <v>462</v>
      </c>
    </row>
    <row r="92" spans="1:7" x14ac:dyDescent="0.3">
      <c r="A92">
        <v>90</v>
      </c>
      <c r="B92">
        <v>2018</v>
      </c>
      <c r="C92">
        <v>3</v>
      </c>
      <c r="D92" t="s">
        <v>566</v>
      </c>
      <c r="E92" s="1">
        <v>7443299576.6343002</v>
      </c>
      <c r="F92">
        <v>171.97654211021</v>
      </c>
      <c r="G92" t="s">
        <v>462</v>
      </c>
    </row>
    <row r="93" spans="1:7" x14ac:dyDescent="0.3">
      <c r="A93">
        <v>91</v>
      </c>
      <c r="B93">
        <v>2018</v>
      </c>
      <c r="C93">
        <v>3</v>
      </c>
      <c r="D93" t="s">
        <v>567</v>
      </c>
      <c r="E93" s="1">
        <v>320814751.264112</v>
      </c>
      <c r="F93">
        <v>185.047535005545</v>
      </c>
      <c r="G93" t="s">
        <v>462</v>
      </c>
    </row>
    <row r="94" spans="1:7" x14ac:dyDescent="0.3">
      <c r="A94">
        <v>92</v>
      </c>
      <c r="B94">
        <v>2018</v>
      </c>
      <c r="C94">
        <v>3</v>
      </c>
      <c r="D94" t="s">
        <v>568</v>
      </c>
      <c r="E94" s="1">
        <v>10295748731.2568</v>
      </c>
      <c r="F94">
        <v>106.354191793068</v>
      </c>
      <c r="G94" t="s">
        <v>462</v>
      </c>
    </row>
    <row r="95" spans="1:7" x14ac:dyDescent="0.3">
      <c r="A95">
        <v>93</v>
      </c>
      <c r="B95">
        <v>2018</v>
      </c>
      <c r="C95">
        <v>3</v>
      </c>
      <c r="D95" t="s">
        <v>569</v>
      </c>
      <c r="E95" s="1">
        <v>453167914.92408299</v>
      </c>
      <c r="F95">
        <v>214.6940716613</v>
      </c>
      <c r="G95" t="s">
        <v>462</v>
      </c>
    </row>
    <row r="96" spans="1:7" x14ac:dyDescent="0.3">
      <c r="A96">
        <v>94</v>
      </c>
      <c r="B96">
        <v>2018</v>
      </c>
      <c r="C96">
        <v>3</v>
      </c>
      <c r="D96" t="s">
        <v>570</v>
      </c>
      <c r="E96" s="1">
        <v>11800844813.4471</v>
      </c>
      <c r="F96">
        <v>197.44056911045499</v>
      </c>
      <c r="G96" t="s">
        <v>462</v>
      </c>
    </row>
    <row r="97" spans="1:7" x14ac:dyDescent="0.3">
      <c r="A97">
        <v>95</v>
      </c>
      <c r="B97">
        <v>2018</v>
      </c>
      <c r="C97">
        <v>3</v>
      </c>
      <c r="D97" t="s">
        <v>571</v>
      </c>
      <c r="E97" s="1">
        <v>376596900.34721798</v>
      </c>
      <c r="F97">
        <v>226.00227895254099</v>
      </c>
      <c r="G97" t="s">
        <v>462</v>
      </c>
    </row>
    <row r="98" spans="1:7" x14ac:dyDescent="0.3">
      <c r="A98">
        <v>96</v>
      </c>
      <c r="B98">
        <v>2018</v>
      </c>
      <c r="C98">
        <v>3</v>
      </c>
      <c r="D98" t="s">
        <v>572</v>
      </c>
      <c r="E98" s="1">
        <v>445516204.77779102</v>
      </c>
      <c r="F98">
        <v>237.979975580115</v>
      </c>
      <c r="G98" t="s">
        <v>462</v>
      </c>
    </row>
    <row r="99" spans="1:7" x14ac:dyDescent="0.3">
      <c r="A99">
        <v>97</v>
      </c>
      <c r="B99">
        <v>2018</v>
      </c>
      <c r="C99">
        <v>3</v>
      </c>
      <c r="D99" t="s">
        <v>573</v>
      </c>
      <c r="E99" s="1">
        <v>3676590388.79213</v>
      </c>
      <c r="F99">
        <v>56.703874196753503</v>
      </c>
      <c r="G99" t="s">
        <v>462</v>
      </c>
    </row>
    <row r="100" spans="1:7" x14ac:dyDescent="0.3">
      <c r="A100">
        <v>98</v>
      </c>
      <c r="B100">
        <v>2018</v>
      </c>
      <c r="C100">
        <v>3</v>
      </c>
      <c r="D100" t="s">
        <v>575</v>
      </c>
      <c r="E100" s="1">
        <v>15608902054.800699</v>
      </c>
      <c r="F100">
        <v>161.910499423739</v>
      </c>
      <c r="G100" t="s">
        <v>462</v>
      </c>
    </row>
    <row r="101" spans="1:7" x14ac:dyDescent="0.3">
      <c r="A101">
        <v>99</v>
      </c>
      <c r="B101">
        <v>2018</v>
      </c>
      <c r="C101">
        <v>3</v>
      </c>
      <c r="D101" t="s">
        <v>576</v>
      </c>
      <c r="E101" s="1">
        <v>9119548004.6359005</v>
      </c>
      <c r="F101">
        <v>153.74493739142801</v>
      </c>
      <c r="G101" t="s">
        <v>462</v>
      </c>
    </row>
    <row r="102" spans="1:7" x14ac:dyDescent="0.3">
      <c r="A102">
        <v>100</v>
      </c>
      <c r="B102">
        <v>2018</v>
      </c>
      <c r="C102">
        <v>3</v>
      </c>
      <c r="E102" s="1">
        <v>161501956.81839201</v>
      </c>
      <c r="F102">
        <v>27.025714925751199</v>
      </c>
      <c r="G102" t="s">
        <v>462</v>
      </c>
    </row>
    <row r="103" spans="1:7" x14ac:dyDescent="0.3">
      <c r="A103">
        <v>101</v>
      </c>
      <c r="B103">
        <v>2018</v>
      </c>
      <c r="C103">
        <v>3</v>
      </c>
      <c r="E103" s="1">
        <v>65243578.451299801</v>
      </c>
      <c r="F103">
        <v>53.535175427477398</v>
      </c>
      <c r="G103" t="s">
        <v>462</v>
      </c>
    </row>
    <row r="104" spans="1:7" x14ac:dyDescent="0.3">
      <c r="A104">
        <v>102</v>
      </c>
      <c r="B104">
        <v>2018</v>
      </c>
      <c r="C104">
        <v>3</v>
      </c>
      <c r="E104" s="1">
        <v>50371439.409029402</v>
      </c>
      <c r="F104">
        <v>64.393695801123897</v>
      </c>
      <c r="G104" t="s">
        <v>462</v>
      </c>
    </row>
    <row r="105" spans="1:7" x14ac:dyDescent="0.3">
      <c r="A105">
        <v>103</v>
      </c>
      <c r="B105">
        <v>2018</v>
      </c>
      <c r="C105">
        <v>3</v>
      </c>
      <c r="D105" t="s">
        <v>577</v>
      </c>
      <c r="E105" s="1">
        <v>556126121.47272003</v>
      </c>
      <c r="F105">
        <v>243.22471362523501</v>
      </c>
      <c r="G105" t="s">
        <v>462</v>
      </c>
    </row>
    <row r="106" spans="1:7" x14ac:dyDescent="0.3">
      <c r="A106">
        <v>104</v>
      </c>
      <c r="B106">
        <v>2018</v>
      </c>
      <c r="C106">
        <v>3</v>
      </c>
      <c r="D106" t="s">
        <v>578</v>
      </c>
      <c r="E106" s="1">
        <v>1024312239.624</v>
      </c>
      <c r="F106">
        <v>233.664774853301</v>
      </c>
      <c r="G106" t="s">
        <v>462</v>
      </c>
    </row>
    <row r="107" spans="1:7" x14ac:dyDescent="0.3">
      <c r="A107">
        <v>105</v>
      </c>
      <c r="B107">
        <v>2018</v>
      </c>
      <c r="C107">
        <v>3</v>
      </c>
      <c r="D107" t="s">
        <v>579</v>
      </c>
      <c r="E107" s="1">
        <v>739992235.71109498</v>
      </c>
      <c r="F107">
        <v>190.774802893908</v>
      </c>
      <c r="G107" t="s">
        <v>462</v>
      </c>
    </row>
    <row r="108" spans="1:7" x14ac:dyDescent="0.3">
      <c r="A108">
        <v>106</v>
      </c>
      <c r="B108">
        <v>2018</v>
      </c>
      <c r="C108">
        <v>3</v>
      </c>
      <c r="D108" t="s">
        <v>580</v>
      </c>
      <c r="E108" s="1">
        <v>5512709205.3105698</v>
      </c>
      <c r="F108">
        <v>210.56581638340299</v>
      </c>
      <c r="G108" t="s">
        <v>462</v>
      </c>
    </row>
    <row r="109" spans="1:7" x14ac:dyDescent="0.3">
      <c r="A109">
        <v>107</v>
      </c>
      <c r="B109">
        <v>2018</v>
      </c>
      <c r="C109">
        <v>3</v>
      </c>
      <c r="D109" t="s">
        <v>581</v>
      </c>
      <c r="E109" s="1">
        <v>7164472132.1464901</v>
      </c>
      <c r="F109">
        <v>110.48379571592599</v>
      </c>
      <c r="G109" t="s">
        <v>462</v>
      </c>
    </row>
    <row r="110" spans="1:7" x14ac:dyDescent="0.3">
      <c r="A110">
        <v>108</v>
      </c>
      <c r="B110">
        <v>2018</v>
      </c>
      <c r="C110">
        <v>3</v>
      </c>
      <c r="D110" t="s">
        <v>582</v>
      </c>
      <c r="E110" s="1">
        <v>6661812818.3780298</v>
      </c>
      <c r="F110">
        <v>168.03010633458999</v>
      </c>
      <c r="G110" t="s">
        <v>462</v>
      </c>
    </row>
    <row r="111" spans="1:7" x14ac:dyDescent="0.3">
      <c r="A111">
        <v>109</v>
      </c>
      <c r="B111">
        <v>2018</v>
      </c>
      <c r="C111">
        <v>3</v>
      </c>
      <c r="D111" t="s">
        <v>583</v>
      </c>
      <c r="E111" s="1">
        <v>406286451.81799197</v>
      </c>
      <c r="F111">
        <v>92.3952072307127</v>
      </c>
      <c r="G111" t="s">
        <v>462</v>
      </c>
    </row>
    <row r="112" spans="1:7" x14ac:dyDescent="0.3">
      <c r="A112">
        <v>110</v>
      </c>
      <c r="B112">
        <v>2018</v>
      </c>
      <c r="C112">
        <v>3</v>
      </c>
      <c r="D112" t="s">
        <v>584</v>
      </c>
      <c r="E112" s="1">
        <v>3932706090.7608199</v>
      </c>
      <c r="F112">
        <v>200.300802298094</v>
      </c>
      <c r="G112" t="s">
        <v>462</v>
      </c>
    </row>
    <row r="113" spans="1:7" x14ac:dyDescent="0.3">
      <c r="A113">
        <v>111</v>
      </c>
      <c r="B113">
        <v>2018</v>
      </c>
      <c r="C113">
        <v>3</v>
      </c>
      <c r="D113" t="s">
        <v>585</v>
      </c>
      <c r="E113" s="1">
        <v>3973088280.6458302</v>
      </c>
      <c r="F113">
        <v>242.00284694777301</v>
      </c>
      <c r="G113" t="s">
        <v>462</v>
      </c>
    </row>
    <row r="114" spans="1:7" x14ac:dyDescent="0.3">
      <c r="A114">
        <v>112</v>
      </c>
      <c r="B114">
        <v>2018</v>
      </c>
      <c r="C114">
        <v>3</v>
      </c>
      <c r="D114" t="s">
        <v>586</v>
      </c>
      <c r="E114" s="1">
        <v>5535120142.6341896</v>
      </c>
      <c r="F114">
        <v>173.29621297504701</v>
      </c>
      <c r="G114" t="s">
        <v>462</v>
      </c>
    </row>
    <row r="115" spans="1:7" x14ac:dyDescent="0.3">
      <c r="A115">
        <v>113</v>
      </c>
      <c r="B115">
        <v>2018</v>
      </c>
      <c r="C115">
        <v>3</v>
      </c>
      <c r="D115" t="s">
        <v>587</v>
      </c>
      <c r="E115" s="1">
        <v>2192163995.0931001</v>
      </c>
      <c r="F115">
        <v>271.81950657436801</v>
      </c>
      <c r="G115" t="s">
        <v>462</v>
      </c>
    </row>
    <row r="116" spans="1:7" x14ac:dyDescent="0.3">
      <c r="A116">
        <v>114</v>
      </c>
      <c r="B116">
        <v>2018</v>
      </c>
      <c r="C116">
        <v>3</v>
      </c>
      <c r="D116" t="s">
        <v>588</v>
      </c>
      <c r="E116" s="1">
        <v>8407024390.8218403</v>
      </c>
      <c r="F116">
        <v>133.64849673783101</v>
      </c>
      <c r="G116" t="s">
        <v>462</v>
      </c>
    </row>
    <row r="117" spans="1:7" x14ac:dyDescent="0.3">
      <c r="A117">
        <v>115</v>
      </c>
      <c r="B117">
        <v>2018</v>
      </c>
      <c r="C117">
        <v>3</v>
      </c>
      <c r="D117" t="s">
        <v>589</v>
      </c>
      <c r="E117" s="1">
        <v>1198291253.1898401</v>
      </c>
      <c r="F117">
        <v>268.921818158809</v>
      </c>
      <c r="G117" t="s">
        <v>462</v>
      </c>
    </row>
    <row r="118" spans="1:7" x14ac:dyDescent="0.3">
      <c r="A118">
        <v>116</v>
      </c>
      <c r="B118">
        <v>2018</v>
      </c>
      <c r="C118">
        <v>3</v>
      </c>
      <c r="D118" t="s">
        <v>590</v>
      </c>
      <c r="E118" s="1">
        <v>356173001.030999</v>
      </c>
      <c r="F118">
        <v>241.910442637741</v>
      </c>
      <c r="G118" t="s">
        <v>462</v>
      </c>
    </row>
    <row r="119" spans="1:7" x14ac:dyDescent="0.3">
      <c r="A119">
        <v>117</v>
      </c>
      <c r="B119">
        <v>2018</v>
      </c>
      <c r="C119">
        <v>3</v>
      </c>
      <c r="D119" t="s">
        <v>591</v>
      </c>
      <c r="E119" s="1">
        <v>454996731.91757298</v>
      </c>
      <c r="F119">
        <v>248.81886056136801</v>
      </c>
      <c r="G119" t="s">
        <v>462</v>
      </c>
    </row>
    <row r="120" spans="1:7" x14ac:dyDescent="0.3">
      <c r="A120">
        <v>118</v>
      </c>
      <c r="B120">
        <v>2018</v>
      </c>
      <c r="C120">
        <v>3</v>
      </c>
      <c r="D120" t="s">
        <v>592</v>
      </c>
      <c r="E120" s="1">
        <v>521814786.00248098</v>
      </c>
      <c r="F120">
        <v>264.54409616105301</v>
      </c>
      <c r="G120" t="s">
        <v>462</v>
      </c>
    </row>
    <row r="121" spans="1:7" x14ac:dyDescent="0.3">
      <c r="A121">
        <v>119</v>
      </c>
      <c r="B121">
        <v>2018</v>
      </c>
      <c r="C121">
        <v>3</v>
      </c>
      <c r="D121" t="s">
        <v>593</v>
      </c>
      <c r="E121" s="1">
        <v>432368951.73227799</v>
      </c>
      <c r="F121">
        <v>251.06889117639099</v>
      </c>
      <c r="G121" t="s">
        <v>462</v>
      </c>
    </row>
    <row r="122" spans="1:7" x14ac:dyDescent="0.3">
      <c r="A122">
        <v>120</v>
      </c>
      <c r="B122">
        <v>2018</v>
      </c>
      <c r="C122">
        <v>3</v>
      </c>
      <c r="D122" t="s">
        <v>594</v>
      </c>
      <c r="E122" s="1">
        <v>686202133.41617095</v>
      </c>
      <c r="F122">
        <v>233.989879921138</v>
      </c>
      <c r="G122" t="s">
        <v>462</v>
      </c>
    </row>
    <row r="123" spans="1:7" x14ac:dyDescent="0.3">
      <c r="A123">
        <v>121</v>
      </c>
      <c r="B123">
        <v>2018</v>
      </c>
      <c r="C123">
        <v>3</v>
      </c>
      <c r="D123" t="s">
        <v>595</v>
      </c>
      <c r="E123" s="1">
        <v>443688167.58483201</v>
      </c>
      <c r="F123">
        <v>243.77575110308999</v>
      </c>
      <c r="G123" t="s">
        <v>462</v>
      </c>
    </row>
    <row r="124" spans="1:7" x14ac:dyDescent="0.3">
      <c r="A124">
        <v>122</v>
      </c>
      <c r="B124">
        <v>2018</v>
      </c>
      <c r="C124">
        <v>3</v>
      </c>
      <c r="D124" t="s">
        <v>596</v>
      </c>
      <c r="E124" s="1">
        <v>547816756.07480204</v>
      </c>
      <c r="F124">
        <v>244.59652139168301</v>
      </c>
      <c r="G124" t="s">
        <v>462</v>
      </c>
    </row>
    <row r="125" spans="1:7" x14ac:dyDescent="0.3">
      <c r="A125">
        <v>123</v>
      </c>
      <c r="B125">
        <v>2018</v>
      </c>
      <c r="C125">
        <v>4</v>
      </c>
      <c r="D125" t="s">
        <v>558</v>
      </c>
      <c r="E125" s="1">
        <v>1833825795.12988</v>
      </c>
      <c r="F125">
        <v>139.776566294178</v>
      </c>
      <c r="G125" t="s">
        <v>462</v>
      </c>
    </row>
    <row r="126" spans="1:7" x14ac:dyDescent="0.3">
      <c r="A126">
        <v>124</v>
      </c>
      <c r="B126">
        <v>2018</v>
      </c>
      <c r="C126">
        <v>4</v>
      </c>
      <c r="D126" t="s">
        <v>559</v>
      </c>
      <c r="E126" s="1">
        <v>748665255.43713903</v>
      </c>
      <c r="F126">
        <v>641.81436789110296</v>
      </c>
      <c r="G126" t="s">
        <v>462</v>
      </c>
    </row>
    <row r="127" spans="1:7" x14ac:dyDescent="0.3">
      <c r="A127">
        <v>125</v>
      </c>
      <c r="B127">
        <v>2018</v>
      </c>
      <c r="C127">
        <v>4</v>
      </c>
      <c r="D127" t="s">
        <v>560</v>
      </c>
      <c r="E127" s="1">
        <v>8269171080.7181702</v>
      </c>
      <c r="F127">
        <v>183.57131487993399</v>
      </c>
      <c r="G127" t="s">
        <v>462</v>
      </c>
    </row>
    <row r="128" spans="1:7" x14ac:dyDescent="0.3">
      <c r="A128">
        <v>126</v>
      </c>
      <c r="B128">
        <v>2018</v>
      </c>
      <c r="C128">
        <v>4</v>
      </c>
      <c r="D128" t="s">
        <v>561</v>
      </c>
      <c r="E128" s="1">
        <v>721383548.63761795</v>
      </c>
      <c r="F128">
        <v>546.06715470510403</v>
      </c>
      <c r="G128" t="s">
        <v>462</v>
      </c>
    </row>
    <row r="129" spans="1:7" x14ac:dyDescent="0.3">
      <c r="A129">
        <v>127</v>
      </c>
      <c r="B129">
        <v>2018</v>
      </c>
      <c r="C129">
        <v>4</v>
      </c>
      <c r="D129" t="s">
        <v>562</v>
      </c>
      <c r="E129" s="1">
        <v>258287561.34354299</v>
      </c>
      <c r="F129">
        <v>584.14853051074101</v>
      </c>
      <c r="G129" t="s">
        <v>462</v>
      </c>
    </row>
    <row r="130" spans="1:7" x14ac:dyDescent="0.3">
      <c r="A130">
        <v>128</v>
      </c>
      <c r="B130">
        <v>2018</v>
      </c>
      <c r="C130">
        <v>4</v>
      </c>
      <c r="D130" t="s">
        <v>563</v>
      </c>
      <c r="E130" s="1">
        <v>610974628.21291006</v>
      </c>
      <c r="F130">
        <v>580.68079897809503</v>
      </c>
      <c r="G130" t="s">
        <v>462</v>
      </c>
    </row>
    <row r="131" spans="1:7" x14ac:dyDescent="0.3">
      <c r="A131">
        <v>129</v>
      </c>
      <c r="B131">
        <v>2018</v>
      </c>
      <c r="C131">
        <v>4</v>
      </c>
      <c r="D131" t="s">
        <v>564</v>
      </c>
      <c r="E131" s="1">
        <v>227211778.53975901</v>
      </c>
      <c r="F131">
        <v>546.39646037378395</v>
      </c>
      <c r="G131" t="s">
        <v>462</v>
      </c>
    </row>
    <row r="132" spans="1:7" x14ac:dyDescent="0.3">
      <c r="A132">
        <v>130</v>
      </c>
      <c r="B132">
        <v>2018</v>
      </c>
      <c r="C132">
        <v>4</v>
      </c>
      <c r="D132" t="s">
        <v>565</v>
      </c>
      <c r="E132" s="1">
        <v>3177950106.6955199</v>
      </c>
      <c r="F132">
        <v>407.650213951517</v>
      </c>
      <c r="G132" t="s">
        <v>462</v>
      </c>
    </row>
    <row r="133" spans="1:7" x14ac:dyDescent="0.3">
      <c r="A133">
        <v>131</v>
      </c>
      <c r="B133">
        <v>2018</v>
      </c>
      <c r="C133">
        <v>4</v>
      </c>
      <c r="D133" t="s">
        <v>566</v>
      </c>
      <c r="E133" s="1">
        <v>7443299576.6343002</v>
      </c>
      <c r="F133">
        <v>154.13186555742499</v>
      </c>
      <c r="G133" t="s">
        <v>462</v>
      </c>
    </row>
    <row r="134" spans="1:7" x14ac:dyDescent="0.3">
      <c r="A134">
        <v>132</v>
      </c>
      <c r="B134">
        <v>2018</v>
      </c>
      <c r="C134">
        <v>4</v>
      </c>
      <c r="D134" t="s">
        <v>567</v>
      </c>
      <c r="E134" s="1">
        <v>320814751.264112</v>
      </c>
      <c r="F134">
        <v>614.90534357086597</v>
      </c>
      <c r="G134" t="s">
        <v>462</v>
      </c>
    </row>
    <row r="135" spans="1:7" x14ac:dyDescent="0.3">
      <c r="A135">
        <v>133</v>
      </c>
      <c r="B135">
        <v>2018</v>
      </c>
      <c r="C135">
        <v>4</v>
      </c>
      <c r="D135" t="s">
        <v>568</v>
      </c>
      <c r="E135" s="1">
        <v>10295748731.2568</v>
      </c>
      <c r="F135">
        <v>173.95272708013201</v>
      </c>
      <c r="G135" t="s">
        <v>462</v>
      </c>
    </row>
    <row r="136" spans="1:7" x14ac:dyDescent="0.3">
      <c r="A136">
        <v>134</v>
      </c>
      <c r="B136">
        <v>2018</v>
      </c>
      <c r="C136">
        <v>4</v>
      </c>
      <c r="D136" t="s">
        <v>569</v>
      </c>
      <c r="E136" s="1">
        <v>453167914.92408299</v>
      </c>
      <c r="F136">
        <v>443.38278181536901</v>
      </c>
      <c r="G136" t="s">
        <v>462</v>
      </c>
    </row>
    <row r="137" spans="1:7" x14ac:dyDescent="0.3">
      <c r="A137">
        <v>135</v>
      </c>
      <c r="B137">
        <v>2018</v>
      </c>
      <c r="C137">
        <v>4</v>
      </c>
      <c r="D137" t="s">
        <v>570</v>
      </c>
      <c r="E137" s="1">
        <v>11800844813.4471</v>
      </c>
      <c r="F137">
        <v>208.53994999617899</v>
      </c>
      <c r="G137" t="s">
        <v>462</v>
      </c>
    </row>
    <row r="138" spans="1:7" x14ac:dyDescent="0.3">
      <c r="A138">
        <v>136</v>
      </c>
      <c r="B138">
        <v>2018</v>
      </c>
      <c r="C138">
        <v>4</v>
      </c>
      <c r="D138" t="s">
        <v>571</v>
      </c>
      <c r="E138" s="1">
        <v>376596900.34721798</v>
      </c>
      <c r="F138">
        <v>547.85932371361002</v>
      </c>
      <c r="G138" t="s">
        <v>462</v>
      </c>
    </row>
    <row r="139" spans="1:7" x14ac:dyDescent="0.3">
      <c r="A139">
        <v>137</v>
      </c>
      <c r="B139">
        <v>2018</v>
      </c>
      <c r="C139">
        <v>4</v>
      </c>
      <c r="D139" t="s">
        <v>572</v>
      </c>
      <c r="E139" s="1">
        <v>445516204.77779102</v>
      </c>
      <c r="F139">
        <v>468.67942298133198</v>
      </c>
      <c r="G139" t="s">
        <v>462</v>
      </c>
    </row>
    <row r="140" spans="1:7" x14ac:dyDescent="0.3">
      <c r="A140">
        <v>138</v>
      </c>
      <c r="B140">
        <v>2018</v>
      </c>
      <c r="C140">
        <v>4</v>
      </c>
      <c r="D140" t="s">
        <v>573</v>
      </c>
      <c r="E140" s="1">
        <v>3676590388.79213</v>
      </c>
      <c r="F140">
        <v>150.50874155146499</v>
      </c>
      <c r="G140" t="s">
        <v>462</v>
      </c>
    </row>
    <row r="141" spans="1:7" x14ac:dyDescent="0.3">
      <c r="A141">
        <v>139</v>
      </c>
      <c r="B141">
        <v>2018</v>
      </c>
      <c r="C141">
        <v>4</v>
      </c>
      <c r="D141" t="s">
        <v>575</v>
      </c>
      <c r="E141" s="1">
        <v>15608902054.800699</v>
      </c>
      <c r="F141">
        <v>208.96220175653701</v>
      </c>
      <c r="G141" t="s">
        <v>462</v>
      </c>
    </row>
    <row r="142" spans="1:7" x14ac:dyDescent="0.3">
      <c r="A142">
        <v>140</v>
      </c>
      <c r="B142">
        <v>2018</v>
      </c>
      <c r="C142">
        <v>4</v>
      </c>
      <c r="D142" t="s">
        <v>576</v>
      </c>
      <c r="E142" s="1">
        <v>9119548004.6359005</v>
      </c>
      <c r="F142">
        <v>204.726028364011</v>
      </c>
      <c r="G142" t="s">
        <v>462</v>
      </c>
    </row>
    <row r="143" spans="1:7" x14ac:dyDescent="0.3">
      <c r="A143">
        <v>141</v>
      </c>
      <c r="B143">
        <v>2018</v>
      </c>
      <c r="C143">
        <v>4</v>
      </c>
      <c r="E143" s="1">
        <v>161501956.81839201</v>
      </c>
      <c r="F143">
        <v>192.43482303496799</v>
      </c>
      <c r="G143" t="s">
        <v>462</v>
      </c>
    </row>
    <row r="144" spans="1:7" x14ac:dyDescent="0.3">
      <c r="A144">
        <v>142</v>
      </c>
      <c r="B144">
        <v>2018</v>
      </c>
      <c r="C144">
        <v>4</v>
      </c>
      <c r="E144" s="1">
        <v>65243578.451299801</v>
      </c>
      <c r="F144">
        <v>204.74599994497001</v>
      </c>
      <c r="G144" t="s">
        <v>462</v>
      </c>
    </row>
    <row r="145" spans="1:7" x14ac:dyDescent="0.3">
      <c r="A145">
        <v>143</v>
      </c>
      <c r="B145">
        <v>2018</v>
      </c>
      <c r="C145">
        <v>4</v>
      </c>
      <c r="E145" s="1">
        <v>50371439.409029402</v>
      </c>
      <c r="F145">
        <v>183.48308388963301</v>
      </c>
      <c r="G145" t="s">
        <v>462</v>
      </c>
    </row>
    <row r="146" spans="1:7" x14ac:dyDescent="0.3">
      <c r="A146">
        <v>144</v>
      </c>
      <c r="B146">
        <v>2018</v>
      </c>
      <c r="C146">
        <v>4</v>
      </c>
      <c r="D146" t="s">
        <v>577</v>
      </c>
      <c r="E146" s="1">
        <v>556126121.47272003</v>
      </c>
      <c r="F146">
        <v>701.95884628499095</v>
      </c>
      <c r="G146" t="s">
        <v>462</v>
      </c>
    </row>
    <row r="147" spans="1:7" x14ac:dyDescent="0.3">
      <c r="A147">
        <v>145</v>
      </c>
      <c r="B147">
        <v>2018</v>
      </c>
      <c r="C147">
        <v>4</v>
      </c>
      <c r="D147" t="s">
        <v>578</v>
      </c>
      <c r="E147" s="1">
        <v>1024312239.624</v>
      </c>
      <c r="F147">
        <v>463.06671663663099</v>
      </c>
      <c r="G147" t="s">
        <v>462</v>
      </c>
    </row>
    <row r="148" spans="1:7" x14ac:dyDescent="0.3">
      <c r="A148">
        <v>146</v>
      </c>
      <c r="B148">
        <v>2018</v>
      </c>
      <c r="C148">
        <v>4</v>
      </c>
      <c r="D148" t="s">
        <v>579</v>
      </c>
      <c r="E148" s="1">
        <v>739992235.71109498</v>
      </c>
      <c r="F148">
        <v>407.21244520012698</v>
      </c>
      <c r="G148" t="s">
        <v>462</v>
      </c>
    </row>
    <row r="149" spans="1:7" x14ac:dyDescent="0.3">
      <c r="A149">
        <v>147</v>
      </c>
      <c r="B149">
        <v>2018</v>
      </c>
      <c r="C149">
        <v>4</v>
      </c>
      <c r="D149" t="s">
        <v>580</v>
      </c>
      <c r="E149" s="1">
        <v>5512709205.3105698</v>
      </c>
      <c r="F149">
        <v>319.76085622906902</v>
      </c>
      <c r="G149" t="s">
        <v>462</v>
      </c>
    </row>
    <row r="150" spans="1:7" x14ac:dyDescent="0.3">
      <c r="A150">
        <v>148</v>
      </c>
      <c r="B150">
        <v>2018</v>
      </c>
      <c r="C150">
        <v>4</v>
      </c>
      <c r="D150" t="s">
        <v>581</v>
      </c>
      <c r="E150" s="1">
        <v>7164472132.1464901</v>
      </c>
      <c r="F150">
        <v>172.349280931089</v>
      </c>
      <c r="G150" t="s">
        <v>462</v>
      </c>
    </row>
    <row r="151" spans="1:7" x14ac:dyDescent="0.3">
      <c r="A151">
        <v>149</v>
      </c>
      <c r="B151">
        <v>2018</v>
      </c>
      <c r="C151">
        <v>4</v>
      </c>
      <c r="D151" t="s">
        <v>582</v>
      </c>
      <c r="E151" s="1">
        <v>6661812818.3780298</v>
      </c>
      <c r="F151">
        <v>151.68059817585899</v>
      </c>
      <c r="G151" t="s">
        <v>462</v>
      </c>
    </row>
    <row r="152" spans="1:7" x14ac:dyDescent="0.3">
      <c r="A152">
        <v>150</v>
      </c>
      <c r="B152">
        <v>2018</v>
      </c>
      <c r="C152">
        <v>4</v>
      </c>
      <c r="D152" t="s">
        <v>583</v>
      </c>
      <c r="E152" s="1">
        <v>406286451.81799197</v>
      </c>
      <c r="F152">
        <v>261.09666520396303</v>
      </c>
      <c r="G152" t="s">
        <v>462</v>
      </c>
    </row>
    <row r="153" spans="1:7" x14ac:dyDescent="0.3">
      <c r="A153">
        <v>151</v>
      </c>
      <c r="B153">
        <v>2018</v>
      </c>
      <c r="C153">
        <v>4</v>
      </c>
      <c r="D153" t="s">
        <v>584</v>
      </c>
      <c r="E153" s="1">
        <v>3932706090.7608199</v>
      </c>
      <c r="F153">
        <v>307.76261703305403</v>
      </c>
      <c r="G153" t="s">
        <v>462</v>
      </c>
    </row>
    <row r="154" spans="1:7" x14ac:dyDescent="0.3">
      <c r="A154">
        <v>152</v>
      </c>
      <c r="B154">
        <v>2018</v>
      </c>
      <c r="C154">
        <v>4</v>
      </c>
      <c r="D154" t="s">
        <v>585</v>
      </c>
      <c r="E154" s="1">
        <v>3973088280.6458302</v>
      </c>
      <c r="F154">
        <v>463.85873986484899</v>
      </c>
      <c r="G154" t="s">
        <v>462</v>
      </c>
    </row>
    <row r="155" spans="1:7" x14ac:dyDescent="0.3">
      <c r="A155">
        <v>153</v>
      </c>
      <c r="B155">
        <v>2018</v>
      </c>
      <c r="C155">
        <v>4</v>
      </c>
      <c r="D155" t="s">
        <v>586</v>
      </c>
      <c r="E155" s="1">
        <v>5535120142.6341896</v>
      </c>
      <c r="F155">
        <v>153.96550381563799</v>
      </c>
      <c r="G155" t="s">
        <v>462</v>
      </c>
    </row>
    <row r="156" spans="1:7" x14ac:dyDescent="0.3">
      <c r="A156">
        <v>154</v>
      </c>
      <c r="B156">
        <v>2018</v>
      </c>
      <c r="C156">
        <v>4</v>
      </c>
      <c r="D156" t="s">
        <v>587</v>
      </c>
      <c r="E156" s="1">
        <v>2192163995.0931001</v>
      </c>
      <c r="F156">
        <v>580.73990846303298</v>
      </c>
      <c r="G156" t="s">
        <v>462</v>
      </c>
    </row>
    <row r="157" spans="1:7" x14ac:dyDescent="0.3">
      <c r="A157">
        <v>155</v>
      </c>
      <c r="B157">
        <v>2018</v>
      </c>
      <c r="C157">
        <v>4</v>
      </c>
      <c r="D157" t="s">
        <v>588</v>
      </c>
      <c r="E157" s="1">
        <v>8407024390.8218403</v>
      </c>
      <c r="F157">
        <v>202.78876008178</v>
      </c>
      <c r="G157" t="s">
        <v>462</v>
      </c>
    </row>
    <row r="158" spans="1:7" x14ac:dyDescent="0.3">
      <c r="A158">
        <v>156</v>
      </c>
      <c r="B158">
        <v>2018</v>
      </c>
      <c r="C158">
        <v>4</v>
      </c>
      <c r="D158" t="s">
        <v>589</v>
      </c>
      <c r="E158" s="1">
        <v>1198291253.1898401</v>
      </c>
      <c r="F158">
        <v>663.048353553384</v>
      </c>
      <c r="G158" t="s">
        <v>462</v>
      </c>
    </row>
    <row r="159" spans="1:7" x14ac:dyDescent="0.3">
      <c r="A159">
        <v>157</v>
      </c>
      <c r="B159">
        <v>2018</v>
      </c>
      <c r="C159">
        <v>4</v>
      </c>
      <c r="D159" t="s">
        <v>590</v>
      </c>
      <c r="E159" s="1">
        <v>356173001.030999</v>
      </c>
      <c r="F159">
        <v>644.86487412944598</v>
      </c>
      <c r="G159" t="s">
        <v>462</v>
      </c>
    </row>
    <row r="160" spans="1:7" x14ac:dyDescent="0.3">
      <c r="A160">
        <v>158</v>
      </c>
      <c r="B160">
        <v>2018</v>
      </c>
      <c r="C160">
        <v>4</v>
      </c>
      <c r="D160" t="s">
        <v>591</v>
      </c>
      <c r="E160" s="1">
        <v>454996731.91757298</v>
      </c>
      <c r="F160">
        <v>598.29954781025697</v>
      </c>
      <c r="G160" t="s">
        <v>462</v>
      </c>
    </row>
    <row r="161" spans="1:7" x14ac:dyDescent="0.3">
      <c r="A161">
        <v>159</v>
      </c>
      <c r="B161">
        <v>2018</v>
      </c>
      <c r="C161">
        <v>4</v>
      </c>
      <c r="D161" t="s">
        <v>592</v>
      </c>
      <c r="E161" s="1">
        <v>521814786.00248098</v>
      </c>
      <c r="F161">
        <v>497.05961386562501</v>
      </c>
      <c r="G161" t="s">
        <v>462</v>
      </c>
    </row>
    <row r="162" spans="1:7" x14ac:dyDescent="0.3">
      <c r="A162">
        <v>160</v>
      </c>
      <c r="B162">
        <v>2018</v>
      </c>
      <c r="C162">
        <v>4</v>
      </c>
      <c r="D162" t="s">
        <v>593</v>
      </c>
      <c r="E162" s="1">
        <v>432368951.73227799</v>
      </c>
      <c r="F162">
        <v>509.909969870623</v>
      </c>
      <c r="G162" t="s">
        <v>462</v>
      </c>
    </row>
    <row r="163" spans="1:7" x14ac:dyDescent="0.3">
      <c r="A163">
        <v>161</v>
      </c>
      <c r="B163">
        <v>2018</v>
      </c>
      <c r="C163">
        <v>4</v>
      </c>
      <c r="D163" t="s">
        <v>594</v>
      </c>
      <c r="E163" s="1">
        <v>686202133.41617095</v>
      </c>
      <c r="F163">
        <v>382.62133293327298</v>
      </c>
      <c r="G163" t="s">
        <v>462</v>
      </c>
    </row>
    <row r="164" spans="1:7" x14ac:dyDescent="0.3">
      <c r="A164">
        <v>162</v>
      </c>
      <c r="B164">
        <v>2018</v>
      </c>
      <c r="C164">
        <v>4</v>
      </c>
      <c r="D164" t="s">
        <v>595</v>
      </c>
      <c r="E164" s="1">
        <v>443688167.58483201</v>
      </c>
      <c r="F164">
        <v>606.77251467265398</v>
      </c>
      <c r="G164" t="s">
        <v>462</v>
      </c>
    </row>
    <row r="165" spans="1:7" x14ac:dyDescent="0.3">
      <c r="A165">
        <v>163</v>
      </c>
      <c r="B165">
        <v>2018</v>
      </c>
      <c r="C165">
        <v>4</v>
      </c>
      <c r="D165" t="s">
        <v>596</v>
      </c>
      <c r="E165" s="1">
        <v>547816756.07480204</v>
      </c>
      <c r="F165">
        <v>700.87131718774503</v>
      </c>
      <c r="G165" t="s">
        <v>462</v>
      </c>
    </row>
    <row r="166" spans="1:7" x14ac:dyDescent="0.3">
      <c r="A166">
        <v>164</v>
      </c>
      <c r="B166">
        <v>2018</v>
      </c>
      <c r="C166">
        <v>5</v>
      </c>
      <c r="D166" t="s">
        <v>558</v>
      </c>
      <c r="E166" s="1">
        <v>1833825795.12988</v>
      </c>
      <c r="F166">
        <v>2.6508577060607798E-2</v>
      </c>
      <c r="G166" t="s">
        <v>462</v>
      </c>
    </row>
    <row r="167" spans="1:7" x14ac:dyDescent="0.3">
      <c r="A167">
        <v>165</v>
      </c>
      <c r="B167">
        <v>2018</v>
      </c>
      <c r="C167">
        <v>5</v>
      </c>
      <c r="D167" t="s">
        <v>559</v>
      </c>
      <c r="E167" s="1">
        <v>748665255.43713903</v>
      </c>
      <c r="F167">
        <v>261.08922359095601</v>
      </c>
      <c r="G167" t="s">
        <v>462</v>
      </c>
    </row>
    <row r="168" spans="1:7" x14ac:dyDescent="0.3">
      <c r="A168">
        <v>166</v>
      </c>
      <c r="B168">
        <v>2018</v>
      </c>
      <c r="C168">
        <v>5</v>
      </c>
      <c r="D168" t="s">
        <v>560</v>
      </c>
      <c r="E168" s="1">
        <v>8269171080.7181702</v>
      </c>
      <c r="F168">
        <v>210.41517974985501</v>
      </c>
      <c r="G168" t="s">
        <v>462</v>
      </c>
    </row>
    <row r="169" spans="1:7" x14ac:dyDescent="0.3">
      <c r="A169">
        <v>167</v>
      </c>
      <c r="B169">
        <v>2018</v>
      </c>
      <c r="C169">
        <v>5</v>
      </c>
      <c r="D169" t="s">
        <v>561</v>
      </c>
      <c r="E169" s="1">
        <v>721383548.63761795</v>
      </c>
      <c r="F169">
        <v>369.29864544526902</v>
      </c>
      <c r="G169" t="s">
        <v>462</v>
      </c>
    </row>
    <row r="170" spans="1:7" x14ac:dyDescent="0.3">
      <c r="A170">
        <v>168</v>
      </c>
      <c r="B170">
        <v>2018</v>
      </c>
      <c r="C170">
        <v>5</v>
      </c>
      <c r="D170" t="s">
        <v>562</v>
      </c>
      <c r="E170" s="1">
        <v>258287561.34354299</v>
      </c>
      <c r="F170">
        <v>435.18604712131702</v>
      </c>
      <c r="G170" t="s">
        <v>462</v>
      </c>
    </row>
    <row r="171" spans="1:7" x14ac:dyDescent="0.3">
      <c r="A171">
        <v>169</v>
      </c>
      <c r="B171">
        <v>2018</v>
      </c>
      <c r="C171">
        <v>5</v>
      </c>
      <c r="D171" t="s">
        <v>563</v>
      </c>
      <c r="E171" s="1">
        <v>610974628.21291006</v>
      </c>
      <c r="F171">
        <v>208.01519665114799</v>
      </c>
      <c r="G171" t="s">
        <v>462</v>
      </c>
    </row>
    <row r="172" spans="1:7" x14ac:dyDescent="0.3">
      <c r="A172">
        <v>170</v>
      </c>
      <c r="B172">
        <v>2018</v>
      </c>
      <c r="C172">
        <v>5</v>
      </c>
      <c r="D172" t="s">
        <v>564</v>
      </c>
      <c r="E172" s="1">
        <v>227211778.53975901</v>
      </c>
      <c r="F172">
        <v>399.87492856542798</v>
      </c>
      <c r="G172" t="s">
        <v>462</v>
      </c>
    </row>
    <row r="173" spans="1:7" x14ac:dyDescent="0.3">
      <c r="A173">
        <v>171</v>
      </c>
      <c r="B173">
        <v>2018</v>
      </c>
      <c r="C173">
        <v>5</v>
      </c>
      <c r="D173" t="s">
        <v>565</v>
      </c>
      <c r="E173" s="1">
        <v>3177950106.6955199</v>
      </c>
      <c r="F173">
        <v>64.810237906790604</v>
      </c>
      <c r="G173" t="s">
        <v>462</v>
      </c>
    </row>
    <row r="174" spans="1:7" x14ac:dyDescent="0.3">
      <c r="A174">
        <v>172</v>
      </c>
      <c r="B174">
        <v>2018</v>
      </c>
      <c r="C174">
        <v>5</v>
      </c>
      <c r="D174" t="s">
        <v>566</v>
      </c>
      <c r="E174" s="1">
        <v>7443299576.6343002</v>
      </c>
      <c r="F174">
        <v>13.2315510769821</v>
      </c>
      <c r="G174" t="s">
        <v>462</v>
      </c>
    </row>
    <row r="175" spans="1:7" x14ac:dyDescent="0.3">
      <c r="A175">
        <v>173</v>
      </c>
      <c r="B175">
        <v>2018</v>
      </c>
      <c r="C175">
        <v>5</v>
      </c>
      <c r="D175" t="s">
        <v>567</v>
      </c>
      <c r="E175" s="1">
        <v>320814751.264112</v>
      </c>
      <c r="F175">
        <v>438.07930222093597</v>
      </c>
      <c r="G175" t="s">
        <v>462</v>
      </c>
    </row>
    <row r="176" spans="1:7" x14ac:dyDescent="0.3">
      <c r="A176">
        <v>174</v>
      </c>
      <c r="B176">
        <v>2018</v>
      </c>
      <c r="C176">
        <v>5</v>
      </c>
      <c r="D176" t="s">
        <v>568</v>
      </c>
      <c r="E176" s="1">
        <v>10295748731.2568</v>
      </c>
      <c r="F176">
        <v>269.74800551323699</v>
      </c>
      <c r="G176" t="s">
        <v>462</v>
      </c>
    </row>
    <row r="177" spans="1:7" x14ac:dyDescent="0.3">
      <c r="A177">
        <v>175</v>
      </c>
      <c r="B177">
        <v>2018</v>
      </c>
      <c r="C177">
        <v>5</v>
      </c>
      <c r="D177" t="s">
        <v>569</v>
      </c>
      <c r="E177" s="1">
        <v>453167914.92408299</v>
      </c>
      <c r="F177">
        <v>148.211264361617</v>
      </c>
      <c r="G177" t="s">
        <v>462</v>
      </c>
    </row>
    <row r="178" spans="1:7" x14ac:dyDescent="0.3">
      <c r="A178">
        <v>176</v>
      </c>
      <c r="B178">
        <v>2018</v>
      </c>
      <c r="C178">
        <v>5</v>
      </c>
      <c r="D178" t="s">
        <v>570</v>
      </c>
      <c r="E178" s="1">
        <v>11800844813.4471</v>
      </c>
      <c r="F178">
        <v>28.556644046691702</v>
      </c>
      <c r="G178" t="s">
        <v>462</v>
      </c>
    </row>
    <row r="179" spans="1:7" x14ac:dyDescent="0.3">
      <c r="A179">
        <v>177</v>
      </c>
      <c r="B179">
        <v>2018</v>
      </c>
      <c r="C179">
        <v>5</v>
      </c>
      <c r="D179" t="s">
        <v>571</v>
      </c>
      <c r="E179" s="1">
        <v>376596900.34721798</v>
      </c>
      <c r="F179">
        <v>447.87263224523298</v>
      </c>
      <c r="G179" t="s">
        <v>462</v>
      </c>
    </row>
    <row r="180" spans="1:7" x14ac:dyDescent="0.3">
      <c r="A180">
        <v>178</v>
      </c>
      <c r="B180">
        <v>2018</v>
      </c>
      <c r="C180">
        <v>5</v>
      </c>
      <c r="D180" t="s">
        <v>572</v>
      </c>
      <c r="E180" s="1">
        <v>445516204.77779102</v>
      </c>
      <c r="F180">
        <v>280.34341237947598</v>
      </c>
      <c r="G180" t="s">
        <v>462</v>
      </c>
    </row>
    <row r="181" spans="1:7" x14ac:dyDescent="0.3">
      <c r="A181">
        <v>179</v>
      </c>
      <c r="B181">
        <v>2018</v>
      </c>
      <c r="C181">
        <v>5</v>
      </c>
      <c r="D181" t="s">
        <v>573</v>
      </c>
      <c r="E181" s="1">
        <v>3676590388.79213</v>
      </c>
      <c r="F181">
        <v>371.18392305203099</v>
      </c>
      <c r="G181" t="s">
        <v>462</v>
      </c>
    </row>
    <row r="182" spans="1:7" x14ac:dyDescent="0.3">
      <c r="A182">
        <v>180</v>
      </c>
      <c r="B182">
        <v>2018</v>
      </c>
      <c r="C182">
        <v>5</v>
      </c>
      <c r="D182" t="s">
        <v>575</v>
      </c>
      <c r="E182" s="1">
        <v>15608902054.800699</v>
      </c>
      <c r="F182">
        <v>50.206835089123302</v>
      </c>
      <c r="G182" t="s">
        <v>462</v>
      </c>
    </row>
    <row r="183" spans="1:7" x14ac:dyDescent="0.3">
      <c r="A183">
        <v>181</v>
      </c>
      <c r="B183">
        <v>2018</v>
      </c>
      <c r="C183">
        <v>5</v>
      </c>
      <c r="D183" t="s">
        <v>576</v>
      </c>
      <c r="E183" s="1">
        <v>9119548004.6359005</v>
      </c>
      <c r="F183">
        <v>44.903176585283603</v>
      </c>
      <c r="G183" t="s">
        <v>462</v>
      </c>
    </row>
    <row r="184" spans="1:7" x14ac:dyDescent="0.3">
      <c r="A184">
        <v>182</v>
      </c>
      <c r="B184">
        <v>2018</v>
      </c>
      <c r="C184">
        <v>5</v>
      </c>
      <c r="E184" s="1">
        <v>161501956.81839201</v>
      </c>
      <c r="F184">
        <v>661.280380636377</v>
      </c>
      <c r="G184" t="s">
        <v>462</v>
      </c>
    </row>
    <row r="185" spans="1:7" x14ac:dyDescent="0.3">
      <c r="A185">
        <v>183</v>
      </c>
      <c r="B185">
        <v>2018</v>
      </c>
      <c r="C185">
        <v>5</v>
      </c>
      <c r="E185" s="1">
        <v>65243578.451299801</v>
      </c>
      <c r="F185">
        <v>697.34078060312402</v>
      </c>
      <c r="G185" t="s">
        <v>462</v>
      </c>
    </row>
    <row r="186" spans="1:7" x14ac:dyDescent="0.3">
      <c r="A186">
        <v>184</v>
      </c>
      <c r="B186">
        <v>2018</v>
      </c>
      <c r="C186">
        <v>5</v>
      </c>
      <c r="E186" s="1">
        <v>50371439.409029402</v>
      </c>
      <c r="F186">
        <v>774.75531270503996</v>
      </c>
      <c r="G186" t="s">
        <v>462</v>
      </c>
    </row>
    <row r="187" spans="1:7" x14ac:dyDescent="0.3">
      <c r="A187">
        <v>185</v>
      </c>
      <c r="B187">
        <v>2018</v>
      </c>
      <c r="C187">
        <v>5</v>
      </c>
      <c r="D187" t="s">
        <v>577</v>
      </c>
      <c r="E187" s="1">
        <v>556126121.47272003</v>
      </c>
      <c r="F187">
        <v>575.66852576988401</v>
      </c>
      <c r="G187" t="s">
        <v>462</v>
      </c>
    </row>
    <row r="188" spans="1:7" x14ac:dyDescent="0.3">
      <c r="A188">
        <v>186</v>
      </c>
      <c r="B188">
        <v>2018</v>
      </c>
      <c r="C188">
        <v>5</v>
      </c>
      <c r="D188" t="s">
        <v>578</v>
      </c>
      <c r="E188" s="1">
        <v>1024312239.624</v>
      </c>
      <c r="F188">
        <v>247.57097853720401</v>
      </c>
      <c r="G188" t="s">
        <v>462</v>
      </c>
    </row>
    <row r="189" spans="1:7" x14ac:dyDescent="0.3">
      <c r="A189">
        <v>187</v>
      </c>
      <c r="B189">
        <v>2018</v>
      </c>
      <c r="C189">
        <v>5</v>
      </c>
      <c r="D189" t="s">
        <v>579</v>
      </c>
      <c r="E189" s="1">
        <v>739992235.71109498</v>
      </c>
      <c r="F189">
        <v>97.916429926120898</v>
      </c>
      <c r="G189" t="s">
        <v>462</v>
      </c>
    </row>
    <row r="190" spans="1:7" x14ac:dyDescent="0.3">
      <c r="A190">
        <v>188</v>
      </c>
      <c r="B190">
        <v>2018</v>
      </c>
      <c r="C190">
        <v>5</v>
      </c>
      <c r="D190" t="s">
        <v>580</v>
      </c>
      <c r="E190" s="1">
        <v>5512709205.3105698</v>
      </c>
      <c r="F190">
        <v>36.795032888303098</v>
      </c>
      <c r="G190" t="s">
        <v>462</v>
      </c>
    </row>
    <row r="191" spans="1:7" x14ac:dyDescent="0.3">
      <c r="A191">
        <v>189</v>
      </c>
      <c r="B191">
        <v>2018</v>
      </c>
      <c r="C191">
        <v>5</v>
      </c>
      <c r="D191" t="s">
        <v>581</v>
      </c>
      <c r="E191" s="1">
        <v>7164472132.1464901</v>
      </c>
      <c r="F191">
        <v>230.768087730834</v>
      </c>
      <c r="G191" t="s">
        <v>462</v>
      </c>
    </row>
    <row r="192" spans="1:7" x14ac:dyDescent="0.3">
      <c r="A192">
        <v>190</v>
      </c>
      <c r="B192">
        <v>2018</v>
      </c>
      <c r="C192">
        <v>5</v>
      </c>
      <c r="D192" t="s">
        <v>582</v>
      </c>
      <c r="E192" s="1">
        <v>6661812818.3780298</v>
      </c>
      <c r="F192">
        <v>33.6139526326725</v>
      </c>
      <c r="G192" t="s">
        <v>462</v>
      </c>
    </row>
    <row r="193" spans="1:7" x14ac:dyDescent="0.3">
      <c r="A193">
        <v>191</v>
      </c>
      <c r="B193">
        <v>2018</v>
      </c>
      <c r="C193">
        <v>5</v>
      </c>
      <c r="D193" t="s">
        <v>583</v>
      </c>
      <c r="E193" s="1">
        <v>406286451.81799197</v>
      </c>
      <c r="F193">
        <v>349.71599953929001</v>
      </c>
      <c r="G193" t="s">
        <v>462</v>
      </c>
    </row>
    <row r="194" spans="1:7" x14ac:dyDescent="0.3">
      <c r="A194">
        <v>192</v>
      </c>
      <c r="B194">
        <v>2018</v>
      </c>
      <c r="C194">
        <v>5</v>
      </c>
      <c r="D194" t="s">
        <v>584</v>
      </c>
      <c r="E194" s="1">
        <v>3932706090.7608199</v>
      </c>
      <c r="F194">
        <v>38.477990056213201</v>
      </c>
      <c r="G194" t="s">
        <v>462</v>
      </c>
    </row>
    <row r="195" spans="1:7" x14ac:dyDescent="0.3">
      <c r="A195">
        <v>193</v>
      </c>
      <c r="B195">
        <v>2018</v>
      </c>
      <c r="C195">
        <v>5</v>
      </c>
      <c r="D195" t="s">
        <v>585</v>
      </c>
      <c r="E195" s="1">
        <v>3973088280.6458302</v>
      </c>
      <c r="F195">
        <v>85.439547279406597</v>
      </c>
      <c r="G195" t="s">
        <v>462</v>
      </c>
    </row>
    <row r="196" spans="1:7" x14ac:dyDescent="0.3">
      <c r="A196">
        <v>194</v>
      </c>
      <c r="B196">
        <v>2018</v>
      </c>
      <c r="C196">
        <v>5</v>
      </c>
      <c r="D196" t="s">
        <v>586</v>
      </c>
      <c r="E196" s="1">
        <v>5535120142.6341896</v>
      </c>
      <c r="F196">
        <v>16.054844984698999</v>
      </c>
      <c r="G196" t="s">
        <v>462</v>
      </c>
    </row>
    <row r="197" spans="1:7" x14ac:dyDescent="0.3">
      <c r="A197">
        <v>195</v>
      </c>
      <c r="B197">
        <v>2018</v>
      </c>
      <c r="C197">
        <v>5</v>
      </c>
      <c r="D197" t="s">
        <v>587</v>
      </c>
      <c r="E197" s="1">
        <v>2192163995.0931001</v>
      </c>
      <c r="F197">
        <v>196.297217433703</v>
      </c>
      <c r="G197" t="s">
        <v>462</v>
      </c>
    </row>
    <row r="198" spans="1:7" x14ac:dyDescent="0.3">
      <c r="A198">
        <v>196</v>
      </c>
      <c r="B198">
        <v>2018</v>
      </c>
      <c r="C198">
        <v>5</v>
      </c>
      <c r="D198" t="s">
        <v>588</v>
      </c>
      <c r="E198" s="1">
        <v>8407024390.8218403</v>
      </c>
      <c r="F198">
        <v>56.804520438945303</v>
      </c>
      <c r="G198" t="s">
        <v>462</v>
      </c>
    </row>
    <row r="199" spans="1:7" x14ac:dyDescent="0.3">
      <c r="A199">
        <v>197</v>
      </c>
      <c r="B199">
        <v>2018</v>
      </c>
      <c r="C199">
        <v>5</v>
      </c>
      <c r="D199" t="s">
        <v>589</v>
      </c>
      <c r="E199" s="1">
        <v>1198291253.1898401</v>
      </c>
      <c r="F199">
        <v>326.62195098031299</v>
      </c>
      <c r="G199" t="s">
        <v>462</v>
      </c>
    </row>
    <row r="200" spans="1:7" x14ac:dyDescent="0.3">
      <c r="A200">
        <v>198</v>
      </c>
      <c r="B200">
        <v>2018</v>
      </c>
      <c r="C200">
        <v>5</v>
      </c>
      <c r="D200" t="s">
        <v>590</v>
      </c>
      <c r="E200" s="1">
        <v>356173001.030999</v>
      </c>
      <c r="F200">
        <v>401.474705730474</v>
      </c>
      <c r="G200" t="s">
        <v>462</v>
      </c>
    </row>
    <row r="201" spans="1:7" x14ac:dyDescent="0.3">
      <c r="A201">
        <v>199</v>
      </c>
      <c r="B201">
        <v>2018</v>
      </c>
      <c r="C201">
        <v>5</v>
      </c>
      <c r="D201" t="s">
        <v>591</v>
      </c>
      <c r="E201" s="1">
        <v>454996731.91757298</v>
      </c>
      <c r="F201">
        <v>371.71653513506601</v>
      </c>
      <c r="G201" t="s">
        <v>462</v>
      </c>
    </row>
    <row r="202" spans="1:7" x14ac:dyDescent="0.3">
      <c r="A202">
        <v>200</v>
      </c>
      <c r="B202">
        <v>2018</v>
      </c>
      <c r="C202">
        <v>5</v>
      </c>
      <c r="D202" t="s">
        <v>592</v>
      </c>
      <c r="E202" s="1">
        <v>521814786.00248098</v>
      </c>
      <c r="F202">
        <v>351.20997190797499</v>
      </c>
      <c r="G202" t="s">
        <v>462</v>
      </c>
    </row>
    <row r="203" spans="1:7" x14ac:dyDescent="0.3">
      <c r="A203">
        <v>201</v>
      </c>
      <c r="B203">
        <v>2018</v>
      </c>
      <c r="C203">
        <v>5</v>
      </c>
      <c r="D203" t="s">
        <v>593</v>
      </c>
      <c r="E203" s="1">
        <v>432368951.73227799</v>
      </c>
      <c r="F203">
        <v>374.55963639646899</v>
      </c>
      <c r="G203" t="s">
        <v>462</v>
      </c>
    </row>
    <row r="204" spans="1:7" x14ac:dyDescent="0.3">
      <c r="A204">
        <v>202</v>
      </c>
      <c r="B204">
        <v>2018</v>
      </c>
      <c r="C204">
        <v>5</v>
      </c>
      <c r="D204" t="s">
        <v>594</v>
      </c>
      <c r="E204" s="1">
        <v>686202133.41617095</v>
      </c>
      <c r="F204">
        <v>252.39459283400799</v>
      </c>
      <c r="G204" t="s">
        <v>462</v>
      </c>
    </row>
    <row r="205" spans="1:7" x14ac:dyDescent="0.3">
      <c r="A205">
        <v>203</v>
      </c>
      <c r="B205">
        <v>2018</v>
      </c>
      <c r="C205">
        <v>5</v>
      </c>
      <c r="D205" t="s">
        <v>595</v>
      </c>
      <c r="E205" s="1">
        <v>443688167.58483201</v>
      </c>
      <c r="F205">
        <v>461.66547971246803</v>
      </c>
      <c r="G205" t="s">
        <v>462</v>
      </c>
    </row>
    <row r="206" spans="1:7" x14ac:dyDescent="0.3">
      <c r="A206">
        <v>204</v>
      </c>
      <c r="B206">
        <v>2018</v>
      </c>
      <c r="C206">
        <v>5</v>
      </c>
      <c r="D206" t="s">
        <v>596</v>
      </c>
      <c r="E206" s="1">
        <v>547816756.07480204</v>
      </c>
      <c r="F206">
        <v>564.61500798380803</v>
      </c>
      <c r="G206" t="s">
        <v>462</v>
      </c>
    </row>
    <row r="207" spans="1:7" x14ac:dyDescent="0.3">
      <c r="A207">
        <v>205</v>
      </c>
      <c r="B207">
        <v>2018</v>
      </c>
      <c r="C207">
        <v>6</v>
      </c>
      <c r="D207" t="s">
        <v>558</v>
      </c>
      <c r="E207" s="1">
        <v>1833825795.12988</v>
      </c>
      <c r="F207">
        <v>8.5568253869204493E-3</v>
      </c>
      <c r="G207" t="s">
        <v>462</v>
      </c>
    </row>
    <row r="208" spans="1:7" x14ac:dyDescent="0.3">
      <c r="A208">
        <v>206</v>
      </c>
      <c r="B208">
        <v>2018</v>
      </c>
      <c r="C208">
        <v>6</v>
      </c>
      <c r="D208" t="s">
        <v>559</v>
      </c>
      <c r="E208" s="1">
        <v>748665255.43713903</v>
      </c>
      <c r="F208">
        <v>34.571275828062397</v>
      </c>
      <c r="G208" t="s">
        <v>462</v>
      </c>
    </row>
    <row r="209" spans="1:7" x14ac:dyDescent="0.3">
      <c r="A209">
        <v>207</v>
      </c>
      <c r="B209">
        <v>2018</v>
      </c>
      <c r="C209">
        <v>6</v>
      </c>
      <c r="D209" t="s">
        <v>560</v>
      </c>
      <c r="E209" s="1">
        <v>8269171080.7181702</v>
      </c>
      <c r="F209">
        <v>88.691625742434596</v>
      </c>
      <c r="G209" t="s">
        <v>462</v>
      </c>
    </row>
    <row r="210" spans="1:7" x14ac:dyDescent="0.3">
      <c r="A210">
        <v>208</v>
      </c>
      <c r="B210">
        <v>2018</v>
      </c>
      <c r="C210">
        <v>6</v>
      </c>
      <c r="D210" t="s">
        <v>561</v>
      </c>
      <c r="E210" s="1">
        <v>721383548.63761795</v>
      </c>
      <c r="F210">
        <v>103.899675222563</v>
      </c>
      <c r="G210" t="s">
        <v>462</v>
      </c>
    </row>
    <row r="211" spans="1:7" x14ac:dyDescent="0.3">
      <c r="A211">
        <v>209</v>
      </c>
      <c r="B211">
        <v>2018</v>
      </c>
      <c r="C211">
        <v>6</v>
      </c>
      <c r="D211" t="s">
        <v>562</v>
      </c>
      <c r="E211" s="1">
        <v>258287561.34354299</v>
      </c>
      <c r="F211">
        <v>149.939569589038</v>
      </c>
      <c r="G211" t="s">
        <v>462</v>
      </c>
    </row>
    <row r="212" spans="1:7" x14ac:dyDescent="0.3">
      <c r="A212">
        <v>210</v>
      </c>
      <c r="B212">
        <v>2018</v>
      </c>
      <c r="C212">
        <v>6</v>
      </c>
      <c r="D212" t="s">
        <v>563</v>
      </c>
      <c r="E212" s="1">
        <v>610974628.21291006</v>
      </c>
      <c r="F212">
        <v>31.487748231689199</v>
      </c>
      <c r="G212" t="s">
        <v>462</v>
      </c>
    </row>
    <row r="213" spans="1:7" x14ac:dyDescent="0.3">
      <c r="A213">
        <v>211</v>
      </c>
      <c r="B213">
        <v>2018</v>
      </c>
      <c r="C213">
        <v>6</v>
      </c>
      <c r="D213" t="s">
        <v>564</v>
      </c>
      <c r="E213" s="1">
        <v>227211778.53975901</v>
      </c>
      <c r="F213">
        <v>87.023217239939896</v>
      </c>
      <c r="G213" t="s">
        <v>462</v>
      </c>
    </row>
    <row r="214" spans="1:7" x14ac:dyDescent="0.3">
      <c r="A214">
        <v>212</v>
      </c>
      <c r="B214">
        <v>2018</v>
      </c>
      <c r="C214">
        <v>6</v>
      </c>
      <c r="D214" t="s">
        <v>565</v>
      </c>
      <c r="E214" s="1">
        <v>3177950106.6955199</v>
      </c>
      <c r="F214">
        <v>11.4062877596599</v>
      </c>
      <c r="G214" t="s">
        <v>462</v>
      </c>
    </row>
    <row r="215" spans="1:7" x14ac:dyDescent="0.3">
      <c r="A215">
        <v>213</v>
      </c>
      <c r="B215">
        <v>2018</v>
      </c>
      <c r="C215">
        <v>6</v>
      </c>
      <c r="D215" t="s">
        <v>566</v>
      </c>
      <c r="E215" s="1">
        <v>7443299576.6343002</v>
      </c>
      <c r="F215">
        <v>1.7988355588959599</v>
      </c>
      <c r="G215" t="s">
        <v>462</v>
      </c>
    </row>
    <row r="216" spans="1:7" x14ac:dyDescent="0.3">
      <c r="A216">
        <v>214</v>
      </c>
      <c r="B216">
        <v>2018</v>
      </c>
      <c r="C216">
        <v>6</v>
      </c>
      <c r="D216" t="s">
        <v>567</v>
      </c>
      <c r="E216" s="1">
        <v>320814751.264112</v>
      </c>
      <c r="F216">
        <v>104.463563521023</v>
      </c>
      <c r="G216" t="s">
        <v>462</v>
      </c>
    </row>
    <row r="217" spans="1:7" x14ac:dyDescent="0.3">
      <c r="A217">
        <v>215</v>
      </c>
      <c r="B217">
        <v>2018</v>
      </c>
      <c r="C217">
        <v>6</v>
      </c>
      <c r="D217" t="s">
        <v>568</v>
      </c>
      <c r="E217" s="1">
        <v>10295748731.2568</v>
      </c>
      <c r="F217">
        <v>143.89366470054199</v>
      </c>
      <c r="G217" t="s">
        <v>462</v>
      </c>
    </row>
    <row r="218" spans="1:7" x14ac:dyDescent="0.3">
      <c r="A218">
        <v>216</v>
      </c>
      <c r="B218">
        <v>2018</v>
      </c>
      <c r="C218">
        <v>6</v>
      </c>
      <c r="D218" t="s">
        <v>569</v>
      </c>
      <c r="E218" s="1">
        <v>453167914.92408299</v>
      </c>
      <c r="F218">
        <v>22.464045856203501</v>
      </c>
      <c r="G218" t="s">
        <v>462</v>
      </c>
    </row>
    <row r="219" spans="1:7" x14ac:dyDescent="0.3">
      <c r="A219">
        <v>217</v>
      </c>
      <c r="B219">
        <v>2018</v>
      </c>
      <c r="C219">
        <v>6</v>
      </c>
      <c r="D219" t="s">
        <v>570</v>
      </c>
      <c r="E219" s="1">
        <v>11800844813.4471</v>
      </c>
      <c r="F219">
        <v>5.2671187093528298</v>
      </c>
      <c r="G219" t="s">
        <v>462</v>
      </c>
    </row>
    <row r="220" spans="1:7" x14ac:dyDescent="0.3">
      <c r="A220">
        <v>218</v>
      </c>
      <c r="B220">
        <v>2018</v>
      </c>
      <c r="C220">
        <v>6</v>
      </c>
      <c r="D220" t="s">
        <v>571</v>
      </c>
      <c r="E220" s="1">
        <v>376596900.34721798</v>
      </c>
      <c r="F220">
        <v>75.738165399908596</v>
      </c>
      <c r="G220" t="s">
        <v>462</v>
      </c>
    </row>
    <row r="221" spans="1:7" x14ac:dyDescent="0.3">
      <c r="A221">
        <v>219</v>
      </c>
      <c r="B221">
        <v>2018</v>
      </c>
      <c r="C221">
        <v>6</v>
      </c>
      <c r="D221" t="s">
        <v>572</v>
      </c>
      <c r="E221" s="1">
        <v>445516204.77779102</v>
      </c>
      <c r="F221">
        <v>34.6383956065755</v>
      </c>
      <c r="G221" t="s">
        <v>462</v>
      </c>
    </row>
    <row r="222" spans="1:7" x14ac:dyDescent="0.3">
      <c r="A222">
        <v>220</v>
      </c>
      <c r="B222">
        <v>2018</v>
      </c>
      <c r="C222">
        <v>6</v>
      </c>
      <c r="D222" t="s">
        <v>573</v>
      </c>
      <c r="E222" s="1">
        <v>3676590388.79213</v>
      </c>
      <c r="F222">
        <v>117.15275247629199</v>
      </c>
      <c r="G222" t="s">
        <v>462</v>
      </c>
    </row>
    <row r="223" spans="1:7" x14ac:dyDescent="0.3">
      <c r="A223">
        <v>221</v>
      </c>
      <c r="B223">
        <v>2018</v>
      </c>
      <c r="C223">
        <v>6</v>
      </c>
      <c r="D223" t="s">
        <v>575</v>
      </c>
      <c r="E223" s="1">
        <v>15608902054.800699</v>
      </c>
      <c r="F223">
        <v>29.756897648395501</v>
      </c>
      <c r="G223" t="s">
        <v>462</v>
      </c>
    </row>
    <row r="224" spans="1:7" x14ac:dyDescent="0.3">
      <c r="A224">
        <v>222</v>
      </c>
      <c r="B224">
        <v>2018</v>
      </c>
      <c r="C224">
        <v>6</v>
      </c>
      <c r="D224" t="s">
        <v>576</v>
      </c>
      <c r="E224" s="1">
        <v>9119548004.6359005</v>
      </c>
      <c r="F224">
        <v>30.674302335488999</v>
      </c>
      <c r="G224" t="s">
        <v>462</v>
      </c>
    </row>
    <row r="225" spans="1:7" x14ac:dyDescent="0.3">
      <c r="A225">
        <v>223</v>
      </c>
      <c r="B225">
        <v>2018</v>
      </c>
      <c r="C225">
        <v>6</v>
      </c>
      <c r="E225" s="1">
        <v>161501956.81839201</v>
      </c>
      <c r="F225">
        <v>254.76556188588199</v>
      </c>
      <c r="G225" t="s">
        <v>462</v>
      </c>
    </row>
    <row r="226" spans="1:7" x14ac:dyDescent="0.3">
      <c r="A226">
        <v>224</v>
      </c>
      <c r="B226">
        <v>2018</v>
      </c>
      <c r="C226">
        <v>6</v>
      </c>
      <c r="E226" s="1">
        <v>65243578.451299801</v>
      </c>
      <c r="F226">
        <v>272.37518383594198</v>
      </c>
      <c r="G226" t="s">
        <v>462</v>
      </c>
    </row>
    <row r="227" spans="1:7" x14ac:dyDescent="0.3">
      <c r="A227">
        <v>225</v>
      </c>
      <c r="B227">
        <v>2018</v>
      </c>
      <c r="C227">
        <v>6</v>
      </c>
      <c r="E227" s="1">
        <v>50371439.409029402</v>
      </c>
      <c r="F227">
        <v>266.135186529159</v>
      </c>
      <c r="G227" t="s">
        <v>462</v>
      </c>
    </row>
    <row r="228" spans="1:7" x14ac:dyDescent="0.3">
      <c r="A228">
        <v>226</v>
      </c>
      <c r="B228">
        <v>2018</v>
      </c>
      <c r="C228">
        <v>6</v>
      </c>
      <c r="D228" t="s">
        <v>577</v>
      </c>
      <c r="E228" s="1">
        <v>556126121.47272003</v>
      </c>
      <c r="F228">
        <v>107.031146042947</v>
      </c>
      <c r="G228" t="s">
        <v>462</v>
      </c>
    </row>
    <row r="229" spans="1:7" x14ac:dyDescent="0.3">
      <c r="A229">
        <v>227</v>
      </c>
      <c r="B229">
        <v>2018</v>
      </c>
      <c r="C229">
        <v>6</v>
      </c>
      <c r="D229" t="s">
        <v>578</v>
      </c>
      <c r="E229" s="1">
        <v>1024312239.624</v>
      </c>
      <c r="F229">
        <v>38.880500449527197</v>
      </c>
      <c r="G229" t="s">
        <v>462</v>
      </c>
    </row>
    <row r="230" spans="1:7" x14ac:dyDescent="0.3">
      <c r="A230">
        <v>228</v>
      </c>
      <c r="B230">
        <v>2018</v>
      </c>
      <c r="C230">
        <v>6</v>
      </c>
      <c r="D230" t="s">
        <v>579</v>
      </c>
      <c r="E230" s="1">
        <v>739992235.71109498</v>
      </c>
      <c r="F230">
        <v>11.1866033247966</v>
      </c>
      <c r="G230" t="s">
        <v>462</v>
      </c>
    </row>
    <row r="231" spans="1:7" x14ac:dyDescent="0.3">
      <c r="A231">
        <v>229</v>
      </c>
      <c r="B231">
        <v>2018</v>
      </c>
      <c r="C231">
        <v>6</v>
      </c>
      <c r="D231" t="s">
        <v>580</v>
      </c>
      <c r="E231" s="1">
        <v>5512709205.3105698</v>
      </c>
      <c r="F231">
        <v>6.1776170769838901</v>
      </c>
      <c r="G231" t="s">
        <v>462</v>
      </c>
    </row>
    <row r="232" spans="1:7" x14ac:dyDescent="0.3">
      <c r="A232">
        <v>230</v>
      </c>
      <c r="B232">
        <v>2018</v>
      </c>
      <c r="C232">
        <v>6</v>
      </c>
      <c r="D232" t="s">
        <v>581</v>
      </c>
      <c r="E232" s="1">
        <v>7164472132.1464901</v>
      </c>
      <c r="F232">
        <v>121.417137191842</v>
      </c>
      <c r="G232" t="s">
        <v>462</v>
      </c>
    </row>
    <row r="233" spans="1:7" x14ac:dyDescent="0.3">
      <c r="A233">
        <v>231</v>
      </c>
      <c r="B233">
        <v>2018</v>
      </c>
      <c r="C233">
        <v>6</v>
      </c>
      <c r="D233" t="s">
        <v>582</v>
      </c>
      <c r="E233" s="1">
        <v>6661812818.3780298</v>
      </c>
      <c r="F233">
        <v>42.136122238520898</v>
      </c>
      <c r="G233" t="s">
        <v>462</v>
      </c>
    </row>
    <row r="234" spans="1:7" x14ac:dyDescent="0.3">
      <c r="A234">
        <v>232</v>
      </c>
      <c r="B234">
        <v>2018</v>
      </c>
      <c r="C234">
        <v>6</v>
      </c>
      <c r="D234" t="s">
        <v>583</v>
      </c>
      <c r="E234" s="1">
        <v>406286451.81799197</v>
      </c>
      <c r="F234">
        <v>146.111486165976</v>
      </c>
      <c r="G234" t="s">
        <v>462</v>
      </c>
    </row>
    <row r="235" spans="1:7" x14ac:dyDescent="0.3">
      <c r="A235">
        <v>233</v>
      </c>
      <c r="B235">
        <v>2018</v>
      </c>
      <c r="C235">
        <v>6</v>
      </c>
      <c r="D235" t="s">
        <v>584</v>
      </c>
      <c r="E235" s="1">
        <v>3932706090.7608199</v>
      </c>
      <c r="F235">
        <v>1.93483505205239</v>
      </c>
      <c r="G235" t="s">
        <v>462</v>
      </c>
    </row>
    <row r="236" spans="1:7" x14ac:dyDescent="0.3">
      <c r="A236">
        <v>234</v>
      </c>
      <c r="B236">
        <v>2018</v>
      </c>
      <c r="C236">
        <v>6</v>
      </c>
      <c r="D236" t="s">
        <v>585</v>
      </c>
      <c r="E236" s="1">
        <v>3973088280.6458302</v>
      </c>
      <c r="F236">
        <v>8.0398771579012998</v>
      </c>
      <c r="G236" t="s">
        <v>462</v>
      </c>
    </row>
    <row r="237" spans="1:7" x14ac:dyDescent="0.3">
      <c r="A237">
        <v>235</v>
      </c>
      <c r="B237">
        <v>2018</v>
      </c>
      <c r="C237">
        <v>6</v>
      </c>
      <c r="D237" t="s">
        <v>586</v>
      </c>
      <c r="E237" s="1">
        <v>5535120142.6341896</v>
      </c>
      <c r="F237">
        <v>0.87213784410600304</v>
      </c>
      <c r="G237" t="s">
        <v>462</v>
      </c>
    </row>
    <row r="238" spans="1:7" x14ac:dyDescent="0.3">
      <c r="A238">
        <v>236</v>
      </c>
      <c r="B238">
        <v>2018</v>
      </c>
      <c r="C238">
        <v>6</v>
      </c>
      <c r="D238" t="s">
        <v>587</v>
      </c>
      <c r="E238" s="1">
        <v>2192163995.0931001</v>
      </c>
      <c r="F238">
        <v>25.436328053405099</v>
      </c>
      <c r="G238" t="s">
        <v>462</v>
      </c>
    </row>
    <row r="239" spans="1:7" x14ac:dyDescent="0.3">
      <c r="A239">
        <v>237</v>
      </c>
      <c r="B239">
        <v>2018</v>
      </c>
      <c r="C239">
        <v>6</v>
      </c>
      <c r="D239" t="s">
        <v>588</v>
      </c>
      <c r="E239" s="1">
        <v>8407024390.8218403</v>
      </c>
      <c r="F239">
        <v>12.0092289236288</v>
      </c>
      <c r="G239" t="s">
        <v>462</v>
      </c>
    </row>
    <row r="240" spans="1:7" x14ac:dyDescent="0.3">
      <c r="A240">
        <v>238</v>
      </c>
      <c r="B240">
        <v>2018</v>
      </c>
      <c r="C240">
        <v>6</v>
      </c>
      <c r="D240" t="s">
        <v>589</v>
      </c>
      <c r="E240" s="1">
        <v>1198291253.1898401</v>
      </c>
      <c r="F240">
        <v>56.672302667267999</v>
      </c>
      <c r="G240" t="s">
        <v>462</v>
      </c>
    </row>
    <row r="241" spans="1:7" x14ac:dyDescent="0.3">
      <c r="A241">
        <v>239</v>
      </c>
      <c r="B241">
        <v>2018</v>
      </c>
      <c r="C241">
        <v>6</v>
      </c>
      <c r="D241" t="s">
        <v>590</v>
      </c>
      <c r="E241" s="1">
        <v>356173001.030999</v>
      </c>
      <c r="F241">
        <v>89.5454105011206</v>
      </c>
      <c r="G241" t="s">
        <v>462</v>
      </c>
    </row>
    <row r="242" spans="1:7" x14ac:dyDescent="0.3">
      <c r="A242">
        <v>240</v>
      </c>
      <c r="B242">
        <v>2018</v>
      </c>
      <c r="C242">
        <v>6</v>
      </c>
      <c r="D242" t="s">
        <v>591</v>
      </c>
      <c r="E242" s="1">
        <v>454996731.91757298</v>
      </c>
      <c r="F242">
        <v>101.793241698226</v>
      </c>
      <c r="G242" t="s">
        <v>462</v>
      </c>
    </row>
    <row r="243" spans="1:7" x14ac:dyDescent="0.3">
      <c r="A243">
        <v>241</v>
      </c>
      <c r="B243">
        <v>2018</v>
      </c>
      <c r="C243">
        <v>6</v>
      </c>
      <c r="D243" t="s">
        <v>592</v>
      </c>
      <c r="E243" s="1">
        <v>521814786.00248098</v>
      </c>
      <c r="F243">
        <v>115.627724609231</v>
      </c>
      <c r="G243" t="s">
        <v>462</v>
      </c>
    </row>
    <row r="244" spans="1:7" x14ac:dyDescent="0.3">
      <c r="A244">
        <v>242</v>
      </c>
      <c r="B244">
        <v>2018</v>
      </c>
      <c r="C244">
        <v>6</v>
      </c>
      <c r="D244" t="s">
        <v>593</v>
      </c>
      <c r="E244" s="1">
        <v>432368951.73227799</v>
      </c>
      <c r="F244">
        <v>145.23450286495299</v>
      </c>
      <c r="G244" t="s">
        <v>462</v>
      </c>
    </row>
    <row r="245" spans="1:7" x14ac:dyDescent="0.3">
      <c r="A245">
        <v>243</v>
      </c>
      <c r="B245">
        <v>2018</v>
      </c>
      <c r="C245">
        <v>6</v>
      </c>
      <c r="D245" t="s">
        <v>594</v>
      </c>
      <c r="E245" s="1">
        <v>686202133.41617095</v>
      </c>
      <c r="F245">
        <v>119.71261578618</v>
      </c>
      <c r="G245" t="s">
        <v>462</v>
      </c>
    </row>
    <row r="246" spans="1:7" x14ac:dyDescent="0.3">
      <c r="A246">
        <v>244</v>
      </c>
      <c r="B246">
        <v>2018</v>
      </c>
      <c r="C246">
        <v>6</v>
      </c>
      <c r="D246" t="s">
        <v>595</v>
      </c>
      <c r="E246" s="1">
        <v>443688167.58483201</v>
      </c>
      <c r="F246">
        <v>164.274856363937</v>
      </c>
      <c r="G246" t="s">
        <v>462</v>
      </c>
    </row>
    <row r="247" spans="1:7" x14ac:dyDescent="0.3">
      <c r="A247">
        <v>245</v>
      </c>
      <c r="B247">
        <v>2018</v>
      </c>
      <c r="C247">
        <v>6</v>
      </c>
      <c r="D247" t="s">
        <v>596</v>
      </c>
      <c r="E247" s="1">
        <v>547816756.07480204</v>
      </c>
      <c r="F247">
        <v>127.281586725422</v>
      </c>
      <c r="G247" t="s">
        <v>462</v>
      </c>
    </row>
    <row r="248" spans="1:7" x14ac:dyDescent="0.3">
      <c r="A248">
        <v>246</v>
      </c>
      <c r="B248">
        <v>2018</v>
      </c>
      <c r="C248">
        <v>7</v>
      </c>
      <c r="D248" t="s">
        <v>558</v>
      </c>
      <c r="E248" s="1">
        <v>1833825795.12988</v>
      </c>
      <c r="F248">
        <v>1.3133214441704399</v>
      </c>
      <c r="G248" t="s">
        <v>462</v>
      </c>
    </row>
    <row r="249" spans="1:7" x14ac:dyDescent="0.3">
      <c r="A249">
        <v>247</v>
      </c>
      <c r="B249">
        <v>2018</v>
      </c>
      <c r="C249">
        <v>7</v>
      </c>
      <c r="D249" t="s">
        <v>559</v>
      </c>
      <c r="E249" s="1">
        <v>748665255.43713903</v>
      </c>
      <c r="F249">
        <v>28.486744065261099</v>
      </c>
      <c r="G249" t="s">
        <v>462</v>
      </c>
    </row>
    <row r="250" spans="1:7" x14ac:dyDescent="0.3">
      <c r="A250">
        <v>248</v>
      </c>
      <c r="B250">
        <v>2018</v>
      </c>
      <c r="C250">
        <v>7</v>
      </c>
      <c r="D250" t="s">
        <v>560</v>
      </c>
      <c r="E250" s="1">
        <v>8269171080.7181702</v>
      </c>
      <c r="F250">
        <v>41.043768055462699</v>
      </c>
      <c r="G250" t="s">
        <v>462</v>
      </c>
    </row>
    <row r="251" spans="1:7" x14ac:dyDescent="0.3">
      <c r="A251">
        <v>249</v>
      </c>
      <c r="B251">
        <v>2018</v>
      </c>
      <c r="C251">
        <v>7</v>
      </c>
      <c r="D251" t="s">
        <v>561</v>
      </c>
      <c r="E251" s="1">
        <v>721383548.63761795</v>
      </c>
      <c r="F251">
        <v>69.707688221838296</v>
      </c>
      <c r="G251" t="s">
        <v>462</v>
      </c>
    </row>
    <row r="252" spans="1:7" x14ac:dyDescent="0.3">
      <c r="A252">
        <v>250</v>
      </c>
      <c r="B252">
        <v>2018</v>
      </c>
      <c r="C252">
        <v>7</v>
      </c>
      <c r="D252" t="s">
        <v>562</v>
      </c>
      <c r="E252" s="1">
        <v>258287561.34354299</v>
      </c>
      <c r="F252">
        <v>87.601185414968299</v>
      </c>
      <c r="G252" t="s">
        <v>462</v>
      </c>
    </row>
    <row r="253" spans="1:7" x14ac:dyDescent="0.3">
      <c r="A253">
        <v>251</v>
      </c>
      <c r="B253">
        <v>2018</v>
      </c>
      <c r="C253">
        <v>7</v>
      </c>
      <c r="D253" t="s">
        <v>563</v>
      </c>
      <c r="E253" s="1">
        <v>610974628.21291006</v>
      </c>
      <c r="F253">
        <v>30.7423840560561</v>
      </c>
      <c r="G253" t="s">
        <v>462</v>
      </c>
    </row>
    <row r="254" spans="1:7" x14ac:dyDescent="0.3">
      <c r="A254">
        <v>252</v>
      </c>
      <c r="B254">
        <v>2018</v>
      </c>
      <c r="C254">
        <v>7</v>
      </c>
      <c r="D254" t="s">
        <v>564</v>
      </c>
      <c r="E254" s="1">
        <v>227211778.53975901</v>
      </c>
      <c r="F254">
        <v>59.995690219142901</v>
      </c>
      <c r="G254" t="s">
        <v>462</v>
      </c>
    </row>
    <row r="255" spans="1:7" x14ac:dyDescent="0.3">
      <c r="A255">
        <v>253</v>
      </c>
      <c r="B255">
        <v>2018</v>
      </c>
      <c r="C255">
        <v>7</v>
      </c>
      <c r="D255" t="s">
        <v>565</v>
      </c>
      <c r="E255" s="1">
        <v>3177950106.6955199</v>
      </c>
      <c r="F255">
        <v>16.144772760259801</v>
      </c>
      <c r="G255" t="s">
        <v>462</v>
      </c>
    </row>
    <row r="256" spans="1:7" x14ac:dyDescent="0.3">
      <c r="A256">
        <v>254</v>
      </c>
      <c r="B256">
        <v>2018</v>
      </c>
      <c r="C256">
        <v>7</v>
      </c>
      <c r="D256" t="s">
        <v>566</v>
      </c>
      <c r="E256" s="1">
        <v>7443299576.6343002</v>
      </c>
      <c r="F256">
        <v>6.9451343138936403</v>
      </c>
      <c r="G256" t="s">
        <v>462</v>
      </c>
    </row>
    <row r="257" spans="1:7" x14ac:dyDescent="0.3">
      <c r="A257">
        <v>255</v>
      </c>
      <c r="B257">
        <v>2018</v>
      </c>
      <c r="C257">
        <v>7</v>
      </c>
      <c r="D257" t="s">
        <v>567</v>
      </c>
      <c r="E257" s="1">
        <v>320814751.264112</v>
      </c>
      <c r="F257">
        <v>71.143106319879493</v>
      </c>
      <c r="G257" t="s">
        <v>462</v>
      </c>
    </row>
    <row r="258" spans="1:7" x14ac:dyDescent="0.3">
      <c r="A258">
        <v>256</v>
      </c>
      <c r="B258">
        <v>2018</v>
      </c>
      <c r="C258">
        <v>7</v>
      </c>
      <c r="D258" t="s">
        <v>568</v>
      </c>
      <c r="E258" s="1">
        <v>10295748731.2568</v>
      </c>
      <c r="F258">
        <v>48.071481910094803</v>
      </c>
      <c r="G258" t="s">
        <v>462</v>
      </c>
    </row>
    <row r="259" spans="1:7" x14ac:dyDescent="0.3">
      <c r="A259">
        <v>257</v>
      </c>
      <c r="B259">
        <v>2018</v>
      </c>
      <c r="C259">
        <v>7</v>
      </c>
      <c r="D259" t="s">
        <v>569</v>
      </c>
      <c r="E259" s="1">
        <v>453167914.92408299</v>
      </c>
      <c r="F259">
        <v>19.4211920941136</v>
      </c>
      <c r="G259" t="s">
        <v>462</v>
      </c>
    </row>
    <row r="260" spans="1:7" x14ac:dyDescent="0.3">
      <c r="A260">
        <v>258</v>
      </c>
      <c r="B260">
        <v>2018</v>
      </c>
      <c r="C260">
        <v>7</v>
      </c>
      <c r="D260" t="s">
        <v>570</v>
      </c>
      <c r="E260" s="1">
        <v>11800844813.4471</v>
      </c>
      <c r="F260">
        <v>12.1499117008211</v>
      </c>
      <c r="G260" t="s">
        <v>462</v>
      </c>
    </row>
    <row r="261" spans="1:7" x14ac:dyDescent="0.3">
      <c r="A261">
        <v>259</v>
      </c>
      <c r="B261">
        <v>2018</v>
      </c>
      <c r="C261">
        <v>7</v>
      </c>
      <c r="D261" t="s">
        <v>571</v>
      </c>
      <c r="E261" s="1">
        <v>376596900.34721798</v>
      </c>
      <c r="F261">
        <v>28.789448435973799</v>
      </c>
      <c r="G261" t="s">
        <v>462</v>
      </c>
    </row>
    <row r="262" spans="1:7" x14ac:dyDescent="0.3">
      <c r="A262">
        <v>260</v>
      </c>
      <c r="B262">
        <v>2018</v>
      </c>
      <c r="C262">
        <v>7</v>
      </c>
      <c r="D262" t="s">
        <v>572</v>
      </c>
      <c r="E262" s="1">
        <v>445516204.77779102</v>
      </c>
      <c r="F262">
        <v>20.200070342376701</v>
      </c>
      <c r="G262" t="s">
        <v>462</v>
      </c>
    </row>
    <row r="263" spans="1:7" x14ac:dyDescent="0.3">
      <c r="A263">
        <v>261</v>
      </c>
      <c r="B263">
        <v>2018</v>
      </c>
      <c r="C263">
        <v>7</v>
      </c>
      <c r="D263" t="s">
        <v>573</v>
      </c>
      <c r="E263" s="1">
        <v>3676590388.79213</v>
      </c>
      <c r="F263">
        <v>56.137505203574797</v>
      </c>
      <c r="G263" t="s">
        <v>462</v>
      </c>
    </row>
    <row r="264" spans="1:7" x14ac:dyDescent="0.3">
      <c r="A264">
        <v>262</v>
      </c>
      <c r="B264">
        <v>2018</v>
      </c>
      <c r="C264">
        <v>7</v>
      </c>
      <c r="D264" t="s">
        <v>575</v>
      </c>
      <c r="E264" s="1">
        <v>15608902054.800699</v>
      </c>
      <c r="F264">
        <v>19.8331812997152</v>
      </c>
      <c r="G264" t="s">
        <v>462</v>
      </c>
    </row>
    <row r="265" spans="1:7" x14ac:dyDescent="0.3">
      <c r="A265">
        <v>263</v>
      </c>
      <c r="B265">
        <v>2018</v>
      </c>
      <c r="C265">
        <v>7</v>
      </c>
      <c r="D265" t="s">
        <v>576</v>
      </c>
      <c r="E265" s="1">
        <v>9119548004.6359005</v>
      </c>
      <c r="F265">
        <v>23.7781192810227</v>
      </c>
      <c r="G265" t="s">
        <v>462</v>
      </c>
    </row>
    <row r="266" spans="1:7" x14ac:dyDescent="0.3">
      <c r="A266">
        <v>264</v>
      </c>
      <c r="B266">
        <v>2018</v>
      </c>
      <c r="C266">
        <v>7</v>
      </c>
      <c r="E266" s="1">
        <v>161501956.81839201</v>
      </c>
      <c r="F266">
        <v>116.767792940752</v>
      </c>
      <c r="G266" t="s">
        <v>462</v>
      </c>
    </row>
    <row r="267" spans="1:7" x14ac:dyDescent="0.3">
      <c r="A267">
        <v>265</v>
      </c>
      <c r="B267">
        <v>2018</v>
      </c>
      <c r="C267">
        <v>7</v>
      </c>
      <c r="E267" s="1">
        <v>65243578.451299801</v>
      </c>
      <c r="F267">
        <v>107.64167963190199</v>
      </c>
      <c r="G267" t="s">
        <v>462</v>
      </c>
    </row>
    <row r="268" spans="1:7" x14ac:dyDescent="0.3">
      <c r="A268">
        <v>266</v>
      </c>
      <c r="B268">
        <v>2018</v>
      </c>
      <c r="C268">
        <v>7</v>
      </c>
      <c r="E268" s="1">
        <v>50371439.409029402</v>
      </c>
      <c r="F268">
        <v>100.01127636432599</v>
      </c>
      <c r="G268" t="s">
        <v>462</v>
      </c>
    </row>
    <row r="269" spans="1:7" x14ac:dyDescent="0.3">
      <c r="A269">
        <v>267</v>
      </c>
      <c r="B269">
        <v>2018</v>
      </c>
      <c r="C269">
        <v>7</v>
      </c>
      <c r="D269" t="s">
        <v>577</v>
      </c>
      <c r="E269" s="1">
        <v>556126121.47272003</v>
      </c>
      <c r="F269">
        <v>59.343728311594802</v>
      </c>
      <c r="G269" t="s">
        <v>462</v>
      </c>
    </row>
    <row r="270" spans="1:7" x14ac:dyDescent="0.3">
      <c r="A270">
        <v>268</v>
      </c>
      <c r="B270">
        <v>2018</v>
      </c>
      <c r="C270">
        <v>7</v>
      </c>
      <c r="D270" t="s">
        <v>578</v>
      </c>
      <c r="E270" s="1">
        <v>1024312239.624</v>
      </c>
      <c r="F270">
        <v>18.6114514068829</v>
      </c>
      <c r="G270" t="s">
        <v>462</v>
      </c>
    </row>
    <row r="271" spans="1:7" x14ac:dyDescent="0.3">
      <c r="A271">
        <v>269</v>
      </c>
      <c r="B271">
        <v>2018</v>
      </c>
      <c r="C271">
        <v>7</v>
      </c>
      <c r="D271" t="s">
        <v>579</v>
      </c>
      <c r="E271" s="1">
        <v>739992235.71109498</v>
      </c>
      <c r="F271">
        <v>9.7962627328360306</v>
      </c>
      <c r="G271" t="s">
        <v>462</v>
      </c>
    </row>
    <row r="272" spans="1:7" x14ac:dyDescent="0.3">
      <c r="A272">
        <v>270</v>
      </c>
      <c r="B272">
        <v>2018</v>
      </c>
      <c r="C272">
        <v>7</v>
      </c>
      <c r="D272" t="s">
        <v>580</v>
      </c>
      <c r="E272" s="1">
        <v>5512709205.3105698</v>
      </c>
      <c r="F272">
        <v>11.549451984423801</v>
      </c>
      <c r="G272" t="s">
        <v>462</v>
      </c>
    </row>
    <row r="273" spans="1:7" x14ac:dyDescent="0.3">
      <c r="A273">
        <v>271</v>
      </c>
      <c r="B273">
        <v>2018</v>
      </c>
      <c r="C273">
        <v>7</v>
      </c>
      <c r="D273" t="s">
        <v>581</v>
      </c>
      <c r="E273" s="1">
        <v>7164472132.1464901</v>
      </c>
      <c r="F273">
        <v>71.273789622276098</v>
      </c>
      <c r="G273" t="s">
        <v>462</v>
      </c>
    </row>
    <row r="274" spans="1:7" x14ac:dyDescent="0.3">
      <c r="A274">
        <v>272</v>
      </c>
      <c r="B274">
        <v>2018</v>
      </c>
      <c r="C274">
        <v>7</v>
      </c>
      <c r="D274" t="s">
        <v>582</v>
      </c>
      <c r="E274" s="1">
        <v>6661812818.3780298</v>
      </c>
      <c r="F274">
        <v>38.3838058407623</v>
      </c>
      <c r="G274" t="s">
        <v>462</v>
      </c>
    </row>
    <row r="275" spans="1:7" x14ac:dyDescent="0.3">
      <c r="A275">
        <v>273</v>
      </c>
      <c r="B275">
        <v>2018</v>
      </c>
      <c r="C275">
        <v>7</v>
      </c>
      <c r="D275" t="s">
        <v>583</v>
      </c>
      <c r="E275" s="1">
        <v>406286451.81799197</v>
      </c>
      <c r="F275">
        <v>140.64793857103601</v>
      </c>
      <c r="G275" t="s">
        <v>462</v>
      </c>
    </row>
    <row r="276" spans="1:7" x14ac:dyDescent="0.3">
      <c r="A276">
        <v>274</v>
      </c>
      <c r="B276">
        <v>2018</v>
      </c>
      <c r="C276">
        <v>7</v>
      </c>
      <c r="D276" t="s">
        <v>584</v>
      </c>
      <c r="E276" s="1">
        <v>3932706090.7608199</v>
      </c>
      <c r="F276">
        <v>10.419895179451901</v>
      </c>
      <c r="G276" t="s">
        <v>462</v>
      </c>
    </row>
    <row r="277" spans="1:7" x14ac:dyDescent="0.3">
      <c r="A277">
        <v>275</v>
      </c>
      <c r="B277">
        <v>2018</v>
      </c>
      <c r="C277">
        <v>7</v>
      </c>
      <c r="D277" t="s">
        <v>585</v>
      </c>
      <c r="E277" s="1">
        <v>3973088280.6458302</v>
      </c>
      <c r="F277">
        <v>14.3429106920047</v>
      </c>
      <c r="G277" t="s">
        <v>462</v>
      </c>
    </row>
    <row r="278" spans="1:7" x14ac:dyDescent="0.3">
      <c r="A278">
        <v>276</v>
      </c>
      <c r="B278">
        <v>2018</v>
      </c>
      <c r="C278">
        <v>7</v>
      </c>
      <c r="D278" t="s">
        <v>586</v>
      </c>
      <c r="E278" s="1">
        <v>5535120142.6341896</v>
      </c>
      <c r="F278">
        <v>5.0667703810703504</v>
      </c>
      <c r="G278" t="s">
        <v>462</v>
      </c>
    </row>
    <row r="279" spans="1:7" x14ac:dyDescent="0.3">
      <c r="A279">
        <v>277</v>
      </c>
      <c r="B279">
        <v>2018</v>
      </c>
      <c r="C279">
        <v>7</v>
      </c>
      <c r="D279" t="s">
        <v>587</v>
      </c>
      <c r="E279" s="1">
        <v>2192163995.0931001</v>
      </c>
      <c r="F279">
        <v>19.229057600514899</v>
      </c>
      <c r="G279" t="s">
        <v>462</v>
      </c>
    </row>
    <row r="280" spans="1:7" x14ac:dyDescent="0.3">
      <c r="A280">
        <v>278</v>
      </c>
      <c r="B280">
        <v>2018</v>
      </c>
      <c r="C280">
        <v>7</v>
      </c>
      <c r="D280" t="s">
        <v>588</v>
      </c>
      <c r="E280" s="1">
        <v>8407024390.8218403</v>
      </c>
      <c r="F280">
        <v>17.312479017699701</v>
      </c>
      <c r="G280" t="s">
        <v>462</v>
      </c>
    </row>
    <row r="281" spans="1:7" x14ac:dyDescent="0.3">
      <c r="A281">
        <v>279</v>
      </c>
      <c r="B281">
        <v>2018</v>
      </c>
      <c r="C281">
        <v>7</v>
      </c>
      <c r="D281" t="s">
        <v>589</v>
      </c>
      <c r="E281" s="1">
        <v>1198291253.1898401</v>
      </c>
      <c r="F281">
        <v>44.679435123591702</v>
      </c>
      <c r="G281" t="s">
        <v>462</v>
      </c>
    </row>
    <row r="282" spans="1:7" x14ac:dyDescent="0.3">
      <c r="A282">
        <v>280</v>
      </c>
      <c r="B282">
        <v>2018</v>
      </c>
      <c r="C282">
        <v>7</v>
      </c>
      <c r="D282" t="s">
        <v>590</v>
      </c>
      <c r="E282" s="1">
        <v>356173001.030999</v>
      </c>
      <c r="F282">
        <v>70.827227172300596</v>
      </c>
      <c r="G282" t="s">
        <v>462</v>
      </c>
    </row>
    <row r="283" spans="1:7" x14ac:dyDescent="0.3">
      <c r="A283">
        <v>281</v>
      </c>
      <c r="B283">
        <v>2018</v>
      </c>
      <c r="C283">
        <v>7</v>
      </c>
      <c r="D283" t="s">
        <v>591</v>
      </c>
      <c r="E283" s="1">
        <v>454996731.91757298</v>
      </c>
      <c r="F283">
        <v>69.115726399437094</v>
      </c>
      <c r="G283" t="s">
        <v>462</v>
      </c>
    </row>
    <row r="284" spans="1:7" x14ac:dyDescent="0.3">
      <c r="A284">
        <v>282</v>
      </c>
      <c r="B284">
        <v>2018</v>
      </c>
      <c r="C284">
        <v>7</v>
      </c>
      <c r="D284" t="s">
        <v>592</v>
      </c>
      <c r="E284" s="1">
        <v>521814786.00248098</v>
      </c>
      <c r="F284">
        <v>62.937477418584599</v>
      </c>
      <c r="G284" t="s">
        <v>462</v>
      </c>
    </row>
    <row r="285" spans="1:7" x14ac:dyDescent="0.3">
      <c r="A285">
        <v>283</v>
      </c>
      <c r="B285">
        <v>2018</v>
      </c>
      <c r="C285">
        <v>7</v>
      </c>
      <c r="D285" t="s">
        <v>593</v>
      </c>
      <c r="E285" s="1">
        <v>432368951.73227799</v>
      </c>
      <c r="F285">
        <v>62.195256594570097</v>
      </c>
      <c r="G285" t="s">
        <v>462</v>
      </c>
    </row>
    <row r="286" spans="1:7" x14ac:dyDescent="0.3">
      <c r="A286">
        <v>284</v>
      </c>
      <c r="B286">
        <v>2018</v>
      </c>
      <c r="C286">
        <v>7</v>
      </c>
      <c r="D286" t="s">
        <v>594</v>
      </c>
      <c r="E286" s="1">
        <v>686202133.41617095</v>
      </c>
      <c r="F286">
        <v>48.031214817142803</v>
      </c>
      <c r="G286" t="s">
        <v>462</v>
      </c>
    </row>
    <row r="287" spans="1:7" x14ac:dyDescent="0.3">
      <c r="A287">
        <v>285</v>
      </c>
      <c r="B287">
        <v>2018</v>
      </c>
      <c r="C287">
        <v>7</v>
      </c>
      <c r="D287" t="s">
        <v>595</v>
      </c>
      <c r="E287" s="1">
        <v>443688167.58483201</v>
      </c>
      <c r="F287">
        <v>77.3498054076112</v>
      </c>
      <c r="G287" t="s">
        <v>462</v>
      </c>
    </row>
    <row r="288" spans="1:7" x14ac:dyDescent="0.3">
      <c r="A288">
        <v>286</v>
      </c>
      <c r="B288">
        <v>2018</v>
      </c>
      <c r="C288">
        <v>7</v>
      </c>
      <c r="D288" t="s">
        <v>596</v>
      </c>
      <c r="E288" s="1">
        <v>547816756.07480204</v>
      </c>
      <c r="F288">
        <v>76.981042490618194</v>
      </c>
      <c r="G288" t="s">
        <v>462</v>
      </c>
    </row>
    <row r="289" spans="1:7" x14ac:dyDescent="0.3">
      <c r="A289">
        <v>287</v>
      </c>
      <c r="B289">
        <v>2018</v>
      </c>
      <c r="C289">
        <v>8</v>
      </c>
      <c r="D289" t="s">
        <v>558</v>
      </c>
      <c r="E289" s="1">
        <v>1833825795.12988</v>
      </c>
      <c r="F289">
        <v>0.60950500112894701</v>
      </c>
      <c r="G289" t="s">
        <v>462</v>
      </c>
    </row>
    <row r="290" spans="1:7" x14ac:dyDescent="0.3">
      <c r="A290">
        <v>288</v>
      </c>
      <c r="B290">
        <v>2018</v>
      </c>
      <c r="C290">
        <v>8</v>
      </c>
      <c r="D290" t="s">
        <v>559</v>
      </c>
      <c r="E290" s="1">
        <v>748665255.43713903</v>
      </c>
      <c r="F290">
        <v>12.0478082678899</v>
      </c>
      <c r="G290" t="s">
        <v>462</v>
      </c>
    </row>
    <row r="291" spans="1:7" x14ac:dyDescent="0.3">
      <c r="A291">
        <v>289</v>
      </c>
      <c r="B291">
        <v>2018</v>
      </c>
      <c r="C291">
        <v>8</v>
      </c>
      <c r="D291" t="s">
        <v>560</v>
      </c>
      <c r="E291" s="1">
        <v>8269171080.7181702</v>
      </c>
      <c r="F291">
        <v>16.204196048712799</v>
      </c>
      <c r="G291" t="s">
        <v>462</v>
      </c>
    </row>
    <row r="292" spans="1:7" x14ac:dyDescent="0.3">
      <c r="A292">
        <v>290</v>
      </c>
      <c r="B292">
        <v>2018</v>
      </c>
      <c r="C292">
        <v>8</v>
      </c>
      <c r="D292" t="s">
        <v>561</v>
      </c>
      <c r="E292" s="1">
        <v>721383548.63761795</v>
      </c>
      <c r="F292">
        <v>32.685611442164998</v>
      </c>
      <c r="G292" t="s">
        <v>462</v>
      </c>
    </row>
    <row r="293" spans="1:7" x14ac:dyDescent="0.3">
      <c r="A293">
        <v>291</v>
      </c>
      <c r="B293">
        <v>2018</v>
      </c>
      <c r="C293">
        <v>8</v>
      </c>
      <c r="D293" t="s">
        <v>562</v>
      </c>
      <c r="E293" s="1">
        <v>258287561.34354299</v>
      </c>
      <c r="F293">
        <v>48.903160380552798</v>
      </c>
      <c r="G293" t="s">
        <v>462</v>
      </c>
    </row>
    <row r="294" spans="1:7" x14ac:dyDescent="0.3">
      <c r="A294">
        <v>292</v>
      </c>
      <c r="B294">
        <v>2018</v>
      </c>
      <c r="C294">
        <v>8</v>
      </c>
      <c r="D294" t="s">
        <v>563</v>
      </c>
      <c r="E294" s="1">
        <v>610974628.21291006</v>
      </c>
      <c r="F294">
        <v>14.0361550776647</v>
      </c>
      <c r="G294" t="s">
        <v>462</v>
      </c>
    </row>
    <row r="295" spans="1:7" x14ac:dyDescent="0.3">
      <c r="A295">
        <v>293</v>
      </c>
      <c r="B295">
        <v>2018</v>
      </c>
      <c r="C295">
        <v>8</v>
      </c>
      <c r="D295" t="s">
        <v>564</v>
      </c>
      <c r="E295" s="1">
        <v>227211778.53975901</v>
      </c>
      <c r="F295">
        <v>36.401725488430102</v>
      </c>
      <c r="G295" t="s">
        <v>462</v>
      </c>
    </row>
    <row r="296" spans="1:7" x14ac:dyDescent="0.3">
      <c r="A296">
        <v>294</v>
      </c>
      <c r="B296">
        <v>2018</v>
      </c>
      <c r="C296">
        <v>8</v>
      </c>
      <c r="D296" t="s">
        <v>565</v>
      </c>
      <c r="E296" s="1">
        <v>3177950106.6955199</v>
      </c>
      <c r="F296">
        <v>6.2747899155268003</v>
      </c>
      <c r="G296" t="s">
        <v>462</v>
      </c>
    </row>
    <row r="297" spans="1:7" x14ac:dyDescent="0.3">
      <c r="A297">
        <v>295</v>
      </c>
      <c r="B297">
        <v>2018</v>
      </c>
      <c r="C297">
        <v>8</v>
      </c>
      <c r="D297" t="s">
        <v>566</v>
      </c>
      <c r="E297" s="1">
        <v>7443299576.6343002</v>
      </c>
      <c r="F297">
        <v>3.05712717928545</v>
      </c>
      <c r="G297" t="s">
        <v>462</v>
      </c>
    </row>
    <row r="298" spans="1:7" x14ac:dyDescent="0.3">
      <c r="A298">
        <v>296</v>
      </c>
      <c r="B298">
        <v>2018</v>
      </c>
      <c r="C298">
        <v>8</v>
      </c>
      <c r="D298" t="s">
        <v>567</v>
      </c>
      <c r="E298" s="1">
        <v>320814751.264112</v>
      </c>
      <c r="F298">
        <v>38.869941514351702</v>
      </c>
      <c r="G298" t="s">
        <v>462</v>
      </c>
    </row>
    <row r="299" spans="1:7" x14ac:dyDescent="0.3">
      <c r="A299">
        <v>297</v>
      </c>
      <c r="B299">
        <v>2018</v>
      </c>
      <c r="C299">
        <v>8</v>
      </c>
      <c r="D299" t="s">
        <v>568</v>
      </c>
      <c r="E299" s="1">
        <v>10295748731.2568</v>
      </c>
      <c r="F299">
        <v>19.071193009564599</v>
      </c>
      <c r="G299" t="s">
        <v>462</v>
      </c>
    </row>
    <row r="300" spans="1:7" x14ac:dyDescent="0.3">
      <c r="A300">
        <v>298</v>
      </c>
      <c r="B300">
        <v>2018</v>
      </c>
      <c r="C300">
        <v>8</v>
      </c>
      <c r="D300" t="s">
        <v>569</v>
      </c>
      <c r="E300" s="1">
        <v>453167914.92408299</v>
      </c>
      <c r="F300">
        <v>8.2665512903837204</v>
      </c>
      <c r="G300" t="s">
        <v>462</v>
      </c>
    </row>
    <row r="301" spans="1:7" x14ac:dyDescent="0.3">
      <c r="A301">
        <v>299</v>
      </c>
      <c r="B301">
        <v>2018</v>
      </c>
      <c r="C301">
        <v>8</v>
      </c>
      <c r="D301" t="s">
        <v>570</v>
      </c>
      <c r="E301" s="1">
        <v>11800844813.4471</v>
      </c>
      <c r="F301">
        <v>7.07914944662528</v>
      </c>
      <c r="G301" t="s">
        <v>462</v>
      </c>
    </row>
    <row r="302" spans="1:7" x14ac:dyDescent="0.3">
      <c r="A302">
        <v>300</v>
      </c>
      <c r="B302">
        <v>2018</v>
      </c>
      <c r="C302">
        <v>8</v>
      </c>
      <c r="D302" t="s">
        <v>571</v>
      </c>
      <c r="E302" s="1">
        <v>376596900.34721798</v>
      </c>
      <c r="F302">
        <v>26.974338159597199</v>
      </c>
      <c r="G302" t="s">
        <v>462</v>
      </c>
    </row>
    <row r="303" spans="1:7" x14ac:dyDescent="0.3">
      <c r="A303">
        <v>301</v>
      </c>
      <c r="B303">
        <v>2018</v>
      </c>
      <c r="C303">
        <v>8</v>
      </c>
      <c r="D303" t="s">
        <v>572</v>
      </c>
      <c r="E303" s="1">
        <v>445516204.77779102</v>
      </c>
      <c r="F303">
        <v>15.553591067495899</v>
      </c>
      <c r="G303" t="s">
        <v>462</v>
      </c>
    </row>
    <row r="304" spans="1:7" x14ac:dyDescent="0.3">
      <c r="A304">
        <v>302</v>
      </c>
      <c r="B304">
        <v>2018</v>
      </c>
      <c r="C304">
        <v>8</v>
      </c>
      <c r="D304" t="s">
        <v>573</v>
      </c>
      <c r="E304" s="1">
        <v>3676590388.79213</v>
      </c>
      <c r="F304">
        <v>19.829165593397299</v>
      </c>
      <c r="G304" t="s">
        <v>462</v>
      </c>
    </row>
    <row r="305" spans="1:7" x14ac:dyDescent="0.3">
      <c r="A305">
        <v>303</v>
      </c>
      <c r="B305">
        <v>2018</v>
      </c>
      <c r="C305">
        <v>8</v>
      </c>
      <c r="D305" t="s">
        <v>575</v>
      </c>
      <c r="E305" s="1">
        <v>15608902054.800699</v>
      </c>
      <c r="F305">
        <v>11.2666333035116</v>
      </c>
      <c r="G305" t="s">
        <v>462</v>
      </c>
    </row>
    <row r="306" spans="1:7" x14ac:dyDescent="0.3">
      <c r="A306">
        <v>304</v>
      </c>
      <c r="B306">
        <v>2018</v>
      </c>
      <c r="C306">
        <v>8</v>
      </c>
      <c r="D306" t="s">
        <v>576</v>
      </c>
      <c r="E306" s="1">
        <v>9119548004.6359005</v>
      </c>
      <c r="F306">
        <v>19.014411605831398</v>
      </c>
      <c r="G306" t="s">
        <v>462</v>
      </c>
    </row>
    <row r="307" spans="1:7" x14ac:dyDescent="0.3">
      <c r="A307">
        <v>305</v>
      </c>
      <c r="B307">
        <v>2018</v>
      </c>
      <c r="C307">
        <v>8</v>
      </c>
      <c r="E307" s="1">
        <v>161501956.81839201</v>
      </c>
      <c r="F307">
        <v>109.75008094218801</v>
      </c>
      <c r="G307" t="s">
        <v>462</v>
      </c>
    </row>
    <row r="308" spans="1:7" x14ac:dyDescent="0.3">
      <c r="A308">
        <v>306</v>
      </c>
      <c r="B308">
        <v>2018</v>
      </c>
      <c r="C308">
        <v>8</v>
      </c>
      <c r="E308" s="1">
        <v>65243578.451299801</v>
      </c>
      <c r="F308">
        <v>73.8163377826518</v>
      </c>
      <c r="G308" t="s">
        <v>462</v>
      </c>
    </row>
    <row r="309" spans="1:7" x14ac:dyDescent="0.3">
      <c r="A309">
        <v>307</v>
      </c>
      <c r="B309">
        <v>2018</v>
      </c>
      <c r="C309">
        <v>8</v>
      </c>
      <c r="E309" s="1">
        <v>50371439.409029402</v>
      </c>
      <c r="F309">
        <v>75.887301746383301</v>
      </c>
      <c r="G309" t="s">
        <v>462</v>
      </c>
    </row>
    <row r="310" spans="1:7" x14ac:dyDescent="0.3">
      <c r="A310">
        <v>308</v>
      </c>
      <c r="B310">
        <v>2018</v>
      </c>
      <c r="C310">
        <v>8</v>
      </c>
      <c r="D310" t="s">
        <v>577</v>
      </c>
      <c r="E310" s="1">
        <v>556126121.47272003</v>
      </c>
      <c r="F310">
        <v>53.860790458304201</v>
      </c>
      <c r="G310" t="s">
        <v>462</v>
      </c>
    </row>
    <row r="311" spans="1:7" x14ac:dyDescent="0.3">
      <c r="A311">
        <v>309</v>
      </c>
      <c r="B311">
        <v>2018</v>
      </c>
      <c r="C311">
        <v>8</v>
      </c>
      <c r="D311" t="s">
        <v>578</v>
      </c>
      <c r="E311" s="1">
        <v>1024312239.624</v>
      </c>
      <c r="F311">
        <v>17.681779378779702</v>
      </c>
      <c r="G311" t="s">
        <v>462</v>
      </c>
    </row>
    <row r="312" spans="1:7" x14ac:dyDescent="0.3">
      <c r="A312">
        <v>310</v>
      </c>
      <c r="B312">
        <v>2018</v>
      </c>
      <c r="C312">
        <v>8</v>
      </c>
      <c r="D312" t="s">
        <v>579</v>
      </c>
      <c r="E312" s="1">
        <v>739992235.71109498</v>
      </c>
      <c r="F312">
        <v>6.1703206275206197</v>
      </c>
      <c r="G312" t="s">
        <v>462</v>
      </c>
    </row>
    <row r="313" spans="1:7" x14ac:dyDescent="0.3">
      <c r="A313">
        <v>311</v>
      </c>
      <c r="B313">
        <v>2018</v>
      </c>
      <c r="C313">
        <v>8</v>
      </c>
      <c r="D313" t="s">
        <v>580</v>
      </c>
      <c r="E313" s="1">
        <v>5512709205.3105698</v>
      </c>
      <c r="F313">
        <v>7.0537520350187997</v>
      </c>
      <c r="G313" t="s">
        <v>462</v>
      </c>
    </row>
    <row r="314" spans="1:7" x14ac:dyDescent="0.3">
      <c r="A314">
        <v>312</v>
      </c>
      <c r="B314">
        <v>2018</v>
      </c>
      <c r="C314">
        <v>8</v>
      </c>
      <c r="D314" t="s">
        <v>581</v>
      </c>
      <c r="E314" s="1">
        <v>7164472132.1464901</v>
      </c>
      <c r="F314">
        <v>32.9401834163247</v>
      </c>
      <c r="G314" t="s">
        <v>462</v>
      </c>
    </row>
    <row r="315" spans="1:7" x14ac:dyDescent="0.3">
      <c r="A315">
        <v>313</v>
      </c>
      <c r="B315">
        <v>2018</v>
      </c>
      <c r="C315">
        <v>8</v>
      </c>
      <c r="D315" t="s">
        <v>582</v>
      </c>
      <c r="E315" s="1">
        <v>6661812818.3780298</v>
      </c>
      <c r="F315">
        <v>23.741300457065101</v>
      </c>
      <c r="G315" t="s">
        <v>462</v>
      </c>
    </row>
    <row r="316" spans="1:7" x14ac:dyDescent="0.3">
      <c r="A316">
        <v>314</v>
      </c>
      <c r="B316">
        <v>2018</v>
      </c>
      <c r="C316">
        <v>8</v>
      </c>
      <c r="D316" t="s">
        <v>583</v>
      </c>
      <c r="E316" s="1">
        <v>406286451.81799197</v>
      </c>
      <c r="F316">
        <v>38.144824937385799</v>
      </c>
      <c r="G316" t="s">
        <v>462</v>
      </c>
    </row>
    <row r="317" spans="1:7" x14ac:dyDescent="0.3">
      <c r="A317">
        <v>315</v>
      </c>
      <c r="B317">
        <v>2018</v>
      </c>
      <c r="C317">
        <v>8</v>
      </c>
      <c r="D317" t="s">
        <v>584</v>
      </c>
      <c r="E317" s="1">
        <v>3932706090.7608199</v>
      </c>
      <c r="F317">
        <v>3.39167074059965</v>
      </c>
      <c r="G317" t="s">
        <v>462</v>
      </c>
    </row>
    <row r="318" spans="1:7" x14ac:dyDescent="0.3">
      <c r="A318">
        <v>316</v>
      </c>
      <c r="B318">
        <v>2018</v>
      </c>
      <c r="C318">
        <v>8</v>
      </c>
      <c r="D318" t="s">
        <v>585</v>
      </c>
      <c r="E318" s="1">
        <v>3973088280.6458302</v>
      </c>
      <c r="F318">
        <v>5.7499423979759996</v>
      </c>
      <c r="G318" t="s">
        <v>462</v>
      </c>
    </row>
    <row r="319" spans="1:7" x14ac:dyDescent="0.3">
      <c r="A319">
        <v>317</v>
      </c>
      <c r="B319">
        <v>2018</v>
      </c>
      <c r="C319">
        <v>8</v>
      </c>
      <c r="D319" t="s">
        <v>586</v>
      </c>
      <c r="E319" s="1">
        <v>5535120142.6341896</v>
      </c>
      <c r="F319">
        <v>2.80113760217569</v>
      </c>
      <c r="G319" t="s">
        <v>462</v>
      </c>
    </row>
    <row r="320" spans="1:7" x14ac:dyDescent="0.3">
      <c r="A320">
        <v>318</v>
      </c>
      <c r="B320">
        <v>2018</v>
      </c>
      <c r="C320">
        <v>8</v>
      </c>
      <c r="D320" t="s">
        <v>587</v>
      </c>
      <c r="E320" s="1">
        <v>2192163995.0931001</v>
      </c>
      <c r="F320">
        <v>7.8999577113750998</v>
      </c>
      <c r="G320" t="s">
        <v>462</v>
      </c>
    </row>
    <row r="321" spans="1:7" x14ac:dyDescent="0.3">
      <c r="A321">
        <v>319</v>
      </c>
      <c r="B321">
        <v>2018</v>
      </c>
      <c r="C321">
        <v>8</v>
      </c>
      <c r="D321" t="s">
        <v>588</v>
      </c>
      <c r="E321" s="1">
        <v>8407024390.8218403</v>
      </c>
      <c r="F321">
        <v>7.6172121768280503</v>
      </c>
      <c r="G321" t="s">
        <v>462</v>
      </c>
    </row>
    <row r="322" spans="1:7" x14ac:dyDescent="0.3">
      <c r="A322">
        <v>320</v>
      </c>
      <c r="B322">
        <v>2018</v>
      </c>
      <c r="C322">
        <v>8</v>
      </c>
      <c r="D322" t="s">
        <v>589</v>
      </c>
      <c r="E322" s="1">
        <v>1198291253.1898401</v>
      </c>
      <c r="F322">
        <v>19.610681259184702</v>
      </c>
      <c r="G322" t="s">
        <v>462</v>
      </c>
    </row>
    <row r="323" spans="1:7" x14ac:dyDescent="0.3">
      <c r="A323">
        <v>321</v>
      </c>
      <c r="B323">
        <v>2018</v>
      </c>
      <c r="C323">
        <v>8</v>
      </c>
      <c r="D323" t="s">
        <v>590</v>
      </c>
      <c r="E323" s="1">
        <v>356173001.030999</v>
      </c>
      <c r="F323">
        <v>28.287991843607202</v>
      </c>
      <c r="G323" t="s">
        <v>462</v>
      </c>
    </row>
    <row r="324" spans="1:7" x14ac:dyDescent="0.3">
      <c r="A324">
        <v>322</v>
      </c>
      <c r="B324">
        <v>2018</v>
      </c>
      <c r="C324">
        <v>8</v>
      </c>
      <c r="D324" t="s">
        <v>591</v>
      </c>
      <c r="E324" s="1">
        <v>454996731.91757298</v>
      </c>
      <c r="F324">
        <v>30.679833376363899</v>
      </c>
      <c r="G324" t="s">
        <v>462</v>
      </c>
    </row>
    <row r="325" spans="1:7" x14ac:dyDescent="0.3">
      <c r="A325">
        <v>323</v>
      </c>
      <c r="B325">
        <v>2018</v>
      </c>
      <c r="C325">
        <v>8</v>
      </c>
      <c r="D325" t="s">
        <v>592</v>
      </c>
      <c r="E325" s="1">
        <v>521814786.00248098</v>
      </c>
      <c r="F325">
        <v>36.825663865551903</v>
      </c>
      <c r="G325" t="s">
        <v>462</v>
      </c>
    </row>
    <row r="326" spans="1:7" x14ac:dyDescent="0.3">
      <c r="A326">
        <v>324</v>
      </c>
      <c r="B326">
        <v>2018</v>
      </c>
      <c r="C326">
        <v>8</v>
      </c>
      <c r="D326" t="s">
        <v>593</v>
      </c>
      <c r="E326" s="1">
        <v>432368951.73227799</v>
      </c>
      <c r="F326">
        <v>63.300943314002801</v>
      </c>
      <c r="G326" t="s">
        <v>462</v>
      </c>
    </row>
    <row r="327" spans="1:7" x14ac:dyDescent="0.3">
      <c r="A327">
        <v>325</v>
      </c>
      <c r="B327">
        <v>2018</v>
      </c>
      <c r="C327">
        <v>8</v>
      </c>
      <c r="D327" t="s">
        <v>594</v>
      </c>
      <c r="E327" s="1">
        <v>686202133.41617095</v>
      </c>
      <c r="F327">
        <v>45.721077403203402</v>
      </c>
      <c r="G327" t="s">
        <v>462</v>
      </c>
    </row>
    <row r="328" spans="1:7" x14ac:dyDescent="0.3">
      <c r="A328">
        <v>326</v>
      </c>
      <c r="B328">
        <v>2018</v>
      </c>
      <c r="C328">
        <v>8</v>
      </c>
      <c r="D328" t="s">
        <v>595</v>
      </c>
      <c r="E328" s="1">
        <v>443688167.58483201</v>
      </c>
      <c r="F328">
        <v>84.7587839292908</v>
      </c>
      <c r="G328" t="s">
        <v>462</v>
      </c>
    </row>
    <row r="329" spans="1:7" x14ac:dyDescent="0.3">
      <c r="A329">
        <v>327</v>
      </c>
      <c r="B329">
        <v>2018</v>
      </c>
      <c r="C329">
        <v>8</v>
      </c>
      <c r="D329" t="s">
        <v>596</v>
      </c>
      <c r="E329" s="1">
        <v>547816756.07480204</v>
      </c>
      <c r="F329">
        <v>70.8589631027655</v>
      </c>
      <c r="G329" t="s">
        <v>462</v>
      </c>
    </row>
    <row r="330" spans="1:7" x14ac:dyDescent="0.3">
      <c r="A330">
        <v>328</v>
      </c>
      <c r="B330">
        <v>2018</v>
      </c>
      <c r="C330">
        <v>9</v>
      </c>
      <c r="D330" t="s">
        <v>558</v>
      </c>
      <c r="E330" s="1">
        <v>1833825795.12988</v>
      </c>
      <c r="F330">
        <v>4.3188489386629803</v>
      </c>
      <c r="G330" t="s">
        <v>462</v>
      </c>
    </row>
    <row r="331" spans="1:7" x14ac:dyDescent="0.3">
      <c r="A331">
        <v>329</v>
      </c>
      <c r="B331">
        <v>2018</v>
      </c>
      <c r="C331">
        <v>9</v>
      </c>
      <c r="D331" t="s">
        <v>559</v>
      </c>
      <c r="E331" s="1">
        <v>748665255.43713903</v>
      </c>
      <c r="F331">
        <v>26.434316982535499</v>
      </c>
      <c r="G331" t="s">
        <v>462</v>
      </c>
    </row>
    <row r="332" spans="1:7" x14ac:dyDescent="0.3">
      <c r="A332">
        <v>330</v>
      </c>
      <c r="B332">
        <v>2018</v>
      </c>
      <c r="C332">
        <v>9</v>
      </c>
      <c r="D332" t="s">
        <v>560</v>
      </c>
      <c r="E332" s="1">
        <v>8269171080.7181702</v>
      </c>
      <c r="F332">
        <v>20.3060087511404</v>
      </c>
      <c r="G332" t="s">
        <v>462</v>
      </c>
    </row>
    <row r="333" spans="1:7" x14ac:dyDescent="0.3">
      <c r="A333">
        <v>331</v>
      </c>
      <c r="B333">
        <v>2018</v>
      </c>
      <c r="C333">
        <v>9</v>
      </c>
      <c r="D333" t="s">
        <v>561</v>
      </c>
      <c r="E333" s="1">
        <v>721383548.63761795</v>
      </c>
      <c r="F333">
        <v>62.448580344183803</v>
      </c>
      <c r="G333" t="s">
        <v>462</v>
      </c>
    </row>
    <row r="334" spans="1:7" x14ac:dyDescent="0.3">
      <c r="A334">
        <v>332</v>
      </c>
      <c r="B334">
        <v>2018</v>
      </c>
      <c r="C334">
        <v>9</v>
      </c>
      <c r="D334" t="s">
        <v>562</v>
      </c>
      <c r="E334" s="1">
        <v>258287561.34354299</v>
      </c>
      <c r="F334">
        <v>82.046429887798297</v>
      </c>
      <c r="G334" t="s">
        <v>462</v>
      </c>
    </row>
    <row r="335" spans="1:7" x14ac:dyDescent="0.3">
      <c r="A335">
        <v>333</v>
      </c>
      <c r="B335">
        <v>2018</v>
      </c>
      <c r="C335">
        <v>9</v>
      </c>
      <c r="D335" t="s">
        <v>563</v>
      </c>
      <c r="E335" s="1">
        <v>610974628.21291006</v>
      </c>
      <c r="F335">
        <v>25.1167303599196</v>
      </c>
      <c r="G335" t="s">
        <v>462</v>
      </c>
    </row>
    <row r="336" spans="1:7" x14ac:dyDescent="0.3">
      <c r="A336">
        <v>334</v>
      </c>
      <c r="B336">
        <v>2018</v>
      </c>
      <c r="C336">
        <v>9</v>
      </c>
      <c r="D336" t="s">
        <v>564</v>
      </c>
      <c r="E336" s="1">
        <v>227211778.53975901</v>
      </c>
      <c r="F336">
        <v>49.265085775926302</v>
      </c>
      <c r="G336" t="s">
        <v>462</v>
      </c>
    </row>
    <row r="337" spans="1:7" x14ac:dyDescent="0.3">
      <c r="A337">
        <v>335</v>
      </c>
      <c r="B337">
        <v>2018</v>
      </c>
      <c r="C337">
        <v>9</v>
      </c>
      <c r="D337" t="s">
        <v>565</v>
      </c>
      <c r="E337" s="1">
        <v>3177950106.6955199</v>
      </c>
      <c r="F337">
        <v>3.5097505134347</v>
      </c>
      <c r="G337" t="s">
        <v>462</v>
      </c>
    </row>
    <row r="338" spans="1:7" x14ac:dyDescent="0.3">
      <c r="A338">
        <v>336</v>
      </c>
      <c r="B338">
        <v>2018</v>
      </c>
      <c r="C338">
        <v>9</v>
      </c>
      <c r="D338" t="s">
        <v>566</v>
      </c>
      <c r="E338" s="1">
        <v>7443299576.6343002</v>
      </c>
      <c r="F338">
        <v>9.3193909471126108</v>
      </c>
      <c r="G338" t="s">
        <v>462</v>
      </c>
    </row>
    <row r="339" spans="1:7" x14ac:dyDescent="0.3">
      <c r="A339">
        <v>337</v>
      </c>
      <c r="B339">
        <v>2018</v>
      </c>
      <c r="C339">
        <v>9</v>
      </c>
      <c r="D339" t="s">
        <v>567</v>
      </c>
      <c r="E339" s="1">
        <v>320814751.264112</v>
      </c>
      <c r="F339">
        <v>37.172589882088602</v>
      </c>
      <c r="G339" t="s">
        <v>462</v>
      </c>
    </row>
    <row r="340" spans="1:7" x14ac:dyDescent="0.3">
      <c r="A340">
        <v>338</v>
      </c>
      <c r="B340">
        <v>2018</v>
      </c>
      <c r="C340">
        <v>9</v>
      </c>
      <c r="D340" t="s">
        <v>568</v>
      </c>
      <c r="E340" s="1">
        <v>10295748731.2568</v>
      </c>
      <c r="F340">
        <v>17.441151941279699</v>
      </c>
      <c r="G340" t="s">
        <v>462</v>
      </c>
    </row>
    <row r="341" spans="1:7" x14ac:dyDescent="0.3">
      <c r="A341">
        <v>339</v>
      </c>
      <c r="B341">
        <v>2018</v>
      </c>
      <c r="C341">
        <v>9</v>
      </c>
      <c r="D341" t="s">
        <v>569</v>
      </c>
      <c r="E341" s="1">
        <v>453167914.92408299</v>
      </c>
      <c r="F341">
        <v>21.027854609288401</v>
      </c>
      <c r="G341" t="s">
        <v>462</v>
      </c>
    </row>
    <row r="342" spans="1:7" x14ac:dyDescent="0.3">
      <c r="A342">
        <v>340</v>
      </c>
      <c r="B342">
        <v>2018</v>
      </c>
      <c r="C342">
        <v>9</v>
      </c>
      <c r="D342" t="s">
        <v>570</v>
      </c>
      <c r="E342" s="1">
        <v>11800844813.4471</v>
      </c>
      <c r="F342">
        <v>9.1945235843462001</v>
      </c>
      <c r="G342" t="s">
        <v>462</v>
      </c>
    </row>
    <row r="343" spans="1:7" x14ac:dyDescent="0.3">
      <c r="A343">
        <v>341</v>
      </c>
      <c r="B343">
        <v>2018</v>
      </c>
      <c r="C343">
        <v>9</v>
      </c>
      <c r="D343" t="s">
        <v>571</v>
      </c>
      <c r="E343" s="1">
        <v>376596900.34721798</v>
      </c>
      <c r="F343">
        <v>19.516291643632101</v>
      </c>
      <c r="G343" t="s">
        <v>462</v>
      </c>
    </row>
    <row r="344" spans="1:7" x14ac:dyDescent="0.3">
      <c r="A344">
        <v>342</v>
      </c>
      <c r="B344">
        <v>2018</v>
      </c>
      <c r="C344">
        <v>9</v>
      </c>
      <c r="D344" t="s">
        <v>572</v>
      </c>
      <c r="E344" s="1">
        <v>445516204.77779102</v>
      </c>
      <c r="F344">
        <v>11.1894878564315</v>
      </c>
      <c r="G344" t="s">
        <v>462</v>
      </c>
    </row>
    <row r="345" spans="1:7" x14ac:dyDescent="0.3">
      <c r="A345">
        <v>343</v>
      </c>
      <c r="B345">
        <v>2018</v>
      </c>
      <c r="C345">
        <v>9</v>
      </c>
      <c r="D345" t="s">
        <v>573</v>
      </c>
      <c r="E345" s="1">
        <v>3676590388.79213</v>
      </c>
      <c r="F345">
        <v>22.227810236907299</v>
      </c>
      <c r="G345" t="s">
        <v>462</v>
      </c>
    </row>
    <row r="346" spans="1:7" x14ac:dyDescent="0.3">
      <c r="A346">
        <v>344</v>
      </c>
      <c r="B346">
        <v>2018</v>
      </c>
      <c r="C346">
        <v>9</v>
      </c>
      <c r="D346" t="s">
        <v>575</v>
      </c>
      <c r="E346" s="1">
        <v>15608902054.800699</v>
      </c>
      <c r="F346">
        <v>15.1509568904885</v>
      </c>
      <c r="G346" t="s">
        <v>462</v>
      </c>
    </row>
    <row r="347" spans="1:7" x14ac:dyDescent="0.3">
      <c r="A347">
        <v>345</v>
      </c>
      <c r="B347">
        <v>2018</v>
      </c>
      <c r="C347">
        <v>9</v>
      </c>
      <c r="D347" t="s">
        <v>576</v>
      </c>
      <c r="E347" s="1">
        <v>9119548004.6359005</v>
      </c>
      <c r="F347">
        <v>23.080618499860201</v>
      </c>
      <c r="G347" t="s">
        <v>462</v>
      </c>
    </row>
    <row r="348" spans="1:7" x14ac:dyDescent="0.3">
      <c r="A348">
        <v>346</v>
      </c>
      <c r="B348">
        <v>2018</v>
      </c>
      <c r="C348">
        <v>9</v>
      </c>
      <c r="E348" s="1">
        <v>161501956.81839201</v>
      </c>
      <c r="F348">
        <v>15.8466424549759</v>
      </c>
      <c r="G348" t="s">
        <v>462</v>
      </c>
    </row>
    <row r="349" spans="1:7" x14ac:dyDescent="0.3">
      <c r="A349">
        <v>347</v>
      </c>
      <c r="B349">
        <v>2018</v>
      </c>
      <c r="C349">
        <v>9</v>
      </c>
      <c r="E349" s="1">
        <v>65243578.451299801</v>
      </c>
      <c r="F349">
        <v>51.343158000961203</v>
      </c>
      <c r="G349" t="s">
        <v>462</v>
      </c>
    </row>
    <row r="350" spans="1:7" x14ac:dyDescent="0.3">
      <c r="A350">
        <v>348</v>
      </c>
      <c r="B350">
        <v>2018</v>
      </c>
      <c r="C350">
        <v>9</v>
      </c>
      <c r="E350" s="1">
        <v>50371439.409029402</v>
      </c>
      <c r="F350">
        <v>39.0713744282722</v>
      </c>
      <c r="G350" t="s">
        <v>462</v>
      </c>
    </row>
    <row r="351" spans="1:7" x14ac:dyDescent="0.3">
      <c r="A351">
        <v>349</v>
      </c>
      <c r="B351">
        <v>2018</v>
      </c>
      <c r="C351">
        <v>9</v>
      </c>
      <c r="D351" t="s">
        <v>577</v>
      </c>
      <c r="E351" s="1">
        <v>556126121.47272003</v>
      </c>
      <c r="F351">
        <v>36.309774757292502</v>
      </c>
      <c r="G351" t="s">
        <v>462</v>
      </c>
    </row>
    <row r="352" spans="1:7" x14ac:dyDescent="0.3">
      <c r="A352">
        <v>350</v>
      </c>
      <c r="B352">
        <v>2018</v>
      </c>
      <c r="C352">
        <v>9</v>
      </c>
      <c r="D352" t="s">
        <v>578</v>
      </c>
      <c r="E352" s="1">
        <v>1024312239.624</v>
      </c>
      <c r="F352">
        <v>10.1110005068583</v>
      </c>
      <c r="G352" t="s">
        <v>462</v>
      </c>
    </row>
    <row r="353" spans="1:7" x14ac:dyDescent="0.3">
      <c r="A353">
        <v>351</v>
      </c>
      <c r="B353">
        <v>2018</v>
      </c>
      <c r="C353">
        <v>9</v>
      </c>
      <c r="D353" t="s">
        <v>579</v>
      </c>
      <c r="E353" s="1">
        <v>739992235.71109498</v>
      </c>
      <c r="F353">
        <v>2.0476213157657299</v>
      </c>
      <c r="G353" t="s">
        <v>462</v>
      </c>
    </row>
    <row r="354" spans="1:7" x14ac:dyDescent="0.3">
      <c r="A354">
        <v>352</v>
      </c>
      <c r="B354">
        <v>2018</v>
      </c>
      <c r="C354">
        <v>9</v>
      </c>
      <c r="D354" t="s">
        <v>580</v>
      </c>
      <c r="E354" s="1">
        <v>5512709205.3105698</v>
      </c>
      <c r="F354">
        <v>9.3367836781778593</v>
      </c>
      <c r="G354" t="s">
        <v>462</v>
      </c>
    </row>
    <row r="355" spans="1:7" x14ac:dyDescent="0.3">
      <c r="A355">
        <v>353</v>
      </c>
      <c r="B355">
        <v>2018</v>
      </c>
      <c r="C355">
        <v>9</v>
      </c>
      <c r="D355" t="s">
        <v>581</v>
      </c>
      <c r="E355" s="1">
        <v>7164472132.1464901</v>
      </c>
      <c r="F355">
        <v>31.575660157375999</v>
      </c>
      <c r="G355" t="s">
        <v>462</v>
      </c>
    </row>
    <row r="356" spans="1:7" x14ac:dyDescent="0.3">
      <c r="A356">
        <v>354</v>
      </c>
      <c r="B356">
        <v>2018</v>
      </c>
      <c r="C356">
        <v>9</v>
      </c>
      <c r="D356" t="s">
        <v>582</v>
      </c>
      <c r="E356" s="1">
        <v>6661812818.3780298</v>
      </c>
      <c r="F356">
        <v>31.9131688956045</v>
      </c>
      <c r="G356" t="s">
        <v>462</v>
      </c>
    </row>
    <row r="357" spans="1:7" x14ac:dyDescent="0.3">
      <c r="A357">
        <v>355</v>
      </c>
      <c r="B357">
        <v>2018</v>
      </c>
      <c r="C357">
        <v>9</v>
      </c>
      <c r="D357" t="s">
        <v>583</v>
      </c>
      <c r="E357" s="1">
        <v>406286451.81799197</v>
      </c>
      <c r="F357">
        <v>69.008624536055507</v>
      </c>
      <c r="G357" t="s">
        <v>462</v>
      </c>
    </row>
    <row r="358" spans="1:7" x14ac:dyDescent="0.3">
      <c r="A358">
        <v>356</v>
      </c>
      <c r="B358">
        <v>2018</v>
      </c>
      <c r="C358">
        <v>9</v>
      </c>
      <c r="D358" t="s">
        <v>584</v>
      </c>
      <c r="E358" s="1">
        <v>3932706090.7608199</v>
      </c>
      <c r="F358">
        <v>1.9295050618623999</v>
      </c>
      <c r="G358" t="s">
        <v>462</v>
      </c>
    </row>
    <row r="359" spans="1:7" x14ac:dyDescent="0.3">
      <c r="A359">
        <v>357</v>
      </c>
      <c r="B359">
        <v>2018</v>
      </c>
      <c r="C359">
        <v>9</v>
      </c>
      <c r="D359" t="s">
        <v>585</v>
      </c>
      <c r="E359" s="1">
        <v>3973088280.6458302</v>
      </c>
      <c r="F359">
        <v>5.3056144092712696</v>
      </c>
      <c r="G359" t="s">
        <v>462</v>
      </c>
    </row>
    <row r="360" spans="1:7" x14ac:dyDescent="0.3">
      <c r="A360">
        <v>358</v>
      </c>
      <c r="B360">
        <v>2018</v>
      </c>
      <c r="C360">
        <v>9</v>
      </c>
      <c r="D360" t="s">
        <v>586</v>
      </c>
      <c r="E360" s="1">
        <v>5535120142.6341896</v>
      </c>
      <c r="F360">
        <v>0.82560140922566105</v>
      </c>
      <c r="G360" t="s">
        <v>462</v>
      </c>
    </row>
    <row r="361" spans="1:7" x14ac:dyDescent="0.3">
      <c r="A361">
        <v>359</v>
      </c>
      <c r="B361">
        <v>2018</v>
      </c>
      <c r="C361">
        <v>9</v>
      </c>
      <c r="D361" t="s">
        <v>587</v>
      </c>
      <c r="E361" s="1">
        <v>2192163995.0931001</v>
      </c>
      <c r="F361">
        <v>16.687246454660499</v>
      </c>
      <c r="G361" t="s">
        <v>462</v>
      </c>
    </row>
    <row r="362" spans="1:7" x14ac:dyDescent="0.3">
      <c r="A362">
        <v>360</v>
      </c>
      <c r="B362">
        <v>2018</v>
      </c>
      <c r="C362">
        <v>9</v>
      </c>
      <c r="D362" t="s">
        <v>588</v>
      </c>
      <c r="E362" s="1">
        <v>8407024390.8218403</v>
      </c>
      <c r="F362">
        <v>24.126047137918398</v>
      </c>
      <c r="G362" t="s">
        <v>462</v>
      </c>
    </row>
    <row r="363" spans="1:7" x14ac:dyDescent="0.3">
      <c r="A363">
        <v>361</v>
      </c>
      <c r="B363">
        <v>2018</v>
      </c>
      <c r="C363">
        <v>9</v>
      </c>
      <c r="D363" t="s">
        <v>589</v>
      </c>
      <c r="E363" s="1">
        <v>1198291253.1898401</v>
      </c>
      <c r="F363">
        <v>41.075379508746401</v>
      </c>
      <c r="G363" t="s">
        <v>462</v>
      </c>
    </row>
    <row r="364" spans="1:7" x14ac:dyDescent="0.3">
      <c r="A364">
        <v>362</v>
      </c>
      <c r="B364">
        <v>2018</v>
      </c>
      <c r="C364">
        <v>9</v>
      </c>
      <c r="D364" t="s">
        <v>590</v>
      </c>
      <c r="E364" s="1">
        <v>356173001.030999</v>
      </c>
      <c r="F364">
        <v>66.607825204397898</v>
      </c>
      <c r="G364" t="s">
        <v>462</v>
      </c>
    </row>
    <row r="365" spans="1:7" x14ac:dyDescent="0.3">
      <c r="A365">
        <v>363</v>
      </c>
      <c r="B365">
        <v>2018</v>
      </c>
      <c r="C365">
        <v>9</v>
      </c>
      <c r="D365" t="s">
        <v>591</v>
      </c>
      <c r="E365" s="1">
        <v>454996731.91757298</v>
      </c>
      <c r="F365">
        <v>70.641336215926799</v>
      </c>
      <c r="G365" t="s">
        <v>462</v>
      </c>
    </row>
    <row r="366" spans="1:7" x14ac:dyDescent="0.3">
      <c r="A366">
        <v>364</v>
      </c>
      <c r="B366">
        <v>2018</v>
      </c>
      <c r="C366">
        <v>9</v>
      </c>
      <c r="D366" t="s">
        <v>592</v>
      </c>
      <c r="E366" s="1">
        <v>521814786.00248098</v>
      </c>
      <c r="F366">
        <v>72.791246112694694</v>
      </c>
      <c r="G366" t="s">
        <v>462</v>
      </c>
    </row>
    <row r="367" spans="1:7" x14ac:dyDescent="0.3">
      <c r="A367">
        <v>365</v>
      </c>
      <c r="B367">
        <v>2018</v>
      </c>
      <c r="C367">
        <v>9</v>
      </c>
      <c r="D367" t="s">
        <v>593</v>
      </c>
      <c r="E367" s="1">
        <v>432368951.73227799</v>
      </c>
      <c r="F367">
        <v>45.773860573822603</v>
      </c>
      <c r="G367" t="s">
        <v>462</v>
      </c>
    </row>
    <row r="368" spans="1:7" x14ac:dyDescent="0.3">
      <c r="A368">
        <v>366</v>
      </c>
      <c r="B368">
        <v>2018</v>
      </c>
      <c r="C368">
        <v>9</v>
      </c>
      <c r="D368" t="s">
        <v>594</v>
      </c>
      <c r="E368" s="1">
        <v>686202133.41617095</v>
      </c>
      <c r="F368">
        <v>41.544115405863302</v>
      </c>
      <c r="G368" t="s">
        <v>462</v>
      </c>
    </row>
    <row r="369" spans="1:7" x14ac:dyDescent="0.3">
      <c r="A369">
        <v>367</v>
      </c>
      <c r="B369">
        <v>2018</v>
      </c>
      <c r="C369">
        <v>9</v>
      </c>
      <c r="D369" t="s">
        <v>595</v>
      </c>
      <c r="E369" s="1">
        <v>443688167.58483201</v>
      </c>
      <c r="F369">
        <v>55.7767294171041</v>
      </c>
      <c r="G369" t="s">
        <v>462</v>
      </c>
    </row>
    <row r="370" spans="1:7" x14ac:dyDescent="0.3">
      <c r="A370">
        <v>368</v>
      </c>
      <c r="B370">
        <v>2018</v>
      </c>
      <c r="C370">
        <v>9</v>
      </c>
      <c r="D370" t="s">
        <v>596</v>
      </c>
      <c r="E370" s="1">
        <v>547816756.07480204</v>
      </c>
      <c r="F370">
        <v>46.458846322769503</v>
      </c>
      <c r="G370" t="s">
        <v>462</v>
      </c>
    </row>
    <row r="371" spans="1:7" x14ac:dyDescent="0.3">
      <c r="A371">
        <v>369</v>
      </c>
      <c r="B371">
        <v>2018</v>
      </c>
      <c r="C371">
        <v>10</v>
      </c>
      <c r="D371" t="s">
        <v>558</v>
      </c>
      <c r="E371" s="1">
        <v>1833825795.12988</v>
      </c>
      <c r="F371">
        <v>6.3721952581655001</v>
      </c>
      <c r="G371" t="s">
        <v>462</v>
      </c>
    </row>
    <row r="372" spans="1:7" x14ac:dyDescent="0.3">
      <c r="A372">
        <v>370</v>
      </c>
      <c r="B372">
        <v>2018</v>
      </c>
      <c r="C372">
        <v>10</v>
      </c>
      <c r="D372" t="s">
        <v>559</v>
      </c>
      <c r="E372" s="1">
        <v>748665255.43713903</v>
      </c>
      <c r="F372">
        <v>91.9822175687992</v>
      </c>
      <c r="G372" t="s">
        <v>462</v>
      </c>
    </row>
    <row r="373" spans="1:7" x14ac:dyDescent="0.3">
      <c r="A373">
        <v>371</v>
      </c>
      <c r="B373">
        <v>2018</v>
      </c>
      <c r="C373">
        <v>10</v>
      </c>
      <c r="D373" t="s">
        <v>560</v>
      </c>
      <c r="E373" s="1">
        <v>8269171080.7181702</v>
      </c>
      <c r="F373">
        <v>66.428866806391696</v>
      </c>
      <c r="G373" t="s">
        <v>462</v>
      </c>
    </row>
    <row r="374" spans="1:7" x14ac:dyDescent="0.3">
      <c r="A374">
        <v>372</v>
      </c>
      <c r="B374">
        <v>2018</v>
      </c>
      <c r="C374">
        <v>10</v>
      </c>
      <c r="D374" t="s">
        <v>561</v>
      </c>
      <c r="E374" s="1">
        <v>721383548.63761795</v>
      </c>
      <c r="F374">
        <v>76.142379460034604</v>
      </c>
      <c r="G374" t="s">
        <v>462</v>
      </c>
    </row>
    <row r="375" spans="1:7" x14ac:dyDescent="0.3">
      <c r="A375">
        <v>373</v>
      </c>
      <c r="B375">
        <v>2018</v>
      </c>
      <c r="C375">
        <v>10</v>
      </c>
      <c r="D375" t="s">
        <v>562</v>
      </c>
      <c r="E375" s="1">
        <v>258287561.34354299</v>
      </c>
      <c r="F375">
        <v>99.027314844732004</v>
      </c>
      <c r="G375" t="s">
        <v>462</v>
      </c>
    </row>
    <row r="376" spans="1:7" x14ac:dyDescent="0.3">
      <c r="A376">
        <v>374</v>
      </c>
      <c r="B376">
        <v>2018</v>
      </c>
      <c r="C376">
        <v>10</v>
      </c>
      <c r="D376" t="s">
        <v>563</v>
      </c>
      <c r="E376" s="1">
        <v>610974628.21291006</v>
      </c>
      <c r="F376">
        <v>62.521083323644298</v>
      </c>
      <c r="G376" t="s">
        <v>462</v>
      </c>
    </row>
    <row r="377" spans="1:7" x14ac:dyDescent="0.3">
      <c r="A377">
        <v>375</v>
      </c>
      <c r="B377">
        <v>2018</v>
      </c>
      <c r="C377">
        <v>10</v>
      </c>
      <c r="D377" t="s">
        <v>564</v>
      </c>
      <c r="E377" s="1">
        <v>227211778.53975901</v>
      </c>
      <c r="F377">
        <v>69.923279943655601</v>
      </c>
      <c r="G377" t="s">
        <v>462</v>
      </c>
    </row>
    <row r="378" spans="1:7" x14ac:dyDescent="0.3">
      <c r="A378">
        <v>376</v>
      </c>
      <c r="B378">
        <v>2018</v>
      </c>
      <c r="C378">
        <v>10</v>
      </c>
      <c r="D378" t="s">
        <v>565</v>
      </c>
      <c r="E378" s="1">
        <v>3177950106.6955199</v>
      </c>
      <c r="F378">
        <v>30.711562747084798</v>
      </c>
      <c r="G378" t="s">
        <v>462</v>
      </c>
    </row>
    <row r="379" spans="1:7" x14ac:dyDescent="0.3">
      <c r="A379">
        <v>377</v>
      </c>
      <c r="B379">
        <v>2018</v>
      </c>
      <c r="C379">
        <v>10</v>
      </c>
      <c r="D379" t="s">
        <v>566</v>
      </c>
      <c r="E379" s="1">
        <v>7443299576.6343002</v>
      </c>
      <c r="F379">
        <v>14.9742871849972</v>
      </c>
      <c r="G379" t="s">
        <v>462</v>
      </c>
    </row>
    <row r="380" spans="1:7" x14ac:dyDescent="0.3">
      <c r="A380">
        <v>378</v>
      </c>
      <c r="B380">
        <v>2018</v>
      </c>
      <c r="C380">
        <v>10</v>
      </c>
      <c r="D380" t="s">
        <v>567</v>
      </c>
      <c r="E380" s="1">
        <v>320814751.264112</v>
      </c>
      <c r="F380">
        <v>82.941774900322201</v>
      </c>
      <c r="G380" t="s">
        <v>462</v>
      </c>
    </row>
    <row r="381" spans="1:7" x14ac:dyDescent="0.3">
      <c r="A381">
        <v>379</v>
      </c>
      <c r="B381">
        <v>2018</v>
      </c>
      <c r="C381">
        <v>10</v>
      </c>
      <c r="D381" t="s">
        <v>568</v>
      </c>
      <c r="E381" s="1">
        <v>10295748731.2568</v>
      </c>
      <c r="F381">
        <v>74.131956704473396</v>
      </c>
      <c r="G381" t="s">
        <v>462</v>
      </c>
    </row>
    <row r="382" spans="1:7" x14ac:dyDescent="0.3">
      <c r="A382">
        <v>380</v>
      </c>
      <c r="B382">
        <v>2018</v>
      </c>
      <c r="C382">
        <v>10</v>
      </c>
      <c r="D382" t="s">
        <v>569</v>
      </c>
      <c r="E382" s="1">
        <v>453167914.92408299</v>
      </c>
      <c r="F382">
        <v>39.567549970975897</v>
      </c>
      <c r="G382" t="s">
        <v>462</v>
      </c>
    </row>
    <row r="383" spans="1:7" x14ac:dyDescent="0.3">
      <c r="A383">
        <v>381</v>
      </c>
      <c r="B383">
        <v>2018</v>
      </c>
      <c r="C383">
        <v>10</v>
      </c>
      <c r="D383" t="s">
        <v>570</v>
      </c>
      <c r="E383" s="1">
        <v>11800844813.4471</v>
      </c>
      <c r="F383">
        <v>22.935901321680401</v>
      </c>
      <c r="G383" t="s">
        <v>462</v>
      </c>
    </row>
    <row r="384" spans="1:7" x14ac:dyDescent="0.3">
      <c r="A384">
        <v>382</v>
      </c>
      <c r="B384">
        <v>2018</v>
      </c>
      <c r="C384">
        <v>10</v>
      </c>
      <c r="D384" t="s">
        <v>571</v>
      </c>
      <c r="E384" s="1">
        <v>376596900.34721798</v>
      </c>
      <c r="F384">
        <v>61.1386238469155</v>
      </c>
      <c r="G384" t="s">
        <v>462</v>
      </c>
    </row>
    <row r="385" spans="1:7" x14ac:dyDescent="0.3">
      <c r="A385">
        <v>383</v>
      </c>
      <c r="B385">
        <v>2018</v>
      </c>
      <c r="C385">
        <v>10</v>
      </c>
      <c r="D385" t="s">
        <v>572</v>
      </c>
      <c r="E385" s="1">
        <v>445516204.77779102</v>
      </c>
      <c r="F385">
        <v>40.688514650342299</v>
      </c>
      <c r="G385" t="s">
        <v>462</v>
      </c>
    </row>
    <row r="386" spans="1:7" x14ac:dyDescent="0.3">
      <c r="A386">
        <v>384</v>
      </c>
      <c r="B386">
        <v>2018</v>
      </c>
      <c r="C386">
        <v>10</v>
      </c>
      <c r="D386" t="s">
        <v>573</v>
      </c>
      <c r="E386" s="1">
        <v>3676590388.79213</v>
      </c>
      <c r="F386">
        <v>63.370066760866401</v>
      </c>
      <c r="G386" t="s">
        <v>462</v>
      </c>
    </row>
    <row r="387" spans="1:7" x14ac:dyDescent="0.3">
      <c r="A387">
        <v>385</v>
      </c>
      <c r="B387">
        <v>2018</v>
      </c>
      <c r="C387">
        <v>10</v>
      </c>
      <c r="D387" t="s">
        <v>575</v>
      </c>
      <c r="E387" s="1">
        <v>15608902054.800699</v>
      </c>
      <c r="F387">
        <v>39.0324309931055</v>
      </c>
      <c r="G387" t="s">
        <v>462</v>
      </c>
    </row>
    <row r="388" spans="1:7" x14ac:dyDescent="0.3">
      <c r="A388">
        <v>386</v>
      </c>
      <c r="B388">
        <v>2018</v>
      </c>
      <c r="C388">
        <v>10</v>
      </c>
      <c r="D388" t="s">
        <v>576</v>
      </c>
      <c r="E388" s="1">
        <v>9119548004.6359005</v>
      </c>
      <c r="F388">
        <v>53.572992305633399</v>
      </c>
      <c r="G388" t="s">
        <v>462</v>
      </c>
    </row>
    <row r="389" spans="1:7" x14ac:dyDescent="0.3">
      <c r="A389">
        <v>387</v>
      </c>
      <c r="B389">
        <v>2018</v>
      </c>
      <c r="C389">
        <v>10</v>
      </c>
      <c r="E389" s="1">
        <v>161501956.81839201</v>
      </c>
      <c r="F389">
        <v>49.154074276627398</v>
      </c>
      <c r="G389" t="s">
        <v>462</v>
      </c>
    </row>
    <row r="390" spans="1:7" x14ac:dyDescent="0.3">
      <c r="A390">
        <v>388</v>
      </c>
      <c r="B390">
        <v>2018</v>
      </c>
      <c r="C390">
        <v>10</v>
      </c>
      <c r="E390" s="1">
        <v>65243578.451299801</v>
      </c>
      <c r="F390">
        <v>87.606666524359497</v>
      </c>
      <c r="G390" t="s">
        <v>462</v>
      </c>
    </row>
    <row r="391" spans="1:7" x14ac:dyDescent="0.3">
      <c r="A391">
        <v>389</v>
      </c>
      <c r="B391">
        <v>2018</v>
      </c>
      <c r="C391">
        <v>10</v>
      </c>
      <c r="E391" s="1">
        <v>50371439.409029402</v>
      </c>
      <c r="F391">
        <v>83.062824821472105</v>
      </c>
      <c r="G391" t="s">
        <v>462</v>
      </c>
    </row>
    <row r="392" spans="1:7" x14ac:dyDescent="0.3">
      <c r="A392">
        <v>390</v>
      </c>
      <c r="B392">
        <v>2018</v>
      </c>
      <c r="C392">
        <v>10</v>
      </c>
      <c r="D392" t="s">
        <v>577</v>
      </c>
      <c r="E392" s="1">
        <v>556126121.47272003</v>
      </c>
      <c r="F392">
        <v>91.235660416319305</v>
      </c>
      <c r="G392" t="s">
        <v>462</v>
      </c>
    </row>
    <row r="393" spans="1:7" x14ac:dyDescent="0.3">
      <c r="A393">
        <v>391</v>
      </c>
      <c r="B393">
        <v>2018</v>
      </c>
      <c r="C393">
        <v>10</v>
      </c>
      <c r="D393" t="s">
        <v>578</v>
      </c>
      <c r="E393" s="1">
        <v>1024312239.624</v>
      </c>
      <c r="F393">
        <v>44.160437491859803</v>
      </c>
      <c r="G393" t="s">
        <v>462</v>
      </c>
    </row>
    <row r="394" spans="1:7" x14ac:dyDescent="0.3">
      <c r="A394">
        <v>392</v>
      </c>
      <c r="B394">
        <v>2018</v>
      </c>
      <c r="C394">
        <v>10</v>
      </c>
      <c r="D394" t="s">
        <v>579</v>
      </c>
      <c r="E394" s="1">
        <v>739992235.71109498</v>
      </c>
      <c r="F394">
        <v>28.6659462015038</v>
      </c>
      <c r="G394" t="s">
        <v>462</v>
      </c>
    </row>
    <row r="395" spans="1:7" x14ac:dyDescent="0.3">
      <c r="A395">
        <v>393</v>
      </c>
      <c r="B395">
        <v>2018</v>
      </c>
      <c r="C395">
        <v>10</v>
      </c>
      <c r="D395" t="s">
        <v>580</v>
      </c>
      <c r="E395" s="1">
        <v>5512709205.3105698</v>
      </c>
      <c r="F395">
        <v>32.628910082631997</v>
      </c>
      <c r="G395" t="s">
        <v>462</v>
      </c>
    </row>
    <row r="396" spans="1:7" x14ac:dyDescent="0.3">
      <c r="A396">
        <v>394</v>
      </c>
      <c r="B396">
        <v>2018</v>
      </c>
      <c r="C396">
        <v>10</v>
      </c>
      <c r="D396" t="s">
        <v>581</v>
      </c>
      <c r="E396" s="1">
        <v>7164472132.1464901</v>
      </c>
      <c r="F396">
        <v>113.580963273015</v>
      </c>
      <c r="G396" t="s">
        <v>462</v>
      </c>
    </row>
    <row r="397" spans="1:7" x14ac:dyDescent="0.3">
      <c r="A397">
        <v>395</v>
      </c>
      <c r="B397">
        <v>2018</v>
      </c>
      <c r="C397">
        <v>10</v>
      </c>
      <c r="D397" t="s">
        <v>582</v>
      </c>
      <c r="E397" s="1">
        <v>6661812818.3780298</v>
      </c>
      <c r="F397">
        <v>61.585923783402102</v>
      </c>
      <c r="G397" t="s">
        <v>462</v>
      </c>
    </row>
    <row r="398" spans="1:7" x14ac:dyDescent="0.3">
      <c r="A398">
        <v>396</v>
      </c>
      <c r="B398">
        <v>2018</v>
      </c>
      <c r="C398">
        <v>10</v>
      </c>
      <c r="D398" t="s">
        <v>583</v>
      </c>
      <c r="E398" s="1">
        <v>406286451.81799197</v>
      </c>
      <c r="F398">
        <v>133.64291885569099</v>
      </c>
      <c r="G398" t="s">
        <v>462</v>
      </c>
    </row>
    <row r="399" spans="1:7" x14ac:dyDescent="0.3">
      <c r="A399">
        <v>397</v>
      </c>
      <c r="B399">
        <v>2018</v>
      </c>
      <c r="C399">
        <v>10</v>
      </c>
      <c r="D399" t="s">
        <v>584</v>
      </c>
      <c r="E399" s="1">
        <v>3932706090.7608199</v>
      </c>
      <c r="F399">
        <v>25.329811991214701</v>
      </c>
      <c r="G399" t="s">
        <v>462</v>
      </c>
    </row>
    <row r="400" spans="1:7" x14ac:dyDescent="0.3">
      <c r="A400">
        <v>398</v>
      </c>
      <c r="B400">
        <v>2018</v>
      </c>
      <c r="C400">
        <v>10</v>
      </c>
      <c r="D400" t="s">
        <v>585</v>
      </c>
      <c r="E400" s="1">
        <v>3973088280.6458302</v>
      </c>
      <c r="F400">
        <v>34.541851483295702</v>
      </c>
      <c r="G400" t="s">
        <v>462</v>
      </c>
    </row>
    <row r="401" spans="1:7" x14ac:dyDescent="0.3">
      <c r="A401">
        <v>399</v>
      </c>
      <c r="B401">
        <v>2018</v>
      </c>
      <c r="C401">
        <v>10</v>
      </c>
      <c r="D401" t="s">
        <v>586</v>
      </c>
      <c r="E401" s="1">
        <v>5535120142.6341896</v>
      </c>
      <c r="F401">
        <v>15.012372873839601</v>
      </c>
      <c r="G401" t="s">
        <v>462</v>
      </c>
    </row>
    <row r="402" spans="1:7" x14ac:dyDescent="0.3">
      <c r="A402">
        <v>400</v>
      </c>
      <c r="B402">
        <v>2018</v>
      </c>
      <c r="C402">
        <v>10</v>
      </c>
      <c r="D402" t="s">
        <v>587</v>
      </c>
      <c r="E402" s="1">
        <v>2192163995.0931001</v>
      </c>
      <c r="F402">
        <v>68.909670814391703</v>
      </c>
      <c r="G402" t="s">
        <v>462</v>
      </c>
    </row>
    <row r="403" spans="1:7" x14ac:dyDescent="0.3">
      <c r="A403">
        <v>401</v>
      </c>
      <c r="B403">
        <v>2018</v>
      </c>
      <c r="C403">
        <v>10</v>
      </c>
      <c r="D403" t="s">
        <v>588</v>
      </c>
      <c r="E403" s="1">
        <v>8407024390.8218403</v>
      </c>
      <c r="F403">
        <v>43.140740096387297</v>
      </c>
      <c r="G403" t="s">
        <v>462</v>
      </c>
    </row>
    <row r="404" spans="1:7" x14ac:dyDescent="0.3">
      <c r="A404">
        <v>402</v>
      </c>
      <c r="B404">
        <v>2018</v>
      </c>
      <c r="C404">
        <v>10</v>
      </c>
      <c r="D404" t="s">
        <v>589</v>
      </c>
      <c r="E404" s="1">
        <v>1198291253.1898401</v>
      </c>
      <c r="F404">
        <v>92.481373435523295</v>
      </c>
      <c r="G404" t="s">
        <v>462</v>
      </c>
    </row>
    <row r="405" spans="1:7" x14ac:dyDescent="0.3">
      <c r="A405">
        <v>403</v>
      </c>
      <c r="B405">
        <v>2018</v>
      </c>
      <c r="C405">
        <v>10</v>
      </c>
      <c r="D405" t="s">
        <v>590</v>
      </c>
      <c r="E405" s="1">
        <v>356173001.030999</v>
      </c>
      <c r="F405">
        <v>90.012749773731201</v>
      </c>
      <c r="G405" t="s">
        <v>462</v>
      </c>
    </row>
    <row r="406" spans="1:7" x14ac:dyDescent="0.3">
      <c r="A406">
        <v>404</v>
      </c>
      <c r="B406">
        <v>2018</v>
      </c>
      <c r="C406">
        <v>10</v>
      </c>
      <c r="D406" t="s">
        <v>591</v>
      </c>
      <c r="E406" s="1">
        <v>454996731.91757298</v>
      </c>
      <c r="F406">
        <v>86.860786990342604</v>
      </c>
      <c r="G406" t="s">
        <v>462</v>
      </c>
    </row>
    <row r="407" spans="1:7" x14ac:dyDescent="0.3">
      <c r="A407">
        <v>405</v>
      </c>
      <c r="B407">
        <v>2018</v>
      </c>
      <c r="C407">
        <v>10</v>
      </c>
      <c r="D407" t="s">
        <v>592</v>
      </c>
      <c r="E407" s="1">
        <v>521814786.00248098</v>
      </c>
      <c r="F407">
        <v>103.63196569338901</v>
      </c>
      <c r="G407" t="s">
        <v>462</v>
      </c>
    </row>
    <row r="408" spans="1:7" x14ac:dyDescent="0.3">
      <c r="A408">
        <v>406</v>
      </c>
      <c r="B408">
        <v>2018</v>
      </c>
      <c r="C408">
        <v>10</v>
      </c>
      <c r="D408" t="s">
        <v>593</v>
      </c>
      <c r="E408" s="1">
        <v>432368951.73227799</v>
      </c>
      <c r="F408">
        <v>105.87843695322</v>
      </c>
      <c r="G408" t="s">
        <v>462</v>
      </c>
    </row>
    <row r="409" spans="1:7" x14ac:dyDescent="0.3">
      <c r="A409">
        <v>407</v>
      </c>
      <c r="B409">
        <v>2018</v>
      </c>
      <c r="C409">
        <v>10</v>
      </c>
      <c r="D409" t="s">
        <v>594</v>
      </c>
      <c r="E409" s="1">
        <v>686202133.41617095</v>
      </c>
      <c r="F409">
        <v>86.887232432417093</v>
      </c>
      <c r="G409" t="s">
        <v>462</v>
      </c>
    </row>
    <row r="410" spans="1:7" x14ac:dyDescent="0.3">
      <c r="A410">
        <v>408</v>
      </c>
      <c r="B410">
        <v>2018</v>
      </c>
      <c r="C410">
        <v>10</v>
      </c>
      <c r="D410" t="s">
        <v>595</v>
      </c>
      <c r="E410" s="1">
        <v>443688167.58483201</v>
      </c>
      <c r="F410">
        <v>118.503890218225</v>
      </c>
      <c r="G410" t="s">
        <v>462</v>
      </c>
    </row>
    <row r="411" spans="1:7" x14ac:dyDescent="0.3">
      <c r="A411">
        <v>409</v>
      </c>
      <c r="B411">
        <v>2018</v>
      </c>
      <c r="C411">
        <v>10</v>
      </c>
      <c r="D411" t="s">
        <v>596</v>
      </c>
      <c r="E411" s="1">
        <v>547816756.07480204</v>
      </c>
      <c r="F411">
        <v>103.059756372698</v>
      </c>
      <c r="G411" t="s">
        <v>462</v>
      </c>
    </row>
    <row r="412" spans="1:7" x14ac:dyDescent="0.3">
      <c r="A412">
        <v>410</v>
      </c>
      <c r="B412">
        <v>2018</v>
      </c>
      <c r="C412">
        <v>11</v>
      </c>
      <c r="D412" t="s">
        <v>558</v>
      </c>
      <c r="E412" s="1">
        <v>1833825795.12988</v>
      </c>
      <c r="F412">
        <v>44.6621097091219</v>
      </c>
      <c r="G412" t="s">
        <v>462</v>
      </c>
    </row>
    <row r="413" spans="1:7" x14ac:dyDescent="0.3">
      <c r="A413">
        <v>411</v>
      </c>
      <c r="B413">
        <v>2018</v>
      </c>
      <c r="C413">
        <v>11</v>
      </c>
      <c r="D413" t="s">
        <v>559</v>
      </c>
      <c r="E413" s="1">
        <v>748665255.43713903</v>
      </c>
      <c r="F413">
        <v>212.44743117463199</v>
      </c>
      <c r="G413" t="s">
        <v>462</v>
      </c>
    </row>
    <row r="414" spans="1:7" x14ac:dyDescent="0.3">
      <c r="A414">
        <v>412</v>
      </c>
      <c r="B414">
        <v>2018</v>
      </c>
      <c r="C414">
        <v>11</v>
      </c>
      <c r="D414" t="s">
        <v>560</v>
      </c>
      <c r="E414" s="1">
        <v>8269171080.7181702</v>
      </c>
      <c r="F414">
        <v>57.005363320097999</v>
      </c>
      <c r="G414" t="s">
        <v>462</v>
      </c>
    </row>
    <row r="415" spans="1:7" x14ac:dyDescent="0.3">
      <c r="A415">
        <v>413</v>
      </c>
      <c r="B415">
        <v>2018</v>
      </c>
      <c r="C415">
        <v>11</v>
      </c>
      <c r="D415" t="s">
        <v>561</v>
      </c>
      <c r="E415" s="1">
        <v>721383548.63761795</v>
      </c>
      <c r="F415">
        <v>170.67431125198399</v>
      </c>
      <c r="G415" t="s">
        <v>462</v>
      </c>
    </row>
    <row r="416" spans="1:7" x14ac:dyDescent="0.3">
      <c r="A416">
        <v>414</v>
      </c>
      <c r="B416">
        <v>2018</v>
      </c>
      <c r="C416">
        <v>11</v>
      </c>
      <c r="D416" t="s">
        <v>562</v>
      </c>
      <c r="E416" s="1">
        <v>258287561.34354299</v>
      </c>
      <c r="F416">
        <v>177.32373511320901</v>
      </c>
      <c r="G416" t="s">
        <v>462</v>
      </c>
    </row>
    <row r="417" spans="1:7" x14ac:dyDescent="0.3">
      <c r="A417">
        <v>415</v>
      </c>
      <c r="B417">
        <v>2018</v>
      </c>
      <c r="C417">
        <v>11</v>
      </c>
      <c r="D417" t="s">
        <v>563</v>
      </c>
      <c r="E417" s="1">
        <v>610974628.21291006</v>
      </c>
      <c r="F417">
        <v>192.81595060082799</v>
      </c>
      <c r="G417" t="s">
        <v>462</v>
      </c>
    </row>
    <row r="418" spans="1:7" x14ac:dyDescent="0.3">
      <c r="A418">
        <v>416</v>
      </c>
      <c r="B418">
        <v>2018</v>
      </c>
      <c r="C418">
        <v>11</v>
      </c>
      <c r="D418" t="s">
        <v>564</v>
      </c>
      <c r="E418" s="1">
        <v>227211778.53975901</v>
      </c>
      <c r="F418">
        <v>160.320817095628</v>
      </c>
      <c r="G418" t="s">
        <v>462</v>
      </c>
    </row>
    <row r="419" spans="1:7" x14ac:dyDescent="0.3">
      <c r="A419">
        <v>417</v>
      </c>
      <c r="B419">
        <v>2018</v>
      </c>
      <c r="C419">
        <v>11</v>
      </c>
      <c r="D419" t="s">
        <v>565</v>
      </c>
      <c r="E419" s="1">
        <v>3177950106.6955199</v>
      </c>
      <c r="F419">
        <v>151.92315806042001</v>
      </c>
      <c r="G419" t="s">
        <v>462</v>
      </c>
    </row>
    <row r="420" spans="1:7" x14ac:dyDescent="0.3">
      <c r="A420">
        <v>418</v>
      </c>
      <c r="B420">
        <v>2018</v>
      </c>
      <c r="C420">
        <v>11</v>
      </c>
      <c r="D420" t="s">
        <v>566</v>
      </c>
      <c r="E420" s="1">
        <v>7443299576.6343002</v>
      </c>
      <c r="F420">
        <v>58.1010471757847</v>
      </c>
      <c r="G420" t="s">
        <v>462</v>
      </c>
    </row>
    <row r="421" spans="1:7" x14ac:dyDescent="0.3">
      <c r="A421">
        <v>419</v>
      </c>
      <c r="B421">
        <v>2018</v>
      </c>
      <c r="C421">
        <v>11</v>
      </c>
      <c r="D421" t="s">
        <v>567</v>
      </c>
      <c r="E421" s="1">
        <v>320814751.264112</v>
      </c>
      <c r="F421">
        <v>160.909001085477</v>
      </c>
      <c r="G421" t="s">
        <v>462</v>
      </c>
    </row>
    <row r="422" spans="1:7" x14ac:dyDescent="0.3">
      <c r="A422">
        <v>420</v>
      </c>
      <c r="B422">
        <v>2018</v>
      </c>
      <c r="C422">
        <v>11</v>
      </c>
      <c r="D422" t="s">
        <v>568</v>
      </c>
      <c r="E422" s="1">
        <v>10295748731.2568</v>
      </c>
      <c r="F422">
        <v>52.794461550766997</v>
      </c>
      <c r="G422" t="s">
        <v>462</v>
      </c>
    </row>
    <row r="423" spans="1:7" x14ac:dyDescent="0.3">
      <c r="A423">
        <v>421</v>
      </c>
      <c r="B423">
        <v>2018</v>
      </c>
      <c r="C423">
        <v>11</v>
      </c>
      <c r="D423" t="s">
        <v>569</v>
      </c>
      <c r="E423" s="1">
        <v>453167914.92408299</v>
      </c>
      <c r="F423">
        <v>166.171923388202</v>
      </c>
      <c r="G423" t="s">
        <v>462</v>
      </c>
    </row>
    <row r="424" spans="1:7" x14ac:dyDescent="0.3">
      <c r="A424">
        <v>422</v>
      </c>
      <c r="B424">
        <v>2018</v>
      </c>
      <c r="C424">
        <v>11</v>
      </c>
      <c r="D424" t="s">
        <v>570</v>
      </c>
      <c r="E424" s="1">
        <v>11800844813.4471</v>
      </c>
      <c r="F424">
        <v>83.572871821326601</v>
      </c>
      <c r="G424" t="s">
        <v>462</v>
      </c>
    </row>
    <row r="425" spans="1:7" x14ac:dyDescent="0.3">
      <c r="A425">
        <v>423</v>
      </c>
      <c r="B425">
        <v>2018</v>
      </c>
      <c r="C425">
        <v>11</v>
      </c>
      <c r="D425" t="s">
        <v>571</v>
      </c>
      <c r="E425" s="1">
        <v>376596900.34721798</v>
      </c>
      <c r="F425">
        <v>157.07630390832199</v>
      </c>
      <c r="G425" t="s">
        <v>462</v>
      </c>
    </row>
    <row r="426" spans="1:7" x14ac:dyDescent="0.3">
      <c r="A426">
        <v>424</v>
      </c>
      <c r="B426">
        <v>2018</v>
      </c>
      <c r="C426">
        <v>11</v>
      </c>
      <c r="D426" t="s">
        <v>572</v>
      </c>
      <c r="E426" s="1">
        <v>445516204.77779102</v>
      </c>
      <c r="F426">
        <v>146.84008015319301</v>
      </c>
      <c r="G426" t="s">
        <v>462</v>
      </c>
    </row>
    <row r="427" spans="1:7" x14ac:dyDescent="0.3">
      <c r="A427">
        <v>425</v>
      </c>
      <c r="B427">
        <v>2018</v>
      </c>
      <c r="C427">
        <v>11</v>
      </c>
      <c r="D427" t="s">
        <v>573</v>
      </c>
      <c r="E427" s="1">
        <v>3676590388.79213</v>
      </c>
      <c r="F427">
        <v>48.361714183815103</v>
      </c>
      <c r="G427" t="s">
        <v>462</v>
      </c>
    </row>
    <row r="428" spans="1:7" x14ac:dyDescent="0.3">
      <c r="A428">
        <v>426</v>
      </c>
      <c r="B428">
        <v>2018</v>
      </c>
      <c r="C428">
        <v>11</v>
      </c>
      <c r="D428" t="s">
        <v>575</v>
      </c>
      <c r="E428" s="1">
        <v>15608902054.800699</v>
      </c>
      <c r="F428">
        <v>68.964835360060704</v>
      </c>
      <c r="G428" t="s">
        <v>462</v>
      </c>
    </row>
    <row r="429" spans="1:7" x14ac:dyDescent="0.3">
      <c r="A429">
        <v>427</v>
      </c>
      <c r="B429">
        <v>2018</v>
      </c>
      <c r="C429">
        <v>11</v>
      </c>
      <c r="D429" t="s">
        <v>576</v>
      </c>
      <c r="E429" s="1">
        <v>9119548004.6359005</v>
      </c>
      <c r="F429">
        <v>70.0116475926432</v>
      </c>
      <c r="G429" t="s">
        <v>462</v>
      </c>
    </row>
    <row r="430" spans="1:7" x14ac:dyDescent="0.3">
      <c r="A430">
        <v>428</v>
      </c>
      <c r="B430">
        <v>2018</v>
      </c>
      <c r="C430">
        <v>11</v>
      </c>
      <c r="E430" s="1">
        <v>161501956.81839201</v>
      </c>
      <c r="F430">
        <v>19.818042065613</v>
      </c>
      <c r="G430" t="s">
        <v>462</v>
      </c>
    </row>
    <row r="431" spans="1:7" x14ac:dyDescent="0.3">
      <c r="A431">
        <v>429</v>
      </c>
      <c r="B431">
        <v>2018</v>
      </c>
      <c r="C431">
        <v>11</v>
      </c>
      <c r="E431" s="1">
        <v>65243578.451299801</v>
      </c>
      <c r="F431">
        <v>24.616573057276099</v>
      </c>
      <c r="G431" t="s">
        <v>462</v>
      </c>
    </row>
    <row r="432" spans="1:7" x14ac:dyDescent="0.3">
      <c r="A432">
        <v>430</v>
      </c>
      <c r="B432">
        <v>2018</v>
      </c>
      <c r="C432">
        <v>11</v>
      </c>
      <c r="E432" s="1">
        <v>50371439.409029402</v>
      </c>
      <c r="F432">
        <v>23.660032877326</v>
      </c>
      <c r="G432" t="s">
        <v>462</v>
      </c>
    </row>
    <row r="433" spans="1:7" x14ac:dyDescent="0.3">
      <c r="A433">
        <v>431</v>
      </c>
      <c r="B433">
        <v>2018</v>
      </c>
      <c r="C433">
        <v>11</v>
      </c>
      <c r="D433" t="s">
        <v>577</v>
      </c>
      <c r="E433" s="1">
        <v>556126121.47272003</v>
      </c>
      <c r="F433">
        <v>163.324465215006</v>
      </c>
      <c r="G433" t="s">
        <v>462</v>
      </c>
    </row>
    <row r="434" spans="1:7" x14ac:dyDescent="0.3">
      <c r="A434">
        <v>432</v>
      </c>
      <c r="B434">
        <v>2018</v>
      </c>
      <c r="C434">
        <v>11</v>
      </c>
      <c r="D434" t="s">
        <v>578</v>
      </c>
      <c r="E434" s="1">
        <v>1024312239.624</v>
      </c>
      <c r="F434">
        <v>142.3826433536</v>
      </c>
      <c r="G434" t="s">
        <v>462</v>
      </c>
    </row>
    <row r="435" spans="1:7" x14ac:dyDescent="0.3">
      <c r="A435">
        <v>433</v>
      </c>
      <c r="B435">
        <v>2018</v>
      </c>
      <c r="C435">
        <v>11</v>
      </c>
      <c r="D435" t="s">
        <v>579</v>
      </c>
      <c r="E435" s="1">
        <v>739992235.71109498</v>
      </c>
      <c r="F435">
        <v>146.84094165114499</v>
      </c>
      <c r="G435" t="s">
        <v>462</v>
      </c>
    </row>
    <row r="436" spans="1:7" x14ac:dyDescent="0.3">
      <c r="A436">
        <v>434</v>
      </c>
      <c r="B436">
        <v>2018</v>
      </c>
      <c r="C436">
        <v>11</v>
      </c>
      <c r="D436" t="s">
        <v>580</v>
      </c>
      <c r="E436" s="1">
        <v>5512709205.3105698</v>
      </c>
      <c r="F436">
        <v>135.17671709273</v>
      </c>
      <c r="G436" t="s">
        <v>462</v>
      </c>
    </row>
    <row r="437" spans="1:7" x14ac:dyDescent="0.3">
      <c r="A437">
        <v>435</v>
      </c>
      <c r="B437">
        <v>2018</v>
      </c>
      <c r="C437">
        <v>11</v>
      </c>
      <c r="D437" t="s">
        <v>581</v>
      </c>
      <c r="E437" s="1">
        <v>7164472132.1464901</v>
      </c>
      <c r="F437">
        <v>53.874063653445198</v>
      </c>
      <c r="G437" t="s">
        <v>462</v>
      </c>
    </row>
    <row r="438" spans="1:7" x14ac:dyDescent="0.3">
      <c r="A438">
        <v>436</v>
      </c>
      <c r="B438">
        <v>2018</v>
      </c>
      <c r="C438">
        <v>11</v>
      </c>
      <c r="D438" t="s">
        <v>582</v>
      </c>
      <c r="E438" s="1">
        <v>6661812818.3780298</v>
      </c>
      <c r="F438">
        <v>68.244021814996302</v>
      </c>
      <c r="G438" t="s">
        <v>462</v>
      </c>
    </row>
    <row r="439" spans="1:7" x14ac:dyDescent="0.3">
      <c r="A439">
        <v>437</v>
      </c>
      <c r="B439">
        <v>2018</v>
      </c>
      <c r="C439">
        <v>11</v>
      </c>
      <c r="D439" t="s">
        <v>583</v>
      </c>
      <c r="E439" s="1">
        <v>406286451.81799197</v>
      </c>
      <c r="F439">
        <v>63.568665477414598</v>
      </c>
      <c r="G439" t="s">
        <v>462</v>
      </c>
    </row>
    <row r="440" spans="1:7" x14ac:dyDescent="0.3">
      <c r="A440">
        <v>438</v>
      </c>
      <c r="B440">
        <v>2018</v>
      </c>
      <c r="C440">
        <v>11</v>
      </c>
      <c r="D440" t="s">
        <v>584</v>
      </c>
      <c r="E440" s="1">
        <v>3932706090.7608199</v>
      </c>
      <c r="F440">
        <v>90.822129488353099</v>
      </c>
      <c r="G440" t="s">
        <v>462</v>
      </c>
    </row>
    <row r="441" spans="1:7" x14ac:dyDescent="0.3">
      <c r="A441">
        <v>439</v>
      </c>
      <c r="B441">
        <v>2018</v>
      </c>
      <c r="C441">
        <v>11</v>
      </c>
      <c r="D441" t="s">
        <v>585</v>
      </c>
      <c r="E441" s="1">
        <v>3973088280.6458302</v>
      </c>
      <c r="F441">
        <v>126.265923901297</v>
      </c>
      <c r="G441" t="s">
        <v>462</v>
      </c>
    </row>
    <row r="442" spans="1:7" x14ac:dyDescent="0.3">
      <c r="A442">
        <v>440</v>
      </c>
      <c r="B442">
        <v>2018</v>
      </c>
      <c r="C442">
        <v>11</v>
      </c>
      <c r="D442" t="s">
        <v>586</v>
      </c>
      <c r="E442" s="1">
        <v>5535120142.6341896</v>
      </c>
      <c r="F442">
        <v>67.435699181155698</v>
      </c>
      <c r="G442" t="s">
        <v>462</v>
      </c>
    </row>
    <row r="443" spans="1:7" x14ac:dyDescent="0.3">
      <c r="A443">
        <v>441</v>
      </c>
      <c r="B443">
        <v>2018</v>
      </c>
      <c r="C443">
        <v>11</v>
      </c>
      <c r="D443" t="s">
        <v>587</v>
      </c>
      <c r="E443" s="1">
        <v>2192163995.0931001</v>
      </c>
      <c r="F443">
        <v>192.566978876208</v>
      </c>
      <c r="G443" t="s">
        <v>462</v>
      </c>
    </row>
    <row r="444" spans="1:7" x14ac:dyDescent="0.3">
      <c r="A444">
        <v>442</v>
      </c>
      <c r="B444">
        <v>2018</v>
      </c>
      <c r="C444">
        <v>11</v>
      </c>
      <c r="D444" t="s">
        <v>588</v>
      </c>
      <c r="E444" s="1">
        <v>8407024390.8218403</v>
      </c>
      <c r="F444">
        <v>61.5212628152482</v>
      </c>
      <c r="G444" t="s">
        <v>462</v>
      </c>
    </row>
    <row r="445" spans="1:7" x14ac:dyDescent="0.3">
      <c r="A445">
        <v>443</v>
      </c>
      <c r="B445">
        <v>2018</v>
      </c>
      <c r="C445">
        <v>11</v>
      </c>
      <c r="D445" t="s">
        <v>589</v>
      </c>
      <c r="E445" s="1">
        <v>1198291253.1898401</v>
      </c>
      <c r="F445">
        <v>213.885423715424</v>
      </c>
      <c r="G445" t="s">
        <v>462</v>
      </c>
    </row>
    <row r="446" spans="1:7" x14ac:dyDescent="0.3">
      <c r="A446">
        <v>444</v>
      </c>
      <c r="B446">
        <v>2018</v>
      </c>
      <c r="C446">
        <v>11</v>
      </c>
      <c r="D446" t="s">
        <v>590</v>
      </c>
      <c r="E446" s="1">
        <v>356173001.030999</v>
      </c>
      <c r="F446">
        <v>205.28988813088</v>
      </c>
      <c r="G446" t="s">
        <v>462</v>
      </c>
    </row>
    <row r="447" spans="1:7" x14ac:dyDescent="0.3">
      <c r="A447">
        <v>445</v>
      </c>
      <c r="B447">
        <v>2018</v>
      </c>
      <c r="C447">
        <v>11</v>
      </c>
      <c r="D447" t="s">
        <v>591</v>
      </c>
      <c r="E447" s="1">
        <v>454996731.91757298</v>
      </c>
      <c r="F447">
        <v>195.06009120854799</v>
      </c>
      <c r="G447" t="s">
        <v>462</v>
      </c>
    </row>
    <row r="448" spans="1:7" x14ac:dyDescent="0.3">
      <c r="A448">
        <v>446</v>
      </c>
      <c r="B448">
        <v>2018</v>
      </c>
      <c r="C448">
        <v>11</v>
      </c>
      <c r="D448" t="s">
        <v>592</v>
      </c>
      <c r="E448" s="1">
        <v>521814786.00248098</v>
      </c>
      <c r="F448">
        <v>169.06569583089399</v>
      </c>
      <c r="G448" t="s">
        <v>462</v>
      </c>
    </row>
    <row r="449" spans="1:7" x14ac:dyDescent="0.3">
      <c r="A449">
        <v>447</v>
      </c>
      <c r="B449">
        <v>2018</v>
      </c>
      <c r="C449">
        <v>11</v>
      </c>
      <c r="D449" t="s">
        <v>593</v>
      </c>
      <c r="E449" s="1">
        <v>432368951.73227799</v>
      </c>
      <c r="F449">
        <v>144.77172049646401</v>
      </c>
      <c r="G449" t="s">
        <v>462</v>
      </c>
    </row>
    <row r="450" spans="1:7" x14ac:dyDescent="0.3">
      <c r="A450">
        <v>448</v>
      </c>
      <c r="B450">
        <v>2018</v>
      </c>
      <c r="C450">
        <v>11</v>
      </c>
      <c r="D450" t="s">
        <v>594</v>
      </c>
      <c r="E450" s="1">
        <v>686202133.41617095</v>
      </c>
      <c r="F450">
        <v>125.25527325842</v>
      </c>
      <c r="G450" t="s">
        <v>462</v>
      </c>
    </row>
    <row r="451" spans="1:7" x14ac:dyDescent="0.3">
      <c r="A451">
        <v>449</v>
      </c>
      <c r="B451">
        <v>2018</v>
      </c>
      <c r="C451">
        <v>11</v>
      </c>
      <c r="D451" t="s">
        <v>595</v>
      </c>
      <c r="E451" s="1">
        <v>443688167.58483201</v>
      </c>
      <c r="F451">
        <v>143.56154647616901</v>
      </c>
      <c r="G451" t="s">
        <v>462</v>
      </c>
    </row>
    <row r="452" spans="1:7" x14ac:dyDescent="0.3">
      <c r="A452">
        <v>450</v>
      </c>
      <c r="B452">
        <v>2018</v>
      </c>
      <c r="C452">
        <v>11</v>
      </c>
      <c r="D452" t="s">
        <v>596</v>
      </c>
      <c r="E452" s="1">
        <v>547816756.07480204</v>
      </c>
      <c r="F452">
        <v>162.111826705059</v>
      </c>
      <c r="G452" t="s">
        <v>462</v>
      </c>
    </row>
    <row r="453" spans="1:7" x14ac:dyDescent="0.3">
      <c r="A453">
        <v>451</v>
      </c>
      <c r="B453">
        <v>2018</v>
      </c>
      <c r="C453">
        <v>12</v>
      </c>
      <c r="D453" t="s">
        <v>558</v>
      </c>
      <c r="E453" s="1">
        <v>1833825795.12988</v>
      </c>
      <c r="F453">
        <v>146.100386490803</v>
      </c>
      <c r="G453" t="s">
        <v>462</v>
      </c>
    </row>
    <row r="454" spans="1:7" x14ac:dyDescent="0.3">
      <c r="A454">
        <v>452</v>
      </c>
      <c r="B454">
        <v>2018</v>
      </c>
      <c r="C454">
        <v>12</v>
      </c>
      <c r="D454" t="s">
        <v>559</v>
      </c>
      <c r="E454" s="1">
        <v>748665255.43713903</v>
      </c>
      <c r="F454">
        <v>238.90781137740501</v>
      </c>
      <c r="G454" t="s">
        <v>462</v>
      </c>
    </row>
    <row r="455" spans="1:7" x14ac:dyDescent="0.3">
      <c r="A455">
        <v>453</v>
      </c>
      <c r="B455">
        <v>2018</v>
      </c>
      <c r="C455">
        <v>12</v>
      </c>
      <c r="D455" t="s">
        <v>560</v>
      </c>
      <c r="E455" s="1">
        <v>8269171080.7181702</v>
      </c>
      <c r="F455">
        <v>140.86636343894401</v>
      </c>
      <c r="G455" t="s">
        <v>462</v>
      </c>
    </row>
    <row r="456" spans="1:7" x14ac:dyDescent="0.3">
      <c r="A456">
        <v>454</v>
      </c>
      <c r="B456">
        <v>2018</v>
      </c>
      <c r="C456">
        <v>12</v>
      </c>
      <c r="D456" t="s">
        <v>561</v>
      </c>
      <c r="E456" s="1">
        <v>721383548.63761795</v>
      </c>
      <c r="F456">
        <v>163.56034228506999</v>
      </c>
      <c r="G456" t="s">
        <v>462</v>
      </c>
    </row>
    <row r="457" spans="1:7" x14ac:dyDescent="0.3">
      <c r="A457">
        <v>455</v>
      </c>
      <c r="B457">
        <v>2018</v>
      </c>
      <c r="C457">
        <v>12</v>
      </c>
      <c r="D457" t="s">
        <v>562</v>
      </c>
      <c r="E457" s="1">
        <v>258287561.34354299</v>
      </c>
      <c r="F457">
        <v>184.0432195647</v>
      </c>
      <c r="G457" t="s">
        <v>462</v>
      </c>
    </row>
    <row r="458" spans="1:7" x14ac:dyDescent="0.3">
      <c r="A458">
        <v>456</v>
      </c>
      <c r="B458">
        <v>2018</v>
      </c>
      <c r="C458">
        <v>12</v>
      </c>
      <c r="D458" t="s">
        <v>563</v>
      </c>
      <c r="E458" s="1">
        <v>610974628.21291006</v>
      </c>
      <c r="F458">
        <v>182.111040227242</v>
      </c>
      <c r="G458" t="s">
        <v>462</v>
      </c>
    </row>
    <row r="459" spans="1:7" x14ac:dyDescent="0.3">
      <c r="A459">
        <v>457</v>
      </c>
      <c r="B459">
        <v>2018</v>
      </c>
      <c r="C459">
        <v>12</v>
      </c>
      <c r="D459" t="s">
        <v>564</v>
      </c>
      <c r="E459" s="1">
        <v>227211778.53975901</v>
      </c>
      <c r="F459">
        <v>149.75155465286099</v>
      </c>
      <c r="G459" t="s">
        <v>462</v>
      </c>
    </row>
    <row r="460" spans="1:7" x14ac:dyDescent="0.3">
      <c r="A460">
        <v>458</v>
      </c>
      <c r="B460">
        <v>2018</v>
      </c>
      <c r="C460">
        <v>12</v>
      </c>
      <c r="D460" t="s">
        <v>565</v>
      </c>
      <c r="E460" s="1">
        <v>3177950106.6955199</v>
      </c>
      <c r="F460">
        <v>200.54223517590901</v>
      </c>
      <c r="G460" t="s">
        <v>462</v>
      </c>
    </row>
    <row r="461" spans="1:7" x14ac:dyDescent="0.3">
      <c r="A461">
        <v>459</v>
      </c>
      <c r="B461">
        <v>2018</v>
      </c>
      <c r="C461">
        <v>12</v>
      </c>
      <c r="D461" t="s">
        <v>566</v>
      </c>
      <c r="E461" s="1">
        <v>7443299576.6343002</v>
      </c>
      <c r="F461">
        <v>206.32708689771701</v>
      </c>
      <c r="G461" t="s">
        <v>462</v>
      </c>
    </row>
    <row r="462" spans="1:7" x14ac:dyDescent="0.3">
      <c r="A462">
        <v>460</v>
      </c>
      <c r="B462">
        <v>2018</v>
      </c>
      <c r="C462">
        <v>12</v>
      </c>
      <c r="D462" t="s">
        <v>567</v>
      </c>
      <c r="E462" s="1">
        <v>320814751.264112</v>
      </c>
      <c r="F462">
        <v>158.76000834888799</v>
      </c>
      <c r="G462" t="s">
        <v>462</v>
      </c>
    </row>
    <row r="463" spans="1:7" x14ac:dyDescent="0.3">
      <c r="A463">
        <v>461</v>
      </c>
      <c r="B463">
        <v>2018</v>
      </c>
      <c r="C463">
        <v>12</v>
      </c>
      <c r="D463" t="s">
        <v>568</v>
      </c>
      <c r="E463" s="1">
        <v>10295748731.2568</v>
      </c>
      <c r="F463">
        <v>128.20592930854301</v>
      </c>
      <c r="G463" t="s">
        <v>462</v>
      </c>
    </row>
    <row r="464" spans="1:7" x14ac:dyDescent="0.3">
      <c r="A464">
        <v>462</v>
      </c>
      <c r="B464">
        <v>2018</v>
      </c>
      <c r="C464">
        <v>12</v>
      </c>
      <c r="D464" t="s">
        <v>569</v>
      </c>
      <c r="E464" s="1">
        <v>453167914.92408299</v>
      </c>
      <c r="F464">
        <v>179.60968516292601</v>
      </c>
      <c r="G464" t="s">
        <v>462</v>
      </c>
    </row>
    <row r="465" spans="1:7" x14ac:dyDescent="0.3">
      <c r="A465">
        <v>463</v>
      </c>
      <c r="B465">
        <v>2018</v>
      </c>
      <c r="C465">
        <v>12</v>
      </c>
      <c r="D465" t="s">
        <v>570</v>
      </c>
      <c r="E465" s="1">
        <v>11800844813.4471</v>
      </c>
      <c r="F465">
        <v>196.682374442764</v>
      </c>
      <c r="G465" t="s">
        <v>462</v>
      </c>
    </row>
    <row r="466" spans="1:7" x14ac:dyDescent="0.3">
      <c r="A466">
        <v>464</v>
      </c>
      <c r="B466">
        <v>2018</v>
      </c>
      <c r="C466">
        <v>12</v>
      </c>
      <c r="D466" t="s">
        <v>571</v>
      </c>
      <c r="E466" s="1">
        <v>376596900.34721798</v>
      </c>
      <c r="F466">
        <v>152.99117446283199</v>
      </c>
      <c r="G466" t="s">
        <v>462</v>
      </c>
    </row>
    <row r="467" spans="1:7" x14ac:dyDescent="0.3">
      <c r="A467">
        <v>465</v>
      </c>
      <c r="B467">
        <v>2018</v>
      </c>
      <c r="C467">
        <v>12</v>
      </c>
      <c r="D467" t="s">
        <v>572</v>
      </c>
      <c r="E467" s="1">
        <v>445516204.77779102</v>
      </c>
      <c r="F467">
        <v>160.71160939565999</v>
      </c>
      <c r="G467" t="s">
        <v>462</v>
      </c>
    </row>
    <row r="468" spans="1:7" x14ac:dyDescent="0.3">
      <c r="A468">
        <v>466</v>
      </c>
      <c r="B468">
        <v>2018</v>
      </c>
      <c r="C468">
        <v>12</v>
      </c>
      <c r="D468" t="s">
        <v>573</v>
      </c>
      <c r="E468" s="1">
        <v>3676590388.79213</v>
      </c>
      <c r="F468">
        <v>82.230324169663703</v>
      </c>
      <c r="G468" t="s">
        <v>462</v>
      </c>
    </row>
    <row r="469" spans="1:7" x14ac:dyDescent="0.3">
      <c r="A469">
        <v>467</v>
      </c>
      <c r="B469">
        <v>2018</v>
      </c>
      <c r="C469">
        <v>12</v>
      </c>
      <c r="D469" t="s">
        <v>575</v>
      </c>
      <c r="E469" s="1">
        <v>15608902054.800699</v>
      </c>
      <c r="F469">
        <v>180.03239090831499</v>
      </c>
      <c r="G469" t="s">
        <v>462</v>
      </c>
    </row>
    <row r="470" spans="1:7" x14ac:dyDescent="0.3">
      <c r="A470">
        <v>468</v>
      </c>
      <c r="B470">
        <v>2018</v>
      </c>
      <c r="C470">
        <v>12</v>
      </c>
      <c r="D470" t="s">
        <v>576</v>
      </c>
      <c r="E470" s="1">
        <v>9119548004.6359005</v>
      </c>
      <c r="F470">
        <v>164.590506199787</v>
      </c>
      <c r="G470" t="s">
        <v>462</v>
      </c>
    </row>
    <row r="471" spans="1:7" x14ac:dyDescent="0.3">
      <c r="A471">
        <v>469</v>
      </c>
      <c r="B471">
        <v>2018</v>
      </c>
      <c r="C471">
        <v>12</v>
      </c>
      <c r="E471" s="1">
        <v>161501956.81839201</v>
      </c>
      <c r="F471">
        <v>56.554209833279899</v>
      </c>
      <c r="G471" t="s">
        <v>462</v>
      </c>
    </row>
    <row r="472" spans="1:7" x14ac:dyDescent="0.3">
      <c r="A472">
        <v>470</v>
      </c>
      <c r="B472">
        <v>2018</v>
      </c>
      <c r="C472">
        <v>12</v>
      </c>
      <c r="E472" s="1">
        <v>65243578.451299801</v>
      </c>
      <c r="F472">
        <v>69.943434306915705</v>
      </c>
      <c r="G472" t="s">
        <v>462</v>
      </c>
    </row>
    <row r="473" spans="1:7" x14ac:dyDescent="0.3">
      <c r="A473">
        <v>471</v>
      </c>
      <c r="B473">
        <v>2018</v>
      </c>
      <c r="C473">
        <v>12</v>
      </c>
      <c r="E473" s="1">
        <v>50371439.409029402</v>
      </c>
      <c r="F473">
        <v>83.152303208038205</v>
      </c>
      <c r="G473" t="s">
        <v>462</v>
      </c>
    </row>
    <row r="474" spans="1:7" x14ac:dyDescent="0.3">
      <c r="A474">
        <v>472</v>
      </c>
      <c r="B474">
        <v>2018</v>
      </c>
      <c r="C474">
        <v>12</v>
      </c>
      <c r="D474" t="s">
        <v>577</v>
      </c>
      <c r="E474" s="1">
        <v>556126121.47272003</v>
      </c>
      <c r="F474">
        <v>158.76494413047701</v>
      </c>
      <c r="G474" t="s">
        <v>462</v>
      </c>
    </row>
    <row r="475" spans="1:7" x14ac:dyDescent="0.3">
      <c r="A475">
        <v>473</v>
      </c>
      <c r="B475">
        <v>2018</v>
      </c>
      <c r="C475">
        <v>12</v>
      </c>
      <c r="D475" t="s">
        <v>578</v>
      </c>
      <c r="E475" s="1">
        <v>1024312239.624</v>
      </c>
      <c r="F475">
        <v>167.981044793427</v>
      </c>
      <c r="G475" t="s">
        <v>462</v>
      </c>
    </row>
    <row r="476" spans="1:7" x14ac:dyDescent="0.3">
      <c r="A476">
        <v>474</v>
      </c>
      <c r="B476">
        <v>2018</v>
      </c>
      <c r="C476">
        <v>12</v>
      </c>
      <c r="D476" t="s">
        <v>579</v>
      </c>
      <c r="E476" s="1">
        <v>739992235.71109498</v>
      </c>
      <c r="F476">
        <v>168.97026207507199</v>
      </c>
      <c r="G476" t="s">
        <v>462</v>
      </c>
    </row>
    <row r="477" spans="1:7" x14ac:dyDescent="0.3">
      <c r="A477">
        <v>475</v>
      </c>
      <c r="B477">
        <v>2018</v>
      </c>
      <c r="C477">
        <v>12</v>
      </c>
      <c r="D477" t="s">
        <v>580</v>
      </c>
      <c r="E477" s="1">
        <v>5512709205.3105698</v>
      </c>
      <c r="F477">
        <v>209.99462929992501</v>
      </c>
      <c r="G477" t="s">
        <v>462</v>
      </c>
    </row>
    <row r="478" spans="1:7" x14ac:dyDescent="0.3">
      <c r="A478">
        <v>476</v>
      </c>
      <c r="B478">
        <v>2018</v>
      </c>
      <c r="C478">
        <v>12</v>
      </c>
      <c r="D478" t="s">
        <v>581</v>
      </c>
      <c r="E478" s="1">
        <v>7164472132.1464901</v>
      </c>
      <c r="F478">
        <v>100.50123594565601</v>
      </c>
      <c r="G478" t="s">
        <v>462</v>
      </c>
    </row>
    <row r="479" spans="1:7" x14ac:dyDescent="0.3">
      <c r="A479">
        <v>477</v>
      </c>
      <c r="B479">
        <v>2018</v>
      </c>
      <c r="C479">
        <v>12</v>
      </c>
      <c r="D479" t="s">
        <v>582</v>
      </c>
      <c r="E479" s="1">
        <v>6661812818.3780298</v>
      </c>
      <c r="F479">
        <v>157.26429406767701</v>
      </c>
      <c r="G479" t="s">
        <v>462</v>
      </c>
    </row>
    <row r="480" spans="1:7" x14ac:dyDescent="0.3">
      <c r="A480">
        <v>478</v>
      </c>
      <c r="B480">
        <v>2018</v>
      </c>
      <c r="C480">
        <v>12</v>
      </c>
      <c r="D480" t="s">
        <v>583</v>
      </c>
      <c r="E480" s="1">
        <v>406286451.81799197</v>
      </c>
      <c r="F480">
        <v>104.259856233853</v>
      </c>
      <c r="G480" t="s">
        <v>462</v>
      </c>
    </row>
    <row r="481" spans="1:7" x14ac:dyDescent="0.3">
      <c r="A481">
        <v>479</v>
      </c>
      <c r="B481">
        <v>2018</v>
      </c>
      <c r="C481">
        <v>12</v>
      </c>
      <c r="D481" t="s">
        <v>584</v>
      </c>
      <c r="E481" s="1">
        <v>3932706090.7608199</v>
      </c>
      <c r="F481">
        <v>133.81581463047499</v>
      </c>
      <c r="G481" t="s">
        <v>462</v>
      </c>
    </row>
    <row r="482" spans="1:7" x14ac:dyDescent="0.3">
      <c r="A482">
        <v>480</v>
      </c>
      <c r="B482">
        <v>2018</v>
      </c>
      <c r="C482">
        <v>12</v>
      </c>
      <c r="D482" t="s">
        <v>585</v>
      </c>
      <c r="E482" s="1">
        <v>3973088280.6458302</v>
      </c>
      <c r="F482">
        <v>202.17623878588199</v>
      </c>
      <c r="G482" t="s">
        <v>462</v>
      </c>
    </row>
    <row r="483" spans="1:7" x14ac:dyDescent="0.3">
      <c r="A483">
        <v>481</v>
      </c>
      <c r="B483">
        <v>2018</v>
      </c>
      <c r="C483">
        <v>12</v>
      </c>
      <c r="D483" t="s">
        <v>586</v>
      </c>
      <c r="E483" s="1">
        <v>5535120142.6341896</v>
      </c>
      <c r="F483">
        <v>112.87891263299601</v>
      </c>
      <c r="G483" t="s">
        <v>462</v>
      </c>
    </row>
    <row r="484" spans="1:7" x14ac:dyDescent="0.3">
      <c r="A484">
        <v>482</v>
      </c>
      <c r="B484">
        <v>2018</v>
      </c>
      <c r="C484">
        <v>12</v>
      </c>
      <c r="D484" t="s">
        <v>587</v>
      </c>
      <c r="E484" s="1">
        <v>2192163995.0931001</v>
      </c>
      <c r="F484">
        <v>227.81614103776801</v>
      </c>
      <c r="G484" t="s">
        <v>462</v>
      </c>
    </row>
    <row r="485" spans="1:7" x14ac:dyDescent="0.3">
      <c r="A485">
        <v>483</v>
      </c>
      <c r="B485">
        <v>2018</v>
      </c>
      <c r="C485">
        <v>12</v>
      </c>
      <c r="D485" t="s">
        <v>588</v>
      </c>
      <c r="E485" s="1">
        <v>8407024390.8218403</v>
      </c>
      <c r="F485">
        <v>193.16504257174901</v>
      </c>
      <c r="G485" t="s">
        <v>462</v>
      </c>
    </row>
    <row r="486" spans="1:7" x14ac:dyDescent="0.3">
      <c r="A486">
        <v>484</v>
      </c>
      <c r="B486">
        <v>2018</v>
      </c>
      <c r="C486">
        <v>12</v>
      </c>
      <c r="D486" t="s">
        <v>589</v>
      </c>
      <c r="E486" s="1">
        <v>1198291253.1898401</v>
      </c>
      <c r="F486">
        <v>206.27360139228099</v>
      </c>
      <c r="G486" t="s">
        <v>462</v>
      </c>
    </row>
    <row r="487" spans="1:7" x14ac:dyDescent="0.3">
      <c r="A487">
        <v>485</v>
      </c>
      <c r="B487">
        <v>2018</v>
      </c>
      <c r="C487">
        <v>12</v>
      </c>
      <c r="D487" t="s">
        <v>590</v>
      </c>
      <c r="E487" s="1">
        <v>356173001.030999</v>
      </c>
      <c r="F487">
        <v>177.302298104443</v>
      </c>
      <c r="G487" t="s">
        <v>462</v>
      </c>
    </row>
    <row r="488" spans="1:7" x14ac:dyDescent="0.3">
      <c r="A488">
        <v>486</v>
      </c>
      <c r="B488">
        <v>2018</v>
      </c>
      <c r="C488">
        <v>12</v>
      </c>
      <c r="D488" t="s">
        <v>591</v>
      </c>
      <c r="E488" s="1">
        <v>454996731.91757298</v>
      </c>
      <c r="F488">
        <v>175.09315427928101</v>
      </c>
      <c r="G488" t="s">
        <v>462</v>
      </c>
    </row>
    <row r="489" spans="1:7" x14ac:dyDescent="0.3">
      <c r="A489">
        <v>487</v>
      </c>
      <c r="B489">
        <v>2018</v>
      </c>
      <c r="C489">
        <v>12</v>
      </c>
      <c r="D489" t="s">
        <v>592</v>
      </c>
      <c r="E489" s="1">
        <v>521814786.00248098</v>
      </c>
      <c r="F489">
        <v>201.65410389731301</v>
      </c>
      <c r="G489" t="s">
        <v>462</v>
      </c>
    </row>
    <row r="490" spans="1:7" x14ac:dyDescent="0.3">
      <c r="A490">
        <v>488</v>
      </c>
      <c r="B490">
        <v>2018</v>
      </c>
      <c r="C490">
        <v>12</v>
      </c>
      <c r="D490" t="s">
        <v>593</v>
      </c>
      <c r="E490" s="1">
        <v>432368951.73227799</v>
      </c>
      <c r="F490">
        <v>161.25339245634501</v>
      </c>
      <c r="G490" t="s">
        <v>462</v>
      </c>
    </row>
    <row r="491" spans="1:7" x14ac:dyDescent="0.3">
      <c r="A491">
        <v>489</v>
      </c>
      <c r="B491">
        <v>2018</v>
      </c>
      <c r="C491">
        <v>12</v>
      </c>
      <c r="D491" t="s">
        <v>594</v>
      </c>
      <c r="E491" s="1">
        <v>686202133.41617095</v>
      </c>
      <c r="F491">
        <v>170.31759564331099</v>
      </c>
      <c r="G491" t="s">
        <v>462</v>
      </c>
    </row>
    <row r="492" spans="1:7" x14ac:dyDescent="0.3">
      <c r="A492">
        <v>490</v>
      </c>
      <c r="B492">
        <v>2018</v>
      </c>
      <c r="C492">
        <v>12</v>
      </c>
      <c r="D492" t="s">
        <v>595</v>
      </c>
      <c r="E492" s="1">
        <v>443688167.58483201</v>
      </c>
      <c r="F492">
        <v>163.49788686965999</v>
      </c>
      <c r="G492" t="s">
        <v>462</v>
      </c>
    </row>
    <row r="493" spans="1:7" x14ac:dyDescent="0.3">
      <c r="A493">
        <v>491</v>
      </c>
      <c r="B493">
        <v>2018</v>
      </c>
      <c r="C493">
        <v>12</v>
      </c>
      <c r="D493" t="s">
        <v>596</v>
      </c>
      <c r="E493" s="1">
        <v>547816756.07480204</v>
      </c>
      <c r="F493">
        <v>165.174031365182</v>
      </c>
      <c r="G493" t="s">
        <v>462</v>
      </c>
    </row>
    <row r="494" spans="1:7" x14ac:dyDescent="0.3">
      <c r="A494">
        <v>492</v>
      </c>
      <c r="B494">
        <v>2019</v>
      </c>
      <c r="C494">
        <v>1</v>
      </c>
      <c r="D494" t="s">
        <v>558</v>
      </c>
      <c r="E494" s="1">
        <v>1833825795.12988</v>
      </c>
      <c r="F494">
        <v>7.2720744355302402</v>
      </c>
      <c r="G494" t="s">
        <v>462</v>
      </c>
    </row>
    <row r="495" spans="1:7" x14ac:dyDescent="0.3">
      <c r="A495">
        <v>493</v>
      </c>
      <c r="B495">
        <v>2019</v>
      </c>
      <c r="C495">
        <v>1</v>
      </c>
      <c r="D495" t="s">
        <v>559</v>
      </c>
      <c r="E495" s="1">
        <v>748665255.43713903</v>
      </c>
      <c r="F495">
        <v>45.028545578931997</v>
      </c>
      <c r="G495" t="s">
        <v>462</v>
      </c>
    </row>
    <row r="496" spans="1:7" x14ac:dyDescent="0.3">
      <c r="A496">
        <v>494</v>
      </c>
      <c r="B496">
        <v>2019</v>
      </c>
      <c r="C496">
        <v>1</v>
      </c>
      <c r="D496" t="s">
        <v>560</v>
      </c>
      <c r="E496" s="1">
        <v>8269171080.7181702</v>
      </c>
      <c r="F496">
        <v>13.9604770860784</v>
      </c>
      <c r="G496" t="s">
        <v>462</v>
      </c>
    </row>
    <row r="497" spans="1:7" x14ac:dyDescent="0.3">
      <c r="A497">
        <v>495</v>
      </c>
      <c r="B497">
        <v>2019</v>
      </c>
      <c r="C497">
        <v>1</v>
      </c>
      <c r="D497" t="s">
        <v>561</v>
      </c>
      <c r="E497" s="1">
        <v>721383548.63761795</v>
      </c>
      <c r="F497">
        <v>47.267253765125801</v>
      </c>
      <c r="G497" t="s">
        <v>462</v>
      </c>
    </row>
    <row r="498" spans="1:7" x14ac:dyDescent="0.3">
      <c r="A498">
        <v>496</v>
      </c>
      <c r="B498">
        <v>2019</v>
      </c>
      <c r="C498">
        <v>1</v>
      </c>
      <c r="D498" t="s">
        <v>562</v>
      </c>
      <c r="E498" s="1">
        <v>258287561.34354299</v>
      </c>
      <c r="F498">
        <v>61.750260360505003</v>
      </c>
      <c r="G498" t="s">
        <v>462</v>
      </c>
    </row>
    <row r="499" spans="1:7" x14ac:dyDescent="0.3">
      <c r="A499">
        <v>497</v>
      </c>
      <c r="B499">
        <v>2019</v>
      </c>
      <c r="C499">
        <v>1</v>
      </c>
      <c r="D499" t="s">
        <v>563</v>
      </c>
      <c r="E499" s="1">
        <v>610974628.21291006</v>
      </c>
      <c r="F499">
        <v>37.735166833265197</v>
      </c>
      <c r="G499" t="s">
        <v>462</v>
      </c>
    </row>
    <row r="500" spans="1:7" x14ac:dyDescent="0.3">
      <c r="A500">
        <v>498</v>
      </c>
      <c r="B500">
        <v>2019</v>
      </c>
      <c r="C500">
        <v>1</v>
      </c>
      <c r="D500" t="s">
        <v>564</v>
      </c>
      <c r="E500" s="1">
        <v>227211778.53975901</v>
      </c>
      <c r="F500">
        <v>42.333411534627203</v>
      </c>
      <c r="G500" t="s">
        <v>462</v>
      </c>
    </row>
    <row r="501" spans="1:7" x14ac:dyDescent="0.3">
      <c r="A501">
        <v>499</v>
      </c>
      <c r="B501">
        <v>2019</v>
      </c>
      <c r="C501">
        <v>1</v>
      </c>
      <c r="D501" t="s">
        <v>565</v>
      </c>
      <c r="E501" s="1">
        <v>3177950106.6955199</v>
      </c>
      <c r="F501">
        <v>31.843634774735399</v>
      </c>
      <c r="G501" t="s">
        <v>462</v>
      </c>
    </row>
    <row r="502" spans="1:7" x14ac:dyDescent="0.3">
      <c r="A502">
        <v>500</v>
      </c>
      <c r="B502">
        <v>2019</v>
      </c>
      <c r="C502">
        <v>1</v>
      </c>
      <c r="D502" t="s">
        <v>566</v>
      </c>
      <c r="E502" s="1">
        <v>7443299576.6343002</v>
      </c>
      <c r="F502">
        <v>11.531156191687099</v>
      </c>
      <c r="G502" t="s">
        <v>462</v>
      </c>
    </row>
    <row r="503" spans="1:7" x14ac:dyDescent="0.3">
      <c r="A503">
        <v>501</v>
      </c>
      <c r="B503">
        <v>2019</v>
      </c>
      <c r="C503">
        <v>1</v>
      </c>
      <c r="D503" t="s">
        <v>567</v>
      </c>
      <c r="E503" s="1">
        <v>320814751.264112</v>
      </c>
      <c r="F503">
        <v>38.254528148187397</v>
      </c>
      <c r="G503" t="s">
        <v>462</v>
      </c>
    </row>
    <row r="504" spans="1:7" x14ac:dyDescent="0.3">
      <c r="A504">
        <v>502</v>
      </c>
      <c r="B504">
        <v>2019</v>
      </c>
      <c r="C504">
        <v>1</v>
      </c>
      <c r="D504" t="s">
        <v>568</v>
      </c>
      <c r="E504" s="1">
        <v>10295748731.2568</v>
      </c>
      <c r="F504">
        <v>16.3174454117061</v>
      </c>
      <c r="G504" t="s">
        <v>462</v>
      </c>
    </row>
    <row r="505" spans="1:7" x14ac:dyDescent="0.3">
      <c r="A505">
        <v>503</v>
      </c>
      <c r="B505">
        <v>2019</v>
      </c>
      <c r="C505">
        <v>1</v>
      </c>
      <c r="D505" t="s">
        <v>569</v>
      </c>
      <c r="E505" s="1">
        <v>453167914.92408299</v>
      </c>
      <c r="F505">
        <v>34.612515594007498</v>
      </c>
      <c r="G505" t="s">
        <v>462</v>
      </c>
    </row>
    <row r="506" spans="1:7" x14ac:dyDescent="0.3">
      <c r="A506">
        <v>504</v>
      </c>
      <c r="B506">
        <v>2019</v>
      </c>
      <c r="C506">
        <v>1</v>
      </c>
      <c r="D506" t="s">
        <v>570</v>
      </c>
      <c r="E506" s="1">
        <v>11800844813.4471</v>
      </c>
      <c r="F506">
        <v>17.433336799638699</v>
      </c>
      <c r="G506" t="s">
        <v>462</v>
      </c>
    </row>
    <row r="507" spans="1:7" x14ac:dyDescent="0.3">
      <c r="A507">
        <v>505</v>
      </c>
      <c r="B507">
        <v>2019</v>
      </c>
      <c r="C507">
        <v>1</v>
      </c>
      <c r="D507" t="s">
        <v>571</v>
      </c>
      <c r="E507" s="1">
        <v>376596900.34721798</v>
      </c>
      <c r="F507">
        <v>28.524048636136001</v>
      </c>
      <c r="G507" t="s">
        <v>462</v>
      </c>
    </row>
    <row r="508" spans="1:7" x14ac:dyDescent="0.3">
      <c r="A508">
        <v>506</v>
      </c>
      <c r="B508">
        <v>2019</v>
      </c>
      <c r="C508">
        <v>1</v>
      </c>
      <c r="D508" t="s">
        <v>572</v>
      </c>
      <c r="E508" s="1">
        <v>445516204.77779102</v>
      </c>
      <c r="F508">
        <v>30.181279722406799</v>
      </c>
      <c r="G508" t="s">
        <v>462</v>
      </c>
    </row>
    <row r="509" spans="1:7" x14ac:dyDescent="0.3">
      <c r="A509">
        <v>507</v>
      </c>
      <c r="B509">
        <v>2019</v>
      </c>
      <c r="C509">
        <v>1</v>
      </c>
      <c r="D509" t="s">
        <v>573</v>
      </c>
      <c r="E509" s="1">
        <v>3676590388.79213</v>
      </c>
      <c r="F509">
        <v>9.9525179560421808</v>
      </c>
      <c r="G509" t="s">
        <v>462</v>
      </c>
    </row>
    <row r="510" spans="1:7" x14ac:dyDescent="0.3">
      <c r="A510">
        <v>508</v>
      </c>
      <c r="B510">
        <v>2019</v>
      </c>
      <c r="C510">
        <v>1</v>
      </c>
      <c r="D510" t="s">
        <v>575</v>
      </c>
      <c r="E510" s="1">
        <v>15608902054.800699</v>
      </c>
      <c r="F510">
        <v>19.896616254536099</v>
      </c>
      <c r="G510" t="s">
        <v>462</v>
      </c>
    </row>
    <row r="511" spans="1:7" x14ac:dyDescent="0.3">
      <c r="A511">
        <v>509</v>
      </c>
      <c r="B511">
        <v>2019</v>
      </c>
      <c r="C511">
        <v>1</v>
      </c>
      <c r="D511" t="s">
        <v>576</v>
      </c>
      <c r="E511" s="1">
        <v>9119548004.6359005</v>
      </c>
      <c r="F511">
        <v>20.3471801065919</v>
      </c>
      <c r="G511" t="s">
        <v>462</v>
      </c>
    </row>
    <row r="512" spans="1:7" x14ac:dyDescent="0.3">
      <c r="A512">
        <v>510</v>
      </c>
      <c r="B512">
        <v>2019</v>
      </c>
      <c r="C512">
        <v>1</v>
      </c>
      <c r="E512" s="1">
        <v>161501956.81839201</v>
      </c>
      <c r="F512">
        <v>9.1012454694831195</v>
      </c>
      <c r="G512" t="s">
        <v>462</v>
      </c>
    </row>
    <row r="513" spans="1:7" x14ac:dyDescent="0.3">
      <c r="A513">
        <v>511</v>
      </c>
      <c r="B513">
        <v>2019</v>
      </c>
      <c r="C513">
        <v>1</v>
      </c>
      <c r="E513" s="1">
        <v>65243578.451299801</v>
      </c>
      <c r="F513">
        <v>7.8230232146192096</v>
      </c>
      <c r="G513" t="s">
        <v>462</v>
      </c>
    </row>
    <row r="514" spans="1:7" x14ac:dyDescent="0.3">
      <c r="A514">
        <v>512</v>
      </c>
      <c r="B514">
        <v>2019</v>
      </c>
      <c r="C514">
        <v>1</v>
      </c>
      <c r="E514" s="1">
        <v>50371439.409029402</v>
      </c>
      <c r="F514">
        <v>7.3736486673355097</v>
      </c>
      <c r="G514" t="s">
        <v>462</v>
      </c>
    </row>
    <row r="515" spans="1:7" x14ac:dyDescent="0.3">
      <c r="A515">
        <v>513</v>
      </c>
      <c r="B515">
        <v>2019</v>
      </c>
      <c r="C515">
        <v>1</v>
      </c>
      <c r="D515" t="s">
        <v>577</v>
      </c>
      <c r="E515" s="1">
        <v>556126121.47272003</v>
      </c>
      <c r="F515">
        <v>31.198558971078398</v>
      </c>
      <c r="G515" t="s">
        <v>462</v>
      </c>
    </row>
    <row r="516" spans="1:7" x14ac:dyDescent="0.3">
      <c r="A516">
        <v>514</v>
      </c>
      <c r="B516">
        <v>2019</v>
      </c>
      <c r="C516">
        <v>1</v>
      </c>
      <c r="D516" t="s">
        <v>578</v>
      </c>
      <c r="E516" s="1">
        <v>1024312239.624</v>
      </c>
      <c r="F516">
        <v>23.113450717166</v>
      </c>
      <c r="G516" t="s">
        <v>462</v>
      </c>
    </row>
    <row r="517" spans="1:7" x14ac:dyDescent="0.3">
      <c r="A517">
        <v>515</v>
      </c>
      <c r="B517">
        <v>2019</v>
      </c>
      <c r="C517">
        <v>1</v>
      </c>
      <c r="D517" t="s">
        <v>579</v>
      </c>
      <c r="E517" s="1">
        <v>739992235.71109498</v>
      </c>
      <c r="F517">
        <v>25.739569641699902</v>
      </c>
      <c r="G517" t="s">
        <v>462</v>
      </c>
    </row>
    <row r="518" spans="1:7" x14ac:dyDescent="0.3">
      <c r="A518">
        <v>516</v>
      </c>
      <c r="B518">
        <v>2019</v>
      </c>
      <c r="C518">
        <v>1</v>
      </c>
      <c r="D518" t="s">
        <v>580</v>
      </c>
      <c r="E518" s="1">
        <v>5512709205.3105698</v>
      </c>
      <c r="F518">
        <v>14.487969899151199</v>
      </c>
      <c r="G518" t="s">
        <v>462</v>
      </c>
    </row>
    <row r="519" spans="1:7" x14ac:dyDescent="0.3">
      <c r="A519">
        <v>517</v>
      </c>
      <c r="B519">
        <v>2019</v>
      </c>
      <c r="C519">
        <v>1</v>
      </c>
      <c r="D519" t="s">
        <v>581</v>
      </c>
      <c r="E519" s="1">
        <v>7164472132.1464901</v>
      </c>
      <c r="F519">
        <v>28.370190829384001</v>
      </c>
      <c r="G519" t="s">
        <v>462</v>
      </c>
    </row>
    <row r="520" spans="1:7" x14ac:dyDescent="0.3">
      <c r="A520">
        <v>518</v>
      </c>
      <c r="B520">
        <v>2019</v>
      </c>
      <c r="C520">
        <v>1</v>
      </c>
      <c r="D520" t="s">
        <v>582</v>
      </c>
      <c r="E520" s="1">
        <v>6661812818.3780298</v>
      </c>
      <c r="F520">
        <v>15.4226596959652</v>
      </c>
      <c r="G520" t="s">
        <v>462</v>
      </c>
    </row>
    <row r="521" spans="1:7" x14ac:dyDescent="0.3">
      <c r="A521">
        <v>519</v>
      </c>
      <c r="B521">
        <v>2019</v>
      </c>
      <c r="C521">
        <v>1</v>
      </c>
      <c r="D521" t="s">
        <v>583</v>
      </c>
      <c r="E521" s="1">
        <v>406286451.81799197</v>
      </c>
      <c r="F521">
        <v>27.550066494157001</v>
      </c>
      <c r="G521" t="s">
        <v>462</v>
      </c>
    </row>
    <row r="522" spans="1:7" x14ac:dyDescent="0.3">
      <c r="A522">
        <v>520</v>
      </c>
      <c r="B522">
        <v>2019</v>
      </c>
      <c r="C522">
        <v>1</v>
      </c>
      <c r="D522" t="s">
        <v>584</v>
      </c>
      <c r="E522" s="1">
        <v>3932706090.7608199</v>
      </c>
      <c r="F522">
        <v>23.338252040524502</v>
      </c>
      <c r="G522" t="s">
        <v>462</v>
      </c>
    </row>
    <row r="523" spans="1:7" x14ac:dyDescent="0.3">
      <c r="A523">
        <v>521</v>
      </c>
      <c r="B523">
        <v>2019</v>
      </c>
      <c r="C523">
        <v>1</v>
      </c>
      <c r="D523" t="s">
        <v>585</v>
      </c>
      <c r="E523" s="1">
        <v>3973088280.6458302</v>
      </c>
      <c r="F523">
        <v>31.757719995329499</v>
      </c>
      <c r="G523" t="s">
        <v>462</v>
      </c>
    </row>
    <row r="524" spans="1:7" x14ac:dyDescent="0.3">
      <c r="A524">
        <v>522</v>
      </c>
      <c r="B524">
        <v>2019</v>
      </c>
      <c r="C524">
        <v>1</v>
      </c>
      <c r="D524" t="s">
        <v>586</v>
      </c>
      <c r="E524" s="1">
        <v>5535120142.6341896</v>
      </c>
      <c r="F524">
        <v>13.667834048369601</v>
      </c>
      <c r="G524" t="s">
        <v>462</v>
      </c>
    </row>
    <row r="525" spans="1:7" x14ac:dyDescent="0.3">
      <c r="A525">
        <v>523</v>
      </c>
      <c r="B525">
        <v>2019</v>
      </c>
      <c r="C525">
        <v>1</v>
      </c>
      <c r="D525" t="s">
        <v>587</v>
      </c>
      <c r="E525" s="1">
        <v>2192163995.0931001</v>
      </c>
      <c r="F525">
        <v>43.975669191024501</v>
      </c>
      <c r="G525" t="s">
        <v>462</v>
      </c>
    </row>
    <row r="526" spans="1:7" x14ac:dyDescent="0.3">
      <c r="A526">
        <v>524</v>
      </c>
      <c r="B526">
        <v>2019</v>
      </c>
      <c r="C526">
        <v>1</v>
      </c>
      <c r="D526" t="s">
        <v>588</v>
      </c>
      <c r="E526" s="1">
        <v>8407024390.8218403</v>
      </c>
      <c r="F526">
        <v>7.5389192893471497</v>
      </c>
      <c r="G526" t="s">
        <v>462</v>
      </c>
    </row>
    <row r="527" spans="1:7" x14ac:dyDescent="0.3">
      <c r="A527">
        <v>525</v>
      </c>
      <c r="B527">
        <v>2019</v>
      </c>
      <c r="C527">
        <v>1</v>
      </c>
      <c r="D527" t="s">
        <v>589</v>
      </c>
      <c r="E527" s="1">
        <v>1198291253.1898401</v>
      </c>
      <c r="F527">
        <v>45.137625123752301</v>
      </c>
      <c r="G527" t="s">
        <v>462</v>
      </c>
    </row>
    <row r="528" spans="1:7" x14ac:dyDescent="0.3">
      <c r="A528">
        <v>526</v>
      </c>
      <c r="B528">
        <v>2019</v>
      </c>
      <c r="C528">
        <v>1</v>
      </c>
      <c r="D528" t="s">
        <v>590</v>
      </c>
      <c r="E528" s="1">
        <v>356173001.030999</v>
      </c>
      <c r="F528">
        <v>47.286136885489498</v>
      </c>
      <c r="G528" t="s">
        <v>462</v>
      </c>
    </row>
    <row r="529" spans="1:7" x14ac:dyDescent="0.3">
      <c r="A529">
        <v>527</v>
      </c>
      <c r="B529">
        <v>2019</v>
      </c>
      <c r="C529">
        <v>1</v>
      </c>
      <c r="D529" t="s">
        <v>591</v>
      </c>
      <c r="E529" s="1">
        <v>454996731.91757298</v>
      </c>
      <c r="F529">
        <v>52.253451596198197</v>
      </c>
      <c r="G529" t="s">
        <v>462</v>
      </c>
    </row>
    <row r="530" spans="1:7" x14ac:dyDescent="0.3">
      <c r="A530">
        <v>528</v>
      </c>
      <c r="B530">
        <v>2019</v>
      </c>
      <c r="C530">
        <v>1</v>
      </c>
      <c r="D530" t="s">
        <v>592</v>
      </c>
      <c r="E530" s="1">
        <v>521814786.00248098</v>
      </c>
      <c r="F530">
        <v>72.160034945668698</v>
      </c>
      <c r="G530" t="s">
        <v>462</v>
      </c>
    </row>
    <row r="531" spans="1:7" x14ac:dyDescent="0.3">
      <c r="A531">
        <v>529</v>
      </c>
      <c r="B531">
        <v>2019</v>
      </c>
      <c r="C531">
        <v>1</v>
      </c>
      <c r="D531" t="s">
        <v>593</v>
      </c>
      <c r="E531" s="1">
        <v>432368951.73227799</v>
      </c>
      <c r="F531">
        <v>50.4503295321134</v>
      </c>
      <c r="G531" t="s">
        <v>462</v>
      </c>
    </row>
    <row r="532" spans="1:7" x14ac:dyDescent="0.3">
      <c r="A532">
        <v>530</v>
      </c>
      <c r="B532">
        <v>2019</v>
      </c>
      <c r="C532">
        <v>1</v>
      </c>
      <c r="D532" t="s">
        <v>594</v>
      </c>
      <c r="E532" s="1">
        <v>686202133.41617095</v>
      </c>
      <c r="F532">
        <v>58.706301163416597</v>
      </c>
      <c r="G532" t="s">
        <v>462</v>
      </c>
    </row>
    <row r="533" spans="1:7" x14ac:dyDescent="0.3">
      <c r="A533">
        <v>531</v>
      </c>
      <c r="B533">
        <v>2019</v>
      </c>
      <c r="C533">
        <v>1</v>
      </c>
      <c r="D533" t="s">
        <v>595</v>
      </c>
      <c r="E533" s="1">
        <v>443688167.58483201</v>
      </c>
      <c r="F533">
        <v>40.994237762087899</v>
      </c>
      <c r="G533" t="s">
        <v>462</v>
      </c>
    </row>
    <row r="534" spans="1:7" x14ac:dyDescent="0.3">
      <c r="A534">
        <v>532</v>
      </c>
      <c r="B534">
        <v>2019</v>
      </c>
      <c r="C534">
        <v>1</v>
      </c>
      <c r="D534" t="s">
        <v>596</v>
      </c>
      <c r="E534" s="1">
        <v>547816756.07480204</v>
      </c>
      <c r="F534">
        <v>34.4886554258809</v>
      </c>
      <c r="G534" t="s">
        <v>462</v>
      </c>
    </row>
    <row r="535" spans="1:7" x14ac:dyDescent="0.3">
      <c r="A535">
        <v>533</v>
      </c>
      <c r="B535">
        <v>2019</v>
      </c>
      <c r="C535">
        <v>2</v>
      </c>
      <c r="D535" t="s">
        <v>558</v>
      </c>
      <c r="E535" s="1">
        <v>1833825795.12988</v>
      </c>
      <c r="F535">
        <v>6.8039380798882396</v>
      </c>
      <c r="G535" t="s">
        <v>462</v>
      </c>
    </row>
    <row r="536" spans="1:7" x14ac:dyDescent="0.3">
      <c r="A536">
        <v>534</v>
      </c>
      <c r="B536">
        <v>2019</v>
      </c>
      <c r="C536">
        <v>2</v>
      </c>
      <c r="D536" t="s">
        <v>559</v>
      </c>
      <c r="E536" s="1">
        <v>748665255.43713903</v>
      </c>
      <c r="F536">
        <v>33.718882241077502</v>
      </c>
      <c r="G536" t="s">
        <v>462</v>
      </c>
    </row>
    <row r="537" spans="1:7" x14ac:dyDescent="0.3">
      <c r="A537">
        <v>535</v>
      </c>
      <c r="B537">
        <v>2019</v>
      </c>
      <c r="C537">
        <v>2</v>
      </c>
      <c r="D537" t="s">
        <v>560</v>
      </c>
      <c r="E537" s="1">
        <v>8269171080.7181702</v>
      </c>
      <c r="F537">
        <v>8.2271305438176494</v>
      </c>
      <c r="G537" t="s">
        <v>462</v>
      </c>
    </row>
    <row r="538" spans="1:7" x14ac:dyDescent="0.3">
      <c r="A538">
        <v>536</v>
      </c>
      <c r="B538">
        <v>2019</v>
      </c>
      <c r="C538">
        <v>2</v>
      </c>
      <c r="D538" t="s">
        <v>561</v>
      </c>
      <c r="E538" s="1">
        <v>721383548.63761795</v>
      </c>
      <c r="F538">
        <v>23.977226989817702</v>
      </c>
      <c r="G538" t="s">
        <v>462</v>
      </c>
    </row>
    <row r="539" spans="1:7" x14ac:dyDescent="0.3">
      <c r="A539">
        <v>537</v>
      </c>
      <c r="B539">
        <v>2019</v>
      </c>
      <c r="C539">
        <v>2</v>
      </c>
      <c r="D539" t="s">
        <v>562</v>
      </c>
      <c r="E539" s="1">
        <v>258287561.34354299</v>
      </c>
      <c r="F539">
        <v>31.1501297719199</v>
      </c>
      <c r="G539" t="s">
        <v>462</v>
      </c>
    </row>
    <row r="540" spans="1:7" x14ac:dyDescent="0.3">
      <c r="A540">
        <v>538</v>
      </c>
      <c r="B540">
        <v>2019</v>
      </c>
      <c r="C540">
        <v>2</v>
      </c>
      <c r="D540" t="s">
        <v>563</v>
      </c>
      <c r="E540" s="1">
        <v>610974628.21291006</v>
      </c>
      <c r="F540">
        <v>23.738439075463798</v>
      </c>
      <c r="G540" t="s">
        <v>462</v>
      </c>
    </row>
    <row r="541" spans="1:7" x14ac:dyDescent="0.3">
      <c r="A541">
        <v>539</v>
      </c>
      <c r="B541">
        <v>2019</v>
      </c>
      <c r="C541">
        <v>2</v>
      </c>
      <c r="D541" t="s">
        <v>564</v>
      </c>
      <c r="E541" s="1">
        <v>227211778.53975901</v>
      </c>
      <c r="F541">
        <v>22.787150386701502</v>
      </c>
      <c r="G541" t="s">
        <v>462</v>
      </c>
    </row>
    <row r="542" spans="1:7" x14ac:dyDescent="0.3">
      <c r="A542">
        <v>540</v>
      </c>
      <c r="B542">
        <v>2019</v>
      </c>
      <c r="C542">
        <v>2</v>
      </c>
      <c r="D542" t="s">
        <v>565</v>
      </c>
      <c r="E542" s="1">
        <v>3177950106.6955199</v>
      </c>
      <c r="F542">
        <v>19.237381267405102</v>
      </c>
      <c r="G542" t="s">
        <v>462</v>
      </c>
    </row>
    <row r="543" spans="1:7" x14ac:dyDescent="0.3">
      <c r="A543">
        <v>541</v>
      </c>
      <c r="B543">
        <v>2019</v>
      </c>
      <c r="C543">
        <v>2</v>
      </c>
      <c r="D543" t="s">
        <v>566</v>
      </c>
      <c r="E543" s="1">
        <v>7443299576.6343002</v>
      </c>
      <c r="F543">
        <v>11.7717065049415</v>
      </c>
      <c r="G543" t="s">
        <v>462</v>
      </c>
    </row>
    <row r="544" spans="1:7" x14ac:dyDescent="0.3">
      <c r="A544">
        <v>542</v>
      </c>
      <c r="B544">
        <v>2019</v>
      </c>
      <c r="C544">
        <v>2</v>
      </c>
      <c r="D544" t="s">
        <v>567</v>
      </c>
      <c r="E544" s="1">
        <v>320814751.264112</v>
      </c>
      <c r="F544">
        <v>24.981575452487601</v>
      </c>
      <c r="G544" t="s">
        <v>462</v>
      </c>
    </row>
    <row r="545" spans="1:7" x14ac:dyDescent="0.3">
      <c r="A545">
        <v>543</v>
      </c>
      <c r="B545">
        <v>2019</v>
      </c>
      <c r="C545">
        <v>2</v>
      </c>
      <c r="D545" t="s">
        <v>568</v>
      </c>
      <c r="E545" s="1">
        <v>10295748731.2568</v>
      </c>
      <c r="F545">
        <v>11.019350334121199</v>
      </c>
      <c r="G545" t="s">
        <v>462</v>
      </c>
    </row>
    <row r="546" spans="1:7" x14ac:dyDescent="0.3">
      <c r="A546">
        <v>544</v>
      </c>
      <c r="B546">
        <v>2019</v>
      </c>
      <c r="C546">
        <v>2</v>
      </c>
      <c r="D546" t="s">
        <v>569</v>
      </c>
      <c r="E546" s="1">
        <v>453167914.92408299</v>
      </c>
      <c r="F546">
        <v>15.5327407181172</v>
      </c>
      <c r="G546" t="s">
        <v>462</v>
      </c>
    </row>
    <row r="547" spans="1:7" x14ac:dyDescent="0.3">
      <c r="A547">
        <v>545</v>
      </c>
      <c r="B547">
        <v>2019</v>
      </c>
      <c r="C547">
        <v>2</v>
      </c>
      <c r="D547" t="s">
        <v>570</v>
      </c>
      <c r="E547" s="1">
        <v>11800844813.4471</v>
      </c>
      <c r="F547">
        <v>13.7261770649518</v>
      </c>
      <c r="G547" t="s">
        <v>462</v>
      </c>
    </row>
    <row r="548" spans="1:7" x14ac:dyDescent="0.3">
      <c r="A548">
        <v>546</v>
      </c>
      <c r="B548">
        <v>2019</v>
      </c>
      <c r="C548">
        <v>2</v>
      </c>
      <c r="D548" t="s">
        <v>571</v>
      </c>
      <c r="E548" s="1">
        <v>376596900.34721798</v>
      </c>
      <c r="F548">
        <v>20.970399817098201</v>
      </c>
      <c r="G548" t="s">
        <v>462</v>
      </c>
    </row>
    <row r="549" spans="1:7" x14ac:dyDescent="0.3">
      <c r="A549">
        <v>547</v>
      </c>
      <c r="B549">
        <v>2019</v>
      </c>
      <c r="C549">
        <v>2</v>
      </c>
      <c r="D549" t="s">
        <v>572</v>
      </c>
      <c r="E549" s="1">
        <v>445516204.77779102</v>
      </c>
      <c r="F549">
        <v>19.399198761880101</v>
      </c>
      <c r="G549" t="s">
        <v>462</v>
      </c>
    </row>
    <row r="550" spans="1:7" x14ac:dyDescent="0.3">
      <c r="A550">
        <v>548</v>
      </c>
      <c r="B550">
        <v>2019</v>
      </c>
      <c r="C550">
        <v>2</v>
      </c>
      <c r="D550" t="s">
        <v>573</v>
      </c>
      <c r="E550" s="1">
        <v>3676590388.79213</v>
      </c>
      <c r="F550">
        <v>5.4252118711561197</v>
      </c>
      <c r="G550" t="s">
        <v>462</v>
      </c>
    </row>
    <row r="551" spans="1:7" x14ac:dyDescent="0.3">
      <c r="A551">
        <v>549</v>
      </c>
      <c r="B551">
        <v>2019</v>
      </c>
      <c r="C551">
        <v>2</v>
      </c>
      <c r="D551" t="s">
        <v>575</v>
      </c>
      <c r="E551" s="1">
        <v>15608902054.800699</v>
      </c>
      <c r="F551">
        <v>10.5757169857301</v>
      </c>
      <c r="G551" t="s">
        <v>462</v>
      </c>
    </row>
    <row r="552" spans="1:7" x14ac:dyDescent="0.3">
      <c r="A552">
        <v>550</v>
      </c>
      <c r="B552">
        <v>2019</v>
      </c>
      <c r="C552">
        <v>2</v>
      </c>
      <c r="D552" t="s">
        <v>576</v>
      </c>
      <c r="E552" s="1">
        <v>9119548004.6359005</v>
      </c>
      <c r="F552">
        <v>8.83011517834065</v>
      </c>
      <c r="G552" t="s">
        <v>462</v>
      </c>
    </row>
    <row r="553" spans="1:7" x14ac:dyDescent="0.3">
      <c r="A553">
        <v>551</v>
      </c>
      <c r="B553">
        <v>2019</v>
      </c>
      <c r="C553">
        <v>2</v>
      </c>
      <c r="E553" s="1">
        <v>161501956.81839201</v>
      </c>
      <c r="F553">
        <v>0.70091462962731599</v>
      </c>
      <c r="G553" t="s">
        <v>462</v>
      </c>
    </row>
    <row r="554" spans="1:7" x14ac:dyDescent="0.3">
      <c r="A554">
        <v>552</v>
      </c>
      <c r="B554">
        <v>2019</v>
      </c>
      <c r="C554">
        <v>2</v>
      </c>
      <c r="E554" s="1">
        <v>65243578.451299801</v>
      </c>
      <c r="F554">
        <v>0</v>
      </c>
      <c r="G554" t="s">
        <v>462</v>
      </c>
    </row>
    <row r="555" spans="1:7" x14ac:dyDescent="0.3">
      <c r="A555">
        <v>553</v>
      </c>
      <c r="B555">
        <v>2019</v>
      </c>
      <c r="C555">
        <v>2</v>
      </c>
      <c r="E555" s="1">
        <v>50371439.409029402</v>
      </c>
      <c r="F555">
        <v>0</v>
      </c>
      <c r="G555" t="s">
        <v>462</v>
      </c>
    </row>
    <row r="556" spans="1:7" x14ac:dyDescent="0.3">
      <c r="A556">
        <v>554</v>
      </c>
      <c r="B556">
        <v>2019</v>
      </c>
      <c r="C556">
        <v>2</v>
      </c>
      <c r="D556" t="s">
        <v>577</v>
      </c>
      <c r="E556" s="1">
        <v>556126121.47272003</v>
      </c>
      <c r="F556">
        <v>26.210661514514701</v>
      </c>
      <c r="G556" t="s">
        <v>462</v>
      </c>
    </row>
    <row r="557" spans="1:7" x14ac:dyDescent="0.3">
      <c r="A557">
        <v>555</v>
      </c>
      <c r="B557">
        <v>2019</v>
      </c>
      <c r="C557">
        <v>2</v>
      </c>
      <c r="D557" t="s">
        <v>578</v>
      </c>
      <c r="E557" s="1">
        <v>1024312239.624</v>
      </c>
      <c r="F557">
        <v>18.464546257722699</v>
      </c>
      <c r="G557" t="s">
        <v>462</v>
      </c>
    </row>
    <row r="558" spans="1:7" x14ac:dyDescent="0.3">
      <c r="A558">
        <v>556</v>
      </c>
      <c r="B558">
        <v>2019</v>
      </c>
      <c r="C558">
        <v>2</v>
      </c>
      <c r="D558" t="s">
        <v>579</v>
      </c>
      <c r="E558" s="1">
        <v>739992235.71109498</v>
      </c>
      <c r="F558">
        <v>15.8455412658742</v>
      </c>
      <c r="G558" t="s">
        <v>462</v>
      </c>
    </row>
    <row r="559" spans="1:7" x14ac:dyDescent="0.3">
      <c r="A559">
        <v>557</v>
      </c>
      <c r="B559">
        <v>2019</v>
      </c>
      <c r="C559">
        <v>2</v>
      </c>
      <c r="D559" t="s">
        <v>580</v>
      </c>
      <c r="E559" s="1">
        <v>5512709205.3105698</v>
      </c>
      <c r="F559">
        <v>15.880747701955199</v>
      </c>
      <c r="G559" t="s">
        <v>462</v>
      </c>
    </row>
    <row r="560" spans="1:7" x14ac:dyDescent="0.3">
      <c r="A560">
        <v>558</v>
      </c>
      <c r="B560">
        <v>2019</v>
      </c>
      <c r="C560">
        <v>2</v>
      </c>
      <c r="D560" t="s">
        <v>581</v>
      </c>
      <c r="E560" s="1">
        <v>7164472132.1464901</v>
      </c>
      <c r="F560">
        <v>4.7324250466564299</v>
      </c>
      <c r="G560" t="s">
        <v>462</v>
      </c>
    </row>
    <row r="561" spans="1:7" x14ac:dyDescent="0.3">
      <c r="A561">
        <v>559</v>
      </c>
      <c r="B561">
        <v>2019</v>
      </c>
      <c r="C561">
        <v>2</v>
      </c>
      <c r="D561" t="s">
        <v>582</v>
      </c>
      <c r="E561" s="1">
        <v>6661812818.3780298</v>
      </c>
      <c r="F561">
        <v>7.7721474637251697</v>
      </c>
      <c r="G561" t="s">
        <v>462</v>
      </c>
    </row>
    <row r="562" spans="1:7" x14ac:dyDescent="0.3">
      <c r="A562">
        <v>560</v>
      </c>
      <c r="B562">
        <v>2019</v>
      </c>
      <c r="C562">
        <v>2</v>
      </c>
      <c r="D562" t="s">
        <v>583</v>
      </c>
      <c r="E562" s="1">
        <v>406286451.81799197</v>
      </c>
      <c r="F562">
        <v>0</v>
      </c>
      <c r="G562" t="s">
        <v>462</v>
      </c>
    </row>
    <row r="563" spans="1:7" x14ac:dyDescent="0.3">
      <c r="A563">
        <v>561</v>
      </c>
      <c r="B563">
        <v>2019</v>
      </c>
      <c r="C563">
        <v>2</v>
      </c>
      <c r="D563" t="s">
        <v>584</v>
      </c>
      <c r="E563" s="1">
        <v>3932706090.7608199</v>
      </c>
      <c r="F563">
        <v>14.7045520644522</v>
      </c>
      <c r="G563" t="s">
        <v>462</v>
      </c>
    </row>
    <row r="564" spans="1:7" x14ac:dyDescent="0.3">
      <c r="A564">
        <v>562</v>
      </c>
      <c r="B564">
        <v>2019</v>
      </c>
      <c r="C564">
        <v>2</v>
      </c>
      <c r="D564" t="s">
        <v>585</v>
      </c>
      <c r="E564" s="1">
        <v>3973088280.6458302</v>
      </c>
      <c r="F564">
        <v>26.3606573800852</v>
      </c>
      <c r="G564" t="s">
        <v>462</v>
      </c>
    </row>
    <row r="565" spans="1:7" x14ac:dyDescent="0.3">
      <c r="A565">
        <v>563</v>
      </c>
      <c r="B565">
        <v>2019</v>
      </c>
      <c r="C565">
        <v>2</v>
      </c>
      <c r="D565" t="s">
        <v>586</v>
      </c>
      <c r="E565" s="1">
        <v>5535120142.6341896</v>
      </c>
      <c r="F565">
        <v>10.7335879274967</v>
      </c>
      <c r="G565" t="s">
        <v>462</v>
      </c>
    </row>
    <row r="566" spans="1:7" x14ac:dyDescent="0.3">
      <c r="A566">
        <v>564</v>
      </c>
      <c r="B566">
        <v>2019</v>
      </c>
      <c r="C566">
        <v>2</v>
      </c>
      <c r="D566" t="s">
        <v>587</v>
      </c>
      <c r="E566" s="1">
        <v>2192163995.0931001</v>
      </c>
      <c r="F566">
        <v>35.945442800882297</v>
      </c>
      <c r="G566" t="s">
        <v>462</v>
      </c>
    </row>
    <row r="567" spans="1:7" x14ac:dyDescent="0.3">
      <c r="A567">
        <v>565</v>
      </c>
      <c r="B567">
        <v>2019</v>
      </c>
      <c r="C567">
        <v>2</v>
      </c>
      <c r="D567" t="s">
        <v>588</v>
      </c>
      <c r="E567" s="1">
        <v>8407024390.8218403</v>
      </c>
      <c r="F567">
        <v>6.2614736042378203</v>
      </c>
      <c r="G567" t="s">
        <v>462</v>
      </c>
    </row>
    <row r="568" spans="1:7" x14ac:dyDescent="0.3">
      <c r="A568">
        <v>566</v>
      </c>
      <c r="B568">
        <v>2019</v>
      </c>
      <c r="C568">
        <v>2</v>
      </c>
      <c r="D568" t="s">
        <v>589</v>
      </c>
      <c r="E568" s="1">
        <v>1198291253.1898401</v>
      </c>
      <c r="F568">
        <v>29.476677011011201</v>
      </c>
      <c r="G568" t="s">
        <v>462</v>
      </c>
    </row>
    <row r="569" spans="1:7" x14ac:dyDescent="0.3">
      <c r="A569">
        <v>567</v>
      </c>
      <c r="B569">
        <v>2019</v>
      </c>
      <c r="C569">
        <v>2</v>
      </c>
      <c r="D569" t="s">
        <v>590</v>
      </c>
      <c r="E569" s="1">
        <v>356173001.030999</v>
      </c>
      <c r="F569">
        <v>25.828996703910001</v>
      </c>
      <c r="G569" t="s">
        <v>462</v>
      </c>
    </row>
    <row r="570" spans="1:7" x14ac:dyDescent="0.3">
      <c r="A570">
        <v>568</v>
      </c>
      <c r="B570">
        <v>2019</v>
      </c>
      <c r="C570">
        <v>2</v>
      </c>
      <c r="D570" t="s">
        <v>591</v>
      </c>
      <c r="E570" s="1">
        <v>454996731.91757298</v>
      </c>
      <c r="F570">
        <v>28.187305246851199</v>
      </c>
      <c r="G570" t="s">
        <v>462</v>
      </c>
    </row>
    <row r="571" spans="1:7" x14ac:dyDescent="0.3">
      <c r="A571">
        <v>569</v>
      </c>
      <c r="B571">
        <v>2019</v>
      </c>
      <c r="C571">
        <v>2</v>
      </c>
      <c r="D571" t="s">
        <v>592</v>
      </c>
      <c r="E571" s="1">
        <v>521814786.00248098</v>
      </c>
      <c r="F571">
        <v>36.438789831138202</v>
      </c>
      <c r="G571" t="s">
        <v>462</v>
      </c>
    </row>
    <row r="572" spans="1:7" x14ac:dyDescent="0.3">
      <c r="A572">
        <v>570</v>
      </c>
      <c r="B572">
        <v>2019</v>
      </c>
      <c r="C572">
        <v>2</v>
      </c>
      <c r="D572" t="s">
        <v>593</v>
      </c>
      <c r="E572" s="1">
        <v>432368951.73227799</v>
      </c>
      <c r="F572">
        <v>29.238751994899101</v>
      </c>
      <c r="G572" t="s">
        <v>462</v>
      </c>
    </row>
    <row r="573" spans="1:7" x14ac:dyDescent="0.3">
      <c r="A573">
        <v>571</v>
      </c>
      <c r="B573">
        <v>2019</v>
      </c>
      <c r="C573">
        <v>2</v>
      </c>
      <c r="D573" t="s">
        <v>594</v>
      </c>
      <c r="E573" s="1">
        <v>686202133.41617095</v>
      </c>
      <c r="F573">
        <v>28.637212557039199</v>
      </c>
      <c r="G573" t="s">
        <v>462</v>
      </c>
    </row>
    <row r="574" spans="1:7" x14ac:dyDescent="0.3">
      <c r="A574">
        <v>572</v>
      </c>
      <c r="B574">
        <v>2019</v>
      </c>
      <c r="C574">
        <v>2</v>
      </c>
      <c r="D574" t="s">
        <v>595</v>
      </c>
      <c r="E574" s="1">
        <v>443688167.58483201</v>
      </c>
      <c r="F574">
        <v>28.391220698913401</v>
      </c>
      <c r="G574" t="s">
        <v>462</v>
      </c>
    </row>
    <row r="575" spans="1:7" x14ac:dyDescent="0.3">
      <c r="A575">
        <v>573</v>
      </c>
      <c r="B575">
        <v>2019</v>
      </c>
      <c r="C575">
        <v>2</v>
      </c>
      <c r="D575" t="s">
        <v>596</v>
      </c>
      <c r="E575" s="1">
        <v>547816756.07480204</v>
      </c>
      <c r="F575">
        <v>28.0706781151905</v>
      </c>
      <c r="G575" t="s">
        <v>462</v>
      </c>
    </row>
    <row r="576" spans="1:7" x14ac:dyDescent="0.3">
      <c r="A576">
        <v>574</v>
      </c>
      <c r="B576">
        <v>2019</v>
      </c>
      <c r="C576">
        <v>3</v>
      </c>
      <c r="D576" t="s">
        <v>558</v>
      </c>
      <c r="E576" s="1">
        <v>1833825795.12988</v>
      </c>
      <c r="F576">
        <v>9.2207306422507092</v>
      </c>
      <c r="G576" t="s">
        <v>462</v>
      </c>
    </row>
    <row r="577" spans="1:7" x14ac:dyDescent="0.3">
      <c r="A577">
        <v>575</v>
      </c>
      <c r="B577">
        <v>2019</v>
      </c>
      <c r="C577">
        <v>3</v>
      </c>
      <c r="D577" t="s">
        <v>559</v>
      </c>
      <c r="E577" s="1">
        <v>748665255.43713903</v>
      </c>
      <c r="F577">
        <v>27.516742669628599</v>
      </c>
      <c r="G577" t="s">
        <v>462</v>
      </c>
    </row>
    <row r="578" spans="1:7" x14ac:dyDescent="0.3">
      <c r="A578">
        <v>576</v>
      </c>
      <c r="B578">
        <v>2019</v>
      </c>
      <c r="C578">
        <v>3</v>
      </c>
      <c r="D578" t="s">
        <v>560</v>
      </c>
      <c r="E578" s="1">
        <v>8269171080.7181702</v>
      </c>
      <c r="F578">
        <v>9.3215748041763398</v>
      </c>
      <c r="G578" t="s">
        <v>462</v>
      </c>
    </row>
    <row r="579" spans="1:7" x14ac:dyDescent="0.3">
      <c r="A579">
        <v>577</v>
      </c>
      <c r="B579">
        <v>2019</v>
      </c>
      <c r="C579">
        <v>3</v>
      </c>
      <c r="D579" t="s">
        <v>561</v>
      </c>
      <c r="E579" s="1">
        <v>721383548.63761795</v>
      </c>
      <c r="F579">
        <v>26.3626487260271</v>
      </c>
      <c r="G579" t="s">
        <v>462</v>
      </c>
    </row>
    <row r="580" spans="1:7" x14ac:dyDescent="0.3">
      <c r="A580">
        <v>578</v>
      </c>
      <c r="B580">
        <v>2019</v>
      </c>
      <c r="C580">
        <v>3</v>
      </c>
      <c r="D580" t="s">
        <v>562</v>
      </c>
      <c r="E580" s="1">
        <v>258287561.34354299</v>
      </c>
      <c r="F580">
        <v>31.366101520557098</v>
      </c>
      <c r="G580" t="s">
        <v>462</v>
      </c>
    </row>
    <row r="581" spans="1:7" x14ac:dyDescent="0.3">
      <c r="A581">
        <v>579</v>
      </c>
      <c r="B581">
        <v>2019</v>
      </c>
      <c r="C581">
        <v>3</v>
      </c>
      <c r="D581" t="s">
        <v>563</v>
      </c>
      <c r="E581" s="1">
        <v>610974628.21291006</v>
      </c>
      <c r="F581">
        <v>25.156480590394199</v>
      </c>
      <c r="G581" t="s">
        <v>462</v>
      </c>
    </row>
    <row r="582" spans="1:7" x14ac:dyDescent="0.3">
      <c r="A582">
        <v>580</v>
      </c>
      <c r="B582">
        <v>2019</v>
      </c>
      <c r="C582">
        <v>3</v>
      </c>
      <c r="D582" t="s">
        <v>564</v>
      </c>
      <c r="E582" s="1">
        <v>227211778.53975901</v>
      </c>
      <c r="F582">
        <v>29.488163843159001</v>
      </c>
      <c r="G582" t="s">
        <v>462</v>
      </c>
    </row>
    <row r="583" spans="1:7" x14ac:dyDescent="0.3">
      <c r="A583">
        <v>581</v>
      </c>
      <c r="B583">
        <v>2019</v>
      </c>
      <c r="C583">
        <v>3</v>
      </c>
      <c r="D583" t="s">
        <v>565</v>
      </c>
      <c r="E583" s="1">
        <v>3177950106.6955199</v>
      </c>
      <c r="F583">
        <v>18.641458620884698</v>
      </c>
      <c r="G583" t="s">
        <v>462</v>
      </c>
    </row>
    <row r="584" spans="1:7" x14ac:dyDescent="0.3">
      <c r="A584">
        <v>582</v>
      </c>
      <c r="B584">
        <v>2019</v>
      </c>
      <c r="C584">
        <v>3</v>
      </c>
      <c r="D584" t="s">
        <v>566</v>
      </c>
      <c r="E584" s="1">
        <v>7443299576.6343002</v>
      </c>
      <c r="F584">
        <v>10.3764078664321</v>
      </c>
      <c r="G584" t="s">
        <v>462</v>
      </c>
    </row>
    <row r="585" spans="1:7" x14ac:dyDescent="0.3">
      <c r="A585">
        <v>583</v>
      </c>
      <c r="B585">
        <v>2019</v>
      </c>
      <c r="C585">
        <v>3</v>
      </c>
      <c r="D585" t="s">
        <v>567</v>
      </c>
      <c r="E585" s="1">
        <v>320814751.264112</v>
      </c>
      <c r="F585">
        <v>28.200365506517599</v>
      </c>
      <c r="G585" t="s">
        <v>462</v>
      </c>
    </row>
    <row r="586" spans="1:7" x14ac:dyDescent="0.3">
      <c r="A586">
        <v>584</v>
      </c>
      <c r="B586">
        <v>2019</v>
      </c>
      <c r="C586">
        <v>3</v>
      </c>
      <c r="D586" t="s">
        <v>568</v>
      </c>
      <c r="E586" s="1">
        <v>10295748731.2568</v>
      </c>
      <c r="F586">
        <v>12.051874036596301</v>
      </c>
      <c r="G586" t="s">
        <v>462</v>
      </c>
    </row>
    <row r="587" spans="1:7" x14ac:dyDescent="0.3">
      <c r="A587">
        <v>585</v>
      </c>
      <c r="B587">
        <v>2019</v>
      </c>
      <c r="C587">
        <v>3</v>
      </c>
      <c r="D587" t="s">
        <v>569</v>
      </c>
      <c r="E587" s="1">
        <v>453167914.92408299</v>
      </c>
      <c r="F587">
        <v>24.212538131040201</v>
      </c>
      <c r="G587" t="s">
        <v>462</v>
      </c>
    </row>
    <row r="588" spans="1:7" x14ac:dyDescent="0.3">
      <c r="A588">
        <v>586</v>
      </c>
      <c r="B588">
        <v>2019</v>
      </c>
      <c r="C588">
        <v>3</v>
      </c>
      <c r="D588" t="s">
        <v>570</v>
      </c>
      <c r="E588" s="1">
        <v>11800844813.4471</v>
      </c>
      <c r="F588">
        <v>12.1488813217192</v>
      </c>
      <c r="G588" t="s">
        <v>462</v>
      </c>
    </row>
    <row r="589" spans="1:7" x14ac:dyDescent="0.3">
      <c r="A589">
        <v>587</v>
      </c>
      <c r="B589">
        <v>2019</v>
      </c>
      <c r="C589">
        <v>3</v>
      </c>
      <c r="D589" t="s">
        <v>571</v>
      </c>
      <c r="E589" s="1">
        <v>376596900.34721798</v>
      </c>
      <c r="F589">
        <v>27.964870988736799</v>
      </c>
      <c r="G589" t="s">
        <v>462</v>
      </c>
    </row>
    <row r="590" spans="1:7" x14ac:dyDescent="0.3">
      <c r="A590">
        <v>588</v>
      </c>
      <c r="B590">
        <v>2019</v>
      </c>
      <c r="C590">
        <v>3</v>
      </c>
      <c r="D590" t="s">
        <v>572</v>
      </c>
      <c r="E590" s="1">
        <v>445516204.77779102</v>
      </c>
      <c r="F590">
        <v>27.680436798895901</v>
      </c>
      <c r="G590" t="s">
        <v>462</v>
      </c>
    </row>
    <row r="591" spans="1:7" x14ac:dyDescent="0.3">
      <c r="A591">
        <v>589</v>
      </c>
      <c r="B591">
        <v>2019</v>
      </c>
      <c r="C591">
        <v>3</v>
      </c>
      <c r="D591" t="s">
        <v>573</v>
      </c>
      <c r="E591" s="1">
        <v>3676590388.79213</v>
      </c>
      <c r="F591">
        <v>5.1424241857272097</v>
      </c>
      <c r="G591" t="s">
        <v>462</v>
      </c>
    </row>
    <row r="592" spans="1:7" x14ac:dyDescent="0.3">
      <c r="A592">
        <v>590</v>
      </c>
      <c r="B592">
        <v>2019</v>
      </c>
      <c r="C592">
        <v>3</v>
      </c>
      <c r="D592" t="s">
        <v>575</v>
      </c>
      <c r="E592" s="1">
        <v>15608902054.800699</v>
      </c>
      <c r="F592">
        <v>10.9043286996309</v>
      </c>
      <c r="G592" t="s">
        <v>462</v>
      </c>
    </row>
    <row r="593" spans="1:7" x14ac:dyDescent="0.3">
      <c r="A593">
        <v>591</v>
      </c>
      <c r="B593">
        <v>2019</v>
      </c>
      <c r="C593">
        <v>3</v>
      </c>
      <c r="D593" t="s">
        <v>576</v>
      </c>
      <c r="E593" s="1">
        <v>9119548004.6359005</v>
      </c>
      <c r="F593">
        <v>11.341362219908699</v>
      </c>
      <c r="G593" t="s">
        <v>462</v>
      </c>
    </row>
    <row r="594" spans="1:7" x14ac:dyDescent="0.3">
      <c r="A594">
        <v>592</v>
      </c>
      <c r="B594">
        <v>2019</v>
      </c>
      <c r="C594">
        <v>3</v>
      </c>
      <c r="E594" s="1">
        <v>161501956.81839201</v>
      </c>
      <c r="F594">
        <v>0.43063551110902598</v>
      </c>
      <c r="G594" t="s">
        <v>462</v>
      </c>
    </row>
    <row r="595" spans="1:7" x14ac:dyDescent="0.3">
      <c r="A595">
        <v>593</v>
      </c>
      <c r="B595">
        <v>2019</v>
      </c>
      <c r="C595">
        <v>3</v>
      </c>
      <c r="E595" s="1">
        <v>65243578.451299801</v>
      </c>
      <c r="F595">
        <v>7.3024965575400804</v>
      </c>
      <c r="G595" t="s">
        <v>462</v>
      </c>
    </row>
    <row r="596" spans="1:7" x14ac:dyDescent="0.3">
      <c r="A596">
        <v>594</v>
      </c>
      <c r="B596">
        <v>2019</v>
      </c>
      <c r="C596">
        <v>3</v>
      </c>
      <c r="E596" s="1">
        <v>50371439.409029402</v>
      </c>
      <c r="F596">
        <v>7.2293171167373602</v>
      </c>
      <c r="G596" t="s">
        <v>462</v>
      </c>
    </row>
    <row r="597" spans="1:7" x14ac:dyDescent="0.3">
      <c r="A597">
        <v>595</v>
      </c>
      <c r="B597">
        <v>2019</v>
      </c>
      <c r="C597">
        <v>3</v>
      </c>
      <c r="D597" t="s">
        <v>577</v>
      </c>
      <c r="E597" s="1">
        <v>556126121.47272003</v>
      </c>
      <c r="F597">
        <v>30.3257641423561</v>
      </c>
      <c r="G597" t="s">
        <v>462</v>
      </c>
    </row>
    <row r="598" spans="1:7" x14ac:dyDescent="0.3">
      <c r="A598">
        <v>596</v>
      </c>
      <c r="B598">
        <v>2019</v>
      </c>
      <c r="C598">
        <v>3</v>
      </c>
      <c r="D598" t="s">
        <v>578</v>
      </c>
      <c r="E598" s="1">
        <v>1024312239.624</v>
      </c>
      <c r="F598">
        <v>23.967589689771</v>
      </c>
      <c r="G598" t="s">
        <v>462</v>
      </c>
    </row>
    <row r="599" spans="1:7" x14ac:dyDescent="0.3">
      <c r="A599">
        <v>597</v>
      </c>
      <c r="B599">
        <v>2019</v>
      </c>
      <c r="C599">
        <v>3</v>
      </c>
      <c r="D599" t="s">
        <v>579</v>
      </c>
      <c r="E599" s="1">
        <v>739992235.71109498</v>
      </c>
      <c r="F599">
        <v>20.440896436172402</v>
      </c>
      <c r="G599" t="s">
        <v>462</v>
      </c>
    </row>
    <row r="600" spans="1:7" x14ac:dyDescent="0.3">
      <c r="A600">
        <v>598</v>
      </c>
      <c r="B600">
        <v>2019</v>
      </c>
      <c r="C600">
        <v>3</v>
      </c>
      <c r="D600" t="s">
        <v>580</v>
      </c>
      <c r="E600" s="1">
        <v>5512709205.3105698</v>
      </c>
      <c r="F600">
        <v>11.0798892282676</v>
      </c>
      <c r="G600" t="s">
        <v>462</v>
      </c>
    </row>
    <row r="601" spans="1:7" x14ac:dyDescent="0.3">
      <c r="A601">
        <v>599</v>
      </c>
      <c r="B601">
        <v>2019</v>
      </c>
      <c r="C601">
        <v>3</v>
      </c>
      <c r="D601" t="s">
        <v>581</v>
      </c>
      <c r="E601" s="1">
        <v>7164472132.1464901</v>
      </c>
      <c r="F601">
        <v>11.9293805792821</v>
      </c>
      <c r="G601" t="s">
        <v>462</v>
      </c>
    </row>
    <row r="602" spans="1:7" x14ac:dyDescent="0.3">
      <c r="A602">
        <v>600</v>
      </c>
      <c r="B602">
        <v>2019</v>
      </c>
      <c r="C602">
        <v>3</v>
      </c>
      <c r="D602" t="s">
        <v>582</v>
      </c>
      <c r="E602" s="1">
        <v>6661812818.3780298</v>
      </c>
      <c r="F602">
        <v>12.719470416730999</v>
      </c>
      <c r="G602" t="s">
        <v>462</v>
      </c>
    </row>
    <row r="603" spans="1:7" x14ac:dyDescent="0.3">
      <c r="A603">
        <v>601</v>
      </c>
      <c r="B603">
        <v>2019</v>
      </c>
      <c r="C603">
        <v>3</v>
      </c>
      <c r="D603" t="s">
        <v>583</v>
      </c>
      <c r="E603" s="1">
        <v>406286451.81799197</v>
      </c>
      <c r="F603">
        <v>10.149372518817</v>
      </c>
      <c r="G603" t="s">
        <v>462</v>
      </c>
    </row>
    <row r="604" spans="1:7" x14ac:dyDescent="0.3">
      <c r="A604">
        <v>602</v>
      </c>
      <c r="B604">
        <v>2019</v>
      </c>
      <c r="C604">
        <v>3</v>
      </c>
      <c r="D604" t="s">
        <v>584</v>
      </c>
      <c r="E604" s="1">
        <v>3932706090.7608199</v>
      </c>
      <c r="F604">
        <v>14.065652140808799</v>
      </c>
      <c r="G604" t="s">
        <v>462</v>
      </c>
    </row>
    <row r="605" spans="1:7" x14ac:dyDescent="0.3">
      <c r="A605">
        <v>603</v>
      </c>
      <c r="B605">
        <v>2019</v>
      </c>
      <c r="C605">
        <v>3</v>
      </c>
      <c r="D605" t="s">
        <v>585</v>
      </c>
      <c r="E605" s="1">
        <v>3973088280.6458302</v>
      </c>
      <c r="F605">
        <v>16.4497934798184</v>
      </c>
      <c r="G605" t="s">
        <v>462</v>
      </c>
    </row>
    <row r="606" spans="1:7" x14ac:dyDescent="0.3">
      <c r="A606">
        <v>604</v>
      </c>
      <c r="B606">
        <v>2019</v>
      </c>
      <c r="C606">
        <v>3</v>
      </c>
      <c r="D606" t="s">
        <v>586</v>
      </c>
      <c r="E606" s="1">
        <v>5535120142.6341896</v>
      </c>
      <c r="F606">
        <v>11.016889622532201</v>
      </c>
      <c r="G606" t="s">
        <v>462</v>
      </c>
    </row>
    <row r="607" spans="1:7" x14ac:dyDescent="0.3">
      <c r="A607">
        <v>605</v>
      </c>
      <c r="B607">
        <v>2019</v>
      </c>
      <c r="C607">
        <v>3</v>
      </c>
      <c r="D607" t="s">
        <v>587</v>
      </c>
      <c r="E607" s="1">
        <v>2192163995.0931001</v>
      </c>
      <c r="F607">
        <v>26.082045017445299</v>
      </c>
      <c r="G607" t="s">
        <v>462</v>
      </c>
    </row>
    <row r="608" spans="1:7" x14ac:dyDescent="0.3">
      <c r="A608">
        <v>606</v>
      </c>
      <c r="B608">
        <v>2019</v>
      </c>
      <c r="C608">
        <v>3</v>
      </c>
      <c r="D608" t="s">
        <v>588</v>
      </c>
      <c r="E608" s="1">
        <v>8407024390.8218403</v>
      </c>
      <c r="F608">
        <v>9.2470130767620802</v>
      </c>
      <c r="G608" t="s">
        <v>462</v>
      </c>
    </row>
    <row r="609" spans="1:7" x14ac:dyDescent="0.3">
      <c r="A609">
        <v>607</v>
      </c>
      <c r="B609">
        <v>2019</v>
      </c>
      <c r="C609">
        <v>3</v>
      </c>
      <c r="D609" t="s">
        <v>589</v>
      </c>
      <c r="E609" s="1">
        <v>1198291253.1898401</v>
      </c>
      <c r="F609">
        <v>26.951474772145101</v>
      </c>
      <c r="G609" t="s">
        <v>462</v>
      </c>
    </row>
    <row r="610" spans="1:7" x14ac:dyDescent="0.3">
      <c r="A610">
        <v>608</v>
      </c>
      <c r="B610">
        <v>2019</v>
      </c>
      <c r="C610">
        <v>3</v>
      </c>
      <c r="D610" t="s">
        <v>590</v>
      </c>
      <c r="E610" s="1">
        <v>356173001.030999</v>
      </c>
      <c r="F610">
        <v>27.312540852023201</v>
      </c>
      <c r="G610" t="s">
        <v>462</v>
      </c>
    </row>
    <row r="611" spans="1:7" x14ac:dyDescent="0.3">
      <c r="A611">
        <v>609</v>
      </c>
      <c r="B611">
        <v>2019</v>
      </c>
      <c r="C611">
        <v>3</v>
      </c>
      <c r="D611" t="s">
        <v>591</v>
      </c>
      <c r="E611" s="1">
        <v>454996731.91757298</v>
      </c>
      <c r="F611">
        <v>29.141176916766401</v>
      </c>
      <c r="G611" t="s">
        <v>462</v>
      </c>
    </row>
    <row r="612" spans="1:7" x14ac:dyDescent="0.3">
      <c r="A612">
        <v>610</v>
      </c>
      <c r="B612">
        <v>2019</v>
      </c>
      <c r="C612">
        <v>3</v>
      </c>
      <c r="D612" t="s">
        <v>592</v>
      </c>
      <c r="E612" s="1">
        <v>521814786.00248098</v>
      </c>
      <c r="F612">
        <v>36.051469806971703</v>
      </c>
      <c r="G612" t="s">
        <v>462</v>
      </c>
    </row>
    <row r="613" spans="1:7" x14ac:dyDescent="0.3">
      <c r="A613">
        <v>611</v>
      </c>
      <c r="B613">
        <v>2019</v>
      </c>
      <c r="C613">
        <v>3</v>
      </c>
      <c r="D613" t="s">
        <v>593</v>
      </c>
      <c r="E613" s="1">
        <v>432368951.73227799</v>
      </c>
      <c r="F613">
        <v>36.821641352795602</v>
      </c>
      <c r="G613" t="s">
        <v>462</v>
      </c>
    </row>
    <row r="614" spans="1:7" x14ac:dyDescent="0.3">
      <c r="A614">
        <v>612</v>
      </c>
      <c r="B614">
        <v>2019</v>
      </c>
      <c r="C614">
        <v>3</v>
      </c>
      <c r="D614" t="s">
        <v>594</v>
      </c>
      <c r="E614" s="1">
        <v>686202133.41617095</v>
      </c>
      <c r="F614">
        <v>35.599710221978697</v>
      </c>
      <c r="G614" t="s">
        <v>462</v>
      </c>
    </row>
    <row r="615" spans="1:7" x14ac:dyDescent="0.3">
      <c r="A615">
        <v>613</v>
      </c>
      <c r="B615">
        <v>2019</v>
      </c>
      <c r="C615">
        <v>3</v>
      </c>
      <c r="D615" t="s">
        <v>595</v>
      </c>
      <c r="E615" s="1">
        <v>443688167.58483201</v>
      </c>
      <c r="F615">
        <v>34.441798873542297</v>
      </c>
      <c r="G615" t="s">
        <v>462</v>
      </c>
    </row>
    <row r="616" spans="1:7" x14ac:dyDescent="0.3">
      <c r="A616">
        <v>614</v>
      </c>
      <c r="B616">
        <v>2019</v>
      </c>
      <c r="C616">
        <v>3</v>
      </c>
      <c r="D616" t="s">
        <v>596</v>
      </c>
      <c r="E616" s="1">
        <v>547816756.07480204</v>
      </c>
      <c r="F616">
        <v>32.191575309396697</v>
      </c>
      <c r="G616" t="s">
        <v>462</v>
      </c>
    </row>
    <row r="617" spans="1:7" x14ac:dyDescent="0.3">
      <c r="A617">
        <v>615</v>
      </c>
      <c r="B617">
        <v>2019</v>
      </c>
      <c r="C617">
        <v>4</v>
      </c>
      <c r="D617" t="s">
        <v>558</v>
      </c>
      <c r="E617" s="1">
        <v>1833825795.12988</v>
      </c>
      <c r="F617">
        <v>30.697296315539401</v>
      </c>
      <c r="G617" t="s">
        <v>462</v>
      </c>
    </row>
    <row r="618" spans="1:7" x14ac:dyDescent="0.3">
      <c r="A618">
        <v>616</v>
      </c>
      <c r="B618">
        <v>2019</v>
      </c>
      <c r="C618">
        <v>4</v>
      </c>
      <c r="D618" t="s">
        <v>559</v>
      </c>
      <c r="E618" s="1">
        <v>748665255.43713903</v>
      </c>
      <c r="F618">
        <v>211.60069931019501</v>
      </c>
      <c r="G618" t="s">
        <v>462</v>
      </c>
    </row>
    <row r="619" spans="1:7" x14ac:dyDescent="0.3">
      <c r="A619">
        <v>617</v>
      </c>
      <c r="B619">
        <v>2019</v>
      </c>
      <c r="C619">
        <v>4</v>
      </c>
      <c r="D619" t="s">
        <v>560</v>
      </c>
      <c r="E619" s="1">
        <v>8269171080.7181702</v>
      </c>
      <c r="F619">
        <v>81.004688083581698</v>
      </c>
      <c r="G619" t="s">
        <v>462</v>
      </c>
    </row>
    <row r="620" spans="1:7" x14ac:dyDescent="0.3">
      <c r="A620">
        <v>618</v>
      </c>
      <c r="B620">
        <v>2019</v>
      </c>
      <c r="C620">
        <v>4</v>
      </c>
      <c r="D620" t="s">
        <v>561</v>
      </c>
      <c r="E620" s="1">
        <v>721383548.63761795</v>
      </c>
      <c r="F620">
        <v>209.04511190004001</v>
      </c>
      <c r="G620" t="s">
        <v>462</v>
      </c>
    </row>
    <row r="621" spans="1:7" x14ac:dyDescent="0.3">
      <c r="A621">
        <v>619</v>
      </c>
      <c r="B621">
        <v>2019</v>
      </c>
      <c r="C621">
        <v>4</v>
      </c>
      <c r="D621" t="s">
        <v>562</v>
      </c>
      <c r="E621" s="1">
        <v>258287561.34354299</v>
      </c>
      <c r="F621">
        <v>238.10440563612801</v>
      </c>
      <c r="G621" t="s">
        <v>462</v>
      </c>
    </row>
    <row r="622" spans="1:7" x14ac:dyDescent="0.3">
      <c r="A622">
        <v>620</v>
      </c>
      <c r="B622">
        <v>2019</v>
      </c>
      <c r="C622">
        <v>4</v>
      </c>
      <c r="D622" t="s">
        <v>563</v>
      </c>
      <c r="E622" s="1">
        <v>610974628.21291006</v>
      </c>
      <c r="F622">
        <v>200.738839837586</v>
      </c>
      <c r="G622" t="s">
        <v>462</v>
      </c>
    </row>
    <row r="623" spans="1:7" x14ac:dyDescent="0.3">
      <c r="A623">
        <v>621</v>
      </c>
      <c r="B623">
        <v>2019</v>
      </c>
      <c r="C623">
        <v>4</v>
      </c>
      <c r="D623" t="s">
        <v>564</v>
      </c>
      <c r="E623" s="1">
        <v>227211778.53975901</v>
      </c>
      <c r="F623">
        <v>219.805146986956</v>
      </c>
      <c r="G623" t="s">
        <v>462</v>
      </c>
    </row>
    <row r="624" spans="1:7" x14ac:dyDescent="0.3">
      <c r="A624">
        <v>622</v>
      </c>
      <c r="B624">
        <v>2019</v>
      </c>
      <c r="C624">
        <v>4</v>
      </c>
      <c r="D624" t="s">
        <v>565</v>
      </c>
      <c r="E624" s="1">
        <v>3177950106.6955199</v>
      </c>
      <c r="F624">
        <v>146.817311154089</v>
      </c>
      <c r="G624" t="s">
        <v>462</v>
      </c>
    </row>
    <row r="625" spans="1:7" x14ac:dyDescent="0.3">
      <c r="A625">
        <v>623</v>
      </c>
      <c r="B625">
        <v>2019</v>
      </c>
      <c r="C625">
        <v>4</v>
      </c>
      <c r="D625" t="s">
        <v>566</v>
      </c>
      <c r="E625" s="1">
        <v>7443299576.6343002</v>
      </c>
      <c r="F625">
        <v>44.592521292461903</v>
      </c>
      <c r="G625" t="s">
        <v>462</v>
      </c>
    </row>
    <row r="626" spans="1:7" x14ac:dyDescent="0.3">
      <c r="A626">
        <v>624</v>
      </c>
      <c r="B626">
        <v>2019</v>
      </c>
      <c r="C626">
        <v>4</v>
      </c>
      <c r="D626" t="s">
        <v>567</v>
      </c>
      <c r="E626" s="1">
        <v>320814751.264112</v>
      </c>
      <c r="F626">
        <v>256.158659441265</v>
      </c>
      <c r="G626" t="s">
        <v>462</v>
      </c>
    </row>
    <row r="627" spans="1:7" x14ac:dyDescent="0.3">
      <c r="A627">
        <v>625</v>
      </c>
      <c r="B627">
        <v>2019</v>
      </c>
      <c r="C627">
        <v>4</v>
      </c>
      <c r="D627" t="s">
        <v>568</v>
      </c>
      <c r="E627" s="1">
        <v>10295748731.2568</v>
      </c>
      <c r="F627">
        <v>74.600457313939899</v>
      </c>
      <c r="G627" t="s">
        <v>462</v>
      </c>
    </row>
    <row r="628" spans="1:7" x14ac:dyDescent="0.3">
      <c r="A628">
        <v>626</v>
      </c>
      <c r="B628">
        <v>2019</v>
      </c>
      <c r="C628">
        <v>4</v>
      </c>
      <c r="D628" t="s">
        <v>569</v>
      </c>
      <c r="E628" s="1">
        <v>453167914.92408299</v>
      </c>
      <c r="F628">
        <v>168.17186467282201</v>
      </c>
      <c r="G628" t="s">
        <v>462</v>
      </c>
    </row>
    <row r="629" spans="1:7" x14ac:dyDescent="0.3">
      <c r="A629">
        <v>627</v>
      </c>
      <c r="B629">
        <v>2019</v>
      </c>
      <c r="C629">
        <v>4</v>
      </c>
      <c r="D629" t="s">
        <v>570</v>
      </c>
      <c r="E629" s="1">
        <v>11800844813.4471</v>
      </c>
      <c r="F629">
        <v>62.130749716182002</v>
      </c>
      <c r="G629" t="s">
        <v>462</v>
      </c>
    </row>
    <row r="630" spans="1:7" x14ac:dyDescent="0.3">
      <c r="A630">
        <v>628</v>
      </c>
      <c r="B630">
        <v>2019</v>
      </c>
      <c r="C630">
        <v>4</v>
      </c>
      <c r="D630" t="s">
        <v>571</v>
      </c>
      <c r="E630" s="1">
        <v>376596900.34721798</v>
      </c>
      <c r="F630">
        <v>227.13185115065201</v>
      </c>
      <c r="G630" t="s">
        <v>462</v>
      </c>
    </row>
    <row r="631" spans="1:7" x14ac:dyDescent="0.3">
      <c r="A631">
        <v>629</v>
      </c>
      <c r="B631">
        <v>2019</v>
      </c>
      <c r="C631">
        <v>4</v>
      </c>
      <c r="D631" t="s">
        <v>572</v>
      </c>
      <c r="E631" s="1">
        <v>445516204.77779102</v>
      </c>
      <c r="F631">
        <v>191.27810473699199</v>
      </c>
      <c r="G631" t="s">
        <v>462</v>
      </c>
    </row>
    <row r="632" spans="1:7" x14ac:dyDescent="0.3">
      <c r="A632">
        <v>630</v>
      </c>
      <c r="B632">
        <v>2019</v>
      </c>
      <c r="C632">
        <v>4</v>
      </c>
      <c r="D632" t="s">
        <v>573</v>
      </c>
      <c r="E632" s="1">
        <v>3676590388.79213</v>
      </c>
      <c r="F632">
        <v>70.424254991798506</v>
      </c>
      <c r="G632" t="s">
        <v>462</v>
      </c>
    </row>
    <row r="633" spans="1:7" x14ac:dyDescent="0.3">
      <c r="A633">
        <v>631</v>
      </c>
      <c r="B633">
        <v>2019</v>
      </c>
      <c r="C633">
        <v>4</v>
      </c>
      <c r="D633" t="s">
        <v>575</v>
      </c>
      <c r="E633" s="1">
        <v>15608902054.800699</v>
      </c>
      <c r="F633">
        <v>60.396059833657802</v>
      </c>
      <c r="G633" t="s">
        <v>462</v>
      </c>
    </row>
    <row r="634" spans="1:7" x14ac:dyDescent="0.3">
      <c r="A634">
        <v>632</v>
      </c>
      <c r="B634">
        <v>2019</v>
      </c>
      <c r="C634">
        <v>4</v>
      </c>
      <c r="D634" t="s">
        <v>576</v>
      </c>
      <c r="E634" s="1">
        <v>9119548004.6359005</v>
      </c>
      <c r="F634">
        <v>63.397124356689702</v>
      </c>
      <c r="G634" t="s">
        <v>462</v>
      </c>
    </row>
    <row r="635" spans="1:7" x14ac:dyDescent="0.3">
      <c r="A635">
        <v>633</v>
      </c>
      <c r="B635">
        <v>2019</v>
      </c>
      <c r="C635">
        <v>4</v>
      </c>
      <c r="E635" s="1">
        <v>161501956.81839201</v>
      </c>
      <c r="F635">
        <v>31.249732738288898</v>
      </c>
      <c r="G635" t="s">
        <v>462</v>
      </c>
    </row>
    <row r="636" spans="1:7" x14ac:dyDescent="0.3">
      <c r="A636">
        <v>634</v>
      </c>
      <c r="B636">
        <v>2019</v>
      </c>
      <c r="C636">
        <v>4</v>
      </c>
      <c r="E636" s="1">
        <v>65243578.451299801</v>
      </c>
      <c r="F636">
        <v>44.948194498711402</v>
      </c>
      <c r="G636" t="s">
        <v>462</v>
      </c>
    </row>
    <row r="637" spans="1:7" x14ac:dyDescent="0.3">
      <c r="A637">
        <v>635</v>
      </c>
      <c r="B637">
        <v>2019</v>
      </c>
      <c r="C637">
        <v>4</v>
      </c>
      <c r="E637" s="1">
        <v>50371439.409029402</v>
      </c>
      <c r="F637">
        <v>38.426225091144403</v>
      </c>
      <c r="G637" t="s">
        <v>462</v>
      </c>
    </row>
    <row r="638" spans="1:7" x14ac:dyDescent="0.3">
      <c r="A638">
        <v>636</v>
      </c>
      <c r="B638">
        <v>2019</v>
      </c>
      <c r="C638">
        <v>4</v>
      </c>
      <c r="D638" t="s">
        <v>577</v>
      </c>
      <c r="E638" s="1">
        <v>556126121.47272003</v>
      </c>
      <c r="F638">
        <v>267.71471269462</v>
      </c>
      <c r="G638" t="s">
        <v>462</v>
      </c>
    </row>
    <row r="639" spans="1:7" x14ac:dyDescent="0.3">
      <c r="A639">
        <v>637</v>
      </c>
      <c r="B639">
        <v>2019</v>
      </c>
      <c r="C639">
        <v>4</v>
      </c>
      <c r="D639" t="s">
        <v>578</v>
      </c>
      <c r="E639" s="1">
        <v>1024312239.624</v>
      </c>
      <c r="F639">
        <v>184.38306340139999</v>
      </c>
      <c r="G639" t="s">
        <v>462</v>
      </c>
    </row>
    <row r="640" spans="1:7" x14ac:dyDescent="0.3">
      <c r="A640">
        <v>638</v>
      </c>
      <c r="B640">
        <v>2019</v>
      </c>
      <c r="C640">
        <v>4</v>
      </c>
      <c r="D640" t="s">
        <v>579</v>
      </c>
      <c r="E640" s="1">
        <v>739992235.71109498</v>
      </c>
      <c r="F640">
        <v>158.95050070058599</v>
      </c>
      <c r="G640" t="s">
        <v>462</v>
      </c>
    </row>
    <row r="641" spans="1:7" x14ac:dyDescent="0.3">
      <c r="A641">
        <v>639</v>
      </c>
      <c r="B641">
        <v>2019</v>
      </c>
      <c r="C641">
        <v>4</v>
      </c>
      <c r="D641" t="s">
        <v>580</v>
      </c>
      <c r="E641" s="1">
        <v>5512709205.3105698</v>
      </c>
      <c r="F641">
        <v>100.82123166253901</v>
      </c>
      <c r="G641" t="s">
        <v>462</v>
      </c>
    </row>
    <row r="642" spans="1:7" x14ac:dyDescent="0.3">
      <c r="A642">
        <v>640</v>
      </c>
      <c r="B642">
        <v>2019</v>
      </c>
      <c r="C642">
        <v>4</v>
      </c>
      <c r="D642" t="s">
        <v>581</v>
      </c>
      <c r="E642" s="1">
        <v>7164472132.1464901</v>
      </c>
      <c r="F642">
        <v>60.772146525032298</v>
      </c>
      <c r="G642" t="s">
        <v>462</v>
      </c>
    </row>
    <row r="643" spans="1:7" x14ac:dyDescent="0.3">
      <c r="A643">
        <v>641</v>
      </c>
      <c r="B643">
        <v>2019</v>
      </c>
      <c r="C643">
        <v>4</v>
      </c>
      <c r="D643" t="s">
        <v>582</v>
      </c>
      <c r="E643" s="1">
        <v>6661812818.3780298</v>
      </c>
      <c r="F643">
        <v>63.045785839514302</v>
      </c>
      <c r="G643" t="s">
        <v>462</v>
      </c>
    </row>
    <row r="644" spans="1:7" x14ac:dyDescent="0.3">
      <c r="A644">
        <v>642</v>
      </c>
      <c r="B644">
        <v>2019</v>
      </c>
      <c r="C644">
        <v>4</v>
      </c>
      <c r="D644" t="s">
        <v>583</v>
      </c>
      <c r="E644" s="1">
        <v>406286451.81799197</v>
      </c>
      <c r="F644">
        <v>41.3396065007583</v>
      </c>
      <c r="G644" t="s">
        <v>462</v>
      </c>
    </row>
    <row r="645" spans="1:7" x14ac:dyDescent="0.3">
      <c r="A645">
        <v>643</v>
      </c>
      <c r="B645">
        <v>2019</v>
      </c>
      <c r="C645">
        <v>4</v>
      </c>
      <c r="D645" t="s">
        <v>584</v>
      </c>
      <c r="E645" s="1">
        <v>3932706090.7608199</v>
      </c>
      <c r="F645">
        <v>88.045181960411199</v>
      </c>
      <c r="G645" t="s">
        <v>462</v>
      </c>
    </row>
    <row r="646" spans="1:7" x14ac:dyDescent="0.3">
      <c r="A646">
        <v>644</v>
      </c>
      <c r="B646">
        <v>2019</v>
      </c>
      <c r="C646">
        <v>4</v>
      </c>
      <c r="D646" t="s">
        <v>585</v>
      </c>
      <c r="E646" s="1">
        <v>3973088280.6458302</v>
      </c>
      <c r="F646">
        <v>136.87401718209901</v>
      </c>
      <c r="G646" t="s">
        <v>462</v>
      </c>
    </row>
    <row r="647" spans="1:7" x14ac:dyDescent="0.3">
      <c r="A647">
        <v>645</v>
      </c>
      <c r="B647">
        <v>2019</v>
      </c>
      <c r="C647">
        <v>4</v>
      </c>
      <c r="D647" t="s">
        <v>586</v>
      </c>
      <c r="E647" s="1">
        <v>5535120142.6341896</v>
      </c>
      <c r="F647">
        <v>40.510922007091501</v>
      </c>
      <c r="G647" t="s">
        <v>462</v>
      </c>
    </row>
    <row r="648" spans="1:7" x14ac:dyDescent="0.3">
      <c r="A648">
        <v>646</v>
      </c>
      <c r="B648">
        <v>2019</v>
      </c>
      <c r="C648">
        <v>4</v>
      </c>
      <c r="D648" t="s">
        <v>587</v>
      </c>
      <c r="E648" s="1">
        <v>2192163995.0931001</v>
      </c>
      <c r="F648">
        <v>181.96914783391301</v>
      </c>
      <c r="G648" t="s">
        <v>462</v>
      </c>
    </row>
    <row r="649" spans="1:7" x14ac:dyDescent="0.3">
      <c r="A649">
        <v>647</v>
      </c>
      <c r="B649">
        <v>2019</v>
      </c>
      <c r="C649">
        <v>4</v>
      </c>
      <c r="D649" t="s">
        <v>588</v>
      </c>
      <c r="E649" s="1">
        <v>8407024390.8218403</v>
      </c>
      <c r="F649">
        <v>74.4448132048838</v>
      </c>
      <c r="G649" t="s">
        <v>462</v>
      </c>
    </row>
    <row r="650" spans="1:7" x14ac:dyDescent="0.3">
      <c r="A650">
        <v>648</v>
      </c>
      <c r="B650">
        <v>2019</v>
      </c>
      <c r="C650">
        <v>4</v>
      </c>
      <c r="D650" t="s">
        <v>589</v>
      </c>
      <c r="E650" s="1">
        <v>1198291253.1898401</v>
      </c>
      <c r="F650">
        <v>220.663704122648</v>
      </c>
      <c r="G650" t="s">
        <v>462</v>
      </c>
    </row>
    <row r="651" spans="1:7" x14ac:dyDescent="0.3">
      <c r="A651">
        <v>649</v>
      </c>
      <c r="B651">
        <v>2019</v>
      </c>
      <c r="C651">
        <v>4</v>
      </c>
      <c r="D651" t="s">
        <v>590</v>
      </c>
      <c r="E651" s="1">
        <v>356173001.030999</v>
      </c>
      <c r="F651">
        <v>228.88614915456799</v>
      </c>
      <c r="G651" t="s">
        <v>462</v>
      </c>
    </row>
    <row r="652" spans="1:7" x14ac:dyDescent="0.3">
      <c r="A652">
        <v>650</v>
      </c>
      <c r="B652">
        <v>2019</v>
      </c>
      <c r="C652">
        <v>4</v>
      </c>
      <c r="D652" t="s">
        <v>591</v>
      </c>
      <c r="E652" s="1">
        <v>454996731.91757298</v>
      </c>
      <c r="F652">
        <v>222.04577476149601</v>
      </c>
      <c r="G652" t="s">
        <v>462</v>
      </c>
    </row>
    <row r="653" spans="1:7" x14ac:dyDescent="0.3">
      <c r="A653">
        <v>651</v>
      </c>
      <c r="B653">
        <v>2019</v>
      </c>
      <c r="C653">
        <v>4</v>
      </c>
      <c r="D653" t="s">
        <v>592</v>
      </c>
      <c r="E653" s="1">
        <v>521814786.00248098</v>
      </c>
      <c r="F653">
        <v>204.35515554412001</v>
      </c>
      <c r="G653" t="s">
        <v>462</v>
      </c>
    </row>
    <row r="654" spans="1:7" x14ac:dyDescent="0.3">
      <c r="A654">
        <v>652</v>
      </c>
      <c r="B654">
        <v>2019</v>
      </c>
      <c r="C654">
        <v>4</v>
      </c>
      <c r="D654" t="s">
        <v>593</v>
      </c>
      <c r="E654" s="1">
        <v>432368951.73227799</v>
      </c>
      <c r="F654">
        <v>219.32877344711301</v>
      </c>
      <c r="G654" t="s">
        <v>462</v>
      </c>
    </row>
    <row r="655" spans="1:7" x14ac:dyDescent="0.3">
      <c r="A655">
        <v>653</v>
      </c>
      <c r="B655">
        <v>2019</v>
      </c>
      <c r="C655">
        <v>4</v>
      </c>
      <c r="D655" t="s">
        <v>594</v>
      </c>
      <c r="E655" s="1">
        <v>686202133.41617095</v>
      </c>
      <c r="F655">
        <v>164.00892589347899</v>
      </c>
      <c r="G655" t="s">
        <v>462</v>
      </c>
    </row>
    <row r="656" spans="1:7" x14ac:dyDescent="0.3">
      <c r="A656">
        <v>654</v>
      </c>
      <c r="B656">
        <v>2019</v>
      </c>
      <c r="C656">
        <v>4</v>
      </c>
      <c r="D656" t="s">
        <v>595</v>
      </c>
      <c r="E656" s="1">
        <v>443688167.58483201</v>
      </c>
      <c r="F656">
        <v>253.46393211768199</v>
      </c>
      <c r="G656" t="s">
        <v>462</v>
      </c>
    </row>
    <row r="657" spans="1:7" x14ac:dyDescent="0.3">
      <c r="A657">
        <v>655</v>
      </c>
      <c r="B657">
        <v>2019</v>
      </c>
      <c r="C657">
        <v>4</v>
      </c>
      <c r="D657" t="s">
        <v>596</v>
      </c>
      <c r="E657" s="1">
        <v>547816756.07480204</v>
      </c>
      <c r="F657">
        <v>271.76082330852302</v>
      </c>
      <c r="G657" t="s">
        <v>462</v>
      </c>
    </row>
    <row r="658" spans="1:7" x14ac:dyDescent="0.3">
      <c r="A658">
        <v>656</v>
      </c>
      <c r="B658">
        <v>2019</v>
      </c>
      <c r="C658">
        <v>5</v>
      </c>
      <c r="D658" t="s">
        <v>558</v>
      </c>
      <c r="E658" s="1">
        <v>1833825795.12988</v>
      </c>
      <c r="F658">
        <v>0</v>
      </c>
      <c r="G658" t="s">
        <v>462</v>
      </c>
    </row>
    <row r="659" spans="1:7" x14ac:dyDescent="0.3">
      <c r="A659">
        <v>657</v>
      </c>
      <c r="B659">
        <v>2019</v>
      </c>
      <c r="C659">
        <v>5</v>
      </c>
      <c r="D659" t="s">
        <v>559</v>
      </c>
      <c r="E659" s="1">
        <v>748665255.43713903</v>
      </c>
      <c r="F659">
        <v>144.37333646879699</v>
      </c>
      <c r="G659" t="s">
        <v>462</v>
      </c>
    </row>
    <row r="660" spans="1:7" x14ac:dyDescent="0.3">
      <c r="A660">
        <v>658</v>
      </c>
      <c r="B660">
        <v>2019</v>
      </c>
      <c r="C660">
        <v>5</v>
      </c>
      <c r="D660" t="s">
        <v>560</v>
      </c>
      <c r="E660" s="1">
        <v>8269171080.7181702</v>
      </c>
      <c r="F660">
        <v>115.335370485417</v>
      </c>
      <c r="G660" t="s">
        <v>462</v>
      </c>
    </row>
    <row r="661" spans="1:7" x14ac:dyDescent="0.3">
      <c r="A661">
        <v>659</v>
      </c>
      <c r="B661">
        <v>2019</v>
      </c>
      <c r="C661">
        <v>5</v>
      </c>
      <c r="D661" t="s">
        <v>561</v>
      </c>
      <c r="E661" s="1">
        <v>721383548.63761795</v>
      </c>
      <c r="F661">
        <v>189.979302323323</v>
      </c>
      <c r="G661" t="s">
        <v>462</v>
      </c>
    </row>
    <row r="662" spans="1:7" x14ac:dyDescent="0.3">
      <c r="A662">
        <v>660</v>
      </c>
      <c r="B662">
        <v>2019</v>
      </c>
      <c r="C662">
        <v>5</v>
      </c>
      <c r="D662" t="s">
        <v>562</v>
      </c>
      <c r="E662" s="1">
        <v>258287561.34354299</v>
      </c>
      <c r="F662">
        <v>255.82352361802</v>
      </c>
      <c r="G662" t="s">
        <v>462</v>
      </c>
    </row>
    <row r="663" spans="1:7" x14ac:dyDescent="0.3">
      <c r="A663">
        <v>661</v>
      </c>
      <c r="B663">
        <v>2019</v>
      </c>
      <c r="C663">
        <v>5</v>
      </c>
      <c r="D663" t="s">
        <v>563</v>
      </c>
      <c r="E663" s="1">
        <v>610974628.21291006</v>
      </c>
      <c r="F663">
        <v>128.24307760409599</v>
      </c>
      <c r="G663" t="s">
        <v>462</v>
      </c>
    </row>
    <row r="664" spans="1:7" x14ac:dyDescent="0.3">
      <c r="A664">
        <v>662</v>
      </c>
      <c r="B664">
        <v>2019</v>
      </c>
      <c r="C664">
        <v>5</v>
      </c>
      <c r="D664" t="s">
        <v>564</v>
      </c>
      <c r="E664" s="1">
        <v>227211778.53975901</v>
      </c>
      <c r="F664">
        <v>205.024519141268</v>
      </c>
      <c r="G664" t="s">
        <v>462</v>
      </c>
    </row>
    <row r="665" spans="1:7" x14ac:dyDescent="0.3">
      <c r="A665">
        <v>663</v>
      </c>
      <c r="B665">
        <v>2019</v>
      </c>
      <c r="C665">
        <v>5</v>
      </c>
      <c r="D665" t="s">
        <v>565</v>
      </c>
      <c r="E665" s="1">
        <v>3177950106.6955199</v>
      </c>
      <c r="F665">
        <v>50.924536429152802</v>
      </c>
      <c r="G665" t="s">
        <v>462</v>
      </c>
    </row>
    <row r="666" spans="1:7" x14ac:dyDescent="0.3">
      <c r="A666">
        <v>664</v>
      </c>
      <c r="B666">
        <v>2019</v>
      </c>
      <c r="C666">
        <v>5</v>
      </c>
      <c r="D666" t="s">
        <v>566</v>
      </c>
      <c r="E666" s="1">
        <v>7443299576.6343002</v>
      </c>
      <c r="F666">
        <v>6.7987150696281304</v>
      </c>
      <c r="G666" t="s">
        <v>462</v>
      </c>
    </row>
    <row r="667" spans="1:7" x14ac:dyDescent="0.3">
      <c r="A667">
        <v>665</v>
      </c>
      <c r="B667">
        <v>2019</v>
      </c>
      <c r="C667">
        <v>5</v>
      </c>
      <c r="D667" t="s">
        <v>567</v>
      </c>
      <c r="E667" s="1">
        <v>320814751.264112</v>
      </c>
      <c r="F667">
        <v>181.531515863077</v>
      </c>
      <c r="G667" t="s">
        <v>462</v>
      </c>
    </row>
    <row r="668" spans="1:7" x14ac:dyDescent="0.3">
      <c r="A668">
        <v>666</v>
      </c>
      <c r="B668">
        <v>2019</v>
      </c>
      <c r="C668">
        <v>5</v>
      </c>
      <c r="D668" t="s">
        <v>568</v>
      </c>
      <c r="E668" s="1">
        <v>10295748731.2568</v>
      </c>
      <c r="F668">
        <v>169.00903923830799</v>
      </c>
      <c r="G668" t="s">
        <v>462</v>
      </c>
    </row>
    <row r="669" spans="1:7" x14ac:dyDescent="0.3">
      <c r="A669">
        <v>667</v>
      </c>
      <c r="B669">
        <v>2019</v>
      </c>
      <c r="C669">
        <v>5</v>
      </c>
      <c r="D669" t="s">
        <v>569</v>
      </c>
      <c r="E669" s="1">
        <v>453167914.92408299</v>
      </c>
      <c r="F669">
        <v>91.290167830586498</v>
      </c>
      <c r="G669" t="s">
        <v>462</v>
      </c>
    </row>
    <row r="670" spans="1:7" x14ac:dyDescent="0.3">
      <c r="A670">
        <v>668</v>
      </c>
      <c r="B670">
        <v>2019</v>
      </c>
      <c r="C670">
        <v>5</v>
      </c>
      <c r="D670" t="s">
        <v>570</v>
      </c>
      <c r="E670" s="1">
        <v>11800844813.4471</v>
      </c>
      <c r="F670">
        <v>13.626160922512501</v>
      </c>
      <c r="G670" t="s">
        <v>462</v>
      </c>
    </row>
    <row r="671" spans="1:7" x14ac:dyDescent="0.3">
      <c r="A671">
        <v>669</v>
      </c>
      <c r="B671">
        <v>2019</v>
      </c>
      <c r="C671">
        <v>5</v>
      </c>
      <c r="D671" t="s">
        <v>571</v>
      </c>
      <c r="E671" s="1">
        <v>376596900.34721798</v>
      </c>
      <c r="F671">
        <v>113.06491763790299</v>
      </c>
      <c r="G671" t="s">
        <v>462</v>
      </c>
    </row>
    <row r="672" spans="1:7" x14ac:dyDescent="0.3">
      <c r="A672">
        <v>670</v>
      </c>
      <c r="B672">
        <v>2019</v>
      </c>
      <c r="C672">
        <v>5</v>
      </c>
      <c r="D672" t="s">
        <v>572</v>
      </c>
      <c r="E672" s="1">
        <v>445516204.77779102</v>
      </c>
      <c r="F672">
        <v>78.582070789223295</v>
      </c>
      <c r="G672" t="s">
        <v>462</v>
      </c>
    </row>
    <row r="673" spans="1:7" x14ac:dyDescent="0.3">
      <c r="A673">
        <v>671</v>
      </c>
      <c r="B673">
        <v>2019</v>
      </c>
      <c r="C673">
        <v>5</v>
      </c>
      <c r="D673" t="s">
        <v>573</v>
      </c>
      <c r="E673" s="1">
        <v>3676590388.79213</v>
      </c>
      <c r="F673">
        <v>186.996516570544</v>
      </c>
      <c r="G673" t="s">
        <v>462</v>
      </c>
    </row>
    <row r="674" spans="1:7" x14ac:dyDescent="0.3">
      <c r="A674">
        <v>672</v>
      </c>
      <c r="B674">
        <v>2019</v>
      </c>
      <c r="C674">
        <v>5</v>
      </c>
      <c r="D674" t="s">
        <v>575</v>
      </c>
      <c r="E674" s="1">
        <v>15608902054.800699</v>
      </c>
      <c r="F674">
        <v>26.797585838242099</v>
      </c>
      <c r="G674" t="s">
        <v>462</v>
      </c>
    </row>
    <row r="675" spans="1:7" x14ac:dyDescent="0.3">
      <c r="A675">
        <v>673</v>
      </c>
      <c r="B675">
        <v>2019</v>
      </c>
      <c r="C675">
        <v>5</v>
      </c>
      <c r="D675" t="s">
        <v>576</v>
      </c>
      <c r="E675" s="1">
        <v>9119548004.6359005</v>
      </c>
      <c r="F675">
        <v>27.704566412719799</v>
      </c>
      <c r="G675" t="s">
        <v>462</v>
      </c>
    </row>
    <row r="676" spans="1:7" x14ac:dyDescent="0.3">
      <c r="A676">
        <v>674</v>
      </c>
      <c r="B676">
        <v>2019</v>
      </c>
      <c r="C676">
        <v>5</v>
      </c>
      <c r="E676" s="1">
        <v>161501956.81839201</v>
      </c>
      <c r="F676">
        <v>350.50904898165402</v>
      </c>
      <c r="G676" t="s">
        <v>462</v>
      </c>
    </row>
    <row r="677" spans="1:7" x14ac:dyDescent="0.3">
      <c r="A677">
        <v>675</v>
      </c>
      <c r="B677">
        <v>2019</v>
      </c>
      <c r="C677">
        <v>5</v>
      </c>
      <c r="E677" s="1">
        <v>65243578.451299801</v>
      </c>
      <c r="F677">
        <v>466.564959069515</v>
      </c>
      <c r="G677" t="s">
        <v>462</v>
      </c>
    </row>
    <row r="678" spans="1:7" x14ac:dyDescent="0.3">
      <c r="A678">
        <v>676</v>
      </c>
      <c r="B678">
        <v>2019</v>
      </c>
      <c r="C678">
        <v>5</v>
      </c>
      <c r="E678" s="1">
        <v>50371439.409029402</v>
      </c>
      <c r="F678">
        <v>487.31756517291001</v>
      </c>
      <c r="G678" t="s">
        <v>462</v>
      </c>
    </row>
    <row r="679" spans="1:7" x14ac:dyDescent="0.3">
      <c r="A679">
        <v>677</v>
      </c>
      <c r="B679">
        <v>2019</v>
      </c>
      <c r="C679">
        <v>5</v>
      </c>
      <c r="D679" t="s">
        <v>577</v>
      </c>
      <c r="E679" s="1">
        <v>556126121.47272003</v>
      </c>
      <c r="F679">
        <v>150.43627834118399</v>
      </c>
      <c r="G679" t="s">
        <v>462</v>
      </c>
    </row>
    <row r="680" spans="1:7" x14ac:dyDescent="0.3">
      <c r="A680">
        <v>678</v>
      </c>
      <c r="B680">
        <v>2019</v>
      </c>
      <c r="C680">
        <v>5</v>
      </c>
      <c r="D680" t="s">
        <v>578</v>
      </c>
      <c r="E680" s="1">
        <v>1024312239.624</v>
      </c>
      <c r="F680">
        <v>65.103989394435999</v>
      </c>
      <c r="G680" t="s">
        <v>462</v>
      </c>
    </row>
    <row r="681" spans="1:7" x14ac:dyDescent="0.3">
      <c r="A681">
        <v>679</v>
      </c>
      <c r="B681">
        <v>2019</v>
      </c>
      <c r="C681">
        <v>5</v>
      </c>
      <c r="D681" t="s">
        <v>579</v>
      </c>
      <c r="E681" s="1">
        <v>739992235.71109498</v>
      </c>
      <c r="F681">
        <v>49.023984793643997</v>
      </c>
      <c r="G681" t="s">
        <v>462</v>
      </c>
    </row>
    <row r="682" spans="1:7" x14ac:dyDescent="0.3">
      <c r="A682">
        <v>680</v>
      </c>
      <c r="B682">
        <v>2019</v>
      </c>
      <c r="C682">
        <v>5</v>
      </c>
      <c r="D682" t="s">
        <v>580</v>
      </c>
      <c r="E682" s="1">
        <v>5512709205.3105698</v>
      </c>
      <c r="F682">
        <v>19.8660108586026</v>
      </c>
      <c r="G682" t="s">
        <v>462</v>
      </c>
    </row>
    <row r="683" spans="1:7" x14ac:dyDescent="0.3">
      <c r="A683">
        <v>681</v>
      </c>
      <c r="B683">
        <v>2019</v>
      </c>
      <c r="C683">
        <v>5</v>
      </c>
      <c r="D683" t="s">
        <v>581</v>
      </c>
      <c r="E683" s="1">
        <v>7164472132.1464901</v>
      </c>
      <c r="F683">
        <v>183.379500373713</v>
      </c>
      <c r="G683" t="s">
        <v>462</v>
      </c>
    </row>
    <row r="684" spans="1:7" x14ac:dyDescent="0.3">
      <c r="A684">
        <v>682</v>
      </c>
      <c r="B684">
        <v>2019</v>
      </c>
      <c r="C684">
        <v>5</v>
      </c>
      <c r="D684" t="s">
        <v>582</v>
      </c>
      <c r="E684" s="1">
        <v>6661812818.3780298</v>
      </c>
      <c r="F684">
        <v>38.679307090883299</v>
      </c>
      <c r="G684" t="s">
        <v>462</v>
      </c>
    </row>
    <row r="685" spans="1:7" x14ac:dyDescent="0.3">
      <c r="A685">
        <v>683</v>
      </c>
      <c r="B685">
        <v>2019</v>
      </c>
      <c r="C685">
        <v>5</v>
      </c>
      <c r="D685" t="s">
        <v>583</v>
      </c>
      <c r="E685" s="1">
        <v>406286451.81799197</v>
      </c>
      <c r="F685">
        <v>410.520519717735</v>
      </c>
      <c r="G685" t="s">
        <v>462</v>
      </c>
    </row>
    <row r="686" spans="1:7" x14ac:dyDescent="0.3">
      <c r="A686">
        <v>684</v>
      </c>
      <c r="B686">
        <v>2019</v>
      </c>
      <c r="C686">
        <v>5</v>
      </c>
      <c r="D686" t="s">
        <v>584</v>
      </c>
      <c r="E686" s="1">
        <v>3932706090.7608199</v>
      </c>
      <c r="F686">
        <v>31.100185396333799</v>
      </c>
      <c r="G686" t="s">
        <v>462</v>
      </c>
    </row>
    <row r="687" spans="1:7" x14ac:dyDescent="0.3">
      <c r="A687">
        <v>685</v>
      </c>
      <c r="B687">
        <v>2019</v>
      </c>
      <c r="C687">
        <v>5</v>
      </c>
      <c r="D687" t="s">
        <v>585</v>
      </c>
      <c r="E687" s="1">
        <v>3973088280.6458302</v>
      </c>
      <c r="F687">
        <v>57.405845710655697</v>
      </c>
      <c r="G687" t="s">
        <v>462</v>
      </c>
    </row>
    <row r="688" spans="1:7" x14ac:dyDescent="0.3">
      <c r="A688">
        <v>686</v>
      </c>
      <c r="B688">
        <v>2019</v>
      </c>
      <c r="C688">
        <v>5</v>
      </c>
      <c r="D688" t="s">
        <v>586</v>
      </c>
      <c r="E688" s="1">
        <v>5535120142.6341896</v>
      </c>
      <c r="F688">
        <v>9.5945183817716497</v>
      </c>
      <c r="G688" t="s">
        <v>462</v>
      </c>
    </row>
    <row r="689" spans="1:7" x14ac:dyDescent="0.3">
      <c r="A689">
        <v>687</v>
      </c>
      <c r="B689">
        <v>2019</v>
      </c>
      <c r="C689">
        <v>5</v>
      </c>
      <c r="D689" t="s">
        <v>587</v>
      </c>
      <c r="E689" s="1">
        <v>2192163995.0931001</v>
      </c>
      <c r="F689">
        <v>105.515646264683</v>
      </c>
      <c r="G689" t="s">
        <v>462</v>
      </c>
    </row>
    <row r="690" spans="1:7" x14ac:dyDescent="0.3">
      <c r="A690">
        <v>688</v>
      </c>
      <c r="B690">
        <v>2019</v>
      </c>
      <c r="C690">
        <v>5</v>
      </c>
      <c r="D690" t="s">
        <v>588</v>
      </c>
      <c r="E690" s="1">
        <v>8407024390.8218403</v>
      </c>
      <c r="F690">
        <v>27.993922613769101</v>
      </c>
      <c r="G690" t="s">
        <v>462</v>
      </c>
    </row>
    <row r="691" spans="1:7" x14ac:dyDescent="0.3">
      <c r="A691">
        <v>689</v>
      </c>
      <c r="B691">
        <v>2019</v>
      </c>
      <c r="C691">
        <v>5</v>
      </c>
      <c r="D691" t="s">
        <v>589</v>
      </c>
      <c r="E691" s="1">
        <v>1198291253.1898401</v>
      </c>
      <c r="F691">
        <v>167.42335540761599</v>
      </c>
      <c r="G691" t="s">
        <v>462</v>
      </c>
    </row>
    <row r="692" spans="1:7" x14ac:dyDescent="0.3">
      <c r="A692">
        <v>690</v>
      </c>
      <c r="B692">
        <v>2019</v>
      </c>
      <c r="C692">
        <v>5</v>
      </c>
      <c r="D692" t="s">
        <v>590</v>
      </c>
      <c r="E692" s="1">
        <v>356173001.030999</v>
      </c>
      <c r="F692">
        <v>200.12619978906</v>
      </c>
      <c r="G692" t="s">
        <v>462</v>
      </c>
    </row>
    <row r="693" spans="1:7" x14ac:dyDescent="0.3">
      <c r="A693">
        <v>691</v>
      </c>
      <c r="B693">
        <v>2019</v>
      </c>
      <c r="C693">
        <v>5</v>
      </c>
      <c r="D693" t="s">
        <v>591</v>
      </c>
      <c r="E693" s="1">
        <v>454996731.91757298</v>
      </c>
      <c r="F693">
        <v>191.58615101619199</v>
      </c>
      <c r="G693" t="s">
        <v>462</v>
      </c>
    </row>
    <row r="694" spans="1:7" x14ac:dyDescent="0.3">
      <c r="A694">
        <v>692</v>
      </c>
      <c r="B694">
        <v>2019</v>
      </c>
      <c r="C694">
        <v>5</v>
      </c>
      <c r="D694" t="s">
        <v>592</v>
      </c>
      <c r="E694" s="1">
        <v>521814786.00248098</v>
      </c>
      <c r="F694">
        <v>204.692422909584</v>
      </c>
      <c r="G694" t="s">
        <v>462</v>
      </c>
    </row>
    <row r="695" spans="1:7" x14ac:dyDescent="0.3">
      <c r="A695">
        <v>693</v>
      </c>
      <c r="B695">
        <v>2019</v>
      </c>
      <c r="C695">
        <v>5</v>
      </c>
      <c r="D695" t="s">
        <v>593</v>
      </c>
      <c r="E695" s="1">
        <v>432368951.73227799</v>
      </c>
      <c r="F695">
        <v>152.96846320243401</v>
      </c>
      <c r="G695" t="s">
        <v>462</v>
      </c>
    </row>
    <row r="696" spans="1:7" x14ac:dyDescent="0.3">
      <c r="A696">
        <v>694</v>
      </c>
      <c r="B696">
        <v>2019</v>
      </c>
      <c r="C696">
        <v>5</v>
      </c>
      <c r="D696" t="s">
        <v>594</v>
      </c>
      <c r="E696" s="1">
        <v>686202133.41617095</v>
      </c>
      <c r="F696">
        <v>125.63795494734001</v>
      </c>
      <c r="G696" t="s">
        <v>462</v>
      </c>
    </row>
    <row r="697" spans="1:7" x14ac:dyDescent="0.3">
      <c r="A697">
        <v>695</v>
      </c>
      <c r="B697">
        <v>2019</v>
      </c>
      <c r="C697">
        <v>5</v>
      </c>
      <c r="D697" t="s">
        <v>595</v>
      </c>
      <c r="E697" s="1">
        <v>443688167.58483201</v>
      </c>
      <c r="F697">
        <v>167.43364313719999</v>
      </c>
      <c r="G697" t="s">
        <v>462</v>
      </c>
    </row>
    <row r="698" spans="1:7" x14ac:dyDescent="0.3">
      <c r="A698">
        <v>696</v>
      </c>
      <c r="B698">
        <v>2019</v>
      </c>
      <c r="C698">
        <v>5</v>
      </c>
      <c r="D698" t="s">
        <v>596</v>
      </c>
      <c r="E698" s="1">
        <v>547816756.07480204</v>
      </c>
      <c r="F698">
        <v>163.15474423057901</v>
      </c>
      <c r="G698" t="s">
        <v>462</v>
      </c>
    </row>
    <row r="699" spans="1:7" x14ac:dyDescent="0.3">
      <c r="A699">
        <v>697</v>
      </c>
      <c r="B699">
        <v>2019</v>
      </c>
      <c r="C699">
        <v>6</v>
      </c>
      <c r="D699" t="s">
        <v>558</v>
      </c>
      <c r="E699" s="1">
        <v>1833825795.12988</v>
      </c>
      <c r="F699">
        <v>0</v>
      </c>
      <c r="G699" t="s">
        <v>462</v>
      </c>
    </row>
    <row r="700" spans="1:7" x14ac:dyDescent="0.3">
      <c r="A700">
        <v>698</v>
      </c>
      <c r="B700">
        <v>2019</v>
      </c>
      <c r="C700">
        <v>6</v>
      </c>
      <c r="D700" t="s">
        <v>559</v>
      </c>
      <c r="E700" s="1">
        <v>748665255.43713903</v>
      </c>
      <c r="F700">
        <v>21.054308431397299</v>
      </c>
      <c r="G700" t="s">
        <v>462</v>
      </c>
    </row>
    <row r="701" spans="1:7" x14ac:dyDescent="0.3">
      <c r="A701">
        <v>699</v>
      </c>
      <c r="B701">
        <v>2019</v>
      </c>
      <c r="C701">
        <v>6</v>
      </c>
      <c r="D701" t="s">
        <v>560</v>
      </c>
      <c r="E701" s="1">
        <v>8269171080.7181702</v>
      </c>
      <c r="F701">
        <v>28.527377032239901</v>
      </c>
      <c r="G701" t="s">
        <v>462</v>
      </c>
    </row>
    <row r="702" spans="1:7" x14ac:dyDescent="0.3">
      <c r="A702">
        <v>700</v>
      </c>
      <c r="B702">
        <v>2019</v>
      </c>
      <c r="C702">
        <v>6</v>
      </c>
      <c r="D702" t="s">
        <v>561</v>
      </c>
      <c r="E702" s="1">
        <v>721383548.63761795</v>
      </c>
      <c r="F702">
        <v>50.1963142626064</v>
      </c>
      <c r="G702" t="s">
        <v>462</v>
      </c>
    </row>
    <row r="703" spans="1:7" x14ac:dyDescent="0.3">
      <c r="A703">
        <v>701</v>
      </c>
      <c r="B703">
        <v>2019</v>
      </c>
      <c r="C703">
        <v>6</v>
      </c>
      <c r="D703" t="s">
        <v>562</v>
      </c>
      <c r="E703" s="1">
        <v>258287561.34354299</v>
      </c>
      <c r="F703">
        <v>73.764414381184906</v>
      </c>
      <c r="G703" t="s">
        <v>462</v>
      </c>
    </row>
    <row r="704" spans="1:7" x14ac:dyDescent="0.3">
      <c r="A704">
        <v>702</v>
      </c>
      <c r="B704">
        <v>2019</v>
      </c>
      <c r="C704">
        <v>6</v>
      </c>
      <c r="D704" t="s">
        <v>563</v>
      </c>
      <c r="E704" s="1">
        <v>610974628.21291006</v>
      </c>
      <c r="F704">
        <v>23.245666231592001</v>
      </c>
      <c r="G704" t="s">
        <v>462</v>
      </c>
    </row>
    <row r="705" spans="1:7" x14ac:dyDescent="0.3">
      <c r="A705">
        <v>703</v>
      </c>
      <c r="B705">
        <v>2019</v>
      </c>
      <c r="C705">
        <v>6</v>
      </c>
      <c r="D705" t="s">
        <v>564</v>
      </c>
      <c r="E705" s="1">
        <v>227211778.53975901</v>
      </c>
      <c r="F705">
        <v>42.391485486712</v>
      </c>
      <c r="G705" t="s">
        <v>462</v>
      </c>
    </row>
    <row r="706" spans="1:7" x14ac:dyDescent="0.3">
      <c r="A706">
        <v>704</v>
      </c>
      <c r="B706">
        <v>2019</v>
      </c>
      <c r="C706">
        <v>6</v>
      </c>
      <c r="D706" t="s">
        <v>565</v>
      </c>
      <c r="E706" s="1">
        <v>3177950106.6955199</v>
      </c>
      <c r="F706">
        <v>6.1689736571242397</v>
      </c>
      <c r="G706" t="s">
        <v>462</v>
      </c>
    </row>
    <row r="707" spans="1:7" x14ac:dyDescent="0.3">
      <c r="A707">
        <v>705</v>
      </c>
      <c r="B707">
        <v>2019</v>
      </c>
      <c r="C707">
        <v>6</v>
      </c>
      <c r="D707" t="s">
        <v>566</v>
      </c>
      <c r="E707" s="1">
        <v>7443299576.6343002</v>
      </c>
      <c r="F707">
        <v>0.473105139523118</v>
      </c>
      <c r="G707" t="s">
        <v>462</v>
      </c>
    </row>
    <row r="708" spans="1:7" x14ac:dyDescent="0.3">
      <c r="A708">
        <v>706</v>
      </c>
      <c r="B708">
        <v>2019</v>
      </c>
      <c r="C708">
        <v>6</v>
      </c>
      <c r="D708" t="s">
        <v>567</v>
      </c>
      <c r="E708" s="1">
        <v>320814751.264112</v>
      </c>
      <c r="F708">
        <v>36.714090955215497</v>
      </c>
      <c r="G708" t="s">
        <v>462</v>
      </c>
    </row>
    <row r="709" spans="1:7" x14ac:dyDescent="0.3">
      <c r="A709">
        <v>707</v>
      </c>
      <c r="B709">
        <v>2019</v>
      </c>
      <c r="C709">
        <v>6</v>
      </c>
      <c r="D709" t="s">
        <v>568</v>
      </c>
      <c r="E709" s="1">
        <v>10295748731.2568</v>
      </c>
      <c r="F709">
        <v>38.689828123271297</v>
      </c>
      <c r="G709" t="s">
        <v>462</v>
      </c>
    </row>
    <row r="710" spans="1:7" x14ac:dyDescent="0.3">
      <c r="A710">
        <v>708</v>
      </c>
      <c r="B710">
        <v>2019</v>
      </c>
      <c r="C710">
        <v>6</v>
      </c>
      <c r="D710" t="s">
        <v>569</v>
      </c>
      <c r="E710" s="1">
        <v>453167914.92408299</v>
      </c>
      <c r="F710">
        <v>11.8881040383979</v>
      </c>
      <c r="G710" t="s">
        <v>462</v>
      </c>
    </row>
    <row r="711" spans="1:7" x14ac:dyDescent="0.3">
      <c r="A711">
        <v>709</v>
      </c>
      <c r="B711">
        <v>2019</v>
      </c>
      <c r="C711">
        <v>6</v>
      </c>
      <c r="D711" t="s">
        <v>570</v>
      </c>
      <c r="E711" s="1">
        <v>11800844813.4471</v>
      </c>
      <c r="F711">
        <v>1.7039620855975299</v>
      </c>
      <c r="G711" t="s">
        <v>462</v>
      </c>
    </row>
    <row r="712" spans="1:7" x14ac:dyDescent="0.3">
      <c r="A712">
        <v>710</v>
      </c>
      <c r="B712">
        <v>2019</v>
      </c>
      <c r="C712">
        <v>6</v>
      </c>
      <c r="D712" t="s">
        <v>571</v>
      </c>
      <c r="E712" s="1">
        <v>376596900.34721798</v>
      </c>
      <c r="F712">
        <v>39.905417167559897</v>
      </c>
      <c r="G712" t="s">
        <v>462</v>
      </c>
    </row>
    <row r="713" spans="1:7" x14ac:dyDescent="0.3">
      <c r="A713">
        <v>711</v>
      </c>
      <c r="B713">
        <v>2019</v>
      </c>
      <c r="C713">
        <v>6</v>
      </c>
      <c r="D713" t="s">
        <v>572</v>
      </c>
      <c r="E713" s="1">
        <v>445516204.77779102</v>
      </c>
      <c r="F713">
        <v>19.512910505444601</v>
      </c>
      <c r="G713" t="s">
        <v>462</v>
      </c>
    </row>
    <row r="714" spans="1:7" x14ac:dyDescent="0.3">
      <c r="A714">
        <v>712</v>
      </c>
      <c r="B714">
        <v>2019</v>
      </c>
      <c r="C714">
        <v>6</v>
      </c>
      <c r="D714" t="s">
        <v>573</v>
      </c>
      <c r="E714" s="1">
        <v>3676590388.79213</v>
      </c>
      <c r="F714">
        <v>42.471489283821398</v>
      </c>
      <c r="G714" t="s">
        <v>462</v>
      </c>
    </row>
    <row r="715" spans="1:7" x14ac:dyDescent="0.3">
      <c r="A715">
        <v>713</v>
      </c>
      <c r="B715">
        <v>2019</v>
      </c>
      <c r="C715">
        <v>6</v>
      </c>
      <c r="D715" t="s">
        <v>575</v>
      </c>
      <c r="E715" s="1">
        <v>15608902054.800699</v>
      </c>
      <c r="F715">
        <v>12.0960180874324</v>
      </c>
      <c r="G715" t="s">
        <v>462</v>
      </c>
    </row>
    <row r="716" spans="1:7" x14ac:dyDescent="0.3">
      <c r="A716">
        <v>714</v>
      </c>
      <c r="B716">
        <v>2019</v>
      </c>
      <c r="C716">
        <v>6</v>
      </c>
      <c r="D716" t="s">
        <v>576</v>
      </c>
      <c r="E716" s="1">
        <v>9119548004.6359005</v>
      </c>
      <c r="F716">
        <v>23.1610565742332</v>
      </c>
      <c r="G716" t="s">
        <v>462</v>
      </c>
    </row>
    <row r="717" spans="1:7" x14ac:dyDescent="0.3">
      <c r="A717">
        <v>715</v>
      </c>
      <c r="B717">
        <v>2019</v>
      </c>
      <c r="C717">
        <v>6</v>
      </c>
      <c r="E717" s="1">
        <v>161501956.81839201</v>
      </c>
      <c r="F717">
        <v>43.671183011678899</v>
      </c>
      <c r="G717" t="s">
        <v>462</v>
      </c>
    </row>
    <row r="718" spans="1:7" x14ac:dyDescent="0.3">
      <c r="A718">
        <v>716</v>
      </c>
      <c r="B718">
        <v>2019</v>
      </c>
      <c r="C718">
        <v>6</v>
      </c>
      <c r="E718" s="1">
        <v>65243578.451299801</v>
      </c>
      <c r="F718">
        <v>74.783191711027499</v>
      </c>
      <c r="G718" t="s">
        <v>462</v>
      </c>
    </row>
    <row r="719" spans="1:7" x14ac:dyDescent="0.3">
      <c r="A719">
        <v>717</v>
      </c>
      <c r="B719">
        <v>2019</v>
      </c>
      <c r="C719">
        <v>6</v>
      </c>
      <c r="E719" s="1">
        <v>50371439.409029402</v>
      </c>
      <c r="F719">
        <v>68.629458280885601</v>
      </c>
      <c r="G719" t="s">
        <v>462</v>
      </c>
    </row>
    <row r="720" spans="1:7" x14ac:dyDescent="0.3">
      <c r="A720">
        <v>718</v>
      </c>
      <c r="B720">
        <v>2019</v>
      </c>
      <c r="C720">
        <v>6</v>
      </c>
      <c r="D720" t="s">
        <v>577</v>
      </c>
      <c r="E720" s="1">
        <v>556126121.47272003</v>
      </c>
      <c r="F720">
        <v>61.846523648350001</v>
      </c>
      <c r="G720" t="s">
        <v>462</v>
      </c>
    </row>
    <row r="721" spans="1:7" x14ac:dyDescent="0.3">
      <c r="A721">
        <v>719</v>
      </c>
      <c r="B721">
        <v>2019</v>
      </c>
      <c r="C721">
        <v>6</v>
      </c>
      <c r="D721" t="s">
        <v>578</v>
      </c>
      <c r="E721" s="1">
        <v>1024312239.624</v>
      </c>
      <c r="F721">
        <v>22.096115228304299</v>
      </c>
      <c r="G721" t="s">
        <v>462</v>
      </c>
    </row>
    <row r="722" spans="1:7" x14ac:dyDescent="0.3">
      <c r="A722">
        <v>720</v>
      </c>
      <c r="B722">
        <v>2019</v>
      </c>
      <c r="C722">
        <v>6</v>
      </c>
      <c r="D722" t="s">
        <v>579</v>
      </c>
      <c r="E722" s="1">
        <v>739992235.71109498</v>
      </c>
      <c r="F722">
        <v>4.7537444768280199</v>
      </c>
      <c r="G722" t="s">
        <v>462</v>
      </c>
    </row>
    <row r="723" spans="1:7" x14ac:dyDescent="0.3">
      <c r="A723">
        <v>721</v>
      </c>
      <c r="B723">
        <v>2019</v>
      </c>
      <c r="C723">
        <v>6</v>
      </c>
      <c r="D723" t="s">
        <v>580</v>
      </c>
      <c r="E723" s="1">
        <v>5512709205.3105698</v>
      </c>
      <c r="F723">
        <v>4.2436605287079896</v>
      </c>
      <c r="G723" t="s">
        <v>462</v>
      </c>
    </row>
    <row r="724" spans="1:7" x14ac:dyDescent="0.3">
      <c r="A724">
        <v>722</v>
      </c>
      <c r="B724">
        <v>2019</v>
      </c>
      <c r="C724">
        <v>6</v>
      </c>
      <c r="D724" t="s">
        <v>581</v>
      </c>
      <c r="E724" s="1">
        <v>7164472132.1464901</v>
      </c>
      <c r="F724">
        <v>48.255117966429403</v>
      </c>
      <c r="G724" t="s">
        <v>462</v>
      </c>
    </row>
    <row r="725" spans="1:7" x14ac:dyDescent="0.3">
      <c r="A725">
        <v>723</v>
      </c>
      <c r="B725">
        <v>2019</v>
      </c>
      <c r="C725">
        <v>6</v>
      </c>
      <c r="D725" t="s">
        <v>582</v>
      </c>
      <c r="E725" s="1">
        <v>6661812818.3780298</v>
      </c>
      <c r="F725">
        <v>33.596588015638901</v>
      </c>
      <c r="G725" t="s">
        <v>462</v>
      </c>
    </row>
    <row r="726" spans="1:7" x14ac:dyDescent="0.3">
      <c r="A726">
        <v>724</v>
      </c>
      <c r="B726">
        <v>2019</v>
      </c>
      <c r="C726">
        <v>6</v>
      </c>
      <c r="D726" t="s">
        <v>583</v>
      </c>
      <c r="E726" s="1">
        <v>406286451.81799197</v>
      </c>
      <c r="F726">
        <v>70.0521495139146</v>
      </c>
      <c r="G726" t="s">
        <v>462</v>
      </c>
    </row>
    <row r="727" spans="1:7" x14ac:dyDescent="0.3">
      <c r="A727">
        <v>725</v>
      </c>
      <c r="B727">
        <v>2019</v>
      </c>
      <c r="C727">
        <v>6</v>
      </c>
      <c r="D727" t="s">
        <v>584</v>
      </c>
      <c r="E727" s="1">
        <v>3932706090.7608199</v>
      </c>
      <c r="F727">
        <v>0.83553553648901002</v>
      </c>
      <c r="G727" t="s">
        <v>462</v>
      </c>
    </row>
    <row r="728" spans="1:7" x14ac:dyDescent="0.3">
      <c r="A728">
        <v>726</v>
      </c>
      <c r="B728">
        <v>2019</v>
      </c>
      <c r="C728">
        <v>6</v>
      </c>
      <c r="D728" t="s">
        <v>585</v>
      </c>
      <c r="E728" s="1">
        <v>3973088280.6458302</v>
      </c>
      <c r="F728">
        <v>4.90789821549299</v>
      </c>
      <c r="G728" t="s">
        <v>462</v>
      </c>
    </row>
    <row r="729" spans="1:7" x14ac:dyDescent="0.3">
      <c r="A729">
        <v>727</v>
      </c>
      <c r="B729">
        <v>2019</v>
      </c>
      <c r="C729">
        <v>6</v>
      </c>
      <c r="D729" t="s">
        <v>586</v>
      </c>
      <c r="E729" s="1">
        <v>5535120142.6341896</v>
      </c>
      <c r="F729">
        <v>0.112320170757606</v>
      </c>
      <c r="G729" t="s">
        <v>462</v>
      </c>
    </row>
    <row r="730" spans="1:7" x14ac:dyDescent="0.3">
      <c r="A730">
        <v>728</v>
      </c>
      <c r="B730">
        <v>2019</v>
      </c>
      <c r="C730">
        <v>6</v>
      </c>
      <c r="D730" t="s">
        <v>587</v>
      </c>
      <c r="E730" s="1">
        <v>2192163995.0931001</v>
      </c>
      <c r="F730">
        <v>14.256318871390899</v>
      </c>
      <c r="G730" t="s">
        <v>462</v>
      </c>
    </row>
    <row r="731" spans="1:7" x14ac:dyDescent="0.3">
      <c r="A731">
        <v>729</v>
      </c>
      <c r="B731">
        <v>2019</v>
      </c>
      <c r="C731">
        <v>6</v>
      </c>
      <c r="D731" t="s">
        <v>588</v>
      </c>
      <c r="E731" s="1">
        <v>8407024390.8218403</v>
      </c>
      <c r="F731">
        <v>3.3293785685828801</v>
      </c>
      <c r="G731" t="s">
        <v>462</v>
      </c>
    </row>
    <row r="732" spans="1:7" x14ac:dyDescent="0.3">
      <c r="A732">
        <v>730</v>
      </c>
      <c r="B732">
        <v>2019</v>
      </c>
      <c r="C732">
        <v>6</v>
      </c>
      <c r="D732" t="s">
        <v>589</v>
      </c>
      <c r="E732" s="1">
        <v>1198291253.1898401</v>
      </c>
      <c r="F732">
        <v>34.631248349656502</v>
      </c>
      <c r="G732" t="s">
        <v>462</v>
      </c>
    </row>
    <row r="733" spans="1:7" x14ac:dyDescent="0.3">
      <c r="A733">
        <v>731</v>
      </c>
      <c r="B733">
        <v>2019</v>
      </c>
      <c r="C733">
        <v>6</v>
      </c>
      <c r="D733" t="s">
        <v>590</v>
      </c>
      <c r="E733" s="1">
        <v>356173001.030999</v>
      </c>
      <c r="F733">
        <v>46.915853777730703</v>
      </c>
      <c r="G733" t="s">
        <v>462</v>
      </c>
    </row>
    <row r="734" spans="1:7" x14ac:dyDescent="0.3">
      <c r="A734">
        <v>732</v>
      </c>
      <c r="B734">
        <v>2019</v>
      </c>
      <c r="C734">
        <v>6</v>
      </c>
      <c r="D734" t="s">
        <v>591</v>
      </c>
      <c r="E734" s="1">
        <v>454996731.91757298</v>
      </c>
      <c r="F734">
        <v>51.952176623426801</v>
      </c>
      <c r="G734" t="s">
        <v>462</v>
      </c>
    </row>
    <row r="735" spans="1:7" x14ac:dyDescent="0.3">
      <c r="A735">
        <v>733</v>
      </c>
      <c r="B735">
        <v>2019</v>
      </c>
      <c r="C735">
        <v>6</v>
      </c>
      <c r="D735" t="s">
        <v>592</v>
      </c>
      <c r="E735" s="1">
        <v>521814786.00248098</v>
      </c>
      <c r="F735">
        <v>84.972706241108895</v>
      </c>
      <c r="G735" t="s">
        <v>462</v>
      </c>
    </row>
    <row r="736" spans="1:7" x14ac:dyDescent="0.3">
      <c r="A736">
        <v>734</v>
      </c>
      <c r="B736">
        <v>2019</v>
      </c>
      <c r="C736">
        <v>6</v>
      </c>
      <c r="D736" t="s">
        <v>593</v>
      </c>
      <c r="E736" s="1">
        <v>432368951.73227799</v>
      </c>
      <c r="F736">
        <v>100.022617192872</v>
      </c>
      <c r="G736" t="s">
        <v>462</v>
      </c>
    </row>
    <row r="737" spans="1:7" x14ac:dyDescent="0.3">
      <c r="A737">
        <v>735</v>
      </c>
      <c r="B737">
        <v>2019</v>
      </c>
      <c r="C737">
        <v>6</v>
      </c>
      <c r="D737" t="s">
        <v>594</v>
      </c>
      <c r="E737" s="1">
        <v>686202133.41617095</v>
      </c>
      <c r="F737">
        <v>95.707351122593394</v>
      </c>
      <c r="G737" t="s">
        <v>462</v>
      </c>
    </row>
    <row r="738" spans="1:7" x14ac:dyDescent="0.3">
      <c r="A738">
        <v>736</v>
      </c>
      <c r="B738">
        <v>2019</v>
      </c>
      <c r="C738">
        <v>6</v>
      </c>
      <c r="D738" t="s">
        <v>595</v>
      </c>
      <c r="E738" s="1">
        <v>443688167.58483201</v>
      </c>
      <c r="F738">
        <v>108.60956265638799</v>
      </c>
      <c r="G738" t="s">
        <v>462</v>
      </c>
    </row>
    <row r="739" spans="1:7" x14ac:dyDescent="0.3">
      <c r="A739">
        <v>737</v>
      </c>
      <c r="B739">
        <v>2019</v>
      </c>
      <c r="C739">
        <v>6</v>
      </c>
      <c r="D739" t="s">
        <v>596</v>
      </c>
      <c r="E739" s="1">
        <v>547816756.07480204</v>
      </c>
      <c r="F739">
        <v>69.871219105229599</v>
      </c>
      <c r="G739" t="s">
        <v>462</v>
      </c>
    </row>
    <row r="740" spans="1:7" x14ac:dyDescent="0.3">
      <c r="A740">
        <v>738</v>
      </c>
      <c r="B740">
        <v>2019</v>
      </c>
      <c r="C740">
        <v>7</v>
      </c>
      <c r="D740" t="s">
        <v>558</v>
      </c>
      <c r="E740" s="1">
        <v>1833825795.12988</v>
      </c>
      <c r="F740">
        <v>1.7823421082451301</v>
      </c>
      <c r="G740" t="s">
        <v>462</v>
      </c>
    </row>
    <row r="741" spans="1:7" x14ac:dyDescent="0.3">
      <c r="A741">
        <v>739</v>
      </c>
      <c r="B741">
        <v>2019</v>
      </c>
      <c r="C741">
        <v>7</v>
      </c>
      <c r="D741" t="s">
        <v>559</v>
      </c>
      <c r="E741" s="1">
        <v>748665255.43713903</v>
      </c>
      <c r="F741">
        <v>13.9357170201876</v>
      </c>
      <c r="G741" t="s">
        <v>462</v>
      </c>
    </row>
    <row r="742" spans="1:7" x14ac:dyDescent="0.3">
      <c r="A742">
        <v>740</v>
      </c>
      <c r="B742">
        <v>2019</v>
      </c>
      <c r="C742">
        <v>7</v>
      </c>
      <c r="D742" t="s">
        <v>560</v>
      </c>
      <c r="E742" s="1">
        <v>8269171080.7181702</v>
      </c>
      <c r="F742">
        <v>53.276713879950499</v>
      </c>
      <c r="G742" t="s">
        <v>462</v>
      </c>
    </row>
    <row r="743" spans="1:7" x14ac:dyDescent="0.3">
      <c r="A743">
        <v>741</v>
      </c>
      <c r="B743">
        <v>2019</v>
      </c>
      <c r="C743">
        <v>7</v>
      </c>
      <c r="D743" t="s">
        <v>561</v>
      </c>
      <c r="E743" s="1">
        <v>721383548.63761795</v>
      </c>
      <c r="F743">
        <v>34.151810601749801</v>
      </c>
      <c r="G743" t="s">
        <v>462</v>
      </c>
    </row>
    <row r="744" spans="1:7" x14ac:dyDescent="0.3">
      <c r="A744">
        <v>742</v>
      </c>
      <c r="B744">
        <v>2019</v>
      </c>
      <c r="C744">
        <v>7</v>
      </c>
      <c r="D744" t="s">
        <v>562</v>
      </c>
      <c r="E744" s="1">
        <v>258287561.34354299</v>
      </c>
      <c r="F744">
        <v>43.991276902747202</v>
      </c>
      <c r="G744" t="s">
        <v>462</v>
      </c>
    </row>
    <row r="745" spans="1:7" x14ac:dyDescent="0.3">
      <c r="A745">
        <v>743</v>
      </c>
      <c r="B745">
        <v>2019</v>
      </c>
      <c r="C745">
        <v>7</v>
      </c>
      <c r="D745" t="s">
        <v>563</v>
      </c>
      <c r="E745" s="1">
        <v>610974628.21291006</v>
      </c>
      <c r="F745">
        <v>13.1007201060378</v>
      </c>
      <c r="G745" t="s">
        <v>462</v>
      </c>
    </row>
    <row r="746" spans="1:7" x14ac:dyDescent="0.3">
      <c r="A746">
        <v>744</v>
      </c>
      <c r="B746">
        <v>2019</v>
      </c>
      <c r="C746">
        <v>7</v>
      </c>
      <c r="D746" t="s">
        <v>564</v>
      </c>
      <c r="E746" s="1">
        <v>227211778.53975901</v>
      </c>
      <c r="F746">
        <v>29.154199658074301</v>
      </c>
      <c r="G746" t="s">
        <v>462</v>
      </c>
    </row>
    <row r="747" spans="1:7" x14ac:dyDescent="0.3">
      <c r="A747">
        <v>745</v>
      </c>
      <c r="B747">
        <v>2019</v>
      </c>
      <c r="C747">
        <v>7</v>
      </c>
      <c r="D747" t="s">
        <v>565</v>
      </c>
      <c r="E747" s="1">
        <v>3177950106.6955199</v>
      </c>
      <c r="F747">
        <v>9.2058143820131804</v>
      </c>
      <c r="G747" t="s">
        <v>462</v>
      </c>
    </row>
    <row r="748" spans="1:7" x14ac:dyDescent="0.3">
      <c r="A748">
        <v>746</v>
      </c>
      <c r="B748">
        <v>2019</v>
      </c>
      <c r="C748">
        <v>7</v>
      </c>
      <c r="D748" t="s">
        <v>566</v>
      </c>
      <c r="E748" s="1">
        <v>7443299576.6343002</v>
      </c>
      <c r="F748">
        <v>7.2514658019056997</v>
      </c>
      <c r="G748" t="s">
        <v>462</v>
      </c>
    </row>
    <row r="749" spans="1:7" x14ac:dyDescent="0.3">
      <c r="A749">
        <v>747</v>
      </c>
      <c r="B749">
        <v>2019</v>
      </c>
      <c r="C749">
        <v>7</v>
      </c>
      <c r="D749" t="s">
        <v>567</v>
      </c>
      <c r="E749" s="1">
        <v>320814751.264112</v>
      </c>
      <c r="F749">
        <v>38.606506953824898</v>
      </c>
      <c r="G749" t="s">
        <v>462</v>
      </c>
    </row>
    <row r="750" spans="1:7" x14ac:dyDescent="0.3">
      <c r="A750">
        <v>748</v>
      </c>
      <c r="B750">
        <v>2019</v>
      </c>
      <c r="C750">
        <v>7</v>
      </c>
      <c r="D750" t="s">
        <v>568</v>
      </c>
      <c r="E750" s="1">
        <v>10295748731.2568</v>
      </c>
      <c r="F750">
        <v>63.8029984699388</v>
      </c>
      <c r="G750" t="s">
        <v>462</v>
      </c>
    </row>
    <row r="751" spans="1:7" x14ac:dyDescent="0.3">
      <c r="A751">
        <v>749</v>
      </c>
      <c r="B751">
        <v>2019</v>
      </c>
      <c r="C751">
        <v>7</v>
      </c>
      <c r="D751" t="s">
        <v>569</v>
      </c>
      <c r="E751" s="1">
        <v>453167914.92408299</v>
      </c>
      <c r="F751">
        <v>8.9237654967109101</v>
      </c>
      <c r="G751" t="s">
        <v>462</v>
      </c>
    </row>
    <row r="752" spans="1:7" x14ac:dyDescent="0.3">
      <c r="A752">
        <v>750</v>
      </c>
      <c r="B752">
        <v>2019</v>
      </c>
      <c r="C752">
        <v>7</v>
      </c>
      <c r="D752" t="s">
        <v>570</v>
      </c>
      <c r="E752" s="1">
        <v>11800844813.4471</v>
      </c>
      <c r="F752">
        <v>12.133598205638499</v>
      </c>
      <c r="G752" t="s">
        <v>462</v>
      </c>
    </row>
    <row r="753" spans="1:7" x14ac:dyDescent="0.3">
      <c r="A753">
        <v>751</v>
      </c>
      <c r="B753">
        <v>2019</v>
      </c>
      <c r="C753">
        <v>7</v>
      </c>
      <c r="D753" t="s">
        <v>571</v>
      </c>
      <c r="E753" s="1">
        <v>376596900.34721798</v>
      </c>
      <c r="F753">
        <v>27.693957660090899</v>
      </c>
      <c r="G753" t="s">
        <v>462</v>
      </c>
    </row>
    <row r="754" spans="1:7" x14ac:dyDescent="0.3">
      <c r="A754">
        <v>752</v>
      </c>
      <c r="B754">
        <v>2019</v>
      </c>
      <c r="C754">
        <v>7</v>
      </c>
      <c r="D754" t="s">
        <v>572</v>
      </c>
      <c r="E754" s="1">
        <v>445516204.77779102</v>
      </c>
      <c r="F754">
        <v>21.428153409723802</v>
      </c>
      <c r="G754" t="s">
        <v>462</v>
      </c>
    </row>
    <row r="755" spans="1:7" x14ac:dyDescent="0.3">
      <c r="A755">
        <v>753</v>
      </c>
      <c r="B755">
        <v>2019</v>
      </c>
      <c r="C755">
        <v>7</v>
      </c>
      <c r="D755" t="s">
        <v>573</v>
      </c>
      <c r="E755" s="1">
        <v>3676590388.79213</v>
      </c>
      <c r="F755">
        <v>76.171570237558399</v>
      </c>
      <c r="G755" t="s">
        <v>462</v>
      </c>
    </row>
    <row r="756" spans="1:7" x14ac:dyDescent="0.3">
      <c r="A756">
        <v>754</v>
      </c>
      <c r="B756">
        <v>2019</v>
      </c>
      <c r="C756">
        <v>7</v>
      </c>
      <c r="D756" t="s">
        <v>575</v>
      </c>
      <c r="E756" s="1">
        <v>15608902054.800699</v>
      </c>
      <c r="F756">
        <v>25.910279471054299</v>
      </c>
      <c r="G756" t="s">
        <v>462</v>
      </c>
    </row>
    <row r="757" spans="1:7" x14ac:dyDescent="0.3">
      <c r="A757">
        <v>755</v>
      </c>
      <c r="B757">
        <v>2019</v>
      </c>
      <c r="C757">
        <v>7</v>
      </c>
      <c r="D757" t="s">
        <v>576</v>
      </c>
      <c r="E757" s="1">
        <v>9119548004.6359005</v>
      </c>
      <c r="F757">
        <v>25.939130475740701</v>
      </c>
      <c r="G757" t="s">
        <v>462</v>
      </c>
    </row>
    <row r="758" spans="1:7" x14ac:dyDescent="0.3">
      <c r="A758">
        <v>756</v>
      </c>
      <c r="B758">
        <v>2019</v>
      </c>
      <c r="C758">
        <v>7</v>
      </c>
      <c r="E758" s="1">
        <v>161501956.81839201</v>
      </c>
      <c r="F758">
        <v>116.925069707218</v>
      </c>
      <c r="G758" t="s">
        <v>462</v>
      </c>
    </row>
    <row r="759" spans="1:7" x14ac:dyDescent="0.3">
      <c r="A759">
        <v>757</v>
      </c>
      <c r="B759">
        <v>2019</v>
      </c>
      <c r="C759">
        <v>7</v>
      </c>
      <c r="E759" s="1">
        <v>65243578.451299801</v>
      </c>
      <c r="F759">
        <v>106.856960096257</v>
      </c>
      <c r="G759" t="s">
        <v>462</v>
      </c>
    </row>
    <row r="760" spans="1:7" x14ac:dyDescent="0.3">
      <c r="A760">
        <v>758</v>
      </c>
      <c r="B760">
        <v>2019</v>
      </c>
      <c r="C760">
        <v>7</v>
      </c>
      <c r="E760" s="1">
        <v>50371439.409029402</v>
      </c>
      <c r="F760">
        <v>91.666294336318899</v>
      </c>
      <c r="G760" t="s">
        <v>462</v>
      </c>
    </row>
    <row r="761" spans="1:7" x14ac:dyDescent="0.3">
      <c r="A761">
        <v>759</v>
      </c>
      <c r="B761">
        <v>2019</v>
      </c>
      <c r="C761">
        <v>7</v>
      </c>
      <c r="D761" t="s">
        <v>577</v>
      </c>
      <c r="E761" s="1">
        <v>556126121.47272003</v>
      </c>
      <c r="F761">
        <v>45.677711858618302</v>
      </c>
      <c r="G761" t="s">
        <v>462</v>
      </c>
    </row>
    <row r="762" spans="1:7" x14ac:dyDescent="0.3">
      <c r="A762">
        <v>760</v>
      </c>
      <c r="B762">
        <v>2019</v>
      </c>
      <c r="C762">
        <v>7</v>
      </c>
      <c r="D762" t="s">
        <v>578</v>
      </c>
      <c r="E762" s="1">
        <v>1024312239.624</v>
      </c>
      <c r="F762">
        <v>24.9120972421156</v>
      </c>
      <c r="G762" t="s">
        <v>462</v>
      </c>
    </row>
    <row r="763" spans="1:7" x14ac:dyDescent="0.3">
      <c r="A763">
        <v>761</v>
      </c>
      <c r="B763">
        <v>2019</v>
      </c>
      <c r="C763">
        <v>7</v>
      </c>
      <c r="D763" t="s">
        <v>579</v>
      </c>
      <c r="E763" s="1">
        <v>739992235.71109498</v>
      </c>
      <c r="F763">
        <v>10.4753620987729</v>
      </c>
      <c r="G763" t="s">
        <v>462</v>
      </c>
    </row>
    <row r="764" spans="1:7" x14ac:dyDescent="0.3">
      <c r="A764">
        <v>762</v>
      </c>
      <c r="B764">
        <v>2019</v>
      </c>
      <c r="C764">
        <v>7</v>
      </c>
      <c r="D764" t="s">
        <v>580</v>
      </c>
      <c r="E764" s="1">
        <v>5512709205.3105698</v>
      </c>
      <c r="F764">
        <v>12.4683937392827</v>
      </c>
      <c r="G764" t="s">
        <v>462</v>
      </c>
    </row>
    <row r="765" spans="1:7" x14ac:dyDescent="0.3">
      <c r="A765">
        <v>763</v>
      </c>
      <c r="B765">
        <v>2019</v>
      </c>
      <c r="C765">
        <v>7</v>
      </c>
      <c r="D765" t="s">
        <v>581</v>
      </c>
      <c r="E765" s="1">
        <v>7164472132.1464901</v>
      </c>
      <c r="F765">
        <v>67.6695944530736</v>
      </c>
      <c r="G765" t="s">
        <v>462</v>
      </c>
    </row>
    <row r="766" spans="1:7" x14ac:dyDescent="0.3">
      <c r="A766">
        <v>764</v>
      </c>
      <c r="B766">
        <v>2019</v>
      </c>
      <c r="C766">
        <v>7</v>
      </c>
      <c r="D766" t="s">
        <v>582</v>
      </c>
      <c r="E766" s="1">
        <v>6661812818.3780298</v>
      </c>
      <c r="F766">
        <v>29.8641271483657</v>
      </c>
      <c r="G766" t="s">
        <v>462</v>
      </c>
    </row>
    <row r="767" spans="1:7" x14ac:dyDescent="0.3">
      <c r="A767">
        <v>765</v>
      </c>
      <c r="B767">
        <v>2019</v>
      </c>
      <c r="C767">
        <v>7</v>
      </c>
      <c r="D767" t="s">
        <v>583</v>
      </c>
      <c r="E767" s="1">
        <v>406286451.81799197</v>
      </c>
      <c r="F767">
        <v>103.752025258752</v>
      </c>
      <c r="G767" t="s">
        <v>462</v>
      </c>
    </row>
    <row r="768" spans="1:7" x14ac:dyDescent="0.3">
      <c r="A768">
        <v>766</v>
      </c>
      <c r="B768">
        <v>2019</v>
      </c>
      <c r="C768">
        <v>7</v>
      </c>
      <c r="D768" t="s">
        <v>584</v>
      </c>
      <c r="E768" s="1">
        <v>3932706090.7608199</v>
      </c>
      <c r="F768">
        <v>6.5574844717863696</v>
      </c>
      <c r="G768" t="s">
        <v>462</v>
      </c>
    </row>
    <row r="769" spans="1:7" x14ac:dyDescent="0.3">
      <c r="A769">
        <v>767</v>
      </c>
      <c r="B769">
        <v>2019</v>
      </c>
      <c r="C769">
        <v>7</v>
      </c>
      <c r="D769" t="s">
        <v>585</v>
      </c>
      <c r="E769" s="1">
        <v>3973088280.6458302</v>
      </c>
      <c r="F769">
        <v>7.2482572432574299</v>
      </c>
      <c r="G769" t="s">
        <v>462</v>
      </c>
    </row>
    <row r="770" spans="1:7" x14ac:dyDescent="0.3">
      <c r="A770">
        <v>768</v>
      </c>
      <c r="B770">
        <v>2019</v>
      </c>
      <c r="C770">
        <v>7</v>
      </c>
      <c r="D770" t="s">
        <v>586</v>
      </c>
      <c r="E770" s="1">
        <v>5535120142.6341896</v>
      </c>
      <c r="F770">
        <v>4.0131689699565696</v>
      </c>
      <c r="G770" t="s">
        <v>462</v>
      </c>
    </row>
    <row r="771" spans="1:7" x14ac:dyDescent="0.3">
      <c r="A771">
        <v>769</v>
      </c>
      <c r="B771">
        <v>2019</v>
      </c>
      <c r="C771">
        <v>7</v>
      </c>
      <c r="D771" t="s">
        <v>587</v>
      </c>
      <c r="E771" s="1">
        <v>2192163995.0931001</v>
      </c>
      <c r="F771">
        <v>9.3840961706189301</v>
      </c>
      <c r="G771" t="s">
        <v>462</v>
      </c>
    </row>
    <row r="772" spans="1:7" x14ac:dyDescent="0.3">
      <c r="A772">
        <v>770</v>
      </c>
      <c r="B772">
        <v>2019</v>
      </c>
      <c r="C772">
        <v>7</v>
      </c>
      <c r="D772" t="s">
        <v>588</v>
      </c>
      <c r="E772" s="1">
        <v>8407024390.8218403</v>
      </c>
      <c r="F772">
        <v>20.321215852369001</v>
      </c>
      <c r="G772" t="s">
        <v>462</v>
      </c>
    </row>
    <row r="773" spans="1:7" x14ac:dyDescent="0.3">
      <c r="A773">
        <v>771</v>
      </c>
      <c r="B773">
        <v>2019</v>
      </c>
      <c r="C773">
        <v>7</v>
      </c>
      <c r="D773" t="s">
        <v>589</v>
      </c>
      <c r="E773" s="1">
        <v>1198291253.1898401</v>
      </c>
      <c r="F773">
        <v>22.257560814943201</v>
      </c>
      <c r="G773" t="s">
        <v>462</v>
      </c>
    </row>
    <row r="774" spans="1:7" x14ac:dyDescent="0.3">
      <c r="A774">
        <v>772</v>
      </c>
      <c r="B774">
        <v>2019</v>
      </c>
      <c r="C774">
        <v>7</v>
      </c>
      <c r="D774" t="s">
        <v>590</v>
      </c>
      <c r="E774" s="1">
        <v>356173001.030999</v>
      </c>
      <c r="F774">
        <v>32.511971102718398</v>
      </c>
      <c r="G774" t="s">
        <v>462</v>
      </c>
    </row>
    <row r="775" spans="1:7" x14ac:dyDescent="0.3">
      <c r="A775">
        <v>773</v>
      </c>
      <c r="B775">
        <v>2019</v>
      </c>
      <c r="C775">
        <v>7</v>
      </c>
      <c r="D775" t="s">
        <v>591</v>
      </c>
      <c r="E775" s="1">
        <v>454996731.91757298</v>
      </c>
      <c r="F775">
        <v>34.290499194021301</v>
      </c>
      <c r="G775" t="s">
        <v>462</v>
      </c>
    </row>
    <row r="776" spans="1:7" x14ac:dyDescent="0.3">
      <c r="A776">
        <v>774</v>
      </c>
      <c r="B776">
        <v>2019</v>
      </c>
      <c r="C776">
        <v>7</v>
      </c>
      <c r="D776" t="s">
        <v>592</v>
      </c>
      <c r="E776" s="1">
        <v>521814786.00248098</v>
      </c>
      <c r="F776">
        <v>37.564742834348799</v>
      </c>
      <c r="G776" t="s">
        <v>462</v>
      </c>
    </row>
    <row r="777" spans="1:7" x14ac:dyDescent="0.3">
      <c r="A777">
        <v>775</v>
      </c>
      <c r="B777">
        <v>2019</v>
      </c>
      <c r="C777">
        <v>7</v>
      </c>
      <c r="D777" t="s">
        <v>593</v>
      </c>
      <c r="E777" s="1">
        <v>432368951.73227799</v>
      </c>
      <c r="F777">
        <v>36.297922486139697</v>
      </c>
      <c r="G777" t="s">
        <v>462</v>
      </c>
    </row>
    <row r="778" spans="1:7" x14ac:dyDescent="0.3">
      <c r="A778">
        <v>776</v>
      </c>
      <c r="B778">
        <v>2019</v>
      </c>
      <c r="C778">
        <v>7</v>
      </c>
      <c r="D778" t="s">
        <v>594</v>
      </c>
      <c r="E778" s="1">
        <v>686202133.41617095</v>
      </c>
      <c r="F778">
        <v>37.411116395347499</v>
      </c>
      <c r="G778" t="s">
        <v>462</v>
      </c>
    </row>
    <row r="779" spans="1:7" x14ac:dyDescent="0.3">
      <c r="A779">
        <v>777</v>
      </c>
      <c r="B779">
        <v>2019</v>
      </c>
      <c r="C779">
        <v>7</v>
      </c>
      <c r="D779" t="s">
        <v>595</v>
      </c>
      <c r="E779" s="1">
        <v>443688167.58483201</v>
      </c>
      <c r="F779">
        <v>41.124157591602199</v>
      </c>
      <c r="G779" t="s">
        <v>462</v>
      </c>
    </row>
    <row r="780" spans="1:7" x14ac:dyDescent="0.3">
      <c r="A780">
        <v>778</v>
      </c>
      <c r="B780">
        <v>2019</v>
      </c>
      <c r="C780">
        <v>7</v>
      </c>
      <c r="D780" t="s">
        <v>596</v>
      </c>
      <c r="E780" s="1">
        <v>547816756.07480204</v>
      </c>
      <c r="F780">
        <v>49.783462757270001</v>
      </c>
      <c r="G780" t="s">
        <v>462</v>
      </c>
    </row>
    <row r="781" spans="1:7" x14ac:dyDescent="0.3">
      <c r="A781">
        <v>779</v>
      </c>
      <c r="B781">
        <v>2019</v>
      </c>
      <c r="C781">
        <v>8</v>
      </c>
      <c r="D781" t="s">
        <v>558</v>
      </c>
      <c r="E781" s="1">
        <v>1833825795.12988</v>
      </c>
      <c r="F781">
        <v>0.57861555047715796</v>
      </c>
      <c r="G781" t="s">
        <v>462</v>
      </c>
    </row>
    <row r="782" spans="1:7" x14ac:dyDescent="0.3">
      <c r="A782">
        <v>780</v>
      </c>
      <c r="B782">
        <v>2019</v>
      </c>
      <c r="C782">
        <v>8</v>
      </c>
      <c r="D782" t="s">
        <v>559</v>
      </c>
      <c r="E782" s="1">
        <v>748665255.43713903</v>
      </c>
      <c r="F782">
        <v>15.1524803000147</v>
      </c>
      <c r="G782" t="s">
        <v>462</v>
      </c>
    </row>
    <row r="783" spans="1:7" x14ac:dyDescent="0.3">
      <c r="A783">
        <v>781</v>
      </c>
      <c r="B783">
        <v>2019</v>
      </c>
      <c r="C783">
        <v>8</v>
      </c>
      <c r="D783" t="s">
        <v>560</v>
      </c>
      <c r="E783" s="1">
        <v>8269171080.7181702</v>
      </c>
      <c r="F783">
        <v>19.359414194332199</v>
      </c>
      <c r="G783" t="s">
        <v>462</v>
      </c>
    </row>
    <row r="784" spans="1:7" x14ac:dyDescent="0.3">
      <c r="A784">
        <v>782</v>
      </c>
      <c r="B784">
        <v>2019</v>
      </c>
      <c r="C784">
        <v>8</v>
      </c>
      <c r="D784" t="s">
        <v>561</v>
      </c>
      <c r="E784" s="1">
        <v>721383548.63761795</v>
      </c>
      <c r="F784">
        <v>43.633715459139999</v>
      </c>
      <c r="G784" t="s">
        <v>462</v>
      </c>
    </row>
    <row r="785" spans="1:7" x14ac:dyDescent="0.3">
      <c r="A785">
        <v>783</v>
      </c>
      <c r="B785">
        <v>2019</v>
      </c>
      <c r="C785">
        <v>8</v>
      </c>
      <c r="D785" t="s">
        <v>562</v>
      </c>
      <c r="E785" s="1">
        <v>258287561.34354299</v>
      </c>
      <c r="F785">
        <v>60.538652552820203</v>
      </c>
      <c r="G785" t="s">
        <v>462</v>
      </c>
    </row>
    <row r="786" spans="1:7" x14ac:dyDescent="0.3">
      <c r="A786">
        <v>784</v>
      </c>
      <c r="B786">
        <v>2019</v>
      </c>
      <c r="C786">
        <v>8</v>
      </c>
      <c r="D786" t="s">
        <v>563</v>
      </c>
      <c r="E786" s="1">
        <v>610974628.21291006</v>
      </c>
      <c r="F786">
        <v>17.0647168422527</v>
      </c>
      <c r="G786" t="s">
        <v>462</v>
      </c>
    </row>
    <row r="787" spans="1:7" x14ac:dyDescent="0.3">
      <c r="A787">
        <v>785</v>
      </c>
      <c r="B787">
        <v>2019</v>
      </c>
      <c r="C787">
        <v>8</v>
      </c>
      <c r="D787" t="s">
        <v>564</v>
      </c>
      <c r="E787" s="1">
        <v>227211778.53975901</v>
      </c>
      <c r="F787">
        <v>36.934697150978103</v>
      </c>
      <c r="G787" t="s">
        <v>462</v>
      </c>
    </row>
    <row r="788" spans="1:7" x14ac:dyDescent="0.3">
      <c r="A788">
        <v>786</v>
      </c>
      <c r="B788">
        <v>2019</v>
      </c>
      <c r="C788">
        <v>8</v>
      </c>
      <c r="D788" t="s">
        <v>565</v>
      </c>
      <c r="E788" s="1">
        <v>3177950106.6955199</v>
      </c>
      <c r="F788">
        <v>6.6846228768435498</v>
      </c>
      <c r="G788" t="s">
        <v>462</v>
      </c>
    </row>
    <row r="789" spans="1:7" x14ac:dyDescent="0.3">
      <c r="A789">
        <v>787</v>
      </c>
      <c r="B789">
        <v>2019</v>
      </c>
      <c r="C789">
        <v>8</v>
      </c>
      <c r="D789" t="s">
        <v>566</v>
      </c>
      <c r="E789" s="1">
        <v>7443299576.6343002</v>
      </c>
      <c r="F789">
        <v>3.5924186658863602</v>
      </c>
      <c r="G789" t="s">
        <v>462</v>
      </c>
    </row>
    <row r="790" spans="1:7" x14ac:dyDescent="0.3">
      <c r="A790">
        <v>788</v>
      </c>
      <c r="B790">
        <v>2019</v>
      </c>
      <c r="C790">
        <v>8</v>
      </c>
      <c r="D790" t="s">
        <v>567</v>
      </c>
      <c r="E790" s="1">
        <v>320814751.264112</v>
      </c>
      <c r="F790">
        <v>35.015502381776201</v>
      </c>
      <c r="G790" t="s">
        <v>462</v>
      </c>
    </row>
    <row r="791" spans="1:7" x14ac:dyDescent="0.3">
      <c r="A791">
        <v>789</v>
      </c>
      <c r="B791">
        <v>2019</v>
      </c>
      <c r="C791">
        <v>8</v>
      </c>
      <c r="D791" t="s">
        <v>568</v>
      </c>
      <c r="E791" s="1">
        <v>10295748731.2568</v>
      </c>
      <c r="F791">
        <v>21.6748976296292</v>
      </c>
      <c r="G791" t="s">
        <v>462</v>
      </c>
    </row>
    <row r="792" spans="1:7" x14ac:dyDescent="0.3">
      <c r="A792">
        <v>790</v>
      </c>
      <c r="B792">
        <v>2019</v>
      </c>
      <c r="C792">
        <v>8</v>
      </c>
      <c r="D792" t="s">
        <v>569</v>
      </c>
      <c r="E792" s="1">
        <v>453167914.92408299</v>
      </c>
      <c r="F792">
        <v>9.9534115238428704</v>
      </c>
      <c r="G792" t="s">
        <v>462</v>
      </c>
    </row>
    <row r="793" spans="1:7" x14ac:dyDescent="0.3">
      <c r="A793">
        <v>791</v>
      </c>
      <c r="B793">
        <v>2019</v>
      </c>
      <c r="C793">
        <v>8</v>
      </c>
      <c r="D793" t="s">
        <v>570</v>
      </c>
      <c r="E793" s="1">
        <v>11800844813.4471</v>
      </c>
      <c r="F793">
        <v>8.2254346914963694</v>
      </c>
      <c r="G793" t="s">
        <v>462</v>
      </c>
    </row>
    <row r="794" spans="1:7" x14ac:dyDescent="0.3">
      <c r="A794">
        <v>792</v>
      </c>
      <c r="B794">
        <v>2019</v>
      </c>
      <c r="C794">
        <v>8</v>
      </c>
      <c r="D794" t="s">
        <v>571</v>
      </c>
      <c r="E794" s="1">
        <v>376596900.34721798</v>
      </c>
      <c r="F794">
        <v>20.4930058440826</v>
      </c>
      <c r="G794" t="s">
        <v>462</v>
      </c>
    </row>
    <row r="795" spans="1:7" x14ac:dyDescent="0.3">
      <c r="A795">
        <v>793</v>
      </c>
      <c r="B795">
        <v>2019</v>
      </c>
      <c r="C795">
        <v>8</v>
      </c>
      <c r="D795" t="s">
        <v>572</v>
      </c>
      <c r="E795" s="1">
        <v>445516204.77779102</v>
      </c>
      <c r="F795">
        <v>13.1083305313142</v>
      </c>
      <c r="G795" t="s">
        <v>462</v>
      </c>
    </row>
    <row r="796" spans="1:7" x14ac:dyDescent="0.3">
      <c r="A796">
        <v>794</v>
      </c>
      <c r="B796">
        <v>2019</v>
      </c>
      <c r="C796">
        <v>8</v>
      </c>
      <c r="D796" t="s">
        <v>573</v>
      </c>
      <c r="E796" s="1">
        <v>3676590388.79213</v>
      </c>
      <c r="F796">
        <v>21.4579160608431</v>
      </c>
      <c r="G796" t="s">
        <v>462</v>
      </c>
    </row>
    <row r="797" spans="1:7" x14ac:dyDescent="0.3">
      <c r="A797">
        <v>795</v>
      </c>
      <c r="B797">
        <v>2019</v>
      </c>
      <c r="C797">
        <v>8</v>
      </c>
      <c r="D797" t="s">
        <v>575</v>
      </c>
      <c r="E797" s="1">
        <v>15608902054.800699</v>
      </c>
      <c r="F797">
        <v>13.288482820822001</v>
      </c>
      <c r="G797" t="s">
        <v>462</v>
      </c>
    </row>
    <row r="798" spans="1:7" x14ac:dyDescent="0.3">
      <c r="A798">
        <v>796</v>
      </c>
      <c r="B798">
        <v>2019</v>
      </c>
      <c r="C798">
        <v>8</v>
      </c>
      <c r="D798" t="s">
        <v>576</v>
      </c>
      <c r="E798" s="1">
        <v>9119548004.6359005</v>
      </c>
      <c r="F798">
        <v>26.888629535983402</v>
      </c>
      <c r="G798" t="s">
        <v>462</v>
      </c>
    </row>
    <row r="799" spans="1:7" x14ac:dyDescent="0.3">
      <c r="A799">
        <v>797</v>
      </c>
      <c r="B799">
        <v>2019</v>
      </c>
      <c r="C799">
        <v>8</v>
      </c>
      <c r="E799" s="1">
        <v>161501956.81839201</v>
      </c>
      <c r="F799">
        <v>75.067453270399696</v>
      </c>
      <c r="G799" t="s">
        <v>462</v>
      </c>
    </row>
    <row r="800" spans="1:7" x14ac:dyDescent="0.3">
      <c r="A800">
        <v>798</v>
      </c>
      <c r="B800">
        <v>2019</v>
      </c>
      <c r="C800">
        <v>8</v>
      </c>
      <c r="E800" s="1">
        <v>65243578.451299801</v>
      </c>
      <c r="F800">
        <v>65.367517784554906</v>
      </c>
      <c r="G800" t="s">
        <v>462</v>
      </c>
    </row>
    <row r="801" spans="1:7" x14ac:dyDescent="0.3">
      <c r="A801">
        <v>799</v>
      </c>
      <c r="B801">
        <v>2019</v>
      </c>
      <c r="C801">
        <v>8</v>
      </c>
      <c r="E801" s="1">
        <v>50371439.409029402</v>
      </c>
      <c r="F801">
        <v>63.121539306640599</v>
      </c>
      <c r="G801" t="s">
        <v>462</v>
      </c>
    </row>
    <row r="802" spans="1:7" x14ac:dyDescent="0.3">
      <c r="A802">
        <v>800</v>
      </c>
      <c r="B802">
        <v>2019</v>
      </c>
      <c r="C802">
        <v>8</v>
      </c>
      <c r="D802" t="s">
        <v>577</v>
      </c>
      <c r="E802" s="1">
        <v>556126121.47272003</v>
      </c>
      <c r="F802">
        <v>52.131391001646399</v>
      </c>
      <c r="G802" t="s">
        <v>462</v>
      </c>
    </row>
    <row r="803" spans="1:7" x14ac:dyDescent="0.3">
      <c r="A803">
        <v>801</v>
      </c>
      <c r="B803">
        <v>2019</v>
      </c>
      <c r="C803">
        <v>8</v>
      </c>
      <c r="D803" t="s">
        <v>578</v>
      </c>
      <c r="E803" s="1">
        <v>1024312239.624</v>
      </c>
      <c r="F803">
        <v>13.664384784942399</v>
      </c>
      <c r="G803" t="s">
        <v>462</v>
      </c>
    </row>
    <row r="804" spans="1:7" x14ac:dyDescent="0.3">
      <c r="A804">
        <v>802</v>
      </c>
      <c r="B804">
        <v>2019</v>
      </c>
      <c r="C804">
        <v>8</v>
      </c>
      <c r="D804" t="s">
        <v>579</v>
      </c>
      <c r="E804" s="1">
        <v>739992235.71109498</v>
      </c>
      <c r="F804">
        <v>5.5437977903033202</v>
      </c>
      <c r="G804" t="s">
        <v>462</v>
      </c>
    </row>
    <row r="805" spans="1:7" x14ac:dyDescent="0.3">
      <c r="A805">
        <v>803</v>
      </c>
      <c r="B805">
        <v>2019</v>
      </c>
      <c r="C805">
        <v>8</v>
      </c>
      <c r="D805" t="s">
        <v>580</v>
      </c>
      <c r="E805" s="1">
        <v>5512709205.3105698</v>
      </c>
      <c r="F805">
        <v>9.3108916330729503</v>
      </c>
      <c r="G805" t="s">
        <v>462</v>
      </c>
    </row>
    <row r="806" spans="1:7" x14ac:dyDescent="0.3">
      <c r="A806">
        <v>804</v>
      </c>
      <c r="B806">
        <v>2019</v>
      </c>
      <c r="C806">
        <v>8</v>
      </c>
      <c r="D806" t="s">
        <v>581</v>
      </c>
      <c r="E806" s="1">
        <v>7164472132.1464901</v>
      </c>
      <c r="F806">
        <v>35.6879245661288</v>
      </c>
      <c r="G806" t="s">
        <v>462</v>
      </c>
    </row>
    <row r="807" spans="1:7" x14ac:dyDescent="0.3">
      <c r="A807">
        <v>805</v>
      </c>
      <c r="B807">
        <v>2019</v>
      </c>
      <c r="C807">
        <v>8</v>
      </c>
      <c r="D807" t="s">
        <v>582</v>
      </c>
      <c r="E807" s="1">
        <v>6661812818.3780298</v>
      </c>
      <c r="F807">
        <v>31.340815972342899</v>
      </c>
      <c r="G807" t="s">
        <v>462</v>
      </c>
    </row>
    <row r="808" spans="1:7" x14ac:dyDescent="0.3">
      <c r="A808">
        <v>806</v>
      </c>
      <c r="B808">
        <v>2019</v>
      </c>
      <c r="C808">
        <v>8</v>
      </c>
      <c r="D808" t="s">
        <v>583</v>
      </c>
      <c r="E808" s="1">
        <v>406286451.81799197</v>
      </c>
      <c r="F808">
        <v>47.242840461127301</v>
      </c>
      <c r="G808" t="s">
        <v>462</v>
      </c>
    </row>
    <row r="809" spans="1:7" x14ac:dyDescent="0.3">
      <c r="A809">
        <v>807</v>
      </c>
      <c r="B809">
        <v>2019</v>
      </c>
      <c r="C809">
        <v>8</v>
      </c>
      <c r="D809" t="s">
        <v>584</v>
      </c>
      <c r="E809" s="1">
        <v>3932706090.7608199</v>
      </c>
      <c r="F809">
        <v>3.25605530574656</v>
      </c>
      <c r="G809" t="s">
        <v>462</v>
      </c>
    </row>
    <row r="810" spans="1:7" x14ac:dyDescent="0.3">
      <c r="A810">
        <v>808</v>
      </c>
      <c r="B810">
        <v>2019</v>
      </c>
      <c r="C810">
        <v>8</v>
      </c>
      <c r="D810" t="s">
        <v>585</v>
      </c>
      <c r="E810" s="1">
        <v>3973088280.6458302</v>
      </c>
      <c r="F810">
        <v>6.8682590682870597</v>
      </c>
      <c r="G810" t="s">
        <v>462</v>
      </c>
    </row>
    <row r="811" spans="1:7" x14ac:dyDescent="0.3">
      <c r="A811">
        <v>809</v>
      </c>
      <c r="B811">
        <v>2019</v>
      </c>
      <c r="C811">
        <v>8</v>
      </c>
      <c r="D811" t="s">
        <v>586</v>
      </c>
      <c r="E811" s="1">
        <v>5535120142.6341896</v>
      </c>
      <c r="F811">
        <v>2.9819311129155501</v>
      </c>
      <c r="G811" t="s">
        <v>462</v>
      </c>
    </row>
    <row r="812" spans="1:7" x14ac:dyDescent="0.3">
      <c r="A812">
        <v>810</v>
      </c>
      <c r="B812">
        <v>2019</v>
      </c>
      <c r="C812">
        <v>8</v>
      </c>
      <c r="D812" t="s">
        <v>587</v>
      </c>
      <c r="E812" s="1">
        <v>2192163995.0931001</v>
      </c>
      <c r="F812">
        <v>9.6684876704553595</v>
      </c>
      <c r="G812" t="s">
        <v>462</v>
      </c>
    </row>
    <row r="813" spans="1:7" x14ac:dyDescent="0.3">
      <c r="A813">
        <v>811</v>
      </c>
      <c r="B813">
        <v>2019</v>
      </c>
      <c r="C813">
        <v>8</v>
      </c>
      <c r="D813" t="s">
        <v>588</v>
      </c>
      <c r="E813" s="1">
        <v>8407024390.8218403</v>
      </c>
      <c r="F813">
        <v>9.2787102158571102</v>
      </c>
      <c r="G813" t="s">
        <v>462</v>
      </c>
    </row>
    <row r="814" spans="1:7" x14ac:dyDescent="0.3">
      <c r="A814">
        <v>812</v>
      </c>
      <c r="B814">
        <v>2019</v>
      </c>
      <c r="C814">
        <v>8</v>
      </c>
      <c r="D814" t="s">
        <v>589</v>
      </c>
      <c r="E814" s="1">
        <v>1198291253.1898401</v>
      </c>
      <c r="F814">
        <v>24.723310023365698</v>
      </c>
      <c r="G814" t="s">
        <v>462</v>
      </c>
    </row>
    <row r="815" spans="1:7" x14ac:dyDescent="0.3">
      <c r="A815">
        <v>813</v>
      </c>
      <c r="B815">
        <v>2019</v>
      </c>
      <c r="C815">
        <v>8</v>
      </c>
      <c r="D815" t="s">
        <v>590</v>
      </c>
      <c r="E815" s="1">
        <v>356173001.030999</v>
      </c>
      <c r="F815">
        <v>39.108132180813399</v>
      </c>
      <c r="G815" t="s">
        <v>462</v>
      </c>
    </row>
    <row r="816" spans="1:7" x14ac:dyDescent="0.3">
      <c r="A816">
        <v>814</v>
      </c>
      <c r="B816">
        <v>2019</v>
      </c>
      <c r="C816">
        <v>8</v>
      </c>
      <c r="D816" t="s">
        <v>591</v>
      </c>
      <c r="E816" s="1">
        <v>454996731.91757298</v>
      </c>
      <c r="F816">
        <v>45.969102645685801</v>
      </c>
      <c r="G816" t="s">
        <v>462</v>
      </c>
    </row>
    <row r="817" spans="1:7" x14ac:dyDescent="0.3">
      <c r="A817">
        <v>815</v>
      </c>
      <c r="B817">
        <v>2019</v>
      </c>
      <c r="C817">
        <v>8</v>
      </c>
      <c r="D817" t="s">
        <v>592</v>
      </c>
      <c r="E817" s="1">
        <v>521814786.00248098</v>
      </c>
      <c r="F817">
        <v>55.015550867835699</v>
      </c>
      <c r="G817" t="s">
        <v>462</v>
      </c>
    </row>
    <row r="818" spans="1:7" x14ac:dyDescent="0.3">
      <c r="A818">
        <v>816</v>
      </c>
      <c r="B818">
        <v>2019</v>
      </c>
      <c r="C818">
        <v>8</v>
      </c>
      <c r="D818" t="s">
        <v>593</v>
      </c>
      <c r="E818" s="1">
        <v>432368951.73227799</v>
      </c>
      <c r="F818">
        <v>76.924914535052295</v>
      </c>
      <c r="G818" t="s">
        <v>462</v>
      </c>
    </row>
    <row r="819" spans="1:7" x14ac:dyDescent="0.3">
      <c r="A819">
        <v>817</v>
      </c>
      <c r="B819">
        <v>2019</v>
      </c>
      <c r="C819">
        <v>8</v>
      </c>
      <c r="D819" t="s">
        <v>594</v>
      </c>
      <c r="E819" s="1">
        <v>686202133.41617095</v>
      </c>
      <c r="F819">
        <v>64.866423762735394</v>
      </c>
      <c r="G819" t="s">
        <v>462</v>
      </c>
    </row>
    <row r="820" spans="1:7" x14ac:dyDescent="0.3">
      <c r="A820">
        <v>818</v>
      </c>
      <c r="B820">
        <v>2019</v>
      </c>
      <c r="C820">
        <v>8</v>
      </c>
      <c r="D820" t="s">
        <v>595</v>
      </c>
      <c r="E820" s="1">
        <v>443688167.58483201</v>
      </c>
      <c r="F820">
        <v>92.078473629939893</v>
      </c>
      <c r="G820" t="s">
        <v>462</v>
      </c>
    </row>
    <row r="821" spans="1:7" x14ac:dyDescent="0.3">
      <c r="A821">
        <v>819</v>
      </c>
      <c r="B821">
        <v>2019</v>
      </c>
      <c r="C821">
        <v>8</v>
      </c>
      <c r="D821" t="s">
        <v>596</v>
      </c>
      <c r="E821" s="1">
        <v>547816756.07480204</v>
      </c>
      <c r="F821">
        <v>68.164763214942397</v>
      </c>
      <c r="G821" t="s">
        <v>462</v>
      </c>
    </row>
    <row r="822" spans="1:7" x14ac:dyDescent="0.3">
      <c r="A822">
        <v>820</v>
      </c>
      <c r="B822">
        <v>2019</v>
      </c>
      <c r="C822">
        <v>9</v>
      </c>
      <c r="D822" t="s">
        <v>558</v>
      </c>
      <c r="E822" s="1">
        <v>1833825795.12988</v>
      </c>
      <c r="F822">
        <v>12.9638620625441</v>
      </c>
      <c r="G822" t="s">
        <v>462</v>
      </c>
    </row>
    <row r="823" spans="1:7" x14ac:dyDescent="0.3">
      <c r="A823">
        <v>821</v>
      </c>
      <c r="B823">
        <v>2019</v>
      </c>
      <c r="C823">
        <v>9</v>
      </c>
      <c r="D823" t="s">
        <v>559</v>
      </c>
      <c r="E823" s="1">
        <v>748665255.43713903</v>
      </c>
      <c r="F823">
        <v>23.547062496478901</v>
      </c>
      <c r="G823" t="s">
        <v>462</v>
      </c>
    </row>
    <row r="824" spans="1:7" x14ac:dyDescent="0.3">
      <c r="A824">
        <v>822</v>
      </c>
      <c r="B824">
        <v>2019</v>
      </c>
      <c r="C824">
        <v>9</v>
      </c>
      <c r="D824" t="s">
        <v>560</v>
      </c>
      <c r="E824" s="1">
        <v>8269171080.7181702</v>
      </c>
      <c r="F824">
        <v>31.734438214751801</v>
      </c>
      <c r="G824" t="s">
        <v>462</v>
      </c>
    </row>
    <row r="825" spans="1:7" x14ac:dyDescent="0.3">
      <c r="A825">
        <v>823</v>
      </c>
      <c r="B825">
        <v>2019</v>
      </c>
      <c r="C825">
        <v>9</v>
      </c>
      <c r="D825" t="s">
        <v>561</v>
      </c>
      <c r="E825" s="1">
        <v>721383548.63761795</v>
      </c>
      <c r="F825">
        <v>69.2480098606773</v>
      </c>
      <c r="G825" t="s">
        <v>462</v>
      </c>
    </row>
    <row r="826" spans="1:7" x14ac:dyDescent="0.3">
      <c r="A826">
        <v>824</v>
      </c>
      <c r="B826">
        <v>2019</v>
      </c>
      <c r="C826">
        <v>9</v>
      </c>
      <c r="D826" t="s">
        <v>562</v>
      </c>
      <c r="E826" s="1">
        <v>258287561.34354299</v>
      </c>
      <c r="F826">
        <v>102.415933606838</v>
      </c>
      <c r="G826" t="s">
        <v>462</v>
      </c>
    </row>
    <row r="827" spans="1:7" x14ac:dyDescent="0.3">
      <c r="A827">
        <v>825</v>
      </c>
      <c r="B827">
        <v>2019</v>
      </c>
      <c r="C827">
        <v>9</v>
      </c>
      <c r="D827" t="s">
        <v>563</v>
      </c>
      <c r="E827" s="1">
        <v>610974628.21291006</v>
      </c>
      <c r="F827">
        <v>23.841743870980199</v>
      </c>
      <c r="G827" t="s">
        <v>462</v>
      </c>
    </row>
    <row r="828" spans="1:7" x14ac:dyDescent="0.3">
      <c r="A828">
        <v>826</v>
      </c>
      <c r="B828">
        <v>2019</v>
      </c>
      <c r="C828">
        <v>9</v>
      </c>
      <c r="D828" t="s">
        <v>564</v>
      </c>
      <c r="E828" s="1">
        <v>227211778.53975901</v>
      </c>
      <c r="F828">
        <v>60.757557940606603</v>
      </c>
      <c r="G828" t="s">
        <v>462</v>
      </c>
    </row>
    <row r="829" spans="1:7" x14ac:dyDescent="0.3">
      <c r="A829">
        <v>827</v>
      </c>
      <c r="B829">
        <v>2019</v>
      </c>
      <c r="C829">
        <v>9</v>
      </c>
      <c r="D829" t="s">
        <v>565</v>
      </c>
      <c r="E829" s="1">
        <v>3177950106.6955199</v>
      </c>
      <c r="F829">
        <v>1.85205842928658</v>
      </c>
      <c r="G829" t="s">
        <v>462</v>
      </c>
    </row>
    <row r="830" spans="1:7" x14ac:dyDescent="0.3">
      <c r="A830">
        <v>828</v>
      </c>
      <c r="B830">
        <v>2019</v>
      </c>
      <c r="C830">
        <v>9</v>
      </c>
      <c r="D830" t="s">
        <v>566</v>
      </c>
      <c r="E830" s="1">
        <v>7443299576.6343002</v>
      </c>
      <c r="F830">
        <v>16.311033575897</v>
      </c>
      <c r="G830" t="s">
        <v>462</v>
      </c>
    </row>
    <row r="831" spans="1:7" x14ac:dyDescent="0.3">
      <c r="A831">
        <v>829</v>
      </c>
      <c r="B831">
        <v>2019</v>
      </c>
      <c r="C831">
        <v>9</v>
      </c>
      <c r="D831" t="s">
        <v>567</v>
      </c>
      <c r="E831" s="1">
        <v>320814751.264112</v>
      </c>
      <c r="F831">
        <v>37.530851669404697</v>
      </c>
      <c r="G831" t="s">
        <v>462</v>
      </c>
    </row>
    <row r="832" spans="1:7" x14ac:dyDescent="0.3">
      <c r="A832">
        <v>830</v>
      </c>
      <c r="B832">
        <v>2019</v>
      </c>
      <c r="C832">
        <v>9</v>
      </c>
      <c r="D832" t="s">
        <v>568</v>
      </c>
      <c r="E832" s="1">
        <v>10295748731.2568</v>
      </c>
      <c r="F832">
        <v>32.506197048907701</v>
      </c>
      <c r="G832" t="s">
        <v>462</v>
      </c>
    </row>
    <row r="833" spans="1:7" x14ac:dyDescent="0.3">
      <c r="A833">
        <v>831</v>
      </c>
      <c r="B833">
        <v>2019</v>
      </c>
      <c r="C833">
        <v>9</v>
      </c>
      <c r="D833" t="s">
        <v>569</v>
      </c>
      <c r="E833" s="1">
        <v>453167914.92408299</v>
      </c>
      <c r="F833">
        <v>17.184151229086499</v>
      </c>
      <c r="G833" t="s">
        <v>462</v>
      </c>
    </row>
    <row r="834" spans="1:7" x14ac:dyDescent="0.3">
      <c r="A834">
        <v>832</v>
      </c>
      <c r="B834">
        <v>2019</v>
      </c>
      <c r="C834">
        <v>9</v>
      </c>
      <c r="D834" t="s">
        <v>570</v>
      </c>
      <c r="E834" s="1">
        <v>11800844813.4471</v>
      </c>
      <c r="F834">
        <v>15.677894808708</v>
      </c>
      <c r="G834" t="s">
        <v>462</v>
      </c>
    </row>
    <row r="835" spans="1:7" x14ac:dyDescent="0.3">
      <c r="A835">
        <v>833</v>
      </c>
      <c r="B835">
        <v>2019</v>
      </c>
      <c r="C835">
        <v>9</v>
      </c>
      <c r="D835" t="s">
        <v>571</v>
      </c>
      <c r="E835" s="1">
        <v>376596900.34721798</v>
      </c>
      <c r="F835">
        <v>22.678272157830399</v>
      </c>
      <c r="G835" t="s">
        <v>462</v>
      </c>
    </row>
    <row r="836" spans="1:7" x14ac:dyDescent="0.3">
      <c r="A836">
        <v>834</v>
      </c>
      <c r="B836">
        <v>2019</v>
      </c>
      <c r="C836">
        <v>9</v>
      </c>
      <c r="D836" t="s">
        <v>572</v>
      </c>
      <c r="E836" s="1">
        <v>445516204.77779102</v>
      </c>
      <c r="F836">
        <v>10.371253733504201</v>
      </c>
      <c r="G836" t="s">
        <v>462</v>
      </c>
    </row>
    <row r="837" spans="1:7" x14ac:dyDescent="0.3">
      <c r="A837">
        <v>835</v>
      </c>
      <c r="B837">
        <v>2019</v>
      </c>
      <c r="C837">
        <v>9</v>
      </c>
      <c r="D837" t="s">
        <v>573</v>
      </c>
      <c r="E837" s="1">
        <v>3676590388.79213</v>
      </c>
      <c r="F837">
        <v>29.059178631565999</v>
      </c>
      <c r="G837" t="s">
        <v>462</v>
      </c>
    </row>
    <row r="838" spans="1:7" x14ac:dyDescent="0.3">
      <c r="A838">
        <v>836</v>
      </c>
      <c r="B838">
        <v>2019</v>
      </c>
      <c r="C838">
        <v>9</v>
      </c>
      <c r="D838" t="s">
        <v>575</v>
      </c>
      <c r="E838" s="1">
        <v>15608902054.800699</v>
      </c>
      <c r="F838">
        <v>21.2048972264908</v>
      </c>
      <c r="G838" t="s">
        <v>462</v>
      </c>
    </row>
    <row r="839" spans="1:7" x14ac:dyDescent="0.3">
      <c r="A839">
        <v>837</v>
      </c>
      <c r="B839">
        <v>2019</v>
      </c>
      <c r="C839">
        <v>9</v>
      </c>
      <c r="D839" t="s">
        <v>576</v>
      </c>
      <c r="E839" s="1">
        <v>9119548004.6359005</v>
      </c>
      <c r="F839">
        <v>23.817623454941199</v>
      </c>
      <c r="G839" t="s">
        <v>462</v>
      </c>
    </row>
    <row r="840" spans="1:7" x14ac:dyDescent="0.3">
      <c r="A840">
        <v>838</v>
      </c>
      <c r="B840">
        <v>2019</v>
      </c>
      <c r="C840">
        <v>9</v>
      </c>
      <c r="E840" s="1">
        <v>161501956.81839201</v>
      </c>
      <c r="F840">
        <v>64.436855730483302</v>
      </c>
      <c r="G840" t="s">
        <v>462</v>
      </c>
    </row>
    <row r="841" spans="1:7" x14ac:dyDescent="0.3">
      <c r="A841">
        <v>839</v>
      </c>
      <c r="B841">
        <v>2019</v>
      </c>
      <c r="C841">
        <v>9</v>
      </c>
      <c r="E841" s="1">
        <v>65243578.451299801</v>
      </c>
      <c r="F841">
        <v>138.36444177399201</v>
      </c>
      <c r="G841" t="s">
        <v>462</v>
      </c>
    </row>
    <row r="842" spans="1:7" x14ac:dyDescent="0.3">
      <c r="A842">
        <v>840</v>
      </c>
      <c r="B842">
        <v>2019</v>
      </c>
      <c r="C842">
        <v>9</v>
      </c>
      <c r="E842" s="1">
        <v>50371439.409029402</v>
      </c>
      <c r="F842">
        <v>114.02870339155101</v>
      </c>
      <c r="G842" t="s">
        <v>462</v>
      </c>
    </row>
    <row r="843" spans="1:7" x14ac:dyDescent="0.3">
      <c r="A843">
        <v>841</v>
      </c>
      <c r="B843">
        <v>2019</v>
      </c>
      <c r="C843">
        <v>9</v>
      </c>
      <c r="D843" t="s">
        <v>577</v>
      </c>
      <c r="E843" s="1">
        <v>556126121.47272003</v>
      </c>
      <c r="F843">
        <v>38.667870124670998</v>
      </c>
      <c r="G843" t="s">
        <v>462</v>
      </c>
    </row>
    <row r="844" spans="1:7" x14ac:dyDescent="0.3">
      <c r="A844">
        <v>842</v>
      </c>
      <c r="B844">
        <v>2019</v>
      </c>
      <c r="C844">
        <v>9</v>
      </c>
      <c r="D844" t="s">
        <v>578</v>
      </c>
      <c r="E844" s="1">
        <v>1024312239.624</v>
      </c>
      <c r="F844">
        <v>13.8450557810246</v>
      </c>
      <c r="G844" t="s">
        <v>462</v>
      </c>
    </row>
    <row r="845" spans="1:7" x14ac:dyDescent="0.3">
      <c r="A845">
        <v>843</v>
      </c>
      <c r="B845">
        <v>2019</v>
      </c>
      <c r="C845">
        <v>9</v>
      </c>
      <c r="D845" t="s">
        <v>579</v>
      </c>
      <c r="E845" s="1">
        <v>739992235.71109498</v>
      </c>
      <c r="F845">
        <v>1.71074243774028</v>
      </c>
      <c r="G845" t="s">
        <v>462</v>
      </c>
    </row>
    <row r="846" spans="1:7" x14ac:dyDescent="0.3">
      <c r="A846">
        <v>844</v>
      </c>
      <c r="B846">
        <v>2019</v>
      </c>
      <c r="C846">
        <v>9</v>
      </c>
      <c r="D846" t="s">
        <v>580</v>
      </c>
      <c r="E846" s="1">
        <v>5512709205.3105698</v>
      </c>
      <c r="F846">
        <v>8.1736291494706794</v>
      </c>
      <c r="G846" t="s">
        <v>462</v>
      </c>
    </row>
    <row r="847" spans="1:7" x14ac:dyDescent="0.3">
      <c r="A847">
        <v>845</v>
      </c>
      <c r="B847">
        <v>2019</v>
      </c>
      <c r="C847">
        <v>9</v>
      </c>
      <c r="D847" t="s">
        <v>581</v>
      </c>
      <c r="E847" s="1">
        <v>7164472132.1464901</v>
      </c>
      <c r="F847">
        <v>38.913448165004702</v>
      </c>
      <c r="G847" t="s">
        <v>462</v>
      </c>
    </row>
    <row r="848" spans="1:7" x14ac:dyDescent="0.3">
      <c r="A848">
        <v>846</v>
      </c>
      <c r="B848">
        <v>2019</v>
      </c>
      <c r="C848">
        <v>9</v>
      </c>
      <c r="D848" t="s">
        <v>582</v>
      </c>
      <c r="E848" s="1">
        <v>6661812818.3780298</v>
      </c>
      <c r="F848">
        <v>34.3700190895498</v>
      </c>
      <c r="G848" t="s">
        <v>462</v>
      </c>
    </row>
    <row r="849" spans="1:7" x14ac:dyDescent="0.3">
      <c r="A849">
        <v>847</v>
      </c>
      <c r="B849">
        <v>2019</v>
      </c>
      <c r="C849">
        <v>9</v>
      </c>
      <c r="D849" t="s">
        <v>583</v>
      </c>
      <c r="E849" s="1">
        <v>406286451.81799197</v>
      </c>
      <c r="F849">
        <v>43.566820339251102</v>
      </c>
      <c r="G849" t="s">
        <v>462</v>
      </c>
    </row>
    <row r="850" spans="1:7" x14ac:dyDescent="0.3">
      <c r="A850">
        <v>848</v>
      </c>
      <c r="B850">
        <v>2019</v>
      </c>
      <c r="C850">
        <v>9</v>
      </c>
      <c r="D850" t="s">
        <v>584</v>
      </c>
      <c r="E850" s="1">
        <v>3932706090.7608199</v>
      </c>
      <c r="F850">
        <v>2.1837944536485301</v>
      </c>
      <c r="G850" t="s">
        <v>462</v>
      </c>
    </row>
    <row r="851" spans="1:7" x14ac:dyDescent="0.3">
      <c r="A851">
        <v>849</v>
      </c>
      <c r="B851">
        <v>2019</v>
      </c>
      <c r="C851">
        <v>9</v>
      </c>
      <c r="D851" t="s">
        <v>585</v>
      </c>
      <c r="E851" s="1">
        <v>3973088280.6458302</v>
      </c>
      <c r="F851">
        <v>4.6934210982257998</v>
      </c>
      <c r="G851" t="s">
        <v>462</v>
      </c>
    </row>
    <row r="852" spans="1:7" x14ac:dyDescent="0.3">
      <c r="A852">
        <v>850</v>
      </c>
      <c r="B852">
        <v>2019</v>
      </c>
      <c r="C852">
        <v>9</v>
      </c>
      <c r="D852" t="s">
        <v>586</v>
      </c>
      <c r="E852" s="1">
        <v>5535120142.6341896</v>
      </c>
      <c r="F852">
        <v>2.1729536497546298</v>
      </c>
      <c r="G852" t="s">
        <v>462</v>
      </c>
    </row>
    <row r="853" spans="1:7" x14ac:dyDescent="0.3">
      <c r="A853">
        <v>851</v>
      </c>
      <c r="B853">
        <v>2019</v>
      </c>
      <c r="C853">
        <v>9</v>
      </c>
      <c r="D853" t="s">
        <v>587</v>
      </c>
      <c r="E853" s="1">
        <v>2192163995.0931001</v>
      </c>
      <c r="F853">
        <v>15.761435830011999</v>
      </c>
      <c r="G853" t="s">
        <v>462</v>
      </c>
    </row>
    <row r="854" spans="1:7" x14ac:dyDescent="0.3">
      <c r="A854">
        <v>852</v>
      </c>
      <c r="B854">
        <v>2019</v>
      </c>
      <c r="C854">
        <v>9</v>
      </c>
      <c r="D854" t="s">
        <v>588</v>
      </c>
      <c r="E854" s="1">
        <v>8407024390.8218403</v>
      </c>
      <c r="F854">
        <v>39.864609084414099</v>
      </c>
      <c r="G854" t="s">
        <v>462</v>
      </c>
    </row>
    <row r="855" spans="1:7" x14ac:dyDescent="0.3">
      <c r="A855">
        <v>853</v>
      </c>
      <c r="B855">
        <v>2019</v>
      </c>
      <c r="C855">
        <v>9</v>
      </c>
      <c r="D855" t="s">
        <v>589</v>
      </c>
      <c r="E855" s="1">
        <v>1198291253.1898401</v>
      </c>
      <c r="F855">
        <v>36.392856803691998</v>
      </c>
      <c r="G855" t="s">
        <v>462</v>
      </c>
    </row>
    <row r="856" spans="1:7" x14ac:dyDescent="0.3">
      <c r="A856">
        <v>854</v>
      </c>
      <c r="B856">
        <v>2019</v>
      </c>
      <c r="C856">
        <v>9</v>
      </c>
      <c r="D856" t="s">
        <v>590</v>
      </c>
      <c r="E856" s="1">
        <v>356173001.030999</v>
      </c>
      <c r="F856">
        <v>62.683985323361497</v>
      </c>
      <c r="G856" t="s">
        <v>462</v>
      </c>
    </row>
    <row r="857" spans="1:7" x14ac:dyDescent="0.3">
      <c r="A857">
        <v>855</v>
      </c>
      <c r="B857">
        <v>2019</v>
      </c>
      <c r="C857">
        <v>9</v>
      </c>
      <c r="D857" t="s">
        <v>591</v>
      </c>
      <c r="E857" s="1">
        <v>454996731.91757298</v>
      </c>
      <c r="F857">
        <v>69.883553072081298</v>
      </c>
      <c r="G857" t="s">
        <v>462</v>
      </c>
    </row>
    <row r="858" spans="1:7" x14ac:dyDescent="0.3">
      <c r="A858">
        <v>856</v>
      </c>
      <c r="B858">
        <v>2019</v>
      </c>
      <c r="C858">
        <v>9</v>
      </c>
      <c r="D858" t="s">
        <v>592</v>
      </c>
      <c r="E858" s="1">
        <v>521814786.00248098</v>
      </c>
      <c r="F858">
        <v>83.432389963590097</v>
      </c>
      <c r="G858" t="s">
        <v>462</v>
      </c>
    </row>
    <row r="859" spans="1:7" x14ac:dyDescent="0.3">
      <c r="A859">
        <v>857</v>
      </c>
      <c r="B859">
        <v>2019</v>
      </c>
      <c r="C859">
        <v>9</v>
      </c>
      <c r="D859" t="s">
        <v>593</v>
      </c>
      <c r="E859" s="1">
        <v>432368951.73227799</v>
      </c>
      <c r="F859">
        <v>43.887365374999398</v>
      </c>
      <c r="G859" t="s">
        <v>462</v>
      </c>
    </row>
    <row r="860" spans="1:7" x14ac:dyDescent="0.3">
      <c r="A860">
        <v>858</v>
      </c>
      <c r="B860">
        <v>2019</v>
      </c>
      <c r="C860">
        <v>9</v>
      </c>
      <c r="D860" t="s">
        <v>594</v>
      </c>
      <c r="E860" s="1">
        <v>686202133.41617095</v>
      </c>
      <c r="F860">
        <v>43.971670785769</v>
      </c>
      <c r="G860" t="s">
        <v>462</v>
      </c>
    </row>
    <row r="861" spans="1:7" x14ac:dyDescent="0.3">
      <c r="A861">
        <v>859</v>
      </c>
      <c r="B861">
        <v>2019</v>
      </c>
      <c r="C861">
        <v>9</v>
      </c>
      <c r="D861" t="s">
        <v>595</v>
      </c>
      <c r="E861" s="1">
        <v>443688167.58483201</v>
      </c>
      <c r="F861">
        <v>51.158568661423203</v>
      </c>
      <c r="G861" t="s">
        <v>462</v>
      </c>
    </row>
    <row r="862" spans="1:7" x14ac:dyDescent="0.3">
      <c r="A862">
        <v>860</v>
      </c>
      <c r="B862">
        <v>2019</v>
      </c>
      <c r="C862">
        <v>9</v>
      </c>
      <c r="D862" t="s">
        <v>596</v>
      </c>
      <c r="E862" s="1">
        <v>547816756.07480204</v>
      </c>
      <c r="F862">
        <v>46.027369092200502</v>
      </c>
      <c r="G862" t="s">
        <v>462</v>
      </c>
    </row>
    <row r="863" spans="1:7" x14ac:dyDescent="0.3">
      <c r="A863">
        <v>861</v>
      </c>
      <c r="B863">
        <v>2019</v>
      </c>
      <c r="C863">
        <v>10</v>
      </c>
      <c r="D863" t="s">
        <v>558</v>
      </c>
      <c r="E863" s="1">
        <v>1833825795.12988</v>
      </c>
      <c r="F863">
        <v>52.833063038301397</v>
      </c>
      <c r="G863" t="s">
        <v>462</v>
      </c>
    </row>
    <row r="864" spans="1:7" x14ac:dyDescent="0.3">
      <c r="A864">
        <v>862</v>
      </c>
      <c r="B864">
        <v>2019</v>
      </c>
      <c r="C864">
        <v>10</v>
      </c>
      <c r="D864" t="s">
        <v>559</v>
      </c>
      <c r="E864" s="1">
        <v>748665255.43713903</v>
      </c>
      <c r="F864">
        <v>561.19465168076795</v>
      </c>
      <c r="G864" t="s">
        <v>462</v>
      </c>
    </row>
    <row r="865" spans="1:7" x14ac:dyDescent="0.3">
      <c r="A865">
        <v>863</v>
      </c>
      <c r="B865">
        <v>2019</v>
      </c>
      <c r="C865">
        <v>10</v>
      </c>
      <c r="D865" t="s">
        <v>560</v>
      </c>
      <c r="E865" s="1">
        <v>8269171080.7181702</v>
      </c>
      <c r="F865">
        <v>164.174741524225</v>
      </c>
      <c r="G865" t="s">
        <v>462</v>
      </c>
    </row>
    <row r="866" spans="1:7" x14ac:dyDescent="0.3">
      <c r="A866">
        <v>864</v>
      </c>
      <c r="B866">
        <v>2019</v>
      </c>
      <c r="C866">
        <v>10</v>
      </c>
      <c r="D866" t="s">
        <v>561</v>
      </c>
      <c r="E866" s="1">
        <v>721383548.63761795</v>
      </c>
      <c r="F866">
        <v>433.57028141308899</v>
      </c>
      <c r="G866" t="s">
        <v>462</v>
      </c>
    </row>
    <row r="867" spans="1:7" x14ac:dyDescent="0.3">
      <c r="A867">
        <v>865</v>
      </c>
      <c r="B867">
        <v>2019</v>
      </c>
      <c r="C867">
        <v>10</v>
      </c>
      <c r="D867" t="s">
        <v>562</v>
      </c>
      <c r="E867" s="1">
        <v>258287561.34354299</v>
      </c>
      <c r="F867">
        <v>471.04747346247098</v>
      </c>
      <c r="G867" t="s">
        <v>462</v>
      </c>
    </row>
    <row r="868" spans="1:7" x14ac:dyDescent="0.3">
      <c r="A868">
        <v>866</v>
      </c>
      <c r="B868">
        <v>2019</v>
      </c>
      <c r="C868">
        <v>10</v>
      </c>
      <c r="D868" t="s">
        <v>563</v>
      </c>
      <c r="E868" s="1">
        <v>610974628.21291006</v>
      </c>
      <c r="F868">
        <v>463.91010731192301</v>
      </c>
      <c r="G868" t="s">
        <v>462</v>
      </c>
    </row>
    <row r="869" spans="1:7" x14ac:dyDescent="0.3">
      <c r="A869">
        <v>867</v>
      </c>
      <c r="B869">
        <v>2019</v>
      </c>
      <c r="C869">
        <v>10</v>
      </c>
      <c r="D869" t="s">
        <v>564</v>
      </c>
      <c r="E869" s="1">
        <v>227211778.53975901</v>
      </c>
      <c r="F869">
        <v>409.08066873352698</v>
      </c>
      <c r="G869" t="s">
        <v>462</v>
      </c>
    </row>
    <row r="870" spans="1:7" x14ac:dyDescent="0.3">
      <c r="A870">
        <v>868</v>
      </c>
      <c r="B870">
        <v>2019</v>
      </c>
      <c r="C870">
        <v>10</v>
      </c>
      <c r="D870" t="s">
        <v>565</v>
      </c>
      <c r="E870" s="1">
        <v>3177950106.6955199</v>
      </c>
      <c r="F870">
        <v>275.67376108470802</v>
      </c>
      <c r="G870" t="s">
        <v>462</v>
      </c>
    </row>
    <row r="871" spans="1:7" x14ac:dyDescent="0.3">
      <c r="A871">
        <v>869</v>
      </c>
      <c r="B871">
        <v>2019</v>
      </c>
      <c r="C871">
        <v>10</v>
      </c>
      <c r="D871" t="s">
        <v>566</v>
      </c>
      <c r="E871" s="1">
        <v>7443299576.6343002</v>
      </c>
      <c r="F871">
        <v>112.37742370092199</v>
      </c>
      <c r="G871" t="s">
        <v>462</v>
      </c>
    </row>
    <row r="872" spans="1:7" x14ac:dyDescent="0.3">
      <c r="A872">
        <v>870</v>
      </c>
      <c r="B872">
        <v>2019</v>
      </c>
      <c r="C872">
        <v>10</v>
      </c>
      <c r="D872" t="s">
        <v>567</v>
      </c>
      <c r="E872" s="1">
        <v>320814751.264112</v>
      </c>
      <c r="F872">
        <v>452.60541587962399</v>
      </c>
      <c r="G872" t="s">
        <v>462</v>
      </c>
    </row>
    <row r="873" spans="1:7" x14ac:dyDescent="0.3">
      <c r="A873">
        <v>871</v>
      </c>
      <c r="B873">
        <v>2019</v>
      </c>
      <c r="C873">
        <v>10</v>
      </c>
      <c r="D873" t="s">
        <v>568</v>
      </c>
      <c r="E873" s="1">
        <v>10295748731.2568</v>
      </c>
      <c r="F873">
        <v>167.83031562957899</v>
      </c>
      <c r="G873" t="s">
        <v>462</v>
      </c>
    </row>
    <row r="874" spans="1:7" x14ac:dyDescent="0.3">
      <c r="A874">
        <v>872</v>
      </c>
      <c r="B874">
        <v>2019</v>
      </c>
      <c r="C874">
        <v>10</v>
      </c>
      <c r="D874" t="s">
        <v>569</v>
      </c>
      <c r="E874" s="1">
        <v>453167914.92408299</v>
      </c>
      <c r="F874">
        <v>317.03401007383297</v>
      </c>
      <c r="G874" t="s">
        <v>462</v>
      </c>
    </row>
    <row r="875" spans="1:7" x14ac:dyDescent="0.3">
      <c r="A875">
        <v>873</v>
      </c>
      <c r="B875">
        <v>2019</v>
      </c>
      <c r="C875">
        <v>10</v>
      </c>
      <c r="D875" t="s">
        <v>570</v>
      </c>
      <c r="E875" s="1">
        <v>11800844813.4471</v>
      </c>
      <c r="F875">
        <v>146.12071298736501</v>
      </c>
      <c r="G875" t="s">
        <v>462</v>
      </c>
    </row>
    <row r="876" spans="1:7" x14ac:dyDescent="0.3">
      <c r="A876">
        <v>874</v>
      </c>
      <c r="B876">
        <v>2019</v>
      </c>
      <c r="C876">
        <v>10</v>
      </c>
      <c r="D876" t="s">
        <v>571</v>
      </c>
      <c r="E876" s="1">
        <v>376596900.34721798</v>
      </c>
      <c r="F876">
        <v>423.41691593721703</v>
      </c>
      <c r="G876" t="s">
        <v>462</v>
      </c>
    </row>
    <row r="877" spans="1:7" x14ac:dyDescent="0.3">
      <c r="A877">
        <v>875</v>
      </c>
      <c r="B877">
        <v>2019</v>
      </c>
      <c r="C877">
        <v>10</v>
      </c>
      <c r="D877" t="s">
        <v>572</v>
      </c>
      <c r="E877" s="1">
        <v>445516204.77779102</v>
      </c>
      <c r="F877">
        <v>342.29758294043899</v>
      </c>
      <c r="G877" t="s">
        <v>462</v>
      </c>
    </row>
    <row r="878" spans="1:7" x14ac:dyDescent="0.3">
      <c r="A878">
        <v>876</v>
      </c>
      <c r="B878">
        <v>2019</v>
      </c>
      <c r="C878">
        <v>10</v>
      </c>
      <c r="D878" t="s">
        <v>573</v>
      </c>
      <c r="E878" s="1">
        <v>3676590388.79213</v>
      </c>
      <c r="F878">
        <v>130.993723725417</v>
      </c>
      <c r="G878" t="s">
        <v>462</v>
      </c>
    </row>
    <row r="879" spans="1:7" x14ac:dyDescent="0.3">
      <c r="A879">
        <v>877</v>
      </c>
      <c r="B879">
        <v>2019</v>
      </c>
      <c r="C879">
        <v>10</v>
      </c>
      <c r="D879" t="s">
        <v>575</v>
      </c>
      <c r="E879" s="1">
        <v>15608902054.800699</v>
      </c>
      <c r="F879">
        <v>145.740136971368</v>
      </c>
      <c r="G879" t="s">
        <v>462</v>
      </c>
    </row>
    <row r="880" spans="1:7" x14ac:dyDescent="0.3">
      <c r="A880">
        <v>878</v>
      </c>
      <c r="B880">
        <v>2019</v>
      </c>
      <c r="C880">
        <v>10</v>
      </c>
      <c r="D880" t="s">
        <v>576</v>
      </c>
      <c r="E880" s="1">
        <v>9119548004.6359005</v>
      </c>
      <c r="F880">
        <v>165.31583542165501</v>
      </c>
      <c r="G880" t="s">
        <v>462</v>
      </c>
    </row>
    <row r="881" spans="1:7" x14ac:dyDescent="0.3">
      <c r="A881">
        <v>879</v>
      </c>
      <c r="B881">
        <v>2019</v>
      </c>
      <c r="C881">
        <v>10</v>
      </c>
      <c r="E881" s="1">
        <v>161501956.81839201</v>
      </c>
      <c r="F881">
        <v>83.302514017394401</v>
      </c>
      <c r="G881" t="s">
        <v>462</v>
      </c>
    </row>
    <row r="882" spans="1:7" x14ac:dyDescent="0.3">
      <c r="A882">
        <v>880</v>
      </c>
      <c r="B882">
        <v>2019</v>
      </c>
      <c r="C882">
        <v>10</v>
      </c>
      <c r="E882" s="1">
        <v>65243578.451299801</v>
      </c>
      <c r="F882">
        <v>98.683209573968895</v>
      </c>
      <c r="G882" t="s">
        <v>462</v>
      </c>
    </row>
    <row r="883" spans="1:7" x14ac:dyDescent="0.3">
      <c r="A883">
        <v>881</v>
      </c>
      <c r="B883">
        <v>2019</v>
      </c>
      <c r="C883">
        <v>10</v>
      </c>
      <c r="E883" s="1">
        <v>50371439.409029402</v>
      </c>
      <c r="F883">
        <v>99.950926661491394</v>
      </c>
      <c r="G883" t="s">
        <v>462</v>
      </c>
    </row>
    <row r="884" spans="1:7" x14ac:dyDescent="0.3">
      <c r="A884">
        <v>882</v>
      </c>
      <c r="B884">
        <v>2019</v>
      </c>
      <c r="C884">
        <v>10</v>
      </c>
      <c r="D884" t="s">
        <v>577</v>
      </c>
      <c r="E884" s="1">
        <v>556126121.47272003</v>
      </c>
      <c r="F884">
        <v>517.73968868867098</v>
      </c>
      <c r="G884" t="s">
        <v>462</v>
      </c>
    </row>
    <row r="885" spans="1:7" x14ac:dyDescent="0.3">
      <c r="A885">
        <v>883</v>
      </c>
      <c r="B885">
        <v>2019</v>
      </c>
      <c r="C885">
        <v>10</v>
      </c>
      <c r="D885" t="s">
        <v>578</v>
      </c>
      <c r="E885" s="1">
        <v>1024312239.624</v>
      </c>
      <c r="F885">
        <v>348.53839617345199</v>
      </c>
      <c r="G885" t="s">
        <v>462</v>
      </c>
    </row>
    <row r="886" spans="1:7" x14ac:dyDescent="0.3">
      <c r="A886">
        <v>884</v>
      </c>
      <c r="B886">
        <v>2019</v>
      </c>
      <c r="C886">
        <v>10</v>
      </c>
      <c r="D886" t="s">
        <v>579</v>
      </c>
      <c r="E886" s="1">
        <v>739992235.71109498</v>
      </c>
      <c r="F886">
        <v>259.30469243771199</v>
      </c>
      <c r="G886" t="s">
        <v>462</v>
      </c>
    </row>
    <row r="887" spans="1:7" x14ac:dyDescent="0.3">
      <c r="A887">
        <v>885</v>
      </c>
      <c r="B887">
        <v>2019</v>
      </c>
      <c r="C887">
        <v>10</v>
      </c>
      <c r="D887" t="s">
        <v>580</v>
      </c>
      <c r="E887" s="1">
        <v>5512709205.3105698</v>
      </c>
      <c r="F887">
        <v>176.72141530985701</v>
      </c>
      <c r="G887" t="s">
        <v>462</v>
      </c>
    </row>
    <row r="888" spans="1:7" x14ac:dyDescent="0.3">
      <c r="A888">
        <v>886</v>
      </c>
      <c r="B888">
        <v>2019</v>
      </c>
      <c r="C888">
        <v>10</v>
      </c>
      <c r="D888" t="s">
        <v>581</v>
      </c>
      <c r="E888" s="1">
        <v>7164472132.1464901</v>
      </c>
      <c r="F888">
        <v>226.84318138480501</v>
      </c>
      <c r="G888" t="s">
        <v>462</v>
      </c>
    </row>
    <row r="889" spans="1:7" x14ac:dyDescent="0.3">
      <c r="A889">
        <v>887</v>
      </c>
      <c r="B889">
        <v>2019</v>
      </c>
      <c r="C889">
        <v>10</v>
      </c>
      <c r="D889" t="s">
        <v>582</v>
      </c>
      <c r="E889" s="1">
        <v>6661812818.3780298</v>
      </c>
      <c r="F889">
        <v>169.031580855198</v>
      </c>
      <c r="G889" t="s">
        <v>462</v>
      </c>
    </row>
    <row r="890" spans="1:7" x14ac:dyDescent="0.3">
      <c r="A890">
        <v>888</v>
      </c>
      <c r="B890">
        <v>2019</v>
      </c>
      <c r="C890">
        <v>10</v>
      </c>
      <c r="D890" t="s">
        <v>583</v>
      </c>
      <c r="E890" s="1">
        <v>406286451.81799197</v>
      </c>
      <c r="F890">
        <v>235.154990521201</v>
      </c>
      <c r="G890" t="s">
        <v>462</v>
      </c>
    </row>
    <row r="891" spans="1:7" x14ac:dyDescent="0.3">
      <c r="A891">
        <v>889</v>
      </c>
      <c r="B891">
        <v>2019</v>
      </c>
      <c r="C891">
        <v>10</v>
      </c>
      <c r="D891" t="s">
        <v>584</v>
      </c>
      <c r="E891" s="1">
        <v>3932706090.7608199</v>
      </c>
      <c r="F891">
        <v>257.25142726292501</v>
      </c>
      <c r="G891" t="s">
        <v>462</v>
      </c>
    </row>
    <row r="892" spans="1:7" x14ac:dyDescent="0.3">
      <c r="A892">
        <v>890</v>
      </c>
      <c r="B892">
        <v>2019</v>
      </c>
      <c r="C892">
        <v>10</v>
      </c>
      <c r="D892" t="s">
        <v>585</v>
      </c>
      <c r="E892" s="1">
        <v>3973088280.6458302</v>
      </c>
      <c r="F892">
        <v>337.55695746272602</v>
      </c>
      <c r="G892" t="s">
        <v>462</v>
      </c>
    </row>
    <row r="893" spans="1:7" x14ac:dyDescent="0.3">
      <c r="A893">
        <v>891</v>
      </c>
      <c r="B893">
        <v>2019</v>
      </c>
      <c r="C893">
        <v>10</v>
      </c>
      <c r="D893" t="s">
        <v>586</v>
      </c>
      <c r="E893" s="1">
        <v>5535120142.6341896</v>
      </c>
      <c r="F893">
        <v>134.425326235451</v>
      </c>
      <c r="G893" t="s">
        <v>462</v>
      </c>
    </row>
    <row r="894" spans="1:7" x14ac:dyDescent="0.3">
      <c r="A894">
        <v>892</v>
      </c>
      <c r="B894">
        <v>2019</v>
      </c>
      <c r="C894">
        <v>10</v>
      </c>
      <c r="D894" t="s">
        <v>587</v>
      </c>
      <c r="E894" s="1">
        <v>2192163995.0931001</v>
      </c>
      <c r="F894">
        <v>484.618841887489</v>
      </c>
      <c r="G894" t="s">
        <v>462</v>
      </c>
    </row>
    <row r="895" spans="1:7" x14ac:dyDescent="0.3">
      <c r="A895">
        <v>893</v>
      </c>
      <c r="B895">
        <v>2019</v>
      </c>
      <c r="C895">
        <v>10</v>
      </c>
      <c r="D895" t="s">
        <v>588</v>
      </c>
      <c r="E895" s="1">
        <v>8407024390.8218403</v>
      </c>
      <c r="F895">
        <v>175.07413391605701</v>
      </c>
      <c r="G895" t="s">
        <v>462</v>
      </c>
    </row>
    <row r="896" spans="1:7" x14ac:dyDescent="0.3">
      <c r="A896">
        <v>894</v>
      </c>
      <c r="B896">
        <v>2019</v>
      </c>
      <c r="C896">
        <v>10</v>
      </c>
      <c r="D896" t="s">
        <v>589</v>
      </c>
      <c r="E896" s="1">
        <v>1198291253.1898401</v>
      </c>
      <c r="F896">
        <v>550.15876855169597</v>
      </c>
      <c r="G896" t="s">
        <v>462</v>
      </c>
    </row>
    <row r="897" spans="1:7" x14ac:dyDescent="0.3">
      <c r="A897">
        <v>895</v>
      </c>
      <c r="B897">
        <v>2019</v>
      </c>
      <c r="C897">
        <v>10</v>
      </c>
      <c r="D897" t="s">
        <v>590</v>
      </c>
      <c r="E897" s="1">
        <v>356173001.030999</v>
      </c>
      <c r="F897">
        <v>498.532178966674</v>
      </c>
      <c r="G897" t="s">
        <v>462</v>
      </c>
    </row>
    <row r="898" spans="1:7" x14ac:dyDescent="0.3">
      <c r="A898">
        <v>896</v>
      </c>
      <c r="B898">
        <v>2019</v>
      </c>
      <c r="C898">
        <v>10</v>
      </c>
      <c r="D898" t="s">
        <v>591</v>
      </c>
      <c r="E898" s="1">
        <v>454996731.91757298</v>
      </c>
      <c r="F898">
        <v>470.08273034546801</v>
      </c>
      <c r="G898" t="s">
        <v>462</v>
      </c>
    </row>
    <row r="899" spans="1:7" x14ac:dyDescent="0.3">
      <c r="A899">
        <v>897</v>
      </c>
      <c r="B899">
        <v>2019</v>
      </c>
      <c r="C899">
        <v>10</v>
      </c>
      <c r="D899" t="s">
        <v>592</v>
      </c>
      <c r="E899" s="1">
        <v>521814786.00248098</v>
      </c>
      <c r="F899">
        <v>408.41136662892899</v>
      </c>
      <c r="G899" t="s">
        <v>462</v>
      </c>
    </row>
    <row r="900" spans="1:7" x14ac:dyDescent="0.3">
      <c r="A900">
        <v>898</v>
      </c>
      <c r="B900">
        <v>2019</v>
      </c>
      <c r="C900">
        <v>10</v>
      </c>
      <c r="D900" t="s">
        <v>593</v>
      </c>
      <c r="E900" s="1">
        <v>432368951.73227799</v>
      </c>
      <c r="F900">
        <v>375.58762489425999</v>
      </c>
      <c r="G900" t="s">
        <v>462</v>
      </c>
    </row>
    <row r="901" spans="1:7" x14ac:dyDescent="0.3">
      <c r="A901">
        <v>899</v>
      </c>
      <c r="B901">
        <v>2019</v>
      </c>
      <c r="C901">
        <v>10</v>
      </c>
      <c r="D901" t="s">
        <v>594</v>
      </c>
      <c r="E901" s="1">
        <v>686202133.41617095</v>
      </c>
      <c r="F901">
        <v>279.241182966498</v>
      </c>
      <c r="G901" t="s">
        <v>462</v>
      </c>
    </row>
    <row r="902" spans="1:7" x14ac:dyDescent="0.3">
      <c r="A902">
        <v>900</v>
      </c>
      <c r="B902">
        <v>2019</v>
      </c>
      <c r="C902">
        <v>10</v>
      </c>
      <c r="D902" t="s">
        <v>595</v>
      </c>
      <c r="E902" s="1">
        <v>443688167.58483201</v>
      </c>
      <c r="F902">
        <v>458.09037995280698</v>
      </c>
      <c r="G902" t="s">
        <v>462</v>
      </c>
    </row>
    <row r="903" spans="1:7" x14ac:dyDescent="0.3">
      <c r="A903">
        <v>901</v>
      </c>
      <c r="B903">
        <v>2019</v>
      </c>
      <c r="C903">
        <v>10</v>
      </c>
      <c r="D903" t="s">
        <v>596</v>
      </c>
      <c r="E903" s="1">
        <v>547816756.07480204</v>
      </c>
      <c r="F903">
        <v>520.71273327284496</v>
      </c>
      <c r="G903" t="s">
        <v>462</v>
      </c>
    </row>
    <row r="904" spans="1:7" x14ac:dyDescent="0.3">
      <c r="A904">
        <v>902</v>
      </c>
      <c r="B904">
        <v>2019</v>
      </c>
      <c r="C904">
        <v>11</v>
      </c>
      <c r="D904" t="s">
        <v>558</v>
      </c>
      <c r="E904" s="1">
        <v>1833825795.12988</v>
      </c>
      <c r="F904">
        <v>271.36300941150898</v>
      </c>
      <c r="G904" t="s">
        <v>462</v>
      </c>
    </row>
    <row r="905" spans="1:7" x14ac:dyDescent="0.3">
      <c r="A905">
        <v>903</v>
      </c>
      <c r="B905">
        <v>2019</v>
      </c>
      <c r="C905">
        <v>11</v>
      </c>
      <c r="D905" t="s">
        <v>559</v>
      </c>
      <c r="E905" s="1">
        <v>748665255.43713903</v>
      </c>
      <c r="F905">
        <v>538.156652767541</v>
      </c>
      <c r="G905" t="s">
        <v>462</v>
      </c>
    </row>
    <row r="906" spans="1:7" x14ac:dyDescent="0.3">
      <c r="A906">
        <v>904</v>
      </c>
      <c r="B906">
        <v>2019</v>
      </c>
      <c r="C906">
        <v>11</v>
      </c>
      <c r="D906" t="s">
        <v>560</v>
      </c>
      <c r="E906" s="1">
        <v>8269171080.7181702</v>
      </c>
      <c r="F906">
        <v>295.03236641857899</v>
      </c>
      <c r="G906" t="s">
        <v>462</v>
      </c>
    </row>
    <row r="907" spans="1:7" x14ac:dyDescent="0.3">
      <c r="A907">
        <v>905</v>
      </c>
      <c r="B907">
        <v>2019</v>
      </c>
      <c r="C907">
        <v>11</v>
      </c>
      <c r="D907" t="s">
        <v>561</v>
      </c>
      <c r="E907" s="1">
        <v>721383548.63761795</v>
      </c>
      <c r="F907">
        <v>357.394249333581</v>
      </c>
      <c r="G907" t="s">
        <v>462</v>
      </c>
    </row>
    <row r="908" spans="1:7" x14ac:dyDescent="0.3">
      <c r="A908">
        <v>906</v>
      </c>
      <c r="B908">
        <v>2019</v>
      </c>
      <c r="C908">
        <v>11</v>
      </c>
      <c r="D908" t="s">
        <v>562</v>
      </c>
      <c r="E908" s="1">
        <v>258287561.34354299</v>
      </c>
      <c r="F908">
        <v>358.05051931598598</v>
      </c>
      <c r="G908" t="s">
        <v>462</v>
      </c>
    </row>
    <row r="909" spans="1:7" x14ac:dyDescent="0.3">
      <c r="A909">
        <v>907</v>
      </c>
      <c r="B909">
        <v>2019</v>
      </c>
      <c r="C909">
        <v>11</v>
      </c>
      <c r="D909" t="s">
        <v>563</v>
      </c>
      <c r="E909" s="1">
        <v>610974628.21291006</v>
      </c>
      <c r="F909">
        <v>481.95916043270802</v>
      </c>
      <c r="G909" t="s">
        <v>462</v>
      </c>
    </row>
    <row r="910" spans="1:7" x14ac:dyDescent="0.3">
      <c r="A910">
        <v>908</v>
      </c>
      <c r="B910">
        <v>2019</v>
      </c>
      <c r="C910">
        <v>11</v>
      </c>
      <c r="D910" t="s">
        <v>564</v>
      </c>
      <c r="E910" s="1">
        <v>227211778.53975901</v>
      </c>
      <c r="F910">
        <v>328.89250919042598</v>
      </c>
      <c r="G910" t="s">
        <v>462</v>
      </c>
    </row>
    <row r="911" spans="1:7" x14ac:dyDescent="0.3">
      <c r="A911">
        <v>909</v>
      </c>
      <c r="B911">
        <v>2019</v>
      </c>
      <c r="C911">
        <v>11</v>
      </c>
      <c r="D911" t="s">
        <v>565</v>
      </c>
      <c r="E911" s="1">
        <v>3177950106.6955199</v>
      </c>
      <c r="F911">
        <v>410.086717140053</v>
      </c>
      <c r="G911" t="s">
        <v>462</v>
      </c>
    </row>
    <row r="912" spans="1:7" x14ac:dyDescent="0.3">
      <c r="A912">
        <v>910</v>
      </c>
      <c r="B912">
        <v>2019</v>
      </c>
      <c r="C912">
        <v>11</v>
      </c>
      <c r="D912" t="s">
        <v>566</v>
      </c>
      <c r="E912" s="1">
        <v>7443299576.6343002</v>
      </c>
      <c r="F912">
        <v>275.23739744358198</v>
      </c>
      <c r="G912" t="s">
        <v>462</v>
      </c>
    </row>
    <row r="913" spans="1:7" x14ac:dyDescent="0.3">
      <c r="A913">
        <v>911</v>
      </c>
      <c r="B913">
        <v>2019</v>
      </c>
      <c r="C913">
        <v>11</v>
      </c>
      <c r="D913" t="s">
        <v>567</v>
      </c>
      <c r="E913" s="1">
        <v>320814751.264112</v>
      </c>
      <c r="F913">
        <v>340.85182351562099</v>
      </c>
      <c r="G913" t="s">
        <v>462</v>
      </c>
    </row>
    <row r="914" spans="1:7" x14ac:dyDescent="0.3">
      <c r="A914">
        <v>912</v>
      </c>
      <c r="B914">
        <v>2019</v>
      </c>
      <c r="C914">
        <v>11</v>
      </c>
      <c r="D914" t="s">
        <v>568</v>
      </c>
      <c r="E914" s="1">
        <v>10295748731.2568</v>
      </c>
      <c r="F914">
        <v>251.82531434942399</v>
      </c>
      <c r="G914" t="s">
        <v>462</v>
      </c>
    </row>
    <row r="915" spans="1:7" x14ac:dyDescent="0.3">
      <c r="A915">
        <v>913</v>
      </c>
      <c r="B915">
        <v>2019</v>
      </c>
      <c r="C915">
        <v>11</v>
      </c>
      <c r="D915" t="s">
        <v>569</v>
      </c>
      <c r="E915" s="1">
        <v>453167914.92408299</v>
      </c>
      <c r="F915">
        <v>364.75538841993199</v>
      </c>
      <c r="G915" t="s">
        <v>462</v>
      </c>
    </row>
    <row r="916" spans="1:7" x14ac:dyDescent="0.3">
      <c r="A916">
        <v>914</v>
      </c>
      <c r="B916">
        <v>2019</v>
      </c>
      <c r="C916">
        <v>11</v>
      </c>
      <c r="D916" t="s">
        <v>570</v>
      </c>
      <c r="E916" s="1">
        <v>11800844813.4471</v>
      </c>
      <c r="F916">
        <v>321.01684521133598</v>
      </c>
      <c r="G916" t="s">
        <v>462</v>
      </c>
    </row>
    <row r="917" spans="1:7" x14ac:dyDescent="0.3">
      <c r="A917">
        <v>915</v>
      </c>
      <c r="B917">
        <v>2019</v>
      </c>
      <c r="C917">
        <v>11</v>
      </c>
      <c r="D917" t="s">
        <v>571</v>
      </c>
      <c r="E917" s="1">
        <v>376596900.34721798</v>
      </c>
      <c r="F917">
        <v>341.43675969168697</v>
      </c>
      <c r="G917" t="s">
        <v>462</v>
      </c>
    </row>
    <row r="918" spans="1:7" x14ac:dyDescent="0.3">
      <c r="A918">
        <v>916</v>
      </c>
      <c r="B918">
        <v>2019</v>
      </c>
      <c r="C918">
        <v>11</v>
      </c>
      <c r="D918" t="s">
        <v>572</v>
      </c>
      <c r="E918" s="1">
        <v>445516204.77779102</v>
      </c>
      <c r="F918">
        <v>329.69090495685998</v>
      </c>
      <c r="G918" t="s">
        <v>462</v>
      </c>
    </row>
    <row r="919" spans="1:7" x14ac:dyDescent="0.3">
      <c r="A919">
        <v>917</v>
      </c>
      <c r="B919">
        <v>2019</v>
      </c>
      <c r="C919">
        <v>11</v>
      </c>
      <c r="D919" t="s">
        <v>573</v>
      </c>
      <c r="E919" s="1">
        <v>3676590388.79213</v>
      </c>
      <c r="F919">
        <v>226.12239951840499</v>
      </c>
      <c r="G919" t="s">
        <v>462</v>
      </c>
    </row>
    <row r="920" spans="1:7" x14ac:dyDescent="0.3">
      <c r="A920">
        <v>918</v>
      </c>
      <c r="B920">
        <v>2019</v>
      </c>
      <c r="C920">
        <v>11</v>
      </c>
      <c r="D920" t="s">
        <v>575</v>
      </c>
      <c r="E920" s="1">
        <v>15608902054.800699</v>
      </c>
      <c r="F920">
        <v>246.94802907331299</v>
      </c>
      <c r="G920" t="s">
        <v>462</v>
      </c>
    </row>
    <row r="921" spans="1:7" x14ac:dyDescent="0.3">
      <c r="A921">
        <v>919</v>
      </c>
      <c r="B921">
        <v>2019</v>
      </c>
      <c r="C921">
        <v>11</v>
      </c>
      <c r="D921" t="s">
        <v>576</v>
      </c>
      <c r="E921" s="1">
        <v>9119548004.6359005</v>
      </c>
      <c r="F921">
        <v>223.585994495265</v>
      </c>
      <c r="G921" t="s">
        <v>462</v>
      </c>
    </row>
    <row r="922" spans="1:7" x14ac:dyDescent="0.3">
      <c r="A922">
        <v>920</v>
      </c>
      <c r="B922">
        <v>2019</v>
      </c>
      <c r="C922">
        <v>11</v>
      </c>
      <c r="E922" s="1">
        <v>161501956.81839201</v>
      </c>
      <c r="F922">
        <v>145.79648464136599</v>
      </c>
      <c r="G922" t="s">
        <v>462</v>
      </c>
    </row>
    <row r="923" spans="1:7" x14ac:dyDescent="0.3">
      <c r="A923">
        <v>921</v>
      </c>
      <c r="B923">
        <v>2019</v>
      </c>
      <c r="C923">
        <v>11</v>
      </c>
      <c r="E923" s="1">
        <v>65243578.451299801</v>
      </c>
      <c r="F923">
        <v>182.12091838552499</v>
      </c>
      <c r="G923" t="s">
        <v>462</v>
      </c>
    </row>
    <row r="924" spans="1:7" x14ac:dyDescent="0.3">
      <c r="A924">
        <v>922</v>
      </c>
      <c r="B924">
        <v>2019</v>
      </c>
      <c r="C924">
        <v>11</v>
      </c>
      <c r="E924" s="1">
        <v>50371439.409029402</v>
      </c>
      <c r="F924">
        <v>185.981213681399</v>
      </c>
      <c r="G924" t="s">
        <v>462</v>
      </c>
    </row>
    <row r="925" spans="1:7" x14ac:dyDescent="0.3">
      <c r="A925">
        <v>923</v>
      </c>
      <c r="B925">
        <v>2019</v>
      </c>
      <c r="C925">
        <v>11</v>
      </c>
      <c r="D925" t="s">
        <v>577</v>
      </c>
      <c r="E925" s="1">
        <v>556126121.47272003</v>
      </c>
      <c r="F925">
        <v>345.51707116934301</v>
      </c>
      <c r="G925" t="s">
        <v>462</v>
      </c>
    </row>
    <row r="926" spans="1:7" x14ac:dyDescent="0.3">
      <c r="A926">
        <v>924</v>
      </c>
      <c r="B926">
        <v>2019</v>
      </c>
      <c r="C926">
        <v>11</v>
      </c>
      <c r="D926" t="s">
        <v>578</v>
      </c>
      <c r="E926" s="1">
        <v>1024312239.624</v>
      </c>
      <c r="F926">
        <v>338.22518570381197</v>
      </c>
      <c r="G926" t="s">
        <v>462</v>
      </c>
    </row>
    <row r="927" spans="1:7" x14ac:dyDescent="0.3">
      <c r="A927">
        <v>925</v>
      </c>
      <c r="B927">
        <v>2019</v>
      </c>
      <c r="C927">
        <v>11</v>
      </c>
      <c r="D927" t="s">
        <v>579</v>
      </c>
      <c r="E927" s="1">
        <v>739992235.71109498</v>
      </c>
      <c r="F927">
        <v>338.62071495941899</v>
      </c>
      <c r="G927" t="s">
        <v>462</v>
      </c>
    </row>
    <row r="928" spans="1:7" x14ac:dyDescent="0.3">
      <c r="A928">
        <v>926</v>
      </c>
      <c r="B928">
        <v>2019</v>
      </c>
      <c r="C928">
        <v>11</v>
      </c>
      <c r="D928" t="s">
        <v>580</v>
      </c>
      <c r="E928" s="1">
        <v>5512709205.3105698</v>
      </c>
      <c r="F928">
        <v>320.77787538174601</v>
      </c>
      <c r="G928" t="s">
        <v>462</v>
      </c>
    </row>
    <row r="929" spans="1:7" x14ac:dyDescent="0.3">
      <c r="A929">
        <v>927</v>
      </c>
      <c r="B929">
        <v>2019</v>
      </c>
      <c r="C929">
        <v>11</v>
      </c>
      <c r="D929" t="s">
        <v>581</v>
      </c>
      <c r="E929" s="1">
        <v>7164472132.1464901</v>
      </c>
      <c r="F929">
        <v>209.94288757309999</v>
      </c>
      <c r="G929" t="s">
        <v>462</v>
      </c>
    </row>
    <row r="930" spans="1:7" x14ac:dyDescent="0.3">
      <c r="A930">
        <v>928</v>
      </c>
      <c r="B930">
        <v>2019</v>
      </c>
      <c r="C930">
        <v>11</v>
      </c>
      <c r="D930" t="s">
        <v>582</v>
      </c>
      <c r="E930" s="1">
        <v>6661812818.3780298</v>
      </c>
      <c r="F930">
        <v>222.00705333642901</v>
      </c>
      <c r="G930" t="s">
        <v>462</v>
      </c>
    </row>
    <row r="931" spans="1:7" x14ac:dyDescent="0.3">
      <c r="A931">
        <v>929</v>
      </c>
      <c r="B931">
        <v>2019</v>
      </c>
      <c r="C931">
        <v>11</v>
      </c>
      <c r="D931" t="s">
        <v>583</v>
      </c>
      <c r="E931" s="1">
        <v>406286451.81799197</v>
      </c>
      <c r="F931">
        <v>203.573109000785</v>
      </c>
      <c r="G931" t="s">
        <v>462</v>
      </c>
    </row>
    <row r="932" spans="1:7" x14ac:dyDescent="0.3">
      <c r="A932">
        <v>930</v>
      </c>
      <c r="B932">
        <v>2019</v>
      </c>
      <c r="C932">
        <v>11</v>
      </c>
      <c r="D932" t="s">
        <v>584</v>
      </c>
      <c r="E932" s="1">
        <v>3932706090.7608199</v>
      </c>
      <c r="F932">
        <v>405.23105011815198</v>
      </c>
      <c r="G932" t="s">
        <v>462</v>
      </c>
    </row>
    <row r="933" spans="1:7" x14ac:dyDescent="0.3">
      <c r="A933">
        <v>931</v>
      </c>
      <c r="B933">
        <v>2019</v>
      </c>
      <c r="C933">
        <v>11</v>
      </c>
      <c r="D933" t="s">
        <v>585</v>
      </c>
      <c r="E933" s="1">
        <v>3973088280.6458302</v>
      </c>
      <c r="F933">
        <v>446.30823234926203</v>
      </c>
      <c r="G933" t="s">
        <v>462</v>
      </c>
    </row>
    <row r="934" spans="1:7" x14ac:dyDescent="0.3">
      <c r="A934">
        <v>932</v>
      </c>
      <c r="B934">
        <v>2019</v>
      </c>
      <c r="C934">
        <v>11</v>
      </c>
      <c r="D934" t="s">
        <v>586</v>
      </c>
      <c r="E934" s="1">
        <v>5535120142.6341896</v>
      </c>
      <c r="F934">
        <v>369.10776184898702</v>
      </c>
      <c r="G934" t="s">
        <v>462</v>
      </c>
    </row>
    <row r="935" spans="1:7" x14ac:dyDescent="0.3">
      <c r="A935">
        <v>933</v>
      </c>
      <c r="B935">
        <v>2019</v>
      </c>
      <c r="C935">
        <v>11</v>
      </c>
      <c r="D935" t="s">
        <v>587</v>
      </c>
      <c r="E935" s="1">
        <v>2192163995.0931001</v>
      </c>
      <c r="F935">
        <v>522.50476865837004</v>
      </c>
      <c r="G935" t="s">
        <v>462</v>
      </c>
    </row>
    <row r="936" spans="1:7" x14ac:dyDescent="0.3">
      <c r="A936">
        <v>934</v>
      </c>
      <c r="B936">
        <v>2019</v>
      </c>
      <c r="C936">
        <v>11</v>
      </c>
      <c r="D936" t="s">
        <v>588</v>
      </c>
      <c r="E936" s="1">
        <v>8407024390.8218403</v>
      </c>
      <c r="F936">
        <v>420.95323680192303</v>
      </c>
      <c r="G936" t="s">
        <v>462</v>
      </c>
    </row>
    <row r="937" spans="1:7" x14ac:dyDescent="0.3">
      <c r="A937">
        <v>935</v>
      </c>
      <c r="B937">
        <v>2019</v>
      </c>
      <c r="C937">
        <v>11</v>
      </c>
      <c r="D937" t="s">
        <v>589</v>
      </c>
      <c r="E937" s="1">
        <v>1198291253.1898401</v>
      </c>
      <c r="F937">
        <v>512.701992767398</v>
      </c>
      <c r="G937" t="s">
        <v>462</v>
      </c>
    </row>
    <row r="938" spans="1:7" x14ac:dyDescent="0.3">
      <c r="A938">
        <v>936</v>
      </c>
      <c r="B938">
        <v>2019</v>
      </c>
      <c r="C938">
        <v>11</v>
      </c>
      <c r="D938" t="s">
        <v>590</v>
      </c>
      <c r="E938" s="1">
        <v>356173001.030999</v>
      </c>
      <c r="F938">
        <v>423.84251894708098</v>
      </c>
      <c r="G938" t="s">
        <v>462</v>
      </c>
    </row>
    <row r="939" spans="1:7" x14ac:dyDescent="0.3">
      <c r="A939">
        <v>937</v>
      </c>
      <c r="B939">
        <v>2019</v>
      </c>
      <c r="C939">
        <v>11</v>
      </c>
      <c r="D939" t="s">
        <v>591</v>
      </c>
      <c r="E939" s="1">
        <v>454996731.91757298</v>
      </c>
      <c r="F939">
        <v>406.55514033167901</v>
      </c>
      <c r="G939" t="s">
        <v>462</v>
      </c>
    </row>
    <row r="940" spans="1:7" x14ac:dyDescent="0.3">
      <c r="A940">
        <v>938</v>
      </c>
      <c r="B940">
        <v>2019</v>
      </c>
      <c r="C940">
        <v>11</v>
      </c>
      <c r="D940" t="s">
        <v>592</v>
      </c>
      <c r="E940" s="1">
        <v>521814786.00248098</v>
      </c>
      <c r="F940">
        <v>346.39831131099498</v>
      </c>
      <c r="G940" t="s">
        <v>462</v>
      </c>
    </row>
    <row r="941" spans="1:7" x14ac:dyDescent="0.3">
      <c r="A941">
        <v>939</v>
      </c>
      <c r="B941">
        <v>2019</v>
      </c>
      <c r="C941">
        <v>11</v>
      </c>
      <c r="D941" t="s">
        <v>593</v>
      </c>
      <c r="E941" s="1">
        <v>432368951.73227799</v>
      </c>
      <c r="F941">
        <v>275.12368101335301</v>
      </c>
      <c r="G941" t="s">
        <v>462</v>
      </c>
    </row>
    <row r="942" spans="1:7" x14ac:dyDescent="0.3">
      <c r="A942">
        <v>940</v>
      </c>
      <c r="B942">
        <v>2019</v>
      </c>
      <c r="C942">
        <v>11</v>
      </c>
      <c r="D942" t="s">
        <v>594</v>
      </c>
      <c r="E942" s="1">
        <v>686202133.41617095</v>
      </c>
      <c r="F942">
        <v>247.50021064810099</v>
      </c>
      <c r="G942" t="s">
        <v>462</v>
      </c>
    </row>
    <row r="943" spans="1:7" x14ac:dyDescent="0.3">
      <c r="A943">
        <v>941</v>
      </c>
      <c r="B943">
        <v>2019</v>
      </c>
      <c r="C943">
        <v>11</v>
      </c>
      <c r="D943" t="s">
        <v>595</v>
      </c>
      <c r="E943" s="1">
        <v>443688167.58483201</v>
      </c>
      <c r="F943">
        <v>280.967142357206</v>
      </c>
      <c r="G943" t="s">
        <v>462</v>
      </c>
    </row>
    <row r="944" spans="1:7" x14ac:dyDescent="0.3">
      <c r="A944">
        <v>942</v>
      </c>
      <c r="B944">
        <v>2019</v>
      </c>
      <c r="C944">
        <v>11</v>
      </c>
      <c r="D944" t="s">
        <v>596</v>
      </c>
      <c r="E944" s="1">
        <v>547816756.07480204</v>
      </c>
      <c r="F944">
        <v>336.41131093687301</v>
      </c>
      <c r="G944" t="s">
        <v>462</v>
      </c>
    </row>
    <row r="945" spans="1:7" x14ac:dyDescent="0.3">
      <c r="A945">
        <v>943</v>
      </c>
      <c r="B945">
        <v>2019</v>
      </c>
      <c r="C945">
        <v>12</v>
      </c>
      <c r="D945" t="s">
        <v>558</v>
      </c>
      <c r="E945" s="1">
        <v>1833825795.12988</v>
      </c>
      <c r="F945">
        <v>85.448705565856798</v>
      </c>
      <c r="G945" t="s">
        <v>462</v>
      </c>
    </row>
    <row r="946" spans="1:7" x14ac:dyDescent="0.3">
      <c r="A946">
        <v>944</v>
      </c>
      <c r="B946">
        <v>2019</v>
      </c>
      <c r="C946">
        <v>12</v>
      </c>
      <c r="D946" t="s">
        <v>559</v>
      </c>
      <c r="E946" s="1">
        <v>748665255.43713903</v>
      </c>
      <c r="F946">
        <v>306.76138917857799</v>
      </c>
      <c r="G946" t="s">
        <v>462</v>
      </c>
    </row>
    <row r="947" spans="1:7" x14ac:dyDescent="0.3">
      <c r="A947">
        <v>945</v>
      </c>
      <c r="B947">
        <v>2019</v>
      </c>
      <c r="C947">
        <v>12</v>
      </c>
      <c r="D947" t="s">
        <v>560</v>
      </c>
      <c r="E947" s="1">
        <v>8269171080.7181702</v>
      </c>
      <c r="F947">
        <v>97.134185768385606</v>
      </c>
      <c r="G947" t="s">
        <v>462</v>
      </c>
    </row>
    <row r="948" spans="1:7" x14ac:dyDescent="0.3">
      <c r="A948">
        <v>946</v>
      </c>
      <c r="B948">
        <v>2019</v>
      </c>
      <c r="C948">
        <v>12</v>
      </c>
      <c r="D948" t="s">
        <v>561</v>
      </c>
      <c r="E948" s="1">
        <v>721383548.63761795</v>
      </c>
      <c r="F948">
        <v>223.450691381616</v>
      </c>
      <c r="G948" t="s">
        <v>462</v>
      </c>
    </row>
    <row r="949" spans="1:7" x14ac:dyDescent="0.3">
      <c r="A949">
        <v>947</v>
      </c>
      <c r="B949">
        <v>2019</v>
      </c>
      <c r="C949">
        <v>12</v>
      </c>
      <c r="D949" t="s">
        <v>562</v>
      </c>
      <c r="E949" s="1">
        <v>258287561.34354299</v>
      </c>
      <c r="F949">
        <v>270.14058833816802</v>
      </c>
      <c r="G949" t="s">
        <v>462</v>
      </c>
    </row>
    <row r="950" spans="1:7" x14ac:dyDescent="0.3">
      <c r="A950">
        <v>948</v>
      </c>
      <c r="B950">
        <v>2019</v>
      </c>
      <c r="C950">
        <v>12</v>
      </c>
      <c r="D950" t="s">
        <v>563</v>
      </c>
      <c r="E950" s="1">
        <v>610974628.21291006</v>
      </c>
      <c r="F950">
        <v>277.57474263323297</v>
      </c>
      <c r="G950" t="s">
        <v>462</v>
      </c>
    </row>
    <row r="951" spans="1:7" x14ac:dyDescent="0.3">
      <c r="A951">
        <v>949</v>
      </c>
      <c r="B951">
        <v>2019</v>
      </c>
      <c r="C951">
        <v>12</v>
      </c>
      <c r="D951" t="s">
        <v>564</v>
      </c>
      <c r="E951" s="1">
        <v>227211778.53975901</v>
      </c>
      <c r="F951">
        <v>210.84789092079501</v>
      </c>
      <c r="G951" t="s">
        <v>462</v>
      </c>
    </row>
    <row r="952" spans="1:7" x14ac:dyDescent="0.3">
      <c r="A952">
        <v>950</v>
      </c>
      <c r="B952">
        <v>2019</v>
      </c>
      <c r="C952">
        <v>12</v>
      </c>
      <c r="D952" t="s">
        <v>565</v>
      </c>
      <c r="E952" s="1">
        <v>3177950106.6955199</v>
      </c>
      <c r="F952">
        <v>264.17400454997602</v>
      </c>
      <c r="G952" t="s">
        <v>462</v>
      </c>
    </row>
    <row r="953" spans="1:7" x14ac:dyDescent="0.3">
      <c r="A953">
        <v>951</v>
      </c>
      <c r="B953">
        <v>2019</v>
      </c>
      <c r="C953">
        <v>12</v>
      </c>
      <c r="D953" t="s">
        <v>566</v>
      </c>
      <c r="E953" s="1">
        <v>7443299576.6343002</v>
      </c>
      <c r="F953">
        <v>180.50112705828701</v>
      </c>
      <c r="G953" t="s">
        <v>462</v>
      </c>
    </row>
    <row r="954" spans="1:7" x14ac:dyDescent="0.3">
      <c r="A954">
        <v>952</v>
      </c>
      <c r="B954">
        <v>2019</v>
      </c>
      <c r="C954">
        <v>12</v>
      </c>
      <c r="D954" t="s">
        <v>567</v>
      </c>
      <c r="E954" s="1">
        <v>320814751.264112</v>
      </c>
      <c r="F954">
        <v>212.31073597603299</v>
      </c>
      <c r="G954" t="s">
        <v>462</v>
      </c>
    </row>
    <row r="955" spans="1:7" x14ac:dyDescent="0.3">
      <c r="A955">
        <v>953</v>
      </c>
      <c r="B955">
        <v>2019</v>
      </c>
      <c r="C955">
        <v>12</v>
      </c>
      <c r="D955" t="s">
        <v>568</v>
      </c>
      <c r="E955" s="1">
        <v>10295748731.2568</v>
      </c>
      <c r="F955">
        <v>137.56217171594801</v>
      </c>
      <c r="G955" t="s">
        <v>462</v>
      </c>
    </row>
    <row r="956" spans="1:7" x14ac:dyDescent="0.3">
      <c r="A956">
        <v>954</v>
      </c>
      <c r="B956">
        <v>2019</v>
      </c>
      <c r="C956">
        <v>12</v>
      </c>
      <c r="D956" t="s">
        <v>569</v>
      </c>
      <c r="E956" s="1">
        <v>453167914.92408299</v>
      </c>
      <c r="F956">
        <v>240.785948706569</v>
      </c>
      <c r="G956" t="s">
        <v>462</v>
      </c>
    </row>
    <row r="957" spans="1:7" x14ac:dyDescent="0.3">
      <c r="A957">
        <v>955</v>
      </c>
      <c r="B957">
        <v>2019</v>
      </c>
      <c r="C957">
        <v>12</v>
      </c>
      <c r="D957" t="s">
        <v>570</v>
      </c>
      <c r="E957" s="1">
        <v>11800844813.4471</v>
      </c>
      <c r="F957">
        <v>262.83852907291299</v>
      </c>
      <c r="G957" t="s">
        <v>462</v>
      </c>
    </row>
    <row r="958" spans="1:7" x14ac:dyDescent="0.3">
      <c r="A958">
        <v>956</v>
      </c>
      <c r="B958">
        <v>2019</v>
      </c>
      <c r="C958">
        <v>12</v>
      </c>
      <c r="D958" t="s">
        <v>571</v>
      </c>
      <c r="E958" s="1">
        <v>376596900.34721798</v>
      </c>
      <c r="F958">
        <v>225.265754569335</v>
      </c>
      <c r="G958" t="s">
        <v>462</v>
      </c>
    </row>
    <row r="959" spans="1:7" x14ac:dyDescent="0.3">
      <c r="A959">
        <v>957</v>
      </c>
      <c r="B959">
        <v>2019</v>
      </c>
      <c r="C959">
        <v>12</v>
      </c>
      <c r="D959" t="s">
        <v>572</v>
      </c>
      <c r="E959" s="1">
        <v>445516204.77779102</v>
      </c>
      <c r="F959">
        <v>221.40232935813901</v>
      </c>
      <c r="G959" t="s">
        <v>462</v>
      </c>
    </row>
    <row r="960" spans="1:7" x14ac:dyDescent="0.3">
      <c r="A960">
        <v>958</v>
      </c>
      <c r="B960">
        <v>2019</v>
      </c>
      <c r="C960">
        <v>12</v>
      </c>
      <c r="D960" t="s">
        <v>573</v>
      </c>
      <c r="E960" s="1">
        <v>3676590388.79213</v>
      </c>
      <c r="F960">
        <v>54.149708857257998</v>
      </c>
      <c r="G960" t="s">
        <v>462</v>
      </c>
    </row>
    <row r="961" spans="1:7" x14ac:dyDescent="0.3">
      <c r="A961">
        <v>959</v>
      </c>
      <c r="B961">
        <v>2019</v>
      </c>
      <c r="C961">
        <v>12</v>
      </c>
      <c r="D961" t="s">
        <v>575</v>
      </c>
      <c r="E961" s="1">
        <v>15608902054.800699</v>
      </c>
      <c r="F961">
        <v>242.321622019286</v>
      </c>
      <c r="G961" t="s">
        <v>462</v>
      </c>
    </row>
    <row r="962" spans="1:7" x14ac:dyDescent="0.3">
      <c r="A962">
        <v>960</v>
      </c>
      <c r="B962">
        <v>2019</v>
      </c>
      <c r="C962">
        <v>12</v>
      </c>
      <c r="D962" t="s">
        <v>576</v>
      </c>
      <c r="E962" s="1">
        <v>9119548004.6359005</v>
      </c>
      <c r="F962">
        <v>222.43377409942801</v>
      </c>
      <c r="G962" t="s">
        <v>462</v>
      </c>
    </row>
    <row r="963" spans="1:7" x14ac:dyDescent="0.3">
      <c r="A963">
        <v>961</v>
      </c>
      <c r="B963">
        <v>2019</v>
      </c>
      <c r="C963">
        <v>12</v>
      </c>
      <c r="E963" s="1">
        <v>161501956.81839201</v>
      </c>
      <c r="F963">
        <v>41.500756310313399</v>
      </c>
      <c r="G963" t="s">
        <v>462</v>
      </c>
    </row>
    <row r="964" spans="1:7" x14ac:dyDescent="0.3">
      <c r="A964">
        <v>962</v>
      </c>
      <c r="B964">
        <v>2019</v>
      </c>
      <c r="C964">
        <v>12</v>
      </c>
      <c r="E964" s="1">
        <v>65243578.451299801</v>
      </c>
      <c r="F964">
        <v>57.4866664003818</v>
      </c>
      <c r="G964" t="s">
        <v>462</v>
      </c>
    </row>
    <row r="965" spans="1:7" x14ac:dyDescent="0.3">
      <c r="A965">
        <v>963</v>
      </c>
      <c r="B965">
        <v>2019</v>
      </c>
      <c r="C965">
        <v>12</v>
      </c>
      <c r="E965" s="1">
        <v>50371439.409029402</v>
      </c>
      <c r="F965">
        <v>60.4876530587673</v>
      </c>
      <c r="G965" t="s">
        <v>462</v>
      </c>
    </row>
    <row r="966" spans="1:7" x14ac:dyDescent="0.3">
      <c r="A966">
        <v>964</v>
      </c>
      <c r="B966">
        <v>2019</v>
      </c>
      <c r="C966">
        <v>12</v>
      </c>
      <c r="D966" t="s">
        <v>577</v>
      </c>
      <c r="E966" s="1">
        <v>556126121.47272003</v>
      </c>
      <c r="F966">
        <v>209.00816427966299</v>
      </c>
      <c r="G966" t="s">
        <v>462</v>
      </c>
    </row>
    <row r="967" spans="1:7" x14ac:dyDescent="0.3">
      <c r="A967">
        <v>965</v>
      </c>
      <c r="B967">
        <v>2019</v>
      </c>
      <c r="C967">
        <v>12</v>
      </c>
      <c r="D967" t="s">
        <v>578</v>
      </c>
      <c r="E967" s="1">
        <v>1024312239.624</v>
      </c>
      <c r="F967">
        <v>232.214514970051</v>
      </c>
      <c r="G967" t="s">
        <v>462</v>
      </c>
    </row>
    <row r="968" spans="1:7" x14ac:dyDescent="0.3">
      <c r="A968">
        <v>966</v>
      </c>
      <c r="B968">
        <v>2019</v>
      </c>
      <c r="C968">
        <v>12</v>
      </c>
      <c r="D968" t="s">
        <v>579</v>
      </c>
      <c r="E968" s="1">
        <v>739992235.71109498</v>
      </c>
      <c r="F968">
        <v>209.210774718604</v>
      </c>
      <c r="G968" t="s">
        <v>462</v>
      </c>
    </row>
    <row r="969" spans="1:7" x14ac:dyDescent="0.3">
      <c r="A969">
        <v>967</v>
      </c>
      <c r="B969">
        <v>2019</v>
      </c>
      <c r="C969">
        <v>12</v>
      </c>
      <c r="D969" t="s">
        <v>580</v>
      </c>
      <c r="E969" s="1">
        <v>5512709205.3105698</v>
      </c>
      <c r="F969">
        <v>260.389363567045</v>
      </c>
      <c r="G969" t="s">
        <v>462</v>
      </c>
    </row>
    <row r="970" spans="1:7" x14ac:dyDescent="0.3">
      <c r="A970">
        <v>968</v>
      </c>
      <c r="B970">
        <v>2019</v>
      </c>
      <c r="C970">
        <v>12</v>
      </c>
      <c r="D970" t="s">
        <v>581</v>
      </c>
      <c r="E970" s="1">
        <v>7164472132.1464901</v>
      </c>
      <c r="F970">
        <v>138.06431772536999</v>
      </c>
      <c r="G970" t="s">
        <v>462</v>
      </c>
    </row>
    <row r="971" spans="1:7" x14ac:dyDescent="0.3">
      <c r="A971">
        <v>969</v>
      </c>
      <c r="B971">
        <v>2019</v>
      </c>
      <c r="C971">
        <v>12</v>
      </c>
      <c r="D971" t="s">
        <v>582</v>
      </c>
      <c r="E971" s="1">
        <v>6661812818.3780298</v>
      </c>
      <c r="F971">
        <v>192.80770707781701</v>
      </c>
      <c r="G971" t="s">
        <v>462</v>
      </c>
    </row>
    <row r="972" spans="1:7" x14ac:dyDescent="0.3">
      <c r="A972">
        <v>970</v>
      </c>
      <c r="B972">
        <v>2019</v>
      </c>
      <c r="C972">
        <v>12</v>
      </c>
      <c r="D972" t="s">
        <v>583</v>
      </c>
      <c r="E972" s="1">
        <v>406286451.81799197</v>
      </c>
      <c r="F972">
        <v>103.69710699177899</v>
      </c>
      <c r="G972" t="s">
        <v>462</v>
      </c>
    </row>
    <row r="973" spans="1:7" x14ac:dyDescent="0.3">
      <c r="A973">
        <v>971</v>
      </c>
      <c r="B973">
        <v>2019</v>
      </c>
      <c r="C973">
        <v>12</v>
      </c>
      <c r="D973" t="s">
        <v>584</v>
      </c>
      <c r="E973" s="1">
        <v>3932706090.7608199</v>
      </c>
      <c r="F973">
        <v>150.65807652025501</v>
      </c>
      <c r="G973" t="s">
        <v>462</v>
      </c>
    </row>
    <row r="974" spans="1:7" x14ac:dyDescent="0.3">
      <c r="A974">
        <v>972</v>
      </c>
      <c r="B974">
        <v>2019</v>
      </c>
      <c r="C974">
        <v>12</v>
      </c>
      <c r="D974" t="s">
        <v>585</v>
      </c>
      <c r="E974" s="1">
        <v>3973088280.6458302</v>
      </c>
      <c r="F974">
        <v>227.25393311502799</v>
      </c>
      <c r="G974" t="s">
        <v>462</v>
      </c>
    </row>
    <row r="975" spans="1:7" x14ac:dyDescent="0.3">
      <c r="A975">
        <v>973</v>
      </c>
      <c r="B975">
        <v>2019</v>
      </c>
      <c r="C975">
        <v>12</v>
      </c>
      <c r="D975" t="s">
        <v>586</v>
      </c>
      <c r="E975" s="1">
        <v>5535120142.6341896</v>
      </c>
      <c r="F975">
        <v>108.410986144384</v>
      </c>
      <c r="G975" t="s">
        <v>462</v>
      </c>
    </row>
    <row r="976" spans="1:7" x14ac:dyDescent="0.3">
      <c r="A976">
        <v>974</v>
      </c>
      <c r="B976">
        <v>2019</v>
      </c>
      <c r="C976">
        <v>12</v>
      </c>
      <c r="D976" t="s">
        <v>587</v>
      </c>
      <c r="E976" s="1">
        <v>2192163995.0931001</v>
      </c>
      <c r="F976">
        <v>302.03702156998401</v>
      </c>
      <c r="G976" t="s">
        <v>462</v>
      </c>
    </row>
    <row r="977" spans="1:7" x14ac:dyDescent="0.3">
      <c r="A977">
        <v>975</v>
      </c>
      <c r="B977">
        <v>2019</v>
      </c>
      <c r="C977">
        <v>12</v>
      </c>
      <c r="D977" t="s">
        <v>588</v>
      </c>
      <c r="E977" s="1">
        <v>8407024390.8218403</v>
      </c>
      <c r="F977">
        <v>74.589750698045407</v>
      </c>
      <c r="G977" t="s">
        <v>462</v>
      </c>
    </row>
    <row r="978" spans="1:7" x14ac:dyDescent="0.3">
      <c r="A978">
        <v>976</v>
      </c>
      <c r="B978">
        <v>2019</v>
      </c>
      <c r="C978">
        <v>12</v>
      </c>
      <c r="D978" t="s">
        <v>589</v>
      </c>
      <c r="E978" s="1">
        <v>1198291253.1898401</v>
      </c>
      <c r="F978">
        <v>296.22158595282002</v>
      </c>
      <c r="G978" t="s">
        <v>462</v>
      </c>
    </row>
    <row r="979" spans="1:7" x14ac:dyDescent="0.3">
      <c r="A979">
        <v>977</v>
      </c>
      <c r="B979">
        <v>2019</v>
      </c>
      <c r="C979">
        <v>12</v>
      </c>
      <c r="D979" t="s">
        <v>590</v>
      </c>
      <c r="E979" s="1">
        <v>356173001.030999</v>
      </c>
      <c r="F979">
        <v>255.21719987415301</v>
      </c>
      <c r="G979" t="s">
        <v>462</v>
      </c>
    </row>
    <row r="980" spans="1:7" x14ac:dyDescent="0.3">
      <c r="A980">
        <v>978</v>
      </c>
      <c r="B980">
        <v>2019</v>
      </c>
      <c r="C980">
        <v>12</v>
      </c>
      <c r="D980" t="s">
        <v>591</v>
      </c>
      <c r="E980" s="1">
        <v>454996731.91757298</v>
      </c>
      <c r="F980">
        <v>242.101493651536</v>
      </c>
      <c r="G980" t="s">
        <v>462</v>
      </c>
    </row>
    <row r="981" spans="1:7" x14ac:dyDescent="0.3">
      <c r="A981">
        <v>979</v>
      </c>
      <c r="B981">
        <v>2019</v>
      </c>
      <c r="C981">
        <v>12</v>
      </c>
      <c r="D981" t="s">
        <v>592</v>
      </c>
      <c r="E981" s="1">
        <v>521814786.00248098</v>
      </c>
      <c r="F981">
        <v>262.42444603689103</v>
      </c>
      <c r="G981" t="s">
        <v>462</v>
      </c>
    </row>
    <row r="982" spans="1:7" x14ac:dyDescent="0.3">
      <c r="A982">
        <v>980</v>
      </c>
      <c r="B982">
        <v>2019</v>
      </c>
      <c r="C982">
        <v>12</v>
      </c>
      <c r="D982" t="s">
        <v>593</v>
      </c>
      <c r="E982" s="1">
        <v>432368951.73227799</v>
      </c>
      <c r="F982">
        <v>226.290532264657</v>
      </c>
      <c r="G982" t="s">
        <v>462</v>
      </c>
    </row>
    <row r="983" spans="1:7" x14ac:dyDescent="0.3">
      <c r="A983">
        <v>981</v>
      </c>
      <c r="B983">
        <v>2019</v>
      </c>
      <c r="C983">
        <v>12</v>
      </c>
      <c r="D983" t="s">
        <v>594</v>
      </c>
      <c r="E983" s="1">
        <v>686202133.41617095</v>
      </c>
      <c r="F983">
        <v>224.53592833789901</v>
      </c>
      <c r="G983" t="s">
        <v>462</v>
      </c>
    </row>
    <row r="984" spans="1:7" x14ac:dyDescent="0.3">
      <c r="A984">
        <v>982</v>
      </c>
      <c r="B984">
        <v>2019</v>
      </c>
      <c r="C984">
        <v>12</v>
      </c>
      <c r="D984" t="s">
        <v>595</v>
      </c>
      <c r="E984" s="1">
        <v>443688167.58483201</v>
      </c>
      <c r="F984">
        <v>211.01607882061501</v>
      </c>
      <c r="G984" t="s">
        <v>462</v>
      </c>
    </row>
    <row r="985" spans="1:7" x14ac:dyDescent="0.3">
      <c r="A985">
        <v>983</v>
      </c>
      <c r="B985">
        <v>2019</v>
      </c>
      <c r="C985">
        <v>12</v>
      </c>
      <c r="D985" t="s">
        <v>596</v>
      </c>
      <c r="E985" s="1">
        <v>547816756.07480204</v>
      </c>
      <c r="F985">
        <v>206.574557098312</v>
      </c>
      <c r="G985" t="s">
        <v>462</v>
      </c>
    </row>
    <row r="986" spans="1:7" x14ac:dyDescent="0.3">
      <c r="A986">
        <v>984</v>
      </c>
      <c r="B986">
        <v>2020</v>
      </c>
      <c r="C986">
        <v>1</v>
      </c>
      <c r="D986" t="s">
        <v>558</v>
      </c>
      <c r="E986" s="1">
        <v>1833825795.12988</v>
      </c>
      <c r="F986">
        <v>36.156380120572898</v>
      </c>
      <c r="G986" t="s">
        <v>462</v>
      </c>
    </row>
    <row r="987" spans="1:7" x14ac:dyDescent="0.3">
      <c r="A987">
        <v>985</v>
      </c>
      <c r="B987">
        <v>2020</v>
      </c>
      <c r="C987">
        <v>1</v>
      </c>
      <c r="D987" t="s">
        <v>559</v>
      </c>
      <c r="E987" s="1">
        <v>748665255.43713903</v>
      </c>
      <c r="F987">
        <v>133.38098301190701</v>
      </c>
      <c r="G987" t="s">
        <v>462</v>
      </c>
    </row>
    <row r="988" spans="1:7" x14ac:dyDescent="0.3">
      <c r="A988">
        <v>986</v>
      </c>
      <c r="B988">
        <v>2020</v>
      </c>
      <c r="C988">
        <v>1</v>
      </c>
      <c r="D988" t="s">
        <v>560</v>
      </c>
      <c r="E988" s="1">
        <v>8269171080.7181702</v>
      </c>
      <c r="F988">
        <v>49.303803489741099</v>
      </c>
      <c r="G988" t="s">
        <v>462</v>
      </c>
    </row>
    <row r="989" spans="1:7" x14ac:dyDescent="0.3">
      <c r="A989">
        <v>987</v>
      </c>
      <c r="B989">
        <v>2020</v>
      </c>
      <c r="C989">
        <v>1</v>
      </c>
      <c r="D989" t="s">
        <v>561</v>
      </c>
      <c r="E989" s="1">
        <v>721383548.63761795</v>
      </c>
      <c r="F989">
        <v>97.251864099722496</v>
      </c>
      <c r="G989" t="s">
        <v>462</v>
      </c>
    </row>
    <row r="990" spans="1:7" x14ac:dyDescent="0.3">
      <c r="A990">
        <v>988</v>
      </c>
      <c r="B990">
        <v>2020</v>
      </c>
      <c r="C990">
        <v>1</v>
      </c>
      <c r="D990" t="s">
        <v>562</v>
      </c>
      <c r="E990" s="1">
        <v>258287561.34354299</v>
      </c>
      <c r="F990">
        <v>118.293840363825</v>
      </c>
      <c r="G990" t="s">
        <v>462</v>
      </c>
    </row>
    <row r="991" spans="1:7" x14ac:dyDescent="0.3">
      <c r="A991">
        <v>989</v>
      </c>
      <c r="B991">
        <v>2020</v>
      </c>
      <c r="C991">
        <v>1</v>
      </c>
      <c r="D991" t="s">
        <v>563</v>
      </c>
      <c r="E991" s="1">
        <v>610974628.21291006</v>
      </c>
      <c r="F991">
        <v>92.241713051723295</v>
      </c>
      <c r="G991" t="s">
        <v>462</v>
      </c>
    </row>
    <row r="992" spans="1:7" x14ac:dyDescent="0.3">
      <c r="A992">
        <v>990</v>
      </c>
      <c r="B992">
        <v>2020</v>
      </c>
      <c r="C992">
        <v>1</v>
      </c>
      <c r="D992" t="s">
        <v>564</v>
      </c>
      <c r="E992" s="1">
        <v>227211778.53975901</v>
      </c>
      <c r="F992">
        <v>90.931146721353997</v>
      </c>
      <c r="G992" t="s">
        <v>462</v>
      </c>
    </row>
    <row r="993" spans="1:7" x14ac:dyDescent="0.3">
      <c r="A993">
        <v>991</v>
      </c>
      <c r="B993">
        <v>2020</v>
      </c>
      <c r="C993">
        <v>1</v>
      </c>
      <c r="D993" t="s">
        <v>565</v>
      </c>
      <c r="E993" s="1">
        <v>3177950106.6955199</v>
      </c>
      <c r="F993">
        <v>71.147980573634499</v>
      </c>
      <c r="G993" t="s">
        <v>462</v>
      </c>
    </row>
    <row r="994" spans="1:7" x14ac:dyDescent="0.3">
      <c r="A994">
        <v>992</v>
      </c>
      <c r="B994">
        <v>2020</v>
      </c>
      <c r="C994">
        <v>1</v>
      </c>
      <c r="D994" t="s">
        <v>566</v>
      </c>
      <c r="E994" s="1">
        <v>7443299576.6343002</v>
      </c>
      <c r="F994">
        <v>46.423107345991802</v>
      </c>
      <c r="G994" t="s">
        <v>462</v>
      </c>
    </row>
    <row r="995" spans="1:7" x14ac:dyDescent="0.3">
      <c r="A995">
        <v>993</v>
      </c>
      <c r="B995">
        <v>2020</v>
      </c>
      <c r="C995">
        <v>1</v>
      </c>
      <c r="D995" t="s">
        <v>567</v>
      </c>
      <c r="E995" s="1">
        <v>320814751.264112</v>
      </c>
      <c r="F995">
        <v>99.7650059647289</v>
      </c>
      <c r="G995" t="s">
        <v>462</v>
      </c>
    </row>
    <row r="996" spans="1:7" x14ac:dyDescent="0.3">
      <c r="A996">
        <v>994</v>
      </c>
      <c r="B996">
        <v>2020</v>
      </c>
      <c r="C996">
        <v>1</v>
      </c>
      <c r="D996" t="s">
        <v>568</v>
      </c>
      <c r="E996" s="1">
        <v>10295748731.2568</v>
      </c>
      <c r="F996">
        <v>59.421795780690701</v>
      </c>
      <c r="G996" t="s">
        <v>462</v>
      </c>
    </row>
    <row r="997" spans="1:7" x14ac:dyDescent="0.3">
      <c r="A997">
        <v>995</v>
      </c>
      <c r="B997">
        <v>2020</v>
      </c>
      <c r="C997">
        <v>1</v>
      </c>
      <c r="D997" t="s">
        <v>569</v>
      </c>
      <c r="E997" s="1">
        <v>453167914.92408299</v>
      </c>
      <c r="F997">
        <v>73.731995561660298</v>
      </c>
      <c r="G997" t="s">
        <v>462</v>
      </c>
    </row>
    <row r="998" spans="1:7" x14ac:dyDescent="0.3">
      <c r="A998">
        <v>996</v>
      </c>
      <c r="B998">
        <v>2020</v>
      </c>
      <c r="C998">
        <v>1</v>
      </c>
      <c r="D998" t="s">
        <v>570</v>
      </c>
      <c r="E998" s="1">
        <v>11800844813.4471</v>
      </c>
      <c r="F998">
        <v>56.2923566506336</v>
      </c>
      <c r="G998" t="s">
        <v>462</v>
      </c>
    </row>
    <row r="999" spans="1:7" x14ac:dyDescent="0.3">
      <c r="A999">
        <v>997</v>
      </c>
      <c r="B999">
        <v>2020</v>
      </c>
      <c r="C999">
        <v>1</v>
      </c>
      <c r="D999" t="s">
        <v>571</v>
      </c>
      <c r="E999" s="1">
        <v>376596900.34721798</v>
      </c>
      <c r="F999">
        <v>124.06076884232699</v>
      </c>
      <c r="G999" t="s">
        <v>462</v>
      </c>
    </row>
    <row r="1000" spans="1:7" x14ac:dyDescent="0.3">
      <c r="A1000">
        <v>998</v>
      </c>
      <c r="B1000">
        <v>2020</v>
      </c>
      <c r="C1000">
        <v>1</v>
      </c>
      <c r="D1000" t="s">
        <v>572</v>
      </c>
      <c r="E1000" s="1">
        <v>445516204.77779102</v>
      </c>
      <c r="F1000">
        <v>105.802799588805</v>
      </c>
      <c r="G1000" t="s">
        <v>462</v>
      </c>
    </row>
    <row r="1001" spans="1:7" x14ac:dyDescent="0.3">
      <c r="A1001">
        <v>999</v>
      </c>
      <c r="B1001">
        <v>2020</v>
      </c>
      <c r="C1001">
        <v>1</v>
      </c>
      <c r="D1001" t="s">
        <v>573</v>
      </c>
      <c r="E1001" s="1">
        <v>3676590388.79213</v>
      </c>
      <c r="F1001">
        <v>26.8934094472387</v>
      </c>
      <c r="G1001" t="s">
        <v>462</v>
      </c>
    </row>
    <row r="1002" spans="1:7" x14ac:dyDescent="0.3">
      <c r="A1002">
        <v>1000</v>
      </c>
      <c r="B1002">
        <v>2020</v>
      </c>
      <c r="C1002">
        <v>1</v>
      </c>
      <c r="D1002" t="s">
        <v>575</v>
      </c>
      <c r="E1002" s="1">
        <v>15608902054.800699</v>
      </c>
      <c r="F1002">
        <v>60.080558440525003</v>
      </c>
      <c r="G1002" t="s">
        <v>462</v>
      </c>
    </row>
    <row r="1003" spans="1:7" x14ac:dyDescent="0.3">
      <c r="A1003">
        <v>1001</v>
      </c>
      <c r="B1003">
        <v>2020</v>
      </c>
      <c r="C1003">
        <v>1</v>
      </c>
      <c r="D1003" t="s">
        <v>576</v>
      </c>
      <c r="E1003" s="1">
        <v>9119548004.6359005</v>
      </c>
      <c r="F1003">
        <v>64.328903975590904</v>
      </c>
      <c r="G1003" t="s">
        <v>462</v>
      </c>
    </row>
    <row r="1004" spans="1:7" x14ac:dyDescent="0.3">
      <c r="A1004">
        <v>1002</v>
      </c>
      <c r="B1004">
        <v>2020</v>
      </c>
      <c r="C1004">
        <v>1</v>
      </c>
      <c r="E1004" s="1">
        <v>161501956.81839201</v>
      </c>
      <c r="F1004">
        <v>18.5707458542674</v>
      </c>
      <c r="G1004" t="s">
        <v>462</v>
      </c>
    </row>
    <row r="1005" spans="1:7" x14ac:dyDescent="0.3">
      <c r="A1005">
        <v>1003</v>
      </c>
      <c r="B1005">
        <v>2020</v>
      </c>
      <c r="C1005">
        <v>1</v>
      </c>
      <c r="E1005" s="1">
        <v>65243578.451299801</v>
      </c>
      <c r="F1005">
        <v>14.165126862360999</v>
      </c>
      <c r="G1005" t="s">
        <v>462</v>
      </c>
    </row>
    <row r="1006" spans="1:7" x14ac:dyDescent="0.3">
      <c r="A1006">
        <v>1004</v>
      </c>
      <c r="B1006">
        <v>2020</v>
      </c>
      <c r="C1006">
        <v>1</v>
      </c>
      <c r="E1006" s="1">
        <v>50371439.409029402</v>
      </c>
      <c r="F1006">
        <v>14.5297642201185</v>
      </c>
      <c r="G1006" t="s">
        <v>462</v>
      </c>
    </row>
    <row r="1007" spans="1:7" x14ac:dyDescent="0.3">
      <c r="A1007">
        <v>1005</v>
      </c>
      <c r="B1007">
        <v>2020</v>
      </c>
      <c r="C1007">
        <v>1</v>
      </c>
      <c r="D1007" t="s">
        <v>577</v>
      </c>
      <c r="E1007" s="1">
        <v>556126121.47272003</v>
      </c>
      <c r="F1007">
        <v>122.524430261944</v>
      </c>
      <c r="G1007" t="s">
        <v>462</v>
      </c>
    </row>
    <row r="1008" spans="1:7" x14ac:dyDescent="0.3">
      <c r="A1008">
        <v>1006</v>
      </c>
      <c r="B1008">
        <v>2020</v>
      </c>
      <c r="C1008">
        <v>1</v>
      </c>
      <c r="D1008" t="s">
        <v>578</v>
      </c>
      <c r="E1008" s="1">
        <v>1024312239.624</v>
      </c>
      <c r="F1008">
        <v>128.32249028738599</v>
      </c>
      <c r="G1008" t="s">
        <v>462</v>
      </c>
    </row>
    <row r="1009" spans="1:7" x14ac:dyDescent="0.3">
      <c r="A1009">
        <v>1007</v>
      </c>
      <c r="B1009">
        <v>2020</v>
      </c>
      <c r="C1009">
        <v>1</v>
      </c>
      <c r="D1009" t="s">
        <v>579</v>
      </c>
      <c r="E1009" s="1">
        <v>739992235.71109498</v>
      </c>
      <c r="F1009">
        <v>81.989050629873205</v>
      </c>
      <c r="G1009" t="s">
        <v>462</v>
      </c>
    </row>
    <row r="1010" spans="1:7" x14ac:dyDescent="0.3">
      <c r="A1010">
        <v>1008</v>
      </c>
      <c r="B1010">
        <v>2020</v>
      </c>
      <c r="C1010">
        <v>1</v>
      </c>
      <c r="D1010" t="s">
        <v>580</v>
      </c>
      <c r="E1010" s="1">
        <v>5512709205.3105698</v>
      </c>
      <c r="F1010">
        <v>82.037224097088099</v>
      </c>
      <c r="G1010" t="s">
        <v>462</v>
      </c>
    </row>
    <row r="1011" spans="1:7" x14ac:dyDescent="0.3">
      <c r="A1011">
        <v>1009</v>
      </c>
      <c r="B1011">
        <v>2020</v>
      </c>
      <c r="C1011">
        <v>1</v>
      </c>
      <c r="D1011" t="s">
        <v>581</v>
      </c>
      <c r="E1011" s="1">
        <v>7164472132.1464901</v>
      </c>
      <c r="F1011">
        <v>51.6068412099171</v>
      </c>
      <c r="G1011" t="s">
        <v>462</v>
      </c>
    </row>
    <row r="1012" spans="1:7" x14ac:dyDescent="0.3">
      <c r="A1012">
        <v>1010</v>
      </c>
      <c r="B1012">
        <v>2020</v>
      </c>
      <c r="C1012">
        <v>1</v>
      </c>
      <c r="D1012" t="s">
        <v>582</v>
      </c>
      <c r="E1012" s="1">
        <v>6661812818.3780298</v>
      </c>
      <c r="F1012">
        <v>65.0523910916408</v>
      </c>
      <c r="G1012" t="s">
        <v>462</v>
      </c>
    </row>
    <row r="1013" spans="1:7" x14ac:dyDescent="0.3">
      <c r="A1013">
        <v>1011</v>
      </c>
      <c r="B1013">
        <v>2020</v>
      </c>
      <c r="C1013">
        <v>1</v>
      </c>
      <c r="D1013" t="s">
        <v>583</v>
      </c>
      <c r="E1013" s="1">
        <v>406286451.81799197</v>
      </c>
      <c r="F1013">
        <v>28.725657744467998</v>
      </c>
      <c r="G1013" t="s">
        <v>462</v>
      </c>
    </row>
    <row r="1014" spans="1:7" x14ac:dyDescent="0.3">
      <c r="A1014">
        <v>1012</v>
      </c>
      <c r="B1014">
        <v>2020</v>
      </c>
      <c r="C1014">
        <v>1</v>
      </c>
      <c r="D1014" t="s">
        <v>584</v>
      </c>
      <c r="E1014" s="1">
        <v>3932706090.7608199</v>
      </c>
      <c r="F1014">
        <v>61.074779708627403</v>
      </c>
      <c r="G1014" t="s">
        <v>462</v>
      </c>
    </row>
    <row r="1015" spans="1:7" x14ac:dyDescent="0.3">
      <c r="A1015">
        <v>1013</v>
      </c>
      <c r="B1015">
        <v>2020</v>
      </c>
      <c r="C1015">
        <v>1</v>
      </c>
      <c r="D1015" t="s">
        <v>585</v>
      </c>
      <c r="E1015" s="1">
        <v>3973088280.6458302</v>
      </c>
      <c r="F1015">
        <v>74.749928803279502</v>
      </c>
      <c r="G1015" t="s">
        <v>462</v>
      </c>
    </row>
    <row r="1016" spans="1:7" x14ac:dyDescent="0.3">
      <c r="A1016">
        <v>1014</v>
      </c>
      <c r="B1016">
        <v>2020</v>
      </c>
      <c r="C1016">
        <v>1</v>
      </c>
      <c r="D1016" t="s">
        <v>586</v>
      </c>
      <c r="E1016" s="1">
        <v>5535120142.6341896</v>
      </c>
      <c r="F1016">
        <v>51.712839435966302</v>
      </c>
      <c r="G1016" t="s">
        <v>462</v>
      </c>
    </row>
    <row r="1017" spans="1:7" x14ac:dyDescent="0.3">
      <c r="A1017">
        <v>1015</v>
      </c>
      <c r="B1017">
        <v>2020</v>
      </c>
      <c r="C1017">
        <v>1</v>
      </c>
      <c r="D1017" t="s">
        <v>587</v>
      </c>
      <c r="E1017" s="1">
        <v>2192163995.0931001</v>
      </c>
      <c r="F1017">
        <v>117.434897795091</v>
      </c>
      <c r="G1017" t="s">
        <v>462</v>
      </c>
    </row>
    <row r="1018" spans="1:7" x14ac:dyDescent="0.3">
      <c r="A1018">
        <v>1016</v>
      </c>
      <c r="B1018">
        <v>2020</v>
      </c>
      <c r="C1018">
        <v>1</v>
      </c>
      <c r="D1018" t="s">
        <v>588</v>
      </c>
      <c r="E1018" s="1">
        <v>8407024390.8218403</v>
      </c>
      <c r="F1018">
        <v>40.699015514406</v>
      </c>
      <c r="G1018" t="s">
        <v>462</v>
      </c>
    </row>
    <row r="1019" spans="1:7" x14ac:dyDescent="0.3">
      <c r="A1019">
        <v>1017</v>
      </c>
      <c r="B1019">
        <v>2020</v>
      </c>
      <c r="C1019">
        <v>1</v>
      </c>
      <c r="D1019" t="s">
        <v>589</v>
      </c>
      <c r="E1019" s="1">
        <v>1198291253.1898401</v>
      </c>
      <c r="F1019">
        <v>120.69756849708899</v>
      </c>
      <c r="G1019" t="s">
        <v>462</v>
      </c>
    </row>
    <row r="1020" spans="1:7" x14ac:dyDescent="0.3">
      <c r="A1020">
        <v>1018</v>
      </c>
      <c r="B1020">
        <v>2020</v>
      </c>
      <c r="C1020">
        <v>1</v>
      </c>
      <c r="D1020" t="s">
        <v>590</v>
      </c>
      <c r="E1020" s="1">
        <v>356173001.030999</v>
      </c>
      <c r="F1020">
        <v>107.046993636035</v>
      </c>
      <c r="G1020" t="s">
        <v>462</v>
      </c>
    </row>
    <row r="1021" spans="1:7" x14ac:dyDescent="0.3">
      <c r="A1021">
        <v>1019</v>
      </c>
      <c r="B1021">
        <v>2020</v>
      </c>
      <c r="C1021">
        <v>1</v>
      </c>
      <c r="D1021" t="s">
        <v>591</v>
      </c>
      <c r="E1021" s="1">
        <v>454996731.91757298</v>
      </c>
      <c r="F1021">
        <v>111.889879739379</v>
      </c>
      <c r="G1021" t="s">
        <v>462</v>
      </c>
    </row>
    <row r="1022" spans="1:7" x14ac:dyDescent="0.3">
      <c r="A1022">
        <v>1020</v>
      </c>
      <c r="B1022">
        <v>2020</v>
      </c>
      <c r="C1022">
        <v>1</v>
      </c>
      <c r="D1022" t="s">
        <v>592</v>
      </c>
      <c r="E1022" s="1">
        <v>521814786.00248098</v>
      </c>
      <c r="F1022">
        <v>128.013970923557</v>
      </c>
      <c r="G1022" t="s">
        <v>462</v>
      </c>
    </row>
    <row r="1023" spans="1:7" x14ac:dyDescent="0.3">
      <c r="A1023">
        <v>1021</v>
      </c>
      <c r="B1023">
        <v>2020</v>
      </c>
      <c r="C1023">
        <v>1</v>
      </c>
      <c r="D1023" t="s">
        <v>593</v>
      </c>
      <c r="E1023" s="1">
        <v>432368951.73227799</v>
      </c>
      <c r="F1023">
        <v>109.49258303199299</v>
      </c>
      <c r="G1023" t="s">
        <v>462</v>
      </c>
    </row>
    <row r="1024" spans="1:7" x14ac:dyDescent="0.3">
      <c r="A1024">
        <v>1022</v>
      </c>
      <c r="B1024">
        <v>2020</v>
      </c>
      <c r="C1024">
        <v>1</v>
      </c>
      <c r="D1024" t="s">
        <v>594</v>
      </c>
      <c r="E1024" s="1">
        <v>686202133.41617095</v>
      </c>
      <c r="F1024">
        <v>103.02020140538799</v>
      </c>
      <c r="G1024" t="s">
        <v>462</v>
      </c>
    </row>
    <row r="1025" spans="1:7" x14ac:dyDescent="0.3">
      <c r="A1025">
        <v>1023</v>
      </c>
      <c r="B1025">
        <v>2020</v>
      </c>
      <c r="C1025">
        <v>1</v>
      </c>
      <c r="D1025" t="s">
        <v>595</v>
      </c>
      <c r="E1025" s="1">
        <v>443688167.58483201</v>
      </c>
      <c r="F1025">
        <v>112.149210954514</v>
      </c>
      <c r="G1025" t="s">
        <v>462</v>
      </c>
    </row>
    <row r="1026" spans="1:7" x14ac:dyDescent="0.3">
      <c r="A1026">
        <v>1024</v>
      </c>
      <c r="B1026">
        <v>2020</v>
      </c>
      <c r="C1026">
        <v>1</v>
      </c>
      <c r="D1026" t="s">
        <v>596</v>
      </c>
      <c r="E1026" s="1">
        <v>547816756.07480204</v>
      </c>
      <c r="F1026">
        <v>124.022645503774</v>
      </c>
      <c r="G1026" t="s">
        <v>462</v>
      </c>
    </row>
    <row r="1027" spans="1:7" x14ac:dyDescent="0.3">
      <c r="A1027">
        <v>1025</v>
      </c>
      <c r="B1027">
        <v>2020</v>
      </c>
      <c r="C1027">
        <v>2</v>
      </c>
      <c r="D1027" t="s">
        <v>558</v>
      </c>
      <c r="E1027" s="1">
        <v>1833825795.12988</v>
      </c>
      <c r="F1027">
        <v>6.7931312322521098</v>
      </c>
      <c r="G1027" t="s">
        <v>462</v>
      </c>
    </row>
    <row r="1028" spans="1:7" x14ac:dyDescent="0.3">
      <c r="A1028">
        <v>1026</v>
      </c>
      <c r="B1028">
        <v>2020</v>
      </c>
      <c r="C1028">
        <v>2</v>
      </c>
      <c r="D1028" t="s">
        <v>559</v>
      </c>
      <c r="E1028" s="1">
        <v>748665255.43713903</v>
      </c>
      <c r="F1028">
        <v>79.498264309449993</v>
      </c>
      <c r="G1028" t="s">
        <v>462</v>
      </c>
    </row>
    <row r="1029" spans="1:7" x14ac:dyDescent="0.3">
      <c r="A1029">
        <v>1027</v>
      </c>
      <c r="B1029">
        <v>2020</v>
      </c>
      <c r="C1029">
        <v>2</v>
      </c>
      <c r="D1029" t="s">
        <v>560</v>
      </c>
      <c r="E1029" s="1">
        <v>8269171080.7181702</v>
      </c>
      <c r="F1029">
        <v>8.3268936942980591</v>
      </c>
      <c r="G1029" t="s">
        <v>462</v>
      </c>
    </row>
    <row r="1030" spans="1:7" x14ac:dyDescent="0.3">
      <c r="A1030">
        <v>1028</v>
      </c>
      <c r="B1030">
        <v>2020</v>
      </c>
      <c r="C1030">
        <v>2</v>
      </c>
      <c r="D1030" t="s">
        <v>561</v>
      </c>
      <c r="E1030" s="1">
        <v>721383548.63761795</v>
      </c>
      <c r="F1030">
        <v>57.479367422721197</v>
      </c>
      <c r="G1030" t="s">
        <v>462</v>
      </c>
    </row>
    <row r="1031" spans="1:7" x14ac:dyDescent="0.3">
      <c r="A1031">
        <v>1029</v>
      </c>
      <c r="B1031">
        <v>2020</v>
      </c>
      <c r="C1031">
        <v>2</v>
      </c>
      <c r="D1031" t="s">
        <v>562</v>
      </c>
      <c r="E1031" s="1">
        <v>258287561.34354299</v>
      </c>
      <c r="F1031">
        <v>70.784192286239502</v>
      </c>
      <c r="G1031" t="s">
        <v>462</v>
      </c>
    </row>
    <row r="1032" spans="1:7" x14ac:dyDescent="0.3">
      <c r="A1032">
        <v>1030</v>
      </c>
      <c r="B1032">
        <v>2020</v>
      </c>
      <c r="C1032">
        <v>2</v>
      </c>
      <c r="D1032" t="s">
        <v>563</v>
      </c>
      <c r="E1032" s="1">
        <v>610974628.21291006</v>
      </c>
      <c r="F1032">
        <v>65.311115854811504</v>
      </c>
      <c r="G1032" t="s">
        <v>462</v>
      </c>
    </row>
    <row r="1033" spans="1:7" x14ac:dyDescent="0.3">
      <c r="A1033">
        <v>1031</v>
      </c>
      <c r="B1033">
        <v>2020</v>
      </c>
      <c r="C1033">
        <v>2</v>
      </c>
      <c r="D1033" t="s">
        <v>564</v>
      </c>
      <c r="E1033" s="1">
        <v>227211778.53975901</v>
      </c>
      <c r="F1033">
        <v>52.602514640654903</v>
      </c>
      <c r="G1033" t="s">
        <v>462</v>
      </c>
    </row>
    <row r="1034" spans="1:7" x14ac:dyDescent="0.3">
      <c r="A1034">
        <v>1032</v>
      </c>
      <c r="B1034">
        <v>2020</v>
      </c>
      <c r="C1034">
        <v>2</v>
      </c>
      <c r="D1034" t="s">
        <v>565</v>
      </c>
      <c r="E1034" s="1">
        <v>3177950106.6955199</v>
      </c>
      <c r="F1034">
        <v>49.390107823199401</v>
      </c>
      <c r="G1034" t="s">
        <v>462</v>
      </c>
    </row>
    <row r="1035" spans="1:7" x14ac:dyDescent="0.3">
      <c r="A1035">
        <v>1033</v>
      </c>
      <c r="B1035">
        <v>2020</v>
      </c>
      <c r="C1035">
        <v>2</v>
      </c>
      <c r="D1035" t="s">
        <v>566</v>
      </c>
      <c r="E1035" s="1">
        <v>7443299576.6343002</v>
      </c>
      <c r="F1035">
        <v>11.835900848628899</v>
      </c>
      <c r="G1035" t="s">
        <v>462</v>
      </c>
    </row>
    <row r="1036" spans="1:7" x14ac:dyDescent="0.3">
      <c r="A1036">
        <v>1034</v>
      </c>
      <c r="B1036">
        <v>2020</v>
      </c>
      <c r="C1036">
        <v>2</v>
      </c>
      <c r="D1036" t="s">
        <v>567</v>
      </c>
      <c r="E1036" s="1">
        <v>320814751.264112</v>
      </c>
      <c r="F1036">
        <v>60.171630393024103</v>
      </c>
      <c r="G1036" t="s">
        <v>462</v>
      </c>
    </row>
    <row r="1037" spans="1:7" x14ac:dyDescent="0.3">
      <c r="A1037">
        <v>1035</v>
      </c>
      <c r="B1037">
        <v>2020</v>
      </c>
      <c r="C1037">
        <v>2</v>
      </c>
      <c r="D1037" t="s">
        <v>568</v>
      </c>
      <c r="E1037" s="1">
        <v>10295748731.2568</v>
      </c>
      <c r="F1037">
        <v>10.376875553439101</v>
      </c>
      <c r="G1037" t="s">
        <v>462</v>
      </c>
    </row>
    <row r="1038" spans="1:7" x14ac:dyDescent="0.3">
      <c r="A1038">
        <v>1036</v>
      </c>
      <c r="B1038">
        <v>2020</v>
      </c>
      <c r="C1038">
        <v>2</v>
      </c>
      <c r="D1038" t="s">
        <v>569</v>
      </c>
      <c r="E1038" s="1">
        <v>453167914.92408299</v>
      </c>
      <c r="F1038">
        <v>42.508577572596003</v>
      </c>
      <c r="G1038" t="s">
        <v>462</v>
      </c>
    </row>
    <row r="1039" spans="1:7" x14ac:dyDescent="0.3">
      <c r="A1039">
        <v>1037</v>
      </c>
      <c r="B1039">
        <v>2020</v>
      </c>
      <c r="C1039">
        <v>2</v>
      </c>
      <c r="D1039" t="s">
        <v>570</v>
      </c>
      <c r="E1039" s="1">
        <v>11800844813.4471</v>
      </c>
      <c r="F1039">
        <v>19.796431123235799</v>
      </c>
      <c r="G1039" t="s">
        <v>462</v>
      </c>
    </row>
    <row r="1040" spans="1:7" x14ac:dyDescent="0.3">
      <c r="A1040">
        <v>1038</v>
      </c>
      <c r="B1040">
        <v>2020</v>
      </c>
      <c r="C1040">
        <v>2</v>
      </c>
      <c r="D1040" t="s">
        <v>571</v>
      </c>
      <c r="E1040" s="1">
        <v>376596900.34721798</v>
      </c>
      <c r="F1040">
        <v>64.929516472350201</v>
      </c>
      <c r="G1040" t="s">
        <v>462</v>
      </c>
    </row>
    <row r="1041" spans="1:7" x14ac:dyDescent="0.3">
      <c r="A1041">
        <v>1039</v>
      </c>
      <c r="B1041">
        <v>2020</v>
      </c>
      <c r="C1041">
        <v>2</v>
      </c>
      <c r="D1041" t="s">
        <v>572</v>
      </c>
      <c r="E1041" s="1">
        <v>445516204.77779102</v>
      </c>
      <c r="F1041">
        <v>61.180464749943297</v>
      </c>
      <c r="G1041" t="s">
        <v>462</v>
      </c>
    </row>
    <row r="1042" spans="1:7" x14ac:dyDescent="0.3">
      <c r="A1042">
        <v>1040</v>
      </c>
      <c r="B1042">
        <v>2020</v>
      </c>
      <c r="C1042">
        <v>2</v>
      </c>
      <c r="D1042" t="s">
        <v>573</v>
      </c>
      <c r="E1042" s="1">
        <v>3676590388.79213</v>
      </c>
      <c r="F1042">
        <v>5.1733057134994098</v>
      </c>
      <c r="G1042" t="s">
        <v>462</v>
      </c>
    </row>
    <row r="1043" spans="1:7" x14ac:dyDescent="0.3">
      <c r="A1043">
        <v>1041</v>
      </c>
      <c r="B1043">
        <v>2020</v>
      </c>
      <c r="C1043">
        <v>2</v>
      </c>
      <c r="D1043" t="s">
        <v>575</v>
      </c>
      <c r="E1043" s="1">
        <v>15608902054.800699</v>
      </c>
      <c r="F1043">
        <v>17.902943229705901</v>
      </c>
      <c r="G1043" t="s">
        <v>462</v>
      </c>
    </row>
    <row r="1044" spans="1:7" x14ac:dyDescent="0.3">
      <c r="A1044">
        <v>1042</v>
      </c>
      <c r="B1044">
        <v>2020</v>
      </c>
      <c r="C1044">
        <v>2</v>
      </c>
      <c r="D1044" t="s">
        <v>576</v>
      </c>
      <c r="E1044" s="1">
        <v>9119548004.6359005</v>
      </c>
      <c r="F1044">
        <v>18.388169409387</v>
      </c>
      <c r="G1044" t="s">
        <v>462</v>
      </c>
    </row>
    <row r="1045" spans="1:7" x14ac:dyDescent="0.3">
      <c r="A1045">
        <v>1043</v>
      </c>
      <c r="B1045">
        <v>2020</v>
      </c>
      <c r="C1045">
        <v>2</v>
      </c>
      <c r="E1045" s="1">
        <v>161501956.81839201</v>
      </c>
      <c r="F1045">
        <v>0</v>
      </c>
      <c r="G1045" t="s">
        <v>462</v>
      </c>
    </row>
    <row r="1046" spans="1:7" x14ac:dyDescent="0.3">
      <c r="A1046">
        <v>1044</v>
      </c>
      <c r="B1046">
        <v>2020</v>
      </c>
      <c r="C1046">
        <v>2</v>
      </c>
      <c r="E1046" s="1">
        <v>65243578.451299801</v>
      </c>
      <c r="F1046">
        <v>0</v>
      </c>
      <c r="G1046" t="s">
        <v>462</v>
      </c>
    </row>
    <row r="1047" spans="1:7" x14ac:dyDescent="0.3">
      <c r="A1047">
        <v>1045</v>
      </c>
      <c r="B1047">
        <v>2020</v>
      </c>
      <c r="C1047">
        <v>2</v>
      </c>
      <c r="E1047" s="1">
        <v>50371439.409029402</v>
      </c>
      <c r="F1047">
        <v>0</v>
      </c>
      <c r="G1047" t="s">
        <v>462</v>
      </c>
    </row>
    <row r="1048" spans="1:7" x14ac:dyDescent="0.3">
      <c r="A1048">
        <v>1046</v>
      </c>
      <c r="B1048">
        <v>2020</v>
      </c>
      <c r="C1048">
        <v>2</v>
      </c>
      <c r="D1048" t="s">
        <v>577</v>
      </c>
      <c r="E1048" s="1">
        <v>556126121.47272003</v>
      </c>
      <c r="F1048">
        <v>73.762260679084093</v>
      </c>
      <c r="G1048" t="s">
        <v>462</v>
      </c>
    </row>
    <row r="1049" spans="1:7" x14ac:dyDescent="0.3">
      <c r="A1049">
        <v>1047</v>
      </c>
      <c r="B1049">
        <v>2020</v>
      </c>
      <c r="C1049">
        <v>2</v>
      </c>
      <c r="D1049" t="s">
        <v>578</v>
      </c>
      <c r="E1049" s="1">
        <v>1024312239.624</v>
      </c>
      <c r="F1049">
        <v>62.790506262523401</v>
      </c>
      <c r="G1049" t="s">
        <v>462</v>
      </c>
    </row>
    <row r="1050" spans="1:7" x14ac:dyDescent="0.3">
      <c r="A1050">
        <v>1048</v>
      </c>
      <c r="B1050">
        <v>2020</v>
      </c>
      <c r="C1050">
        <v>2</v>
      </c>
      <c r="D1050" t="s">
        <v>579</v>
      </c>
      <c r="E1050" s="1">
        <v>739992235.71109498</v>
      </c>
      <c r="F1050">
        <v>45.976305608438103</v>
      </c>
      <c r="G1050" t="s">
        <v>462</v>
      </c>
    </row>
    <row r="1051" spans="1:7" x14ac:dyDescent="0.3">
      <c r="A1051">
        <v>1049</v>
      </c>
      <c r="B1051">
        <v>2020</v>
      </c>
      <c r="C1051">
        <v>2</v>
      </c>
      <c r="D1051" t="s">
        <v>580</v>
      </c>
      <c r="E1051" s="1">
        <v>5512709205.3105698</v>
      </c>
      <c r="F1051">
        <v>41.013733141851397</v>
      </c>
      <c r="G1051" t="s">
        <v>462</v>
      </c>
    </row>
    <row r="1052" spans="1:7" x14ac:dyDescent="0.3">
      <c r="A1052">
        <v>1050</v>
      </c>
      <c r="B1052">
        <v>2020</v>
      </c>
      <c r="C1052">
        <v>2</v>
      </c>
      <c r="D1052" t="s">
        <v>581</v>
      </c>
      <c r="E1052" s="1">
        <v>7164472132.1464901</v>
      </c>
      <c r="F1052">
        <v>6.9809158013930599</v>
      </c>
      <c r="G1052" t="s">
        <v>462</v>
      </c>
    </row>
    <row r="1053" spans="1:7" x14ac:dyDescent="0.3">
      <c r="A1053">
        <v>1051</v>
      </c>
      <c r="B1053">
        <v>2020</v>
      </c>
      <c r="C1053">
        <v>2</v>
      </c>
      <c r="D1053" t="s">
        <v>582</v>
      </c>
      <c r="E1053" s="1">
        <v>6661812818.3780298</v>
      </c>
      <c r="F1053">
        <v>16.636974988216501</v>
      </c>
      <c r="G1053" t="s">
        <v>462</v>
      </c>
    </row>
    <row r="1054" spans="1:7" x14ac:dyDescent="0.3">
      <c r="A1054">
        <v>1052</v>
      </c>
      <c r="B1054">
        <v>2020</v>
      </c>
      <c r="C1054">
        <v>2</v>
      </c>
      <c r="D1054" t="s">
        <v>583</v>
      </c>
      <c r="E1054" s="1">
        <v>406286451.81799197</v>
      </c>
      <c r="F1054">
        <v>1.3984493684466801</v>
      </c>
      <c r="G1054" t="s">
        <v>462</v>
      </c>
    </row>
    <row r="1055" spans="1:7" x14ac:dyDescent="0.3">
      <c r="A1055">
        <v>1053</v>
      </c>
      <c r="B1055">
        <v>2020</v>
      </c>
      <c r="C1055">
        <v>2</v>
      </c>
      <c r="D1055" t="s">
        <v>584</v>
      </c>
      <c r="E1055" s="1">
        <v>3932706090.7608199</v>
      </c>
      <c r="F1055">
        <v>19.747296801339999</v>
      </c>
      <c r="G1055" t="s">
        <v>462</v>
      </c>
    </row>
    <row r="1056" spans="1:7" x14ac:dyDescent="0.3">
      <c r="A1056">
        <v>1054</v>
      </c>
      <c r="B1056">
        <v>2020</v>
      </c>
      <c r="C1056">
        <v>2</v>
      </c>
      <c r="D1056" t="s">
        <v>585</v>
      </c>
      <c r="E1056" s="1">
        <v>3973088280.6458302</v>
      </c>
      <c r="F1056">
        <v>42.610551022857798</v>
      </c>
      <c r="G1056" t="s">
        <v>462</v>
      </c>
    </row>
    <row r="1057" spans="1:7" x14ac:dyDescent="0.3">
      <c r="A1057">
        <v>1055</v>
      </c>
      <c r="B1057">
        <v>2020</v>
      </c>
      <c r="C1057">
        <v>2</v>
      </c>
      <c r="D1057" t="s">
        <v>586</v>
      </c>
      <c r="E1057" s="1">
        <v>5535120142.6341896</v>
      </c>
      <c r="F1057">
        <v>10.789548794052401</v>
      </c>
      <c r="G1057" t="s">
        <v>462</v>
      </c>
    </row>
    <row r="1058" spans="1:7" x14ac:dyDescent="0.3">
      <c r="A1058">
        <v>1056</v>
      </c>
      <c r="B1058">
        <v>2020</v>
      </c>
      <c r="C1058">
        <v>2</v>
      </c>
      <c r="D1058" t="s">
        <v>587</v>
      </c>
      <c r="E1058" s="1">
        <v>2192163995.0931001</v>
      </c>
      <c r="F1058">
        <v>69.840014278113699</v>
      </c>
      <c r="G1058" t="s">
        <v>462</v>
      </c>
    </row>
    <row r="1059" spans="1:7" x14ac:dyDescent="0.3">
      <c r="A1059">
        <v>1057</v>
      </c>
      <c r="B1059">
        <v>2020</v>
      </c>
      <c r="C1059">
        <v>2</v>
      </c>
      <c r="D1059" t="s">
        <v>588</v>
      </c>
      <c r="E1059" s="1">
        <v>8407024390.8218403</v>
      </c>
      <c r="F1059">
        <v>6.9796537695497403</v>
      </c>
      <c r="G1059" t="s">
        <v>462</v>
      </c>
    </row>
    <row r="1060" spans="1:7" x14ac:dyDescent="0.3">
      <c r="A1060">
        <v>1058</v>
      </c>
      <c r="B1060">
        <v>2020</v>
      </c>
      <c r="C1060">
        <v>2</v>
      </c>
      <c r="D1060" t="s">
        <v>589</v>
      </c>
      <c r="E1060" s="1">
        <v>1198291253.1898401</v>
      </c>
      <c r="F1060">
        <v>75.982433203648597</v>
      </c>
      <c r="G1060" t="s">
        <v>462</v>
      </c>
    </row>
    <row r="1061" spans="1:7" x14ac:dyDescent="0.3">
      <c r="A1061">
        <v>1059</v>
      </c>
      <c r="B1061">
        <v>2020</v>
      </c>
      <c r="C1061">
        <v>2</v>
      </c>
      <c r="D1061" t="s">
        <v>590</v>
      </c>
      <c r="E1061" s="1">
        <v>356173001.030999</v>
      </c>
      <c r="F1061">
        <v>61.866741675490999</v>
      </c>
      <c r="G1061" t="s">
        <v>462</v>
      </c>
    </row>
    <row r="1062" spans="1:7" x14ac:dyDescent="0.3">
      <c r="A1062">
        <v>1060</v>
      </c>
      <c r="B1062">
        <v>2020</v>
      </c>
      <c r="C1062">
        <v>2</v>
      </c>
      <c r="D1062" t="s">
        <v>591</v>
      </c>
      <c r="E1062" s="1">
        <v>454996731.91757298</v>
      </c>
      <c r="F1062">
        <v>67.075680019166597</v>
      </c>
      <c r="G1062" t="s">
        <v>462</v>
      </c>
    </row>
    <row r="1063" spans="1:7" x14ac:dyDescent="0.3">
      <c r="A1063">
        <v>1061</v>
      </c>
      <c r="B1063">
        <v>2020</v>
      </c>
      <c r="C1063">
        <v>2</v>
      </c>
      <c r="D1063" t="s">
        <v>592</v>
      </c>
      <c r="E1063" s="1">
        <v>521814786.00248098</v>
      </c>
      <c r="F1063">
        <v>86.333918853727496</v>
      </c>
      <c r="G1063" t="s">
        <v>462</v>
      </c>
    </row>
    <row r="1064" spans="1:7" x14ac:dyDescent="0.3">
      <c r="A1064">
        <v>1062</v>
      </c>
      <c r="B1064">
        <v>2020</v>
      </c>
      <c r="C1064">
        <v>2</v>
      </c>
      <c r="D1064" t="s">
        <v>593</v>
      </c>
      <c r="E1064" s="1">
        <v>432368951.73227799</v>
      </c>
      <c r="F1064">
        <v>80.889543740739597</v>
      </c>
      <c r="G1064" t="s">
        <v>462</v>
      </c>
    </row>
    <row r="1065" spans="1:7" x14ac:dyDescent="0.3">
      <c r="A1065">
        <v>1063</v>
      </c>
      <c r="B1065">
        <v>2020</v>
      </c>
      <c r="C1065">
        <v>2</v>
      </c>
      <c r="D1065" t="s">
        <v>594</v>
      </c>
      <c r="E1065" s="1">
        <v>686202133.41617095</v>
      </c>
      <c r="F1065">
        <v>76.164889121490802</v>
      </c>
      <c r="G1065" t="s">
        <v>462</v>
      </c>
    </row>
    <row r="1066" spans="1:7" x14ac:dyDescent="0.3">
      <c r="A1066">
        <v>1064</v>
      </c>
      <c r="B1066">
        <v>2020</v>
      </c>
      <c r="C1066">
        <v>2</v>
      </c>
      <c r="D1066" t="s">
        <v>595</v>
      </c>
      <c r="E1066" s="1">
        <v>443688167.58483201</v>
      </c>
      <c r="F1066">
        <v>80.385461972418895</v>
      </c>
      <c r="G1066" t="s">
        <v>462</v>
      </c>
    </row>
    <row r="1067" spans="1:7" x14ac:dyDescent="0.3">
      <c r="A1067">
        <v>1065</v>
      </c>
      <c r="B1067">
        <v>2020</v>
      </c>
      <c r="C1067">
        <v>2</v>
      </c>
      <c r="D1067" t="s">
        <v>596</v>
      </c>
      <c r="E1067" s="1">
        <v>547816756.07480204</v>
      </c>
      <c r="F1067">
        <v>76.805397851639995</v>
      </c>
      <c r="G1067" t="s">
        <v>462</v>
      </c>
    </row>
    <row r="1068" spans="1:7" x14ac:dyDescent="0.3">
      <c r="A1068">
        <v>1066</v>
      </c>
      <c r="B1068">
        <v>2020</v>
      </c>
      <c r="C1068">
        <v>3</v>
      </c>
      <c r="D1068" t="s">
        <v>558</v>
      </c>
      <c r="E1068" s="1">
        <v>1833825795.12988</v>
      </c>
      <c r="F1068">
        <v>45.930991991741898</v>
      </c>
      <c r="G1068" t="s">
        <v>462</v>
      </c>
    </row>
    <row r="1069" spans="1:7" x14ac:dyDescent="0.3">
      <c r="A1069">
        <v>1067</v>
      </c>
      <c r="B1069">
        <v>2020</v>
      </c>
      <c r="C1069">
        <v>3</v>
      </c>
      <c r="D1069" t="s">
        <v>559</v>
      </c>
      <c r="E1069" s="1">
        <v>748665255.43713903</v>
      </c>
      <c r="F1069">
        <v>163.89243711781299</v>
      </c>
      <c r="G1069" t="s">
        <v>462</v>
      </c>
    </row>
    <row r="1070" spans="1:7" x14ac:dyDescent="0.3">
      <c r="A1070">
        <v>1068</v>
      </c>
      <c r="B1070">
        <v>2020</v>
      </c>
      <c r="C1070">
        <v>3</v>
      </c>
      <c r="D1070" t="s">
        <v>560</v>
      </c>
      <c r="E1070" s="1">
        <v>8269171080.7181702</v>
      </c>
      <c r="F1070">
        <v>57.636454556009703</v>
      </c>
      <c r="G1070" t="s">
        <v>462</v>
      </c>
    </row>
    <row r="1071" spans="1:7" x14ac:dyDescent="0.3">
      <c r="A1071">
        <v>1069</v>
      </c>
      <c r="B1071">
        <v>2020</v>
      </c>
      <c r="C1071">
        <v>3</v>
      </c>
      <c r="D1071" t="s">
        <v>561</v>
      </c>
      <c r="E1071" s="1">
        <v>721383548.63761795</v>
      </c>
      <c r="F1071">
        <v>140.91045764543</v>
      </c>
      <c r="G1071" t="s">
        <v>462</v>
      </c>
    </row>
    <row r="1072" spans="1:7" x14ac:dyDescent="0.3">
      <c r="A1072">
        <v>1070</v>
      </c>
      <c r="B1072">
        <v>2020</v>
      </c>
      <c r="C1072">
        <v>3</v>
      </c>
      <c r="D1072" t="s">
        <v>562</v>
      </c>
      <c r="E1072" s="1">
        <v>258287561.34354299</v>
      </c>
      <c r="F1072">
        <v>156.610985064452</v>
      </c>
      <c r="G1072" t="s">
        <v>462</v>
      </c>
    </row>
    <row r="1073" spans="1:7" x14ac:dyDescent="0.3">
      <c r="A1073">
        <v>1071</v>
      </c>
      <c r="B1073">
        <v>2020</v>
      </c>
      <c r="C1073">
        <v>3</v>
      </c>
      <c r="D1073" t="s">
        <v>563</v>
      </c>
      <c r="E1073" s="1">
        <v>610974628.21291006</v>
      </c>
      <c r="F1073">
        <v>157.72814607375901</v>
      </c>
      <c r="G1073" t="s">
        <v>462</v>
      </c>
    </row>
    <row r="1074" spans="1:7" x14ac:dyDescent="0.3">
      <c r="A1074">
        <v>1072</v>
      </c>
      <c r="B1074">
        <v>2020</v>
      </c>
      <c r="C1074">
        <v>3</v>
      </c>
      <c r="D1074" t="s">
        <v>564</v>
      </c>
      <c r="E1074" s="1">
        <v>227211778.53975901</v>
      </c>
      <c r="F1074">
        <v>152.90663559510901</v>
      </c>
      <c r="G1074" t="s">
        <v>462</v>
      </c>
    </row>
    <row r="1075" spans="1:7" x14ac:dyDescent="0.3">
      <c r="A1075">
        <v>1073</v>
      </c>
      <c r="B1075">
        <v>2020</v>
      </c>
      <c r="C1075">
        <v>3</v>
      </c>
      <c r="D1075" t="s">
        <v>565</v>
      </c>
      <c r="E1075" s="1">
        <v>3177950106.6955199</v>
      </c>
      <c r="F1075">
        <v>161.09119343333199</v>
      </c>
      <c r="G1075" t="s">
        <v>462</v>
      </c>
    </row>
    <row r="1076" spans="1:7" x14ac:dyDescent="0.3">
      <c r="A1076">
        <v>1074</v>
      </c>
      <c r="B1076">
        <v>2020</v>
      </c>
      <c r="C1076">
        <v>3</v>
      </c>
      <c r="D1076" t="s">
        <v>566</v>
      </c>
      <c r="E1076" s="1">
        <v>7443299576.6343002</v>
      </c>
      <c r="F1076">
        <v>68.1384980660347</v>
      </c>
      <c r="G1076" t="s">
        <v>462</v>
      </c>
    </row>
    <row r="1077" spans="1:7" x14ac:dyDescent="0.3">
      <c r="A1077">
        <v>1075</v>
      </c>
      <c r="B1077">
        <v>2020</v>
      </c>
      <c r="C1077">
        <v>3</v>
      </c>
      <c r="D1077" t="s">
        <v>567</v>
      </c>
      <c r="E1077" s="1">
        <v>320814751.264112</v>
      </c>
      <c r="F1077">
        <v>148.397426120012</v>
      </c>
      <c r="G1077" t="s">
        <v>462</v>
      </c>
    </row>
    <row r="1078" spans="1:7" x14ac:dyDescent="0.3">
      <c r="A1078">
        <v>1076</v>
      </c>
      <c r="B1078">
        <v>2020</v>
      </c>
      <c r="C1078">
        <v>3</v>
      </c>
      <c r="D1078" t="s">
        <v>568</v>
      </c>
      <c r="E1078" s="1">
        <v>10295748731.2568</v>
      </c>
      <c r="F1078">
        <v>64.766198872178506</v>
      </c>
      <c r="G1078" t="s">
        <v>462</v>
      </c>
    </row>
    <row r="1079" spans="1:7" x14ac:dyDescent="0.3">
      <c r="A1079">
        <v>1077</v>
      </c>
      <c r="B1079">
        <v>2020</v>
      </c>
      <c r="C1079">
        <v>3</v>
      </c>
      <c r="D1079" t="s">
        <v>569</v>
      </c>
      <c r="E1079" s="1">
        <v>453167914.92408299</v>
      </c>
      <c r="F1079">
        <v>143.09146327263301</v>
      </c>
      <c r="G1079" t="s">
        <v>462</v>
      </c>
    </row>
    <row r="1080" spans="1:7" x14ac:dyDescent="0.3">
      <c r="A1080">
        <v>1078</v>
      </c>
      <c r="B1080">
        <v>2020</v>
      </c>
      <c r="C1080">
        <v>3</v>
      </c>
      <c r="D1080" t="s">
        <v>570</v>
      </c>
      <c r="E1080" s="1">
        <v>11800844813.4471</v>
      </c>
      <c r="F1080">
        <v>106.369369446951</v>
      </c>
      <c r="G1080" t="s">
        <v>462</v>
      </c>
    </row>
    <row r="1081" spans="1:7" x14ac:dyDescent="0.3">
      <c r="A1081">
        <v>1079</v>
      </c>
      <c r="B1081">
        <v>2020</v>
      </c>
      <c r="C1081">
        <v>3</v>
      </c>
      <c r="D1081" t="s">
        <v>571</v>
      </c>
      <c r="E1081" s="1">
        <v>376596900.34721798</v>
      </c>
      <c r="F1081">
        <v>184.55240977007799</v>
      </c>
      <c r="G1081" t="s">
        <v>462</v>
      </c>
    </row>
    <row r="1082" spans="1:7" x14ac:dyDescent="0.3">
      <c r="A1082">
        <v>1080</v>
      </c>
      <c r="B1082">
        <v>2020</v>
      </c>
      <c r="C1082">
        <v>3</v>
      </c>
      <c r="D1082" t="s">
        <v>572</v>
      </c>
      <c r="E1082" s="1">
        <v>445516204.77779102</v>
      </c>
      <c r="F1082">
        <v>187.98383807582599</v>
      </c>
      <c r="G1082" t="s">
        <v>462</v>
      </c>
    </row>
    <row r="1083" spans="1:7" x14ac:dyDescent="0.3">
      <c r="A1083">
        <v>1081</v>
      </c>
      <c r="B1083">
        <v>2020</v>
      </c>
      <c r="C1083">
        <v>3</v>
      </c>
      <c r="D1083" t="s">
        <v>573</v>
      </c>
      <c r="E1083" s="1">
        <v>3676590388.79213</v>
      </c>
      <c r="F1083">
        <v>45.923252772000502</v>
      </c>
      <c r="G1083" t="s">
        <v>462</v>
      </c>
    </row>
    <row r="1084" spans="1:7" x14ac:dyDescent="0.3">
      <c r="A1084">
        <v>1082</v>
      </c>
      <c r="B1084">
        <v>2020</v>
      </c>
      <c r="C1084">
        <v>3</v>
      </c>
      <c r="D1084" t="s">
        <v>575</v>
      </c>
      <c r="E1084" s="1">
        <v>15608902054.800699</v>
      </c>
      <c r="F1084">
        <v>107.554289654587</v>
      </c>
      <c r="G1084" t="s">
        <v>462</v>
      </c>
    </row>
    <row r="1085" spans="1:7" x14ac:dyDescent="0.3">
      <c r="A1085">
        <v>1083</v>
      </c>
      <c r="B1085">
        <v>2020</v>
      </c>
      <c r="C1085">
        <v>3</v>
      </c>
      <c r="D1085" t="s">
        <v>576</v>
      </c>
      <c r="E1085" s="1">
        <v>9119548004.6359005</v>
      </c>
      <c r="F1085">
        <v>136.90384034338101</v>
      </c>
      <c r="G1085" t="s">
        <v>462</v>
      </c>
    </row>
    <row r="1086" spans="1:7" x14ac:dyDescent="0.3">
      <c r="A1086">
        <v>1084</v>
      </c>
      <c r="B1086">
        <v>2020</v>
      </c>
      <c r="C1086">
        <v>3</v>
      </c>
      <c r="E1086" s="1">
        <v>161501956.81839201</v>
      </c>
      <c r="F1086">
        <v>34.177376518212697</v>
      </c>
      <c r="G1086" t="s">
        <v>462</v>
      </c>
    </row>
    <row r="1087" spans="1:7" x14ac:dyDescent="0.3">
      <c r="A1087">
        <v>1085</v>
      </c>
      <c r="B1087">
        <v>2020</v>
      </c>
      <c r="C1087">
        <v>3</v>
      </c>
      <c r="E1087" s="1">
        <v>65243578.451299801</v>
      </c>
      <c r="F1087">
        <v>50.0298225258259</v>
      </c>
      <c r="G1087" t="s">
        <v>462</v>
      </c>
    </row>
    <row r="1088" spans="1:7" x14ac:dyDescent="0.3">
      <c r="A1088">
        <v>1086</v>
      </c>
      <c r="B1088">
        <v>2020</v>
      </c>
      <c r="C1088">
        <v>3</v>
      </c>
      <c r="E1088" s="1">
        <v>50371439.409029402</v>
      </c>
      <c r="F1088">
        <v>50.419075582921501</v>
      </c>
      <c r="G1088" t="s">
        <v>462</v>
      </c>
    </row>
    <row r="1089" spans="1:7" x14ac:dyDescent="0.3">
      <c r="A1089">
        <v>1087</v>
      </c>
      <c r="B1089">
        <v>2020</v>
      </c>
      <c r="C1089">
        <v>3</v>
      </c>
      <c r="D1089" t="s">
        <v>577</v>
      </c>
      <c r="E1089" s="1">
        <v>556126121.47272003</v>
      </c>
      <c r="F1089">
        <v>197.895882657155</v>
      </c>
      <c r="G1089" t="s">
        <v>462</v>
      </c>
    </row>
    <row r="1090" spans="1:7" x14ac:dyDescent="0.3">
      <c r="A1090">
        <v>1088</v>
      </c>
      <c r="B1090">
        <v>2020</v>
      </c>
      <c r="C1090">
        <v>3</v>
      </c>
      <c r="D1090" t="s">
        <v>578</v>
      </c>
      <c r="E1090" s="1">
        <v>1024312239.624</v>
      </c>
      <c r="F1090">
        <v>193.09417995530001</v>
      </c>
      <c r="G1090" t="s">
        <v>462</v>
      </c>
    </row>
    <row r="1091" spans="1:7" x14ac:dyDescent="0.3">
      <c r="A1091">
        <v>1089</v>
      </c>
      <c r="B1091">
        <v>2020</v>
      </c>
      <c r="C1091">
        <v>3</v>
      </c>
      <c r="D1091" t="s">
        <v>579</v>
      </c>
      <c r="E1091" s="1">
        <v>739992235.71109498</v>
      </c>
      <c r="F1091">
        <v>166.91178196839499</v>
      </c>
      <c r="G1091" t="s">
        <v>462</v>
      </c>
    </row>
    <row r="1092" spans="1:7" x14ac:dyDescent="0.3">
      <c r="A1092">
        <v>1090</v>
      </c>
      <c r="B1092">
        <v>2020</v>
      </c>
      <c r="C1092">
        <v>3</v>
      </c>
      <c r="D1092" t="s">
        <v>580</v>
      </c>
      <c r="E1092" s="1">
        <v>5512709205.3105698</v>
      </c>
      <c r="F1092">
        <v>204.426788164312</v>
      </c>
      <c r="G1092" t="s">
        <v>462</v>
      </c>
    </row>
    <row r="1093" spans="1:7" x14ac:dyDescent="0.3">
      <c r="A1093">
        <v>1091</v>
      </c>
      <c r="B1093">
        <v>2020</v>
      </c>
      <c r="C1093">
        <v>3</v>
      </c>
      <c r="D1093" t="s">
        <v>581</v>
      </c>
      <c r="E1093" s="1">
        <v>7164472132.1464901</v>
      </c>
      <c r="F1093">
        <v>82.640859415202399</v>
      </c>
      <c r="G1093" t="s">
        <v>462</v>
      </c>
    </row>
    <row r="1094" spans="1:7" x14ac:dyDescent="0.3">
      <c r="A1094">
        <v>1092</v>
      </c>
      <c r="B1094">
        <v>2020</v>
      </c>
      <c r="C1094">
        <v>3</v>
      </c>
      <c r="D1094" t="s">
        <v>582</v>
      </c>
      <c r="E1094" s="1">
        <v>6661812818.3780298</v>
      </c>
      <c r="F1094">
        <v>165.58497456620401</v>
      </c>
      <c r="G1094" t="s">
        <v>462</v>
      </c>
    </row>
    <row r="1095" spans="1:7" x14ac:dyDescent="0.3">
      <c r="A1095">
        <v>1093</v>
      </c>
      <c r="B1095">
        <v>2020</v>
      </c>
      <c r="C1095">
        <v>3</v>
      </c>
      <c r="D1095" t="s">
        <v>583</v>
      </c>
      <c r="E1095" s="1">
        <v>406286451.81799197</v>
      </c>
      <c r="F1095">
        <v>73.672166603365994</v>
      </c>
      <c r="G1095" t="s">
        <v>462</v>
      </c>
    </row>
    <row r="1096" spans="1:7" x14ac:dyDescent="0.3">
      <c r="A1096">
        <v>1094</v>
      </c>
      <c r="B1096">
        <v>2020</v>
      </c>
      <c r="C1096">
        <v>3</v>
      </c>
      <c r="D1096" t="s">
        <v>584</v>
      </c>
      <c r="E1096" s="1">
        <v>3932706090.7608199</v>
      </c>
      <c r="F1096">
        <v>82.986940938134794</v>
      </c>
      <c r="G1096" t="s">
        <v>462</v>
      </c>
    </row>
    <row r="1097" spans="1:7" x14ac:dyDescent="0.3">
      <c r="A1097">
        <v>1095</v>
      </c>
      <c r="B1097">
        <v>2020</v>
      </c>
      <c r="C1097">
        <v>3</v>
      </c>
      <c r="D1097" t="s">
        <v>585</v>
      </c>
      <c r="E1097" s="1">
        <v>3973088280.6458302</v>
      </c>
      <c r="F1097">
        <v>121.756068375263</v>
      </c>
      <c r="G1097" t="s">
        <v>462</v>
      </c>
    </row>
    <row r="1098" spans="1:7" x14ac:dyDescent="0.3">
      <c r="A1098">
        <v>1096</v>
      </c>
      <c r="B1098">
        <v>2020</v>
      </c>
      <c r="C1098">
        <v>3</v>
      </c>
      <c r="D1098" t="s">
        <v>586</v>
      </c>
      <c r="E1098" s="1">
        <v>5535120142.6341896</v>
      </c>
      <c r="F1098">
        <v>59.470220921177997</v>
      </c>
      <c r="G1098" t="s">
        <v>462</v>
      </c>
    </row>
    <row r="1099" spans="1:7" x14ac:dyDescent="0.3">
      <c r="A1099">
        <v>1097</v>
      </c>
      <c r="B1099">
        <v>2020</v>
      </c>
      <c r="C1099">
        <v>3</v>
      </c>
      <c r="D1099" t="s">
        <v>587</v>
      </c>
      <c r="E1099" s="1">
        <v>2192163995.0931001</v>
      </c>
      <c r="F1099">
        <v>149.20355178503101</v>
      </c>
      <c r="G1099" t="s">
        <v>462</v>
      </c>
    </row>
    <row r="1100" spans="1:7" x14ac:dyDescent="0.3">
      <c r="A1100">
        <v>1098</v>
      </c>
      <c r="B1100">
        <v>2020</v>
      </c>
      <c r="C1100">
        <v>3</v>
      </c>
      <c r="D1100" t="s">
        <v>588</v>
      </c>
      <c r="E1100" s="1">
        <v>8407024390.8218403</v>
      </c>
      <c r="F1100">
        <v>61.314623276970302</v>
      </c>
      <c r="G1100" t="s">
        <v>462</v>
      </c>
    </row>
    <row r="1101" spans="1:7" x14ac:dyDescent="0.3">
      <c r="A1101">
        <v>1099</v>
      </c>
      <c r="B1101">
        <v>2020</v>
      </c>
      <c r="C1101">
        <v>3</v>
      </c>
      <c r="D1101" t="s">
        <v>589</v>
      </c>
      <c r="E1101" s="1">
        <v>1198291253.1898401</v>
      </c>
      <c r="F1101">
        <v>166.33528712697699</v>
      </c>
      <c r="G1101" t="s">
        <v>462</v>
      </c>
    </row>
    <row r="1102" spans="1:7" x14ac:dyDescent="0.3">
      <c r="A1102">
        <v>1100</v>
      </c>
      <c r="B1102">
        <v>2020</v>
      </c>
      <c r="C1102">
        <v>3</v>
      </c>
      <c r="D1102" t="s">
        <v>590</v>
      </c>
      <c r="E1102" s="1">
        <v>356173001.030999</v>
      </c>
      <c r="F1102">
        <v>149.27096435476</v>
      </c>
      <c r="G1102" t="s">
        <v>462</v>
      </c>
    </row>
    <row r="1103" spans="1:7" x14ac:dyDescent="0.3">
      <c r="A1103">
        <v>1101</v>
      </c>
      <c r="B1103">
        <v>2020</v>
      </c>
      <c r="C1103">
        <v>3</v>
      </c>
      <c r="D1103" t="s">
        <v>591</v>
      </c>
      <c r="E1103" s="1">
        <v>454996731.91757298</v>
      </c>
      <c r="F1103">
        <v>154.35728478020701</v>
      </c>
      <c r="G1103" t="s">
        <v>462</v>
      </c>
    </row>
    <row r="1104" spans="1:7" x14ac:dyDescent="0.3">
      <c r="A1104">
        <v>1102</v>
      </c>
      <c r="B1104">
        <v>2020</v>
      </c>
      <c r="C1104">
        <v>3</v>
      </c>
      <c r="D1104" t="s">
        <v>592</v>
      </c>
      <c r="E1104" s="1">
        <v>521814786.00248098</v>
      </c>
      <c r="F1104">
        <v>174.93081789271599</v>
      </c>
      <c r="G1104" t="s">
        <v>462</v>
      </c>
    </row>
    <row r="1105" spans="1:7" x14ac:dyDescent="0.3">
      <c r="A1105">
        <v>1103</v>
      </c>
      <c r="B1105">
        <v>2020</v>
      </c>
      <c r="C1105">
        <v>3</v>
      </c>
      <c r="D1105" t="s">
        <v>593</v>
      </c>
      <c r="E1105" s="1">
        <v>432368951.73227799</v>
      </c>
      <c r="F1105">
        <v>199.564734626313</v>
      </c>
      <c r="G1105" t="s">
        <v>462</v>
      </c>
    </row>
    <row r="1106" spans="1:7" x14ac:dyDescent="0.3">
      <c r="A1106">
        <v>1104</v>
      </c>
      <c r="B1106">
        <v>2020</v>
      </c>
      <c r="C1106">
        <v>3</v>
      </c>
      <c r="D1106" t="s">
        <v>594</v>
      </c>
      <c r="E1106" s="1">
        <v>686202133.41617095</v>
      </c>
      <c r="F1106">
        <v>178.197016595978</v>
      </c>
      <c r="G1106" t="s">
        <v>462</v>
      </c>
    </row>
    <row r="1107" spans="1:7" x14ac:dyDescent="0.3">
      <c r="A1107">
        <v>1105</v>
      </c>
      <c r="B1107">
        <v>2020</v>
      </c>
      <c r="C1107">
        <v>3</v>
      </c>
      <c r="D1107" t="s">
        <v>595</v>
      </c>
      <c r="E1107" s="1">
        <v>443688167.58483201</v>
      </c>
      <c r="F1107">
        <v>207.53437732344599</v>
      </c>
      <c r="G1107" t="s">
        <v>462</v>
      </c>
    </row>
    <row r="1108" spans="1:7" x14ac:dyDescent="0.3">
      <c r="A1108">
        <v>1106</v>
      </c>
      <c r="B1108">
        <v>2020</v>
      </c>
      <c r="C1108">
        <v>3</v>
      </c>
      <c r="D1108" t="s">
        <v>596</v>
      </c>
      <c r="E1108" s="1">
        <v>547816756.07480204</v>
      </c>
      <c r="F1108">
        <v>202.95740778058499</v>
      </c>
      <c r="G1108" t="s">
        <v>462</v>
      </c>
    </row>
    <row r="1109" spans="1:7" x14ac:dyDescent="0.3">
      <c r="A1109">
        <v>1107</v>
      </c>
      <c r="B1109">
        <v>2020</v>
      </c>
      <c r="C1109">
        <v>4</v>
      </c>
      <c r="D1109" t="s">
        <v>558</v>
      </c>
      <c r="E1109" s="1">
        <v>1833825795.12988</v>
      </c>
      <c r="F1109">
        <v>82.585949534191698</v>
      </c>
      <c r="G1109" t="s">
        <v>462</v>
      </c>
    </row>
    <row r="1110" spans="1:7" x14ac:dyDescent="0.3">
      <c r="A1110">
        <v>1108</v>
      </c>
      <c r="B1110">
        <v>2020</v>
      </c>
      <c r="C1110">
        <v>4</v>
      </c>
      <c r="D1110" t="s">
        <v>559</v>
      </c>
      <c r="E1110" s="1">
        <v>748665255.43713903</v>
      </c>
      <c r="F1110">
        <v>689.757450145402</v>
      </c>
      <c r="G1110" t="s">
        <v>462</v>
      </c>
    </row>
    <row r="1111" spans="1:7" x14ac:dyDescent="0.3">
      <c r="A1111">
        <v>1109</v>
      </c>
      <c r="B1111">
        <v>2020</v>
      </c>
      <c r="C1111">
        <v>4</v>
      </c>
      <c r="D1111" t="s">
        <v>560</v>
      </c>
      <c r="E1111" s="1">
        <v>8269171080.7181702</v>
      </c>
      <c r="F1111">
        <v>183.38867579768899</v>
      </c>
      <c r="G1111" t="s">
        <v>462</v>
      </c>
    </row>
    <row r="1112" spans="1:7" x14ac:dyDescent="0.3">
      <c r="A1112">
        <v>1110</v>
      </c>
      <c r="B1112">
        <v>2020</v>
      </c>
      <c r="C1112">
        <v>4</v>
      </c>
      <c r="D1112" t="s">
        <v>561</v>
      </c>
      <c r="E1112" s="1">
        <v>721383548.63761795</v>
      </c>
      <c r="F1112">
        <v>549.50366673906797</v>
      </c>
      <c r="G1112" t="s">
        <v>462</v>
      </c>
    </row>
    <row r="1113" spans="1:7" x14ac:dyDescent="0.3">
      <c r="A1113">
        <v>1111</v>
      </c>
      <c r="B1113">
        <v>2020</v>
      </c>
      <c r="C1113">
        <v>4</v>
      </c>
      <c r="D1113" t="s">
        <v>562</v>
      </c>
      <c r="E1113" s="1">
        <v>258287561.34354299</v>
      </c>
      <c r="F1113">
        <v>611.75801880587505</v>
      </c>
      <c r="G1113" t="s">
        <v>462</v>
      </c>
    </row>
    <row r="1114" spans="1:7" x14ac:dyDescent="0.3">
      <c r="A1114">
        <v>1112</v>
      </c>
      <c r="B1114">
        <v>2020</v>
      </c>
      <c r="C1114">
        <v>4</v>
      </c>
      <c r="D1114" t="s">
        <v>563</v>
      </c>
      <c r="E1114" s="1">
        <v>610974628.21291006</v>
      </c>
      <c r="F1114">
        <v>547.47200192908804</v>
      </c>
      <c r="G1114" t="s">
        <v>462</v>
      </c>
    </row>
    <row r="1115" spans="1:7" x14ac:dyDescent="0.3">
      <c r="A1115">
        <v>1113</v>
      </c>
      <c r="B1115">
        <v>2020</v>
      </c>
      <c r="C1115">
        <v>4</v>
      </c>
      <c r="D1115" t="s">
        <v>564</v>
      </c>
      <c r="E1115" s="1">
        <v>227211778.53975901</v>
      </c>
      <c r="F1115">
        <v>551.44344114927799</v>
      </c>
      <c r="G1115" t="s">
        <v>462</v>
      </c>
    </row>
    <row r="1116" spans="1:7" x14ac:dyDescent="0.3">
      <c r="A1116">
        <v>1114</v>
      </c>
      <c r="B1116">
        <v>2020</v>
      </c>
      <c r="C1116">
        <v>4</v>
      </c>
      <c r="D1116" t="s">
        <v>565</v>
      </c>
      <c r="E1116" s="1">
        <v>3177950106.6955199</v>
      </c>
      <c r="F1116">
        <v>336.35588611435099</v>
      </c>
      <c r="G1116" t="s">
        <v>462</v>
      </c>
    </row>
    <row r="1117" spans="1:7" x14ac:dyDescent="0.3">
      <c r="A1117">
        <v>1115</v>
      </c>
      <c r="B1117">
        <v>2020</v>
      </c>
      <c r="C1117">
        <v>4</v>
      </c>
      <c r="D1117" t="s">
        <v>566</v>
      </c>
      <c r="E1117" s="1">
        <v>7443299576.6343002</v>
      </c>
      <c r="F1117">
        <v>103.222097744558</v>
      </c>
      <c r="G1117" t="s">
        <v>462</v>
      </c>
    </row>
    <row r="1118" spans="1:7" x14ac:dyDescent="0.3">
      <c r="A1118">
        <v>1116</v>
      </c>
      <c r="B1118">
        <v>2020</v>
      </c>
      <c r="C1118">
        <v>4</v>
      </c>
      <c r="D1118" t="s">
        <v>567</v>
      </c>
      <c r="E1118" s="1">
        <v>320814751.264112</v>
      </c>
      <c r="F1118">
        <v>640.90453085203103</v>
      </c>
      <c r="G1118" t="s">
        <v>462</v>
      </c>
    </row>
    <row r="1119" spans="1:7" x14ac:dyDescent="0.3">
      <c r="A1119">
        <v>1117</v>
      </c>
      <c r="B1119">
        <v>2020</v>
      </c>
      <c r="C1119">
        <v>4</v>
      </c>
      <c r="D1119" t="s">
        <v>568</v>
      </c>
      <c r="E1119" s="1">
        <v>10295748731.2568</v>
      </c>
      <c r="F1119">
        <v>189.01486293605001</v>
      </c>
      <c r="G1119" t="s">
        <v>462</v>
      </c>
    </row>
    <row r="1120" spans="1:7" x14ac:dyDescent="0.3">
      <c r="A1120">
        <v>1118</v>
      </c>
      <c r="B1120">
        <v>2020</v>
      </c>
      <c r="C1120">
        <v>4</v>
      </c>
      <c r="D1120" t="s">
        <v>569</v>
      </c>
      <c r="E1120" s="1">
        <v>453167914.92408299</v>
      </c>
      <c r="F1120">
        <v>405.58581001907402</v>
      </c>
      <c r="G1120" t="s">
        <v>462</v>
      </c>
    </row>
    <row r="1121" spans="1:7" x14ac:dyDescent="0.3">
      <c r="A1121">
        <v>1119</v>
      </c>
      <c r="B1121">
        <v>2020</v>
      </c>
      <c r="C1121">
        <v>4</v>
      </c>
      <c r="D1121" t="s">
        <v>570</v>
      </c>
      <c r="E1121" s="1">
        <v>11800844813.4471</v>
      </c>
      <c r="F1121">
        <v>136.78844352052599</v>
      </c>
      <c r="G1121" t="s">
        <v>462</v>
      </c>
    </row>
    <row r="1122" spans="1:7" x14ac:dyDescent="0.3">
      <c r="A1122">
        <v>1120</v>
      </c>
      <c r="B1122">
        <v>2020</v>
      </c>
      <c r="C1122">
        <v>4</v>
      </c>
      <c r="D1122" t="s">
        <v>571</v>
      </c>
      <c r="E1122" s="1">
        <v>376596900.34721798</v>
      </c>
      <c r="F1122">
        <v>522.521352581575</v>
      </c>
      <c r="G1122" t="s">
        <v>462</v>
      </c>
    </row>
    <row r="1123" spans="1:7" x14ac:dyDescent="0.3">
      <c r="A1123">
        <v>1121</v>
      </c>
      <c r="B1123">
        <v>2020</v>
      </c>
      <c r="C1123">
        <v>4</v>
      </c>
      <c r="D1123" t="s">
        <v>572</v>
      </c>
      <c r="E1123" s="1">
        <v>445516204.77779102</v>
      </c>
      <c r="F1123">
        <v>416.70097880295998</v>
      </c>
      <c r="G1123" t="s">
        <v>462</v>
      </c>
    </row>
    <row r="1124" spans="1:7" x14ac:dyDescent="0.3">
      <c r="A1124">
        <v>1122</v>
      </c>
      <c r="B1124">
        <v>2020</v>
      </c>
      <c r="C1124">
        <v>4</v>
      </c>
      <c r="D1124" t="s">
        <v>573</v>
      </c>
      <c r="E1124" s="1">
        <v>3676590388.79213</v>
      </c>
      <c r="F1124">
        <v>178.586821129969</v>
      </c>
      <c r="G1124" t="s">
        <v>462</v>
      </c>
    </row>
    <row r="1125" spans="1:7" x14ac:dyDescent="0.3">
      <c r="A1125">
        <v>1123</v>
      </c>
      <c r="B1125">
        <v>2020</v>
      </c>
      <c r="C1125">
        <v>4</v>
      </c>
      <c r="D1125" t="s">
        <v>575</v>
      </c>
      <c r="E1125" s="1">
        <v>15608902054.800699</v>
      </c>
      <c r="F1125">
        <v>132.503771136989</v>
      </c>
      <c r="G1125" t="s">
        <v>462</v>
      </c>
    </row>
    <row r="1126" spans="1:7" x14ac:dyDescent="0.3">
      <c r="A1126">
        <v>1124</v>
      </c>
      <c r="B1126">
        <v>2020</v>
      </c>
      <c r="C1126">
        <v>4</v>
      </c>
      <c r="D1126" t="s">
        <v>576</v>
      </c>
      <c r="E1126" s="1">
        <v>9119548004.6359005</v>
      </c>
      <c r="F1126">
        <v>135.94484904409899</v>
      </c>
      <c r="G1126" t="s">
        <v>462</v>
      </c>
    </row>
    <row r="1127" spans="1:7" x14ac:dyDescent="0.3">
      <c r="A1127">
        <v>1125</v>
      </c>
      <c r="B1127">
        <v>2020</v>
      </c>
      <c r="C1127">
        <v>4</v>
      </c>
      <c r="E1127" s="1">
        <v>161501956.81839201</v>
      </c>
      <c r="F1127">
        <v>425.302940746199</v>
      </c>
      <c r="G1127" t="s">
        <v>462</v>
      </c>
    </row>
    <row r="1128" spans="1:7" x14ac:dyDescent="0.3">
      <c r="A1128">
        <v>1126</v>
      </c>
      <c r="B1128">
        <v>2020</v>
      </c>
      <c r="C1128">
        <v>4</v>
      </c>
      <c r="E1128" s="1">
        <v>65243578.451299801</v>
      </c>
      <c r="F1128">
        <v>460.10120523736799</v>
      </c>
      <c r="G1128" t="s">
        <v>462</v>
      </c>
    </row>
    <row r="1129" spans="1:7" x14ac:dyDescent="0.3">
      <c r="A1129">
        <v>1127</v>
      </c>
      <c r="B1129">
        <v>2020</v>
      </c>
      <c r="C1129">
        <v>4</v>
      </c>
      <c r="E1129" s="1">
        <v>50371439.409029402</v>
      </c>
      <c r="F1129">
        <v>441.53342679142901</v>
      </c>
      <c r="G1129" t="s">
        <v>462</v>
      </c>
    </row>
    <row r="1130" spans="1:7" x14ac:dyDescent="0.3">
      <c r="A1130">
        <v>1128</v>
      </c>
      <c r="B1130">
        <v>2020</v>
      </c>
      <c r="C1130">
        <v>4</v>
      </c>
      <c r="D1130" t="s">
        <v>577</v>
      </c>
      <c r="E1130" s="1">
        <v>556126121.47272003</v>
      </c>
      <c r="F1130">
        <v>701.09431413472805</v>
      </c>
      <c r="G1130" t="s">
        <v>462</v>
      </c>
    </row>
    <row r="1131" spans="1:7" x14ac:dyDescent="0.3">
      <c r="A1131">
        <v>1129</v>
      </c>
      <c r="B1131">
        <v>2020</v>
      </c>
      <c r="C1131">
        <v>4</v>
      </c>
      <c r="D1131" t="s">
        <v>578</v>
      </c>
      <c r="E1131" s="1">
        <v>1024312239.624</v>
      </c>
      <c r="F1131">
        <v>405.168849826746</v>
      </c>
      <c r="G1131" t="s">
        <v>462</v>
      </c>
    </row>
    <row r="1132" spans="1:7" x14ac:dyDescent="0.3">
      <c r="A1132">
        <v>1130</v>
      </c>
      <c r="B1132">
        <v>2020</v>
      </c>
      <c r="C1132">
        <v>4</v>
      </c>
      <c r="D1132" t="s">
        <v>579</v>
      </c>
      <c r="E1132" s="1">
        <v>739992235.71109498</v>
      </c>
      <c r="F1132">
        <v>347.002120499189</v>
      </c>
      <c r="G1132" t="s">
        <v>462</v>
      </c>
    </row>
    <row r="1133" spans="1:7" x14ac:dyDescent="0.3">
      <c r="A1133">
        <v>1131</v>
      </c>
      <c r="B1133">
        <v>2020</v>
      </c>
      <c r="C1133">
        <v>4</v>
      </c>
      <c r="D1133" t="s">
        <v>580</v>
      </c>
      <c r="E1133" s="1">
        <v>5512709205.3105698</v>
      </c>
      <c r="F1133">
        <v>199.210569277475</v>
      </c>
      <c r="G1133" t="s">
        <v>462</v>
      </c>
    </row>
    <row r="1134" spans="1:7" x14ac:dyDescent="0.3">
      <c r="A1134">
        <v>1132</v>
      </c>
      <c r="B1134">
        <v>2020</v>
      </c>
      <c r="C1134">
        <v>4</v>
      </c>
      <c r="D1134" t="s">
        <v>581</v>
      </c>
      <c r="E1134" s="1">
        <v>7164472132.1464901</v>
      </c>
      <c r="F1134">
        <v>198.82583189550701</v>
      </c>
      <c r="G1134" t="s">
        <v>462</v>
      </c>
    </row>
    <row r="1135" spans="1:7" x14ac:dyDescent="0.3">
      <c r="A1135">
        <v>1133</v>
      </c>
      <c r="B1135">
        <v>2020</v>
      </c>
      <c r="C1135">
        <v>4</v>
      </c>
      <c r="D1135" t="s">
        <v>582</v>
      </c>
      <c r="E1135" s="1">
        <v>6661812818.3780298</v>
      </c>
      <c r="F1135">
        <v>150.678055806207</v>
      </c>
      <c r="G1135" t="s">
        <v>462</v>
      </c>
    </row>
    <row r="1136" spans="1:7" x14ac:dyDescent="0.3">
      <c r="A1136">
        <v>1134</v>
      </c>
      <c r="B1136">
        <v>2020</v>
      </c>
      <c r="C1136">
        <v>4</v>
      </c>
      <c r="D1136" t="s">
        <v>583</v>
      </c>
      <c r="E1136" s="1">
        <v>406286451.81799197</v>
      </c>
      <c r="F1136">
        <v>306.95427162423903</v>
      </c>
      <c r="G1136" t="s">
        <v>462</v>
      </c>
    </row>
    <row r="1137" spans="1:7" x14ac:dyDescent="0.3">
      <c r="A1137">
        <v>1135</v>
      </c>
      <c r="B1137">
        <v>2020</v>
      </c>
      <c r="C1137">
        <v>4</v>
      </c>
      <c r="D1137" t="s">
        <v>584</v>
      </c>
      <c r="E1137" s="1">
        <v>3932706090.7608199</v>
      </c>
      <c r="F1137">
        <v>267.20306836100701</v>
      </c>
      <c r="G1137" t="s">
        <v>462</v>
      </c>
    </row>
    <row r="1138" spans="1:7" x14ac:dyDescent="0.3">
      <c r="A1138">
        <v>1136</v>
      </c>
      <c r="B1138">
        <v>2020</v>
      </c>
      <c r="C1138">
        <v>4</v>
      </c>
      <c r="D1138" t="s">
        <v>585</v>
      </c>
      <c r="E1138" s="1">
        <v>3973088280.6458302</v>
      </c>
      <c r="F1138">
        <v>438.67284841363602</v>
      </c>
      <c r="G1138" t="s">
        <v>462</v>
      </c>
    </row>
    <row r="1139" spans="1:7" x14ac:dyDescent="0.3">
      <c r="A1139">
        <v>1137</v>
      </c>
      <c r="B1139">
        <v>2020</v>
      </c>
      <c r="C1139">
        <v>4</v>
      </c>
      <c r="D1139" t="s">
        <v>586</v>
      </c>
      <c r="E1139" s="1">
        <v>5535120142.6341896</v>
      </c>
      <c r="F1139">
        <v>109.767751975685</v>
      </c>
      <c r="G1139" t="s">
        <v>462</v>
      </c>
    </row>
    <row r="1140" spans="1:7" x14ac:dyDescent="0.3">
      <c r="A1140">
        <v>1138</v>
      </c>
      <c r="B1140">
        <v>2020</v>
      </c>
      <c r="C1140">
        <v>4</v>
      </c>
      <c r="D1140" t="s">
        <v>587</v>
      </c>
      <c r="E1140" s="1">
        <v>2192163995.0931001</v>
      </c>
      <c r="F1140">
        <v>602.226692043041</v>
      </c>
      <c r="G1140" t="s">
        <v>462</v>
      </c>
    </row>
    <row r="1141" spans="1:7" x14ac:dyDescent="0.3">
      <c r="A1141">
        <v>1139</v>
      </c>
      <c r="B1141">
        <v>2020</v>
      </c>
      <c r="C1141">
        <v>4</v>
      </c>
      <c r="D1141" t="s">
        <v>588</v>
      </c>
      <c r="E1141" s="1">
        <v>8407024390.8218403</v>
      </c>
      <c r="F1141">
        <v>201.62895447377801</v>
      </c>
      <c r="G1141" t="s">
        <v>462</v>
      </c>
    </row>
    <row r="1142" spans="1:7" x14ac:dyDescent="0.3">
      <c r="A1142">
        <v>1140</v>
      </c>
      <c r="B1142">
        <v>2020</v>
      </c>
      <c r="C1142">
        <v>4</v>
      </c>
      <c r="D1142" t="s">
        <v>589</v>
      </c>
      <c r="E1142" s="1">
        <v>1198291253.1898401</v>
      </c>
      <c r="F1142">
        <v>668.73838801953002</v>
      </c>
      <c r="G1142" t="s">
        <v>462</v>
      </c>
    </row>
    <row r="1143" spans="1:7" x14ac:dyDescent="0.3">
      <c r="A1143">
        <v>1141</v>
      </c>
      <c r="B1143">
        <v>2020</v>
      </c>
      <c r="C1143">
        <v>4</v>
      </c>
      <c r="D1143" t="s">
        <v>590</v>
      </c>
      <c r="E1143" s="1">
        <v>356173001.030999</v>
      </c>
      <c r="F1143">
        <v>644.50896961259298</v>
      </c>
      <c r="G1143" t="s">
        <v>462</v>
      </c>
    </row>
    <row r="1144" spans="1:7" x14ac:dyDescent="0.3">
      <c r="A1144">
        <v>1142</v>
      </c>
      <c r="B1144">
        <v>2020</v>
      </c>
      <c r="C1144">
        <v>4</v>
      </c>
      <c r="D1144" t="s">
        <v>591</v>
      </c>
      <c r="E1144" s="1">
        <v>454996731.91757298</v>
      </c>
      <c r="F1144">
        <v>608.767804844681</v>
      </c>
      <c r="G1144" t="s">
        <v>462</v>
      </c>
    </row>
    <row r="1145" spans="1:7" x14ac:dyDescent="0.3">
      <c r="A1145">
        <v>1143</v>
      </c>
      <c r="B1145">
        <v>2020</v>
      </c>
      <c r="C1145">
        <v>4</v>
      </c>
      <c r="D1145" t="s">
        <v>592</v>
      </c>
      <c r="E1145" s="1">
        <v>521814786.00248098</v>
      </c>
      <c r="F1145">
        <v>524.48258404472301</v>
      </c>
      <c r="G1145" t="s">
        <v>462</v>
      </c>
    </row>
    <row r="1146" spans="1:7" x14ac:dyDescent="0.3">
      <c r="A1146">
        <v>1144</v>
      </c>
      <c r="B1146">
        <v>2020</v>
      </c>
      <c r="C1146">
        <v>4</v>
      </c>
      <c r="D1146" t="s">
        <v>593</v>
      </c>
      <c r="E1146" s="1">
        <v>432368951.73227799</v>
      </c>
      <c r="F1146">
        <v>593.78224923829896</v>
      </c>
      <c r="G1146" t="s">
        <v>462</v>
      </c>
    </row>
    <row r="1147" spans="1:7" x14ac:dyDescent="0.3">
      <c r="A1147">
        <v>1145</v>
      </c>
      <c r="B1147">
        <v>2020</v>
      </c>
      <c r="C1147">
        <v>4</v>
      </c>
      <c r="D1147" t="s">
        <v>594</v>
      </c>
      <c r="E1147" s="1">
        <v>686202133.41617095</v>
      </c>
      <c r="F1147">
        <v>420.19651137116398</v>
      </c>
      <c r="G1147" t="s">
        <v>462</v>
      </c>
    </row>
    <row r="1148" spans="1:7" x14ac:dyDescent="0.3">
      <c r="A1148">
        <v>1146</v>
      </c>
      <c r="B1148">
        <v>2020</v>
      </c>
      <c r="C1148">
        <v>4</v>
      </c>
      <c r="D1148" t="s">
        <v>595</v>
      </c>
      <c r="E1148" s="1">
        <v>443688167.58483201</v>
      </c>
      <c r="F1148">
        <v>710.53407718460403</v>
      </c>
      <c r="G1148" t="s">
        <v>462</v>
      </c>
    </row>
    <row r="1149" spans="1:7" x14ac:dyDescent="0.3">
      <c r="A1149">
        <v>1147</v>
      </c>
      <c r="B1149">
        <v>2020</v>
      </c>
      <c r="C1149">
        <v>4</v>
      </c>
      <c r="D1149" t="s">
        <v>596</v>
      </c>
      <c r="E1149" s="1">
        <v>547816756.07480204</v>
      </c>
      <c r="F1149">
        <v>731.64456983444404</v>
      </c>
      <c r="G1149" t="s">
        <v>462</v>
      </c>
    </row>
    <row r="1150" spans="1:7" x14ac:dyDescent="0.3">
      <c r="A1150">
        <v>1148</v>
      </c>
      <c r="B1150">
        <v>2020</v>
      </c>
      <c r="C1150">
        <v>5</v>
      </c>
      <c r="D1150" t="s">
        <v>558</v>
      </c>
      <c r="E1150" s="1">
        <v>1833825795.12988</v>
      </c>
      <c r="F1150">
        <v>1.34835251879129E-2</v>
      </c>
      <c r="G1150" t="s">
        <v>462</v>
      </c>
    </row>
    <row r="1151" spans="1:7" x14ac:dyDescent="0.3">
      <c r="A1151">
        <v>1149</v>
      </c>
      <c r="B1151">
        <v>2020</v>
      </c>
      <c r="C1151">
        <v>5</v>
      </c>
      <c r="D1151" t="s">
        <v>559</v>
      </c>
      <c r="E1151" s="1">
        <v>748665255.43713903</v>
      </c>
      <c r="F1151">
        <v>177.647683243437</v>
      </c>
      <c r="G1151" t="s">
        <v>462</v>
      </c>
    </row>
    <row r="1152" spans="1:7" x14ac:dyDescent="0.3">
      <c r="A1152">
        <v>1150</v>
      </c>
      <c r="B1152">
        <v>2020</v>
      </c>
      <c r="C1152">
        <v>5</v>
      </c>
      <c r="D1152" t="s">
        <v>560</v>
      </c>
      <c r="E1152" s="1">
        <v>8269171080.7181702</v>
      </c>
      <c r="F1152">
        <v>104.694919296593</v>
      </c>
      <c r="G1152" t="s">
        <v>462</v>
      </c>
    </row>
    <row r="1153" spans="1:7" x14ac:dyDescent="0.3">
      <c r="A1153">
        <v>1151</v>
      </c>
      <c r="B1153">
        <v>2020</v>
      </c>
      <c r="C1153">
        <v>5</v>
      </c>
      <c r="D1153" t="s">
        <v>561</v>
      </c>
      <c r="E1153" s="1">
        <v>721383548.63761795</v>
      </c>
      <c r="F1153">
        <v>245.97934751302299</v>
      </c>
      <c r="G1153" t="s">
        <v>462</v>
      </c>
    </row>
    <row r="1154" spans="1:7" x14ac:dyDescent="0.3">
      <c r="A1154">
        <v>1152</v>
      </c>
      <c r="B1154">
        <v>2020</v>
      </c>
      <c r="C1154">
        <v>5</v>
      </c>
      <c r="D1154" t="s">
        <v>562</v>
      </c>
      <c r="E1154" s="1">
        <v>258287561.34354299</v>
      </c>
      <c r="F1154">
        <v>328.801747615583</v>
      </c>
      <c r="G1154" t="s">
        <v>462</v>
      </c>
    </row>
    <row r="1155" spans="1:7" x14ac:dyDescent="0.3">
      <c r="A1155">
        <v>1153</v>
      </c>
      <c r="B1155">
        <v>2020</v>
      </c>
      <c r="C1155">
        <v>5</v>
      </c>
      <c r="D1155" t="s">
        <v>563</v>
      </c>
      <c r="E1155" s="1">
        <v>610974628.21291006</v>
      </c>
      <c r="F1155">
        <v>172.242416514025</v>
      </c>
      <c r="G1155" t="s">
        <v>462</v>
      </c>
    </row>
    <row r="1156" spans="1:7" x14ac:dyDescent="0.3">
      <c r="A1156">
        <v>1154</v>
      </c>
      <c r="B1156">
        <v>2020</v>
      </c>
      <c r="C1156">
        <v>5</v>
      </c>
      <c r="D1156" t="s">
        <v>564</v>
      </c>
      <c r="E1156" s="1">
        <v>227211778.53975901</v>
      </c>
      <c r="F1156">
        <v>269.66056552354303</v>
      </c>
      <c r="G1156" t="s">
        <v>462</v>
      </c>
    </row>
    <row r="1157" spans="1:7" x14ac:dyDescent="0.3">
      <c r="A1157">
        <v>1155</v>
      </c>
      <c r="B1157">
        <v>2020</v>
      </c>
      <c r="C1157">
        <v>5</v>
      </c>
      <c r="D1157" t="s">
        <v>565</v>
      </c>
      <c r="E1157" s="1">
        <v>3177950106.6955199</v>
      </c>
      <c r="F1157">
        <v>53.103772369584497</v>
      </c>
      <c r="G1157" t="s">
        <v>462</v>
      </c>
    </row>
    <row r="1158" spans="1:7" x14ac:dyDescent="0.3">
      <c r="A1158">
        <v>1156</v>
      </c>
      <c r="B1158">
        <v>2020</v>
      </c>
      <c r="C1158">
        <v>5</v>
      </c>
      <c r="D1158" t="s">
        <v>566</v>
      </c>
      <c r="E1158" s="1">
        <v>7443299576.6343002</v>
      </c>
      <c r="F1158">
        <v>7.0863027772514897</v>
      </c>
      <c r="G1158" t="s">
        <v>462</v>
      </c>
    </row>
    <row r="1159" spans="1:7" x14ac:dyDescent="0.3">
      <c r="A1159">
        <v>1157</v>
      </c>
      <c r="B1159">
        <v>2020</v>
      </c>
      <c r="C1159">
        <v>5</v>
      </c>
      <c r="D1159" t="s">
        <v>567</v>
      </c>
      <c r="E1159" s="1">
        <v>320814751.264112</v>
      </c>
      <c r="F1159">
        <v>260.18746784061699</v>
      </c>
      <c r="G1159" t="s">
        <v>462</v>
      </c>
    </row>
    <row r="1160" spans="1:7" x14ac:dyDescent="0.3">
      <c r="A1160">
        <v>1158</v>
      </c>
      <c r="B1160">
        <v>2020</v>
      </c>
      <c r="C1160">
        <v>5</v>
      </c>
      <c r="D1160" t="s">
        <v>568</v>
      </c>
      <c r="E1160" s="1">
        <v>10295748731.2568</v>
      </c>
      <c r="F1160">
        <v>124.49587152839101</v>
      </c>
      <c r="G1160" t="s">
        <v>462</v>
      </c>
    </row>
    <row r="1161" spans="1:7" x14ac:dyDescent="0.3">
      <c r="A1161">
        <v>1159</v>
      </c>
      <c r="B1161">
        <v>2020</v>
      </c>
      <c r="C1161">
        <v>5</v>
      </c>
      <c r="D1161" t="s">
        <v>569</v>
      </c>
      <c r="E1161" s="1">
        <v>453167914.92408299</v>
      </c>
      <c r="F1161">
        <v>107.098358754903</v>
      </c>
      <c r="G1161" t="s">
        <v>462</v>
      </c>
    </row>
    <row r="1162" spans="1:7" x14ac:dyDescent="0.3">
      <c r="A1162">
        <v>1160</v>
      </c>
      <c r="B1162">
        <v>2020</v>
      </c>
      <c r="C1162">
        <v>5</v>
      </c>
      <c r="D1162" t="s">
        <v>570</v>
      </c>
      <c r="E1162" s="1">
        <v>11800844813.4471</v>
      </c>
      <c r="F1162">
        <v>16.247272696463799</v>
      </c>
      <c r="G1162" t="s">
        <v>462</v>
      </c>
    </row>
    <row r="1163" spans="1:7" x14ac:dyDescent="0.3">
      <c r="A1163">
        <v>1161</v>
      </c>
      <c r="B1163">
        <v>2020</v>
      </c>
      <c r="C1163">
        <v>5</v>
      </c>
      <c r="D1163" t="s">
        <v>571</v>
      </c>
      <c r="E1163" s="1">
        <v>376596900.34721798</v>
      </c>
      <c r="F1163">
        <v>186.32769908821101</v>
      </c>
      <c r="G1163" t="s">
        <v>462</v>
      </c>
    </row>
    <row r="1164" spans="1:7" x14ac:dyDescent="0.3">
      <c r="A1164">
        <v>1162</v>
      </c>
      <c r="B1164">
        <v>2020</v>
      </c>
      <c r="C1164">
        <v>5</v>
      </c>
      <c r="D1164" t="s">
        <v>572</v>
      </c>
      <c r="E1164" s="1">
        <v>445516204.77779102</v>
      </c>
      <c r="F1164">
        <v>129.88457671221499</v>
      </c>
      <c r="G1164" t="s">
        <v>462</v>
      </c>
    </row>
    <row r="1165" spans="1:7" x14ac:dyDescent="0.3">
      <c r="A1165">
        <v>1163</v>
      </c>
      <c r="B1165">
        <v>2020</v>
      </c>
      <c r="C1165">
        <v>5</v>
      </c>
      <c r="D1165" t="s">
        <v>573</v>
      </c>
      <c r="E1165" s="1">
        <v>3676590388.79213</v>
      </c>
      <c r="F1165">
        <v>150.89227072857199</v>
      </c>
      <c r="G1165" t="s">
        <v>462</v>
      </c>
    </row>
    <row r="1166" spans="1:7" x14ac:dyDescent="0.3">
      <c r="A1166">
        <v>1164</v>
      </c>
      <c r="B1166">
        <v>2020</v>
      </c>
      <c r="C1166">
        <v>5</v>
      </c>
      <c r="D1166" t="s">
        <v>575</v>
      </c>
      <c r="E1166" s="1">
        <v>15608902054.800699</v>
      </c>
      <c r="F1166">
        <v>25.7422914546332</v>
      </c>
      <c r="G1166" t="s">
        <v>462</v>
      </c>
    </row>
    <row r="1167" spans="1:7" x14ac:dyDescent="0.3">
      <c r="A1167">
        <v>1165</v>
      </c>
      <c r="B1167">
        <v>2020</v>
      </c>
      <c r="C1167">
        <v>5</v>
      </c>
      <c r="D1167" t="s">
        <v>576</v>
      </c>
      <c r="E1167" s="1">
        <v>9119548004.6359005</v>
      </c>
      <c r="F1167">
        <v>17.425384032902599</v>
      </c>
      <c r="G1167" t="s">
        <v>462</v>
      </c>
    </row>
    <row r="1168" spans="1:7" x14ac:dyDescent="0.3">
      <c r="A1168">
        <v>1166</v>
      </c>
      <c r="B1168">
        <v>2020</v>
      </c>
      <c r="C1168">
        <v>5</v>
      </c>
      <c r="E1168" s="1">
        <v>161501956.81839201</v>
      </c>
      <c r="F1168">
        <v>275.46943847134003</v>
      </c>
      <c r="G1168" t="s">
        <v>462</v>
      </c>
    </row>
    <row r="1169" spans="1:7" x14ac:dyDescent="0.3">
      <c r="A1169">
        <v>1167</v>
      </c>
      <c r="B1169">
        <v>2020</v>
      </c>
      <c r="C1169">
        <v>5</v>
      </c>
      <c r="E1169" s="1">
        <v>65243578.451299801</v>
      </c>
      <c r="F1169">
        <v>244.09689482127001</v>
      </c>
      <c r="G1169" t="s">
        <v>462</v>
      </c>
    </row>
    <row r="1170" spans="1:7" x14ac:dyDescent="0.3">
      <c r="A1170">
        <v>1168</v>
      </c>
      <c r="B1170">
        <v>2020</v>
      </c>
      <c r="C1170">
        <v>5</v>
      </c>
      <c r="E1170" s="1">
        <v>50371439.409029402</v>
      </c>
      <c r="F1170">
        <v>231.16228611534399</v>
      </c>
      <c r="G1170" t="s">
        <v>462</v>
      </c>
    </row>
    <row r="1171" spans="1:7" x14ac:dyDescent="0.3">
      <c r="A1171">
        <v>1169</v>
      </c>
      <c r="B1171">
        <v>2020</v>
      </c>
      <c r="C1171">
        <v>5</v>
      </c>
      <c r="D1171" t="s">
        <v>577</v>
      </c>
      <c r="E1171" s="1">
        <v>556126121.47272003</v>
      </c>
      <c r="F1171">
        <v>251.20018074364199</v>
      </c>
      <c r="G1171" t="s">
        <v>462</v>
      </c>
    </row>
    <row r="1172" spans="1:7" x14ac:dyDescent="0.3">
      <c r="A1172">
        <v>1170</v>
      </c>
      <c r="B1172">
        <v>2020</v>
      </c>
      <c r="C1172">
        <v>5</v>
      </c>
      <c r="D1172" t="s">
        <v>578</v>
      </c>
      <c r="E1172" s="1">
        <v>1024312239.624</v>
      </c>
      <c r="F1172">
        <v>103.40190176175101</v>
      </c>
      <c r="G1172" t="s">
        <v>462</v>
      </c>
    </row>
    <row r="1173" spans="1:7" x14ac:dyDescent="0.3">
      <c r="A1173">
        <v>1171</v>
      </c>
      <c r="B1173">
        <v>2020</v>
      </c>
      <c r="C1173">
        <v>5</v>
      </c>
      <c r="D1173" t="s">
        <v>579</v>
      </c>
      <c r="E1173" s="1">
        <v>739992235.71109498</v>
      </c>
      <c r="F1173">
        <v>67.395376996889098</v>
      </c>
      <c r="G1173" t="s">
        <v>462</v>
      </c>
    </row>
    <row r="1174" spans="1:7" x14ac:dyDescent="0.3">
      <c r="A1174">
        <v>1172</v>
      </c>
      <c r="B1174">
        <v>2020</v>
      </c>
      <c r="C1174">
        <v>5</v>
      </c>
      <c r="D1174" t="s">
        <v>580</v>
      </c>
      <c r="E1174" s="1">
        <v>5512709205.3105698</v>
      </c>
      <c r="F1174">
        <v>19.266569367685801</v>
      </c>
      <c r="G1174" t="s">
        <v>462</v>
      </c>
    </row>
    <row r="1175" spans="1:7" x14ac:dyDescent="0.3">
      <c r="A1175">
        <v>1173</v>
      </c>
      <c r="B1175">
        <v>2020</v>
      </c>
      <c r="C1175">
        <v>5</v>
      </c>
      <c r="D1175" t="s">
        <v>581</v>
      </c>
      <c r="E1175" s="1">
        <v>7164472132.1464901</v>
      </c>
      <c r="F1175">
        <v>107.741595892494</v>
      </c>
      <c r="G1175" t="s">
        <v>462</v>
      </c>
    </row>
    <row r="1176" spans="1:7" x14ac:dyDescent="0.3">
      <c r="A1176">
        <v>1174</v>
      </c>
      <c r="B1176">
        <v>2020</v>
      </c>
      <c r="C1176">
        <v>5</v>
      </c>
      <c r="D1176" t="s">
        <v>582</v>
      </c>
      <c r="E1176" s="1">
        <v>6661812818.3780298</v>
      </c>
      <c r="F1176">
        <v>11.3240182156842</v>
      </c>
      <c r="G1176" t="s">
        <v>462</v>
      </c>
    </row>
    <row r="1177" spans="1:7" x14ac:dyDescent="0.3">
      <c r="A1177">
        <v>1175</v>
      </c>
      <c r="B1177">
        <v>2020</v>
      </c>
      <c r="C1177">
        <v>5</v>
      </c>
      <c r="D1177" t="s">
        <v>583</v>
      </c>
      <c r="E1177" s="1">
        <v>406286451.81799197</v>
      </c>
      <c r="F1177">
        <v>183.692613159123</v>
      </c>
      <c r="G1177" t="s">
        <v>462</v>
      </c>
    </row>
    <row r="1178" spans="1:7" x14ac:dyDescent="0.3">
      <c r="A1178">
        <v>1176</v>
      </c>
      <c r="B1178">
        <v>2020</v>
      </c>
      <c r="C1178">
        <v>5</v>
      </c>
      <c r="D1178" t="s">
        <v>584</v>
      </c>
      <c r="E1178" s="1">
        <v>3932706090.7608199</v>
      </c>
      <c r="F1178">
        <v>25.277285561740801</v>
      </c>
      <c r="G1178" t="s">
        <v>462</v>
      </c>
    </row>
    <row r="1179" spans="1:7" x14ac:dyDescent="0.3">
      <c r="A1179">
        <v>1177</v>
      </c>
      <c r="B1179">
        <v>2020</v>
      </c>
      <c r="C1179">
        <v>5</v>
      </c>
      <c r="D1179" t="s">
        <v>585</v>
      </c>
      <c r="E1179" s="1">
        <v>3973088280.6458302</v>
      </c>
      <c r="F1179">
        <v>46.485208533691399</v>
      </c>
      <c r="G1179" t="s">
        <v>462</v>
      </c>
    </row>
    <row r="1180" spans="1:7" x14ac:dyDescent="0.3">
      <c r="A1180">
        <v>1178</v>
      </c>
      <c r="B1180">
        <v>2020</v>
      </c>
      <c r="C1180">
        <v>5</v>
      </c>
      <c r="D1180" t="s">
        <v>586</v>
      </c>
      <c r="E1180" s="1">
        <v>5535120142.6341896</v>
      </c>
      <c r="F1180">
        <v>9.1916389481187295</v>
      </c>
      <c r="G1180" t="s">
        <v>462</v>
      </c>
    </row>
    <row r="1181" spans="1:7" x14ac:dyDescent="0.3">
      <c r="A1181">
        <v>1179</v>
      </c>
      <c r="B1181">
        <v>2020</v>
      </c>
      <c r="C1181">
        <v>5</v>
      </c>
      <c r="D1181" t="s">
        <v>587</v>
      </c>
      <c r="E1181" s="1">
        <v>2192163995.0931001</v>
      </c>
      <c r="F1181">
        <v>131.55406275174599</v>
      </c>
      <c r="G1181" t="s">
        <v>462</v>
      </c>
    </row>
    <row r="1182" spans="1:7" x14ac:dyDescent="0.3">
      <c r="A1182">
        <v>1180</v>
      </c>
      <c r="B1182">
        <v>2020</v>
      </c>
      <c r="C1182">
        <v>5</v>
      </c>
      <c r="D1182" t="s">
        <v>588</v>
      </c>
      <c r="E1182" s="1">
        <v>8407024390.8218403</v>
      </c>
      <c r="F1182">
        <v>25.525172752963702</v>
      </c>
      <c r="G1182" t="s">
        <v>462</v>
      </c>
    </row>
    <row r="1183" spans="1:7" x14ac:dyDescent="0.3">
      <c r="A1183">
        <v>1181</v>
      </c>
      <c r="B1183">
        <v>2020</v>
      </c>
      <c r="C1183">
        <v>5</v>
      </c>
      <c r="D1183" t="s">
        <v>589</v>
      </c>
      <c r="E1183" s="1">
        <v>1198291253.1898401</v>
      </c>
      <c r="F1183">
        <v>219.62348451333699</v>
      </c>
      <c r="G1183" t="s">
        <v>462</v>
      </c>
    </row>
    <row r="1184" spans="1:7" x14ac:dyDescent="0.3">
      <c r="A1184">
        <v>1182</v>
      </c>
      <c r="B1184">
        <v>2020</v>
      </c>
      <c r="C1184">
        <v>5</v>
      </c>
      <c r="D1184" t="s">
        <v>590</v>
      </c>
      <c r="E1184" s="1">
        <v>356173001.030999</v>
      </c>
      <c r="F1184">
        <v>266.42408800774399</v>
      </c>
      <c r="G1184" t="s">
        <v>462</v>
      </c>
    </row>
    <row r="1185" spans="1:7" x14ac:dyDescent="0.3">
      <c r="A1185">
        <v>1183</v>
      </c>
      <c r="B1185">
        <v>2020</v>
      </c>
      <c r="C1185">
        <v>5</v>
      </c>
      <c r="D1185" t="s">
        <v>591</v>
      </c>
      <c r="E1185" s="1">
        <v>454996731.91757298</v>
      </c>
      <c r="F1185">
        <v>249.80096188151001</v>
      </c>
      <c r="G1185" t="s">
        <v>462</v>
      </c>
    </row>
    <row r="1186" spans="1:7" x14ac:dyDescent="0.3">
      <c r="A1186">
        <v>1184</v>
      </c>
      <c r="B1186">
        <v>2020</v>
      </c>
      <c r="C1186">
        <v>5</v>
      </c>
      <c r="D1186" t="s">
        <v>592</v>
      </c>
      <c r="E1186" s="1">
        <v>521814786.00248098</v>
      </c>
      <c r="F1186">
        <v>266.80079532342802</v>
      </c>
      <c r="G1186" t="s">
        <v>462</v>
      </c>
    </row>
    <row r="1187" spans="1:7" x14ac:dyDescent="0.3">
      <c r="A1187">
        <v>1185</v>
      </c>
      <c r="B1187">
        <v>2020</v>
      </c>
      <c r="C1187">
        <v>5</v>
      </c>
      <c r="D1187" t="s">
        <v>593</v>
      </c>
      <c r="E1187" s="1">
        <v>432368951.73227799</v>
      </c>
      <c r="F1187">
        <v>235.38714156428401</v>
      </c>
      <c r="G1187" t="s">
        <v>462</v>
      </c>
    </row>
    <row r="1188" spans="1:7" x14ac:dyDescent="0.3">
      <c r="A1188">
        <v>1186</v>
      </c>
      <c r="B1188">
        <v>2020</v>
      </c>
      <c r="C1188">
        <v>5</v>
      </c>
      <c r="D1188" t="s">
        <v>594</v>
      </c>
      <c r="E1188" s="1">
        <v>686202133.41617095</v>
      </c>
      <c r="F1188">
        <v>181.196128572063</v>
      </c>
      <c r="G1188" t="s">
        <v>462</v>
      </c>
    </row>
    <row r="1189" spans="1:7" x14ac:dyDescent="0.3">
      <c r="A1189">
        <v>1187</v>
      </c>
      <c r="B1189">
        <v>2020</v>
      </c>
      <c r="C1189">
        <v>5</v>
      </c>
      <c r="D1189" t="s">
        <v>595</v>
      </c>
      <c r="E1189" s="1">
        <v>443688167.58483201</v>
      </c>
      <c r="F1189">
        <v>265.66559909741198</v>
      </c>
      <c r="G1189" t="s">
        <v>462</v>
      </c>
    </row>
    <row r="1190" spans="1:7" x14ac:dyDescent="0.3">
      <c r="A1190">
        <v>1188</v>
      </c>
      <c r="B1190">
        <v>2020</v>
      </c>
      <c r="C1190">
        <v>5</v>
      </c>
      <c r="D1190" t="s">
        <v>596</v>
      </c>
      <c r="E1190" s="1">
        <v>547816756.07480204</v>
      </c>
      <c r="F1190">
        <v>271.48306862315599</v>
      </c>
      <c r="G1190" t="s">
        <v>462</v>
      </c>
    </row>
    <row r="1191" spans="1:7" x14ac:dyDescent="0.3">
      <c r="A1191">
        <v>1189</v>
      </c>
      <c r="B1191">
        <v>2020</v>
      </c>
      <c r="C1191">
        <v>6</v>
      </c>
      <c r="D1191" t="s">
        <v>558</v>
      </c>
      <c r="E1191" s="1">
        <v>1833825795.12988</v>
      </c>
      <c r="F1191" s="222">
        <v>3.5061234631255499E-10</v>
      </c>
      <c r="G1191" t="s">
        <v>462</v>
      </c>
    </row>
    <row r="1192" spans="1:7" x14ac:dyDescent="0.3">
      <c r="A1192">
        <v>1190</v>
      </c>
      <c r="B1192">
        <v>2020</v>
      </c>
      <c r="C1192">
        <v>6</v>
      </c>
      <c r="D1192" t="s">
        <v>559</v>
      </c>
      <c r="E1192" s="1">
        <v>748665255.43713903</v>
      </c>
      <c r="F1192">
        <v>23.678892787882798</v>
      </c>
      <c r="G1192" t="s">
        <v>462</v>
      </c>
    </row>
    <row r="1193" spans="1:7" x14ac:dyDescent="0.3">
      <c r="A1193">
        <v>1191</v>
      </c>
      <c r="B1193">
        <v>2020</v>
      </c>
      <c r="C1193">
        <v>6</v>
      </c>
      <c r="D1193" t="s">
        <v>560</v>
      </c>
      <c r="E1193" s="1">
        <v>8269171080.7181702</v>
      </c>
      <c r="F1193">
        <v>48.561436572743297</v>
      </c>
      <c r="G1193" t="s">
        <v>462</v>
      </c>
    </row>
    <row r="1194" spans="1:7" x14ac:dyDescent="0.3">
      <c r="A1194">
        <v>1192</v>
      </c>
      <c r="B1194">
        <v>2020</v>
      </c>
      <c r="C1194">
        <v>6</v>
      </c>
      <c r="D1194" t="s">
        <v>561</v>
      </c>
      <c r="E1194" s="1">
        <v>721383548.63761795</v>
      </c>
      <c r="F1194">
        <v>67.995924455115698</v>
      </c>
      <c r="G1194" t="s">
        <v>462</v>
      </c>
    </row>
    <row r="1195" spans="1:7" x14ac:dyDescent="0.3">
      <c r="A1195">
        <v>1193</v>
      </c>
      <c r="B1195">
        <v>2020</v>
      </c>
      <c r="C1195">
        <v>6</v>
      </c>
      <c r="D1195" t="s">
        <v>562</v>
      </c>
      <c r="E1195" s="1">
        <v>258287561.34354299</v>
      </c>
      <c r="F1195">
        <v>101.21896875256201</v>
      </c>
      <c r="G1195" t="s">
        <v>462</v>
      </c>
    </row>
    <row r="1196" spans="1:7" x14ac:dyDescent="0.3">
      <c r="A1196">
        <v>1194</v>
      </c>
      <c r="B1196">
        <v>2020</v>
      </c>
      <c r="C1196">
        <v>6</v>
      </c>
      <c r="D1196" t="s">
        <v>563</v>
      </c>
      <c r="E1196" s="1">
        <v>610974628.21291006</v>
      </c>
      <c r="F1196">
        <v>22.694700703693702</v>
      </c>
      <c r="G1196" t="s">
        <v>462</v>
      </c>
    </row>
    <row r="1197" spans="1:7" x14ac:dyDescent="0.3">
      <c r="A1197">
        <v>1195</v>
      </c>
      <c r="B1197">
        <v>2020</v>
      </c>
      <c r="C1197">
        <v>6</v>
      </c>
      <c r="D1197" t="s">
        <v>564</v>
      </c>
      <c r="E1197" s="1">
        <v>227211778.53975901</v>
      </c>
      <c r="F1197">
        <v>62.2414614437632</v>
      </c>
      <c r="G1197" t="s">
        <v>462</v>
      </c>
    </row>
    <row r="1198" spans="1:7" x14ac:dyDescent="0.3">
      <c r="A1198">
        <v>1196</v>
      </c>
      <c r="B1198">
        <v>2020</v>
      </c>
      <c r="C1198">
        <v>6</v>
      </c>
      <c r="D1198" t="s">
        <v>565</v>
      </c>
      <c r="E1198" s="1">
        <v>3177950106.6955199</v>
      </c>
      <c r="F1198">
        <v>9.5287878301662197</v>
      </c>
      <c r="G1198" t="s">
        <v>462</v>
      </c>
    </row>
    <row r="1199" spans="1:7" x14ac:dyDescent="0.3">
      <c r="A1199">
        <v>1197</v>
      </c>
      <c r="B1199">
        <v>2020</v>
      </c>
      <c r="C1199">
        <v>6</v>
      </c>
      <c r="D1199" t="s">
        <v>566</v>
      </c>
      <c r="E1199" s="1">
        <v>7443299576.6343002</v>
      </c>
      <c r="F1199">
        <v>1.44732005052989</v>
      </c>
      <c r="G1199" t="s">
        <v>462</v>
      </c>
    </row>
    <row r="1200" spans="1:7" x14ac:dyDescent="0.3">
      <c r="A1200">
        <v>1198</v>
      </c>
      <c r="B1200">
        <v>2020</v>
      </c>
      <c r="C1200">
        <v>6</v>
      </c>
      <c r="D1200" t="s">
        <v>567</v>
      </c>
      <c r="E1200" s="1">
        <v>320814751.264112</v>
      </c>
      <c r="F1200">
        <v>78.472776561515801</v>
      </c>
      <c r="G1200" t="s">
        <v>462</v>
      </c>
    </row>
    <row r="1201" spans="1:7" x14ac:dyDescent="0.3">
      <c r="A1201">
        <v>1199</v>
      </c>
      <c r="B1201">
        <v>2020</v>
      </c>
      <c r="C1201">
        <v>6</v>
      </c>
      <c r="D1201" t="s">
        <v>568</v>
      </c>
      <c r="E1201" s="1">
        <v>10295748731.2568</v>
      </c>
      <c r="F1201">
        <v>55.920875091119903</v>
      </c>
      <c r="G1201" t="s">
        <v>462</v>
      </c>
    </row>
    <row r="1202" spans="1:7" x14ac:dyDescent="0.3">
      <c r="A1202">
        <v>1200</v>
      </c>
      <c r="B1202">
        <v>2020</v>
      </c>
      <c r="C1202">
        <v>6</v>
      </c>
      <c r="D1202" t="s">
        <v>569</v>
      </c>
      <c r="E1202" s="1">
        <v>453167914.92408299</v>
      </c>
      <c r="F1202">
        <v>14.0668668030538</v>
      </c>
      <c r="G1202" t="s">
        <v>462</v>
      </c>
    </row>
    <row r="1203" spans="1:7" x14ac:dyDescent="0.3">
      <c r="A1203">
        <v>1201</v>
      </c>
      <c r="B1203">
        <v>2020</v>
      </c>
      <c r="C1203">
        <v>6</v>
      </c>
      <c r="D1203" t="s">
        <v>570</v>
      </c>
      <c r="E1203" s="1">
        <v>11800844813.4471</v>
      </c>
      <c r="F1203">
        <v>3.5796295550517199</v>
      </c>
      <c r="G1203" t="s">
        <v>462</v>
      </c>
    </row>
    <row r="1204" spans="1:7" x14ac:dyDescent="0.3">
      <c r="A1204">
        <v>1202</v>
      </c>
      <c r="B1204">
        <v>2020</v>
      </c>
      <c r="C1204">
        <v>6</v>
      </c>
      <c r="D1204" t="s">
        <v>571</v>
      </c>
      <c r="E1204" s="1">
        <v>376596900.34721798</v>
      </c>
      <c r="F1204">
        <v>61.895485835588303</v>
      </c>
      <c r="G1204" t="s">
        <v>462</v>
      </c>
    </row>
    <row r="1205" spans="1:7" x14ac:dyDescent="0.3">
      <c r="A1205">
        <v>1203</v>
      </c>
      <c r="B1205">
        <v>2020</v>
      </c>
      <c r="C1205">
        <v>6</v>
      </c>
      <c r="D1205" t="s">
        <v>572</v>
      </c>
      <c r="E1205" s="1">
        <v>445516204.77779102</v>
      </c>
      <c r="F1205">
        <v>25.3384773631347</v>
      </c>
      <c r="G1205" t="s">
        <v>462</v>
      </c>
    </row>
    <row r="1206" spans="1:7" x14ac:dyDescent="0.3">
      <c r="A1206">
        <v>1204</v>
      </c>
      <c r="B1206">
        <v>2020</v>
      </c>
      <c r="C1206">
        <v>6</v>
      </c>
      <c r="D1206" t="s">
        <v>573</v>
      </c>
      <c r="E1206" s="1">
        <v>3676590388.79213</v>
      </c>
      <c r="F1206">
        <v>82.564604035697798</v>
      </c>
      <c r="G1206" t="s">
        <v>462</v>
      </c>
    </row>
    <row r="1207" spans="1:7" x14ac:dyDescent="0.3">
      <c r="A1207">
        <v>1205</v>
      </c>
      <c r="B1207">
        <v>2020</v>
      </c>
      <c r="C1207">
        <v>6</v>
      </c>
      <c r="D1207" t="s">
        <v>575</v>
      </c>
      <c r="E1207" s="1">
        <v>15608902054.800699</v>
      </c>
      <c r="F1207">
        <v>12.8501955029315</v>
      </c>
      <c r="G1207" t="s">
        <v>462</v>
      </c>
    </row>
    <row r="1208" spans="1:7" x14ac:dyDescent="0.3">
      <c r="A1208">
        <v>1206</v>
      </c>
      <c r="B1208">
        <v>2020</v>
      </c>
      <c r="C1208">
        <v>6</v>
      </c>
      <c r="D1208" t="s">
        <v>576</v>
      </c>
      <c r="E1208" s="1">
        <v>9119548004.6359005</v>
      </c>
      <c r="F1208">
        <v>20.691352580085901</v>
      </c>
      <c r="G1208" t="s">
        <v>462</v>
      </c>
    </row>
    <row r="1209" spans="1:7" x14ac:dyDescent="0.3">
      <c r="A1209">
        <v>1207</v>
      </c>
      <c r="B1209">
        <v>2020</v>
      </c>
      <c r="C1209">
        <v>6</v>
      </c>
      <c r="E1209" s="1">
        <v>161501956.81839201</v>
      </c>
      <c r="F1209">
        <v>128.75788510901</v>
      </c>
      <c r="G1209" t="s">
        <v>462</v>
      </c>
    </row>
    <row r="1210" spans="1:7" x14ac:dyDescent="0.3">
      <c r="A1210">
        <v>1208</v>
      </c>
      <c r="B1210">
        <v>2020</v>
      </c>
      <c r="C1210">
        <v>6</v>
      </c>
      <c r="E1210" s="1">
        <v>65243578.451299801</v>
      </c>
      <c r="F1210">
        <v>182.73410222596601</v>
      </c>
      <c r="G1210" t="s">
        <v>462</v>
      </c>
    </row>
    <row r="1211" spans="1:7" x14ac:dyDescent="0.3">
      <c r="A1211">
        <v>1209</v>
      </c>
      <c r="B1211">
        <v>2020</v>
      </c>
      <c r="C1211">
        <v>6</v>
      </c>
      <c r="E1211" s="1">
        <v>50371439.409029402</v>
      </c>
      <c r="F1211">
        <v>162.55477216393001</v>
      </c>
      <c r="G1211" t="s">
        <v>462</v>
      </c>
    </row>
    <row r="1212" spans="1:7" x14ac:dyDescent="0.3">
      <c r="A1212">
        <v>1210</v>
      </c>
      <c r="B1212">
        <v>2020</v>
      </c>
      <c r="C1212">
        <v>6</v>
      </c>
      <c r="D1212" t="s">
        <v>577</v>
      </c>
      <c r="E1212" s="1">
        <v>556126121.47272003</v>
      </c>
      <c r="F1212">
        <v>106.010123131762</v>
      </c>
      <c r="G1212" t="s">
        <v>462</v>
      </c>
    </row>
    <row r="1213" spans="1:7" x14ac:dyDescent="0.3">
      <c r="A1213">
        <v>1211</v>
      </c>
      <c r="B1213">
        <v>2020</v>
      </c>
      <c r="C1213">
        <v>6</v>
      </c>
      <c r="D1213" t="s">
        <v>578</v>
      </c>
      <c r="E1213" s="1">
        <v>1024312239.624</v>
      </c>
      <c r="F1213">
        <v>29.203028062007899</v>
      </c>
      <c r="G1213" t="s">
        <v>462</v>
      </c>
    </row>
    <row r="1214" spans="1:7" x14ac:dyDescent="0.3">
      <c r="A1214">
        <v>1212</v>
      </c>
      <c r="B1214">
        <v>2020</v>
      </c>
      <c r="C1214">
        <v>6</v>
      </c>
      <c r="D1214" t="s">
        <v>579</v>
      </c>
      <c r="E1214" s="1">
        <v>739992235.71109498</v>
      </c>
      <c r="F1214">
        <v>8.1330630386520593</v>
      </c>
      <c r="G1214" t="s">
        <v>462</v>
      </c>
    </row>
    <row r="1215" spans="1:7" x14ac:dyDescent="0.3">
      <c r="A1215">
        <v>1213</v>
      </c>
      <c r="B1215">
        <v>2020</v>
      </c>
      <c r="C1215">
        <v>6</v>
      </c>
      <c r="D1215" t="s">
        <v>580</v>
      </c>
      <c r="E1215" s="1">
        <v>5512709205.3105698</v>
      </c>
      <c r="F1215">
        <v>5.8990079610439397</v>
      </c>
      <c r="G1215" t="s">
        <v>462</v>
      </c>
    </row>
    <row r="1216" spans="1:7" x14ac:dyDescent="0.3">
      <c r="A1216">
        <v>1214</v>
      </c>
      <c r="B1216">
        <v>2020</v>
      </c>
      <c r="C1216">
        <v>6</v>
      </c>
      <c r="D1216" t="s">
        <v>581</v>
      </c>
      <c r="E1216" s="1">
        <v>7164472132.1464901</v>
      </c>
      <c r="F1216">
        <v>61.815029333671099</v>
      </c>
      <c r="G1216" t="s">
        <v>462</v>
      </c>
    </row>
    <row r="1217" spans="1:7" x14ac:dyDescent="0.3">
      <c r="A1217">
        <v>1215</v>
      </c>
      <c r="B1217">
        <v>2020</v>
      </c>
      <c r="C1217">
        <v>6</v>
      </c>
      <c r="D1217" t="s">
        <v>582</v>
      </c>
      <c r="E1217" s="1">
        <v>6661812818.3780298</v>
      </c>
      <c r="F1217">
        <v>34.897138887219398</v>
      </c>
      <c r="G1217" t="s">
        <v>462</v>
      </c>
    </row>
    <row r="1218" spans="1:7" x14ac:dyDescent="0.3">
      <c r="A1218">
        <v>1216</v>
      </c>
      <c r="B1218">
        <v>2020</v>
      </c>
      <c r="C1218">
        <v>6</v>
      </c>
      <c r="D1218" t="s">
        <v>583</v>
      </c>
      <c r="E1218" s="1">
        <v>406286451.81799197</v>
      </c>
      <c r="F1218">
        <v>145.13603552493299</v>
      </c>
      <c r="G1218" t="s">
        <v>462</v>
      </c>
    </row>
    <row r="1219" spans="1:7" x14ac:dyDescent="0.3">
      <c r="A1219">
        <v>1217</v>
      </c>
      <c r="B1219">
        <v>2020</v>
      </c>
      <c r="C1219">
        <v>6</v>
      </c>
      <c r="D1219" t="s">
        <v>584</v>
      </c>
      <c r="E1219" s="1">
        <v>3932706090.7608199</v>
      </c>
      <c r="F1219">
        <v>3.7664963637616502</v>
      </c>
      <c r="G1219" t="s">
        <v>462</v>
      </c>
    </row>
    <row r="1220" spans="1:7" x14ac:dyDescent="0.3">
      <c r="A1220">
        <v>1218</v>
      </c>
      <c r="B1220">
        <v>2020</v>
      </c>
      <c r="C1220">
        <v>6</v>
      </c>
      <c r="D1220" t="s">
        <v>585</v>
      </c>
      <c r="E1220" s="1">
        <v>3973088280.6458302</v>
      </c>
      <c r="F1220">
        <v>8.7355242281198198</v>
      </c>
      <c r="G1220" t="s">
        <v>462</v>
      </c>
    </row>
    <row r="1221" spans="1:7" x14ac:dyDescent="0.3">
      <c r="A1221">
        <v>1219</v>
      </c>
      <c r="B1221">
        <v>2020</v>
      </c>
      <c r="C1221">
        <v>6</v>
      </c>
      <c r="D1221" t="s">
        <v>586</v>
      </c>
      <c r="E1221" s="1">
        <v>5535120142.6341896</v>
      </c>
      <c r="F1221">
        <v>1.2091187519053499</v>
      </c>
      <c r="G1221" t="s">
        <v>462</v>
      </c>
    </row>
    <row r="1222" spans="1:7" x14ac:dyDescent="0.3">
      <c r="A1222">
        <v>1220</v>
      </c>
      <c r="B1222">
        <v>2020</v>
      </c>
      <c r="C1222">
        <v>6</v>
      </c>
      <c r="D1222" t="s">
        <v>587</v>
      </c>
      <c r="E1222" s="1">
        <v>2192163995.0931001</v>
      </c>
      <c r="F1222">
        <v>16.2173402208002</v>
      </c>
      <c r="G1222" t="s">
        <v>462</v>
      </c>
    </row>
    <row r="1223" spans="1:7" x14ac:dyDescent="0.3">
      <c r="A1223">
        <v>1221</v>
      </c>
      <c r="B1223">
        <v>2020</v>
      </c>
      <c r="C1223">
        <v>6</v>
      </c>
      <c r="D1223" t="s">
        <v>588</v>
      </c>
      <c r="E1223" s="1">
        <v>8407024390.8218403</v>
      </c>
      <c r="F1223">
        <v>4.5338431273714601</v>
      </c>
      <c r="G1223" t="s">
        <v>462</v>
      </c>
    </row>
    <row r="1224" spans="1:7" x14ac:dyDescent="0.3">
      <c r="A1224">
        <v>1222</v>
      </c>
      <c r="B1224">
        <v>2020</v>
      </c>
      <c r="C1224">
        <v>6</v>
      </c>
      <c r="D1224" t="s">
        <v>589</v>
      </c>
      <c r="E1224" s="1">
        <v>1198291253.1898401</v>
      </c>
      <c r="F1224">
        <v>37.497592611086702</v>
      </c>
      <c r="G1224" t="s">
        <v>462</v>
      </c>
    </row>
    <row r="1225" spans="1:7" x14ac:dyDescent="0.3">
      <c r="A1225">
        <v>1223</v>
      </c>
      <c r="B1225">
        <v>2020</v>
      </c>
      <c r="C1225">
        <v>6</v>
      </c>
      <c r="D1225" t="s">
        <v>590</v>
      </c>
      <c r="E1225" s="1">
        <v>356173001.030999</v>
      </c>
      <c r="F1225">
        <v>54.227155633840098</v>
      </c>
      <c r="G1225" t="s">
        <v>462</v>
      </c>
    </row>
    <row r="1226" spans="1:7" x14ac:dyDescent="0.3">
      <c r="A1226">
        <v>1224</v>
      </c>
      <c r="B1226">
        <v>2020</v>
      </c>
      <c r="C1226">
        <v>6</v>
      </c>
      <c r="D1226" t="s">
        <v>591</v>
      </c>
      <c r="E1226" s="1">
        <v>454996731.91757298</v>
      </c>
      <c r="F1226">
        <v>63.569345084743603</v>
      </c>
      <c r="G1226" t="s">
        <v>462</v>
      </c>
    </row>
    <row r="1227" spans="1:7" x14ac:dyDescent="0.3">
      <c r="A1227">
        <v>1225</v>
      </c>
      <c r="B1227">
        <v>2020</v>
      </c>
      <c r="C1227">
        <v>6</v>
      </c>
      <c r="D1227" t="s">
        <v>592</v>
      </c>
      <c r="E1227" s="1">
        <v>521814786.00248098</v>
      </c>
      <c r="F1227">
        <v>94.755312461197704</v>
      </c>
      <c r="G1227" t="s">
        <v>462</v>
      </c>
    </row>
    <row r="1228" spans="1:7" x14ac:dyDescent="0.3">
      <c r="A1228">
        <v>1226</v>
      </c>
      <c r="B1228">
        <v>2020</v>
      </c>
      <c r="C1228">
        <v>6</v>
      </c>
      <c r="D1228" t="s">
        <v>593</v>
      </c>
      <c r="E1228" s="1">
        <v>432368951.73227799</v>
      </c>
      <c r="F1228">
        <v>110.552453781651</v>
      </c>
      <c r="G1228" t="s">
        <v>462</v>
      </c>
    </row>
    <row r="1229" spans="1:7" x14ac:dyDescent="0.3">
      <c r="A1229">
        <v>1227</v>
      </c>
      <c r="B1229">
        <v>2020</v>
      </c>
      <c r="C1229">
        <v>6</v>
      </c>
      <c r="D1229" t="s">
        <v>594</v>
      </c>
      <c r="E1229" s="1">
        <v>686202133.41617095</v>
      </c>
      <c r="F1229">
        <v>90.833446129901503</v>
      </c>
      <c r="G1229" t="s">
        <v>462</v>
      </c>
    </row>
    <row r="1230" spans="1:7" x14ac:dyDescent="0.3">
      <c r="A1230">
        <v>1228</v>
      </c>
      <c r="B1230">
        <v>2020</v>
      </c>
      <c r="C1230">
        <v>6</v>
      </c>
      <c r="D1230" t="s">
        <v>595</v>
      </c>
      <c r="E1230" s="1">
        <v>443688167.58483201</v>
      </c>
      <c r="F1230">
        <v>136.35997469056301</v>
      </c>
      <c r="G1230" t="s">
        <v>462</v>
      </c>
    </row>
    <row r="1231" spans="1:7" x14ac:dyDescent="0.3">
      <c r="A1231">
        <v>1229</v>
      </c>
      <c r="B1231">
        <v>2020</v>
      </c>
      <c r="C1231">
        <v>6</v>
      </c>
      <c r="D1231" t="s">
        <v>596</v>
      </c>
      <c r="E1231" s="1">
        <v>547816756.07480204</v>
      </c>
      <c r="F1231">
        <v>123.219245960013</v>
      </c>
      <c r="G1231" t="s">
        <v>462</v>
      </c>
    </row>
    <row r="1232" spans="1:7" x14ac:dyDescent="0.3">
      <c r="A1232">
        <v>1230</v>
      </c>
      <c r="B1232">
        <v>2020</v>
      </c>
      <c r="C1232">
        <v>7</v>
      </c>
      <c r="D1232" t="s">
        <v>558</v>
      </c>
      <c r="E1232" s="1">
        <v>1833825795.12988</v>
      </c>
      <c r="F1232">
        <v>4.2025704882981803</v>
      </c>
      <c r="G1232" t="s">
        <v>462</v>
      </c>
    </row>
    <row r="1233" spans="1:7" x14ac:dyDescent="0.3">
      <c r="A1233">
        <v>1231</v>
      </c>
      <c r="B1233">
        <v>2020</v>
      </c>
      <c r="C1233">
        <v>7</v>
      </c>
      <c r="D1233" t="s">
        <v>559</v>
      </c>
      <c r="E1233" s="1">
        <v>748665255.43713903</v>
      </c>
      <c r="F1233">
        <v>25.064559152413899</v>
      </c>
      <c r="G1233" t="s">
        <v>462</v>
      </c>
    </row>
    <row r="1234" spans="1:7" x14ac:dyDescent="0.3">
      <c r="A1234">
        <v>1232</v>
      </c>
      <c r="B1234">
        <v>2020</v>
      </c>
      <c r="C1234">
        <v>7</v>
      </c>
      <c r="D1234" t="s">
        <v>560</v>
      </c>
      <c r="E1234" s="1">
        <v>8269171080.7181702</v>
      </c>
      <c r="F1234">
        <v>110.0366335309</v>
      </c>
      <c r="G1234" t="s">
        <v>462</v>
      </c>
    </row>
    <row r="1235" spans="1:7" x14ac:dyDescent="0.3">
      <c r="A1235">
        <v>1233</v>
      </c>
      <c r="B1235">
        <v>2020</v>
      </c>
      <c r="C1235">
        <v>7</v>
      </c>
      <c r="D1235" t="s">
        <v>561</v>
      </c>
      <c r="E1235" s="1">
        <v>721383548.63761795</v>
      </c>
      <c r="F1235">
        <v>47.6953191530814</v>
      </c>
      <c r="G1235" t="s">
        <v>462</v>
      </c>
    </row>
    <row r="1236" spans="1:7" x14ac:dyDescent="0.3">
      <c r="A1236">
        <v>1234</v>
      </c>
      <c r="B1236">
        <v>2020</v>
      </c>
      <c r="C1236">
        <v>7</v>
      </c>
      <c r="D1236" t="s">
        <v>562</v>
      </c>
      <c r="E1236" s="1">
        <v>258287561.34354299</v>
      </c>
      <c r="F1236">
        <v>60.204146515979303</v>
      </c>
      <c r="G1236" t="s">
        <v>462</v>
      </c>
    </row>
    <row r="1237" spans="1:7" x14ac:dyDescent="0.3">
      <c r="A1237">
        <v>1235</v>
      </c>
      <c r="B1237">
        <v>2020</v>
      </c>
      <c r="C1237">
        <v>7</v>
      </c>
      <c r="D1237" t="s">
        <v>563</v>
      </c>
      <c r="E1237" s="1">
        <v>610974628.21291006</v>
      </c>
      <c r="F1237">
        <v>25.097876177423899</v>
      </c>
      <c r="G1237" t="s">
        <v>462</v>
      </c>
    </row>
    <row r="1238" spans="1:7" x14ac:dyDescent="0.3">
      <c r="A1238">
        <v>1236</v>
      </c>
      <c r="B1238">
        <v>2020</v>
      </c>
      <c r="C1238">
        <v>7</v>
      </c>
      <c r="D1238" t="s">
        <v>564</v>
      </c>
      <c r="E1238" s="1">
        <v>227211778.53975901</v>
      </c>
      <c r="F1238">
        <v>40.0860409681043</v>
      </c>
      <c r="G1238" t="s">
        <v>462</v>
      </c>
    </row>
    <row r="1239" spans="1:7" x14ac:dyDescent="0.3">
      <c r="A1239">
        <v>1237</v>
      </c>
      <c r="B1239">
        <v>2020</v>
      </c>
      <c r="C1239">
        <v>7</v>
      </c>
      <c r="D1239" t="s">
        <v>565</v>
      </c>
      <c r="E1239" s="1">
        <v>3177950106.6955199</v>
      </c>
      <c r="F1239">
        <v>12.591188116153599</v>
      </c>
      <c r="G1239" t="s">
        <v>462</v>
      </c>
    </row>
    <row r="1240" spans="1:7" x14ac:dyDescent="0.3">
      <c r="A1240">
        <v>1238</v>
      </c>
      <c r="B1240">
        <v>2020</v>
      </c>
      <c r="C1240">
        <v>7</v>
      </c>
      <c r="D1240" t="s">
        <v>566</v>
      </c>
      <c r="E1240" s="1">
        <v>7443299576.6343002</v>
      </c>
      <c r="F1240">
        <v>14.3482149440649</v>
      </c>
      <c r="G1240" t="s">
        <v>462</v>
      </c>
    </row>
    <row r="1241" spans="1:7" x14ac:dyDescent="0.3">
      <c r="A1241">
        <v>1239</v>
      </c>
      <c r="B1241">
        <v>2020</v>
      </c>
      <c r="C1241">
        <v>7</v>
      </c>
      <c r="D1241" t="s">
        <v>567</v>
      </c>
      <c r="E1241" s="1">
        <v>320814751.264112</v>
      </c>
      <c r="F1241">
        <v>45.834913079448697</v>
      </c>
      <c r="G1241" t="s">
        <v>462</v>
      </c>
    </row>
    <row r="1242" spans="1:7" x14ac:dyDescent="0.3">
      <c r="A1242">
        <v>1240</v>
      </c>
      <c r="B1242">
        <v>2020</v>
      </c>
      <c r="C1242">
        <v>7</v>
      </c>
      <c r="D1242" t="s">
        <v>568</v>
      </c>
      <c r="E1242" s="1">
        <v>10295748731.2568</v>
      </c>
      <c r="F1242">
        <v>100.205339424135</v>
      </c>
      <c r="G1242" t="s">
        <v>462</v>
      </c>
    </row>
    <row r="1243" spans="1:7" x14ac:dyDescent="0.3">
      <c r="A1243">
        <v>1241</v>
      </c>
      <c r="B1243">
        <v>2020</v>
      </c>
      <c r="C1243">
        <v>7</v>
      </c>
      <c r="D1243" t="s">
        <v>569</v>
      </c>
      <c r="E1243" s="1">
        <v>453167914.92408299</v>
      </c>
      <c r="F1243">
        <v>13.180528206458799</v>
      </c>
      <c r="G1243" t="s">
        <v>462</v>
      </c>
    </row>
    <row r="1244" spans="1:7" x14ac:dyDescent="0.3">
      <c r="A1244">
        <v>1242</v>
      </c>
      <c r="B1244">
        <v>2020</v>
      </c>
      <c r="C1244">
        <v>7</v>
      </c>
      <c r="D1244" t="s">
        <v>570</v>
      </c>
      <c r="E1244" s="1">
        <v>11800844813.4471</v>
      </c>
      <c r="F1244">
        <v>23.998984929459699</v>
      </c>
      <c r="G1244" t="s">
        <v>462</v>
      </c>
    </row>
    <row r="1245" spans="1:7" x14ac:dyDescent="0.3">
      <c r="A1245">
        <v>1243</v>
      </c>
      <c r="B1245">
        <v>2020</v>
      </c>
      <c r="C1245">
        <v>7</v>
      </c>
      <c r="D1245" t="s">
        <v>571</v>
      </c>
      <c r="E1245" s="1">
        <v>376596900.34721798</v>
      </c>
      <c r="F1245">
        <v>19.6194001291924</v>
      </c>
      <c r="G1245" t="s">
        <v>462</v>
      </c>
    </row>
    <row r="1246" spans="1:7" x14ac:dyDescent="0.3">
      <c r="A1246">
        <v>1244</v>
      </c>
      <c r="B1246">
        <v>2020</v>
      </c>
      <c r="C1246">
        <v>7</v>
      </c>
      <c r="D1246" t="s">
        <v>572</v>
      </c>
      <c r="E1246" s="1">
        <v>445516204.77779102</v>
      </c>
      <c r="F1246">
        <v>13.722242908735</v>
      </c>
      <c r="G1246" t="s">
        <v>462</v>
      </c>
    </row>
    <row r="1247" spans="1:7" x14ac:dyDescent="0.3">
      <c r="A1247">
        <v>1245</v>
      </c>
      <c r="B1247">
        <v>2020</v>
      </c>
      <c r="C1247">
        <v>7</v>
      </c>
      <c r="D1247" t="s">
        <v>573</v>
      </c>
      <c r="E1247" s="1">
        <v>3676590388.79213</v>
      </c>
      <c r="F1247">
        <v>123.891124982755</v>
      </c>
      <c r="G1247" t="s">
        <v>462</v>
      </c>
    </row>
    <row r="1248" spans="1:7" x14ac:dyDescent="0.3">
      <c r="A1248">
        <v>1246</v>
      </c>
      <c r="B1248">
        <v>2020</v>
      </c>
      <c r="C1248">
        <v>7</v>
      </c>
      <c r="D1248" t="s">
        <v>575</v>
      </c>
      <c r="E1248" s="1">
        <v>15608902054.800699</v>
      </c>
      <c r="F1248">
        <v>43.7431118097888</v>
      </c>
      <c r="G1248" t="s">
        <v>462</v>
      </c>
    </row>
    <row r="1249" spans="1:7" x14ac:dyDescent="0.3">
      <c r="A1249">
        <v>1247</v>
      </c>
      <c r="B1249">
        <v>2020</v>
      </c>
      <c r="C1249">
        <v>7</v>
      </c>
      <c r="D1249" t="s">
        <v>576</v>
      </c>
      <c r="E1249" s="1">
        <v>9119548004.6359005</v>
      </c>
      <c r="F1249">
        <v>37.506612710012803</v>
      </c>
      <c r="G1249" t="s">
        <v>462</v>
      </c>
    </row>
    <row r="1250" spans="1:7" x14ac:dyDescent="0.3">
      <c r="A1250">
        <v>1248</v>
      </c>
      <c r="B1250">
        <v>2020</v>
      </c>
      <c r="C1250">
        <v>7</v>
      </c>
      <c r="E1250" s="1">
        <v>161501956.81839201</v>
      </c>
      <c r="F1250">
        <v>160.41178293644899</v>
      </c>
      <c r="G1250" t="s">
        <v>462</v>
      </c>
    </row>
    <row r="1251" spans="1:7" x14ac:dyDescent="0.3">
      <c r="A1251">
        <v>1249</v>
      </c>
      <c r="B1251">
        <v>2020</v>
      </c>
      <c r="C1251">
        <v>7</v>
      </c>
      <c r="E1251" s="1">
        <v>65243578.451299801</v>
      </c>
      <c r="F1251">
        <v>147.36629503458099</v>
      </c>
      <c r="G1251" t="s">
        <v>462</v>
      </c>
    </row>
    <row r="1252" spans="1:7" x14ac:dyDescent="0.3">
      <c r="A1252">
        <v>1250</v>
      </c>
      <c r="B1252">
        <v>2020</v>
      </c>
      <c r="C1252">
        <v>7</v>
      </c>
      <c r="E1252" s="1">
        <v>50371439.409029402</v>
      </c>
      <c r="F1252">
        <v>150.887465225905</v>
      </c>
      <c r="G1252" t="s">
        <v>462</v>
      </c>
    </row>
    <row r="1253" spans="1:7" x14ac:dyDescent="0.3">
      <c r="A1253">
        <v>1251</v>
      </c>
      <c r="B1253">
        <v>2020</v>
      </c>
      <c r="C1253">
        <v>7</v>
      </c>
      <c r="D1253" t="s">
        <v>577</v>
      </c>
      <c r="E1253" s="1">
        <v>556126121.47272003</v>
      </c>
      <c r="F1253">
        <v>34.6022552256225</v>
      </c>
      <c r="G1253" t="s">
        <v>462</v>
      </c>
    </row>
    <row r="1254" spans="1:7" x14ac:dyDescent="0.3">
      <c r="A1254">
        <v>1252</v>
      </c>
      <c r="B1254">
        <v>2020</v>
      </c>
      <c r="C1254">
        <v>7</v>
      </c>
      <c r="D1254" t="s">
        <v>578</v>
      </c>
      <c r="E1254" s="1">
        <v>1024312239.624</v>
      </c>
      <c r="F1254">
        <v>12.4651201655333</v>
      </c>
      <c r="G1254" t="s">
        <v>462</v>
      </c>
    </row>
    <row r="1255" spans="1:7" x14ac:dyDescent="0.3">
      <c r="A1255">
        <v>1253</v>
      </c>
      <c r="B1255">
        <v>2020</v>
      </c>
      <c r="C1255">
        <v>7</v>
      </c>
      <c r="D1255" t="s">
        <v>579</v>
      </c>
      <c r="E1255" s="1">
        <v>739992235.71109498</v>
      </c>
      <c r="F1255">
        <v>7.0313147010099497</v>
      </c>
      <c r="G1255" t="s">
        <v>462</v>
      </c>
    </row>
    <row r="1256" spans="1:7" x14ac:dyDescent="0.3">
      <c r="A1256">
        <v>1254</v>
      </c>
      <c r="B1256">
        <v>2020</v>
      </c>
      <c r="C1256">
        <v>7</v>
      </c>
      <c r="D1256" t="s">
        <v>580</v>
      </c>
      <c r="E1256" s="1">
        <v>5512709205.3105698</v>
      </c>
      <c r="F1256">
        <v>11.534097163987701</v>
      </c>
      <c r="G1256" t="s">
        <v>462</v>
      </c>
    </row>
    <row r="1257" spans="1:7" x14ac:dyDescent="0.3">
      <c r="A1257">
        <v>1255</v>
      </c>
      <c r="B1257">
        <v>2020</v>
      </c>
      <c r="C1257">
        <v>7</v>
      </c>
      <c r="D1257" t="s">
        <v>581</v>
      </c>
      <c r="E1257" s="1">
        <v>7164472132.1464901</v>
      </c>
      <c r="F1257">
        <v>71.516487540547999</v>
      </c>
      <c r="G1257" t="s">
        <v>462</v>
      </c>
    </row>
    <row r="1258" spans="1:7" x14ac:dyDescent="0.3">
      <c r="A1258">
        <v>1256</v>
      </c>
      <c r="B1258">
        <v>2020</v>
      </c>
      <c r="C1258">
        <v>7</v>
      </c>
      <c r="D1258" t="s">
        <v>582</v>
      </c>
      <c r="E1258" s="1">
        <v>6661812818.3780298</v>
      </c>
      <c r="F1258">
        <v>34.510494551394899</v>
      </c>
      <c r="G1258" t="s">
        <v>462</v>
      </c>
    </row>
    <row r="1259" spans="1:7" x14ac:dyDescent="0.3">
      <c r="A1259">
        <v>1257</v>
      </c>
      <c r="B1259">
        <v>2020</v>
      </c>
      <c r="C1259">
        <v>7</v>
      </c>
      <c r="D1259" t="s">
        <v>583</v>
      </c>
      <c r="E1259" s="1">
        <v>406286451.81799197</v>
      </c>
      <c r="F1259">
        <v>120.64977796539399</v>
      </c>
      <c r="G1259" t="s">
        <v>462</v>
      </c>
    </row>
    <row r="1260" spans="1:7" x14ac:dyDescent="0.3">
      <c r="A1260">
        <v>1258</v>
      </c>
      <c r="B1260">
        <v>2020</v>
      </c>
      <c r="C1260">
        <v>7</v>
      </c>
      <c r="D1260" t="s">
        <v>584</v>
      </c>
      <c r="E1260" s="1">
        <v>3932706090.7608199</v>
      </c>
      <c r="F1260">
        <v>9.3826867375811496</v>
      </c>
      <c r="G1260" t="s">
        <v>462</v>
      </c>
    </row>
    <row r="1261" spans="1:7" x14ac:dyDescent="0.3">
      <c r="A1261">
        <v>1259</v>
      </c>
      <c r="B1261">
        <v>2020</v>
      </c>
      <c r="C1261">
        <v>7</v>
      </c>
      <c r="D1261" t="s">
        <v>585</v>
      </c>
      <c r="E1261" s="1">
        <v>3973088280.6458302</v>
      </c>
      <c r="F1261">
        <v>12.2664277037759</v>
      </c>
      <c r="G1261" t="s">
        <v>462</v>
      </c>
    </row>
    <row r="1262" spans="1:7" x14ac:dyDescent="0.3">
      <c r="A1262">
        <v>1260</v>
      </c>
      <c r="B1262">
        <v>2020</v>
      </c>
      <c r="C1262">
        <v>7</v>
      </c>
      <c r="D1262" t="s">
        <v>586</v>
      </c>
      <c r="E1262" s="1">
        <v>5535120142.6341896</v>
      </c>
      <c r="F1262">
        <v>6.1714949158862096</v>
      </c>
      <c r="G1262" t="s">
        <v>462</v>
      </c>
    </row>
    <row r="1263" spans="1:7" x14ac:dyDescent="0.3">
      <c r="A1263">
        <v>1261</v>
      </c>
      <c r="B1263">
        <v>2020</v>
      </c>
      <c r="C1263">
        <v>7</v>
      </c>
      <c r="D1263" t="s">
        <v>587</v>
      </c>
      <c r="E1263" s="1">
        <v>2192163995.0931001</v>
      </c>
      <c r="F1263">
        <v>16.486128790750598</v>
      </c>
      <c r="G1263" t="s">
        <v>462</v>
      </c>
    </row>
    <row r="1264" spans="1:7" x14ac:dyDescent="0.3">
      <c r="A1264">
        <v>1262</v>
      </c>
      <c r="B1264">
        <v>2020</v>
      </c>
      <c r="C1264">
        <v>7</v>
      </c>
      <c r="D1264" t="s">
        <v>588</v>
      </c>
      <c r="E1264" s="1">
        <v>8407024390.8218403</v>
      </c>
      <c r="F1264">
        <v>50.4682314101373</v>
      </c>
      <c r="G1264" t="s">
        <v>462</v>
      </c>
    </row>
    <row r="1265" spans="1:7" x14ac:dyDescent="0.3">
      <c r="A1265">
        <v>1263</v>
      </c>
      <c r="B1265">
        <v>2020</v>
      </c>
      <c r="C1265">
        <v>7</v>
      </c>
      <c r="D1265" t="s">
        <v>589</v>
      </c>
      <c r="E1265" s="1">
        <v>1198291253.1898401</v>
      </c>
      <c r="F1265">
        <v>36.618699610404001</v>
      </c>
      <c r="G1265" t="s">
        <v>462</v>
      </c>
    </row>
    <row r="1266" spans="1:7" x14ac:dyDescent="0.3">
      <c r="A1266">
        <v>1264</v>
      </c>
      <c r="B1266">
        <v>2020</v>
      </c>
      <c r="C1266">
        <v>7</v>
      </c>
      <c r="D1266" t="s">
        <v>590</v>
      </c>
      <c r="E1266" s="1">
        <v>356173001.030999</v>
      </c>
      <c r="F1266">
        <v>50.301432688085299</v>
      </c>
      <c r="G1266" t="s">
        <v>462</v>
      </c>
    </row>
    <row r="1267" spans="1:7" x14ac:dyDescent="0.3">
      <c r="A1267">
        <v>1265</v>
      </c>
      <c r="B1267">
        <v>2020</v>
      </c>
      <c r="C1267">
        <v>7</v>
      </c>
      <c r="D1267" t="s">
        <v>591</v>
      </c>
      <c r="E1267" s="1">
        <v>454996731.91757298</v>
      </c>
      <c r="F1267">
        <v>49.069890897969003</v>
      </c>
      <c r="G1267" t="s">
        <v>462</v>
      </c>
    </row>
    <row r="1268" spans="1:7" x14ac:dyDescent="0.3">
      <c r="A1268">
        <v>1266</v>
      </c>
      <c r="B1268">
        <v>2020</v>
      </c>
      <c r="C1268">
        <v>7</v>
      </c>
      <c r="D1268" t="s">
        <v>592</v>
      </c>
      <c r="E1268" s="1">
        <v>521814786.00248098</v>
      </c>
      <c r="F1268">
        <v>46.222728597759897</v>
      </c>
      <c r="G1268" t="s">
        <v>462</v>
      </c>
    </row>
    <row r="1269" spans="1:7" x14ac:dyDescent="0.3">
      <c r="A1269">
        <v>1267</v>
      </c>
      <c r="B1269">
        <v>2020</v>
      </c>
      <c r="C1269">
        <v>7</v>
      </c>
      <c r="D1269" t="s">
        <v>593</v>
      </c>
      <c r="E1269" s="1">
        <v>432368951.73227799</v>
      </c>
      <c r="F1269">
        <v>38.3452557144415</v>
      </c>
      <c r="G1269" t="s">
        <v>462</v>
      </c>
    </row>
    <row r="1270" spans="1:7" x14ac:dyDescent="0.3">
      <c r="A1270">
        <v>1268</v>
      </c>
      <c r="B1270">
        <v>2020</v>
      </c>
      <c r="C1270">
        <v>7</v>
      </c>
      <c r="D1270" t="s">
        <v>594</v>
      </c>
      <c r="E1270" s="1">
        <v>686202133.41617095</v>
      </c>
      <c r="F1270">
        <v>32.738948160097102</v>
      </c>
      <c r="G1270" t="s">
        <v>462</v>
      </c>
    </row>
    <row r="1271" spans="1:7" x14ac:dyDescent="0.3">
      <c r="A1271">
        <v>1269</v>
      </c>
      <c r="B1271">
        <v>2020</v>
      </c>
      <c r="C1271">
        <v>7</v>
      </c>
      <c r="D1271" t="s">
        <v>595</v>
      </c>
      <c r="E1271" s="1">
        <v>443688167.58483201</v>
      </c>
      <c r="F1271">
        <v>45.059987504455499</v>
      </c>
      <c r="G1271" t="s">
        <v>462</v>
      </c>
    </row>
    <row r="1272" spans="1:7" x14ac:dyDescent="0.3">
      <c r="A1272">
        <v>1270</v>
      </c>
      <c r="B1272">
        <v>2020</v>
      </c>
      <c r="C1272">
        <v>7</v>
      </c>
      <c r="D1272" t="s">
        <v>596</v>
      </c>
      <c r="E1272" s="1">
        <v>547816756.07480204</v>
      </c>
      <c r="F1272">
        <v>43.607886660210198</v>
      </c>
      <c r="G1272" t="s">
        <v>462</v>
      </c>
    </row>
    <row r="1273" spans="1:7" x14ac:dyDescent="0.3">
      <c r="A1273">
        <v>1271</v>
      </c>
      <c r="B1273">
        <v>2020</v>
      </c>
      <c r="C1273">
        <v>8</v>
      </c>
      <c r="D1273" t="s">
        <v>558</v>
      </c>
      <c r="E1273" s="1">
        <v>1833825795.12988</v>
      </c>
      <c r="F1273" s="222">
        <v>5.0161360085226804E-4</v>
      </c>
      <c r="G1273" t="s">
        <v>462</v>
      </c>
    </row>
    <row r="1274" spans="1:7" x14ac:dyDescent="0.3">
      <c r="A1274">
        <v>1272</v>
      </c>
      <c r="B1274">
        <v>2020</v>
      </c>
      <c r="C1274">
        <v>8</v>
      </c>
      <c r="D1274" t="s">
        <v>559</v>
      </c>
      <c r="E1274" s="1">
        <v>748665255.43713903</v>
      </c>
      <c r="F1274">
        <v>29.952251533180299</v>
      </c>
      <c r="G1274" t="s">
        <v>462</v>
      </c>
    </row>
    <row r="1275" spans="1:7" x14ac:dyDescent="0.3">
      <c r="A1275">
        <v>1273</v>
      </c>
      <c r="B1275">
        <v>2020</v>
      </c>
      <c r="C1275">
        <v>8</v>
      </c>
      <c r="D1275" t="s">
        <v>560</v>
      </c>
      <c r="E1275" s="1">
        <v>8269171080.7181702</v>
      </c>
      <c r="F1275">
        <v>16.098845899469499</v>
      </c>
      <c r="G1275" t="s">
        <v>462</v>
      </c>
    </row>
    <row r="1276" spans="1:7" x14ac:dyDescent="0.3">
      <c r="A1276">
        <v>1274</v>
      </c>
      <c r="B1276">
        <v>2020</v>
      </c>
      <c r="C1276">
        <v>8</v>
      </c>
      <c r="D1276" t="s">
        <v>561</v>
      </c>
      <c r="E1276" s="1">
        <v>721383548.63761795</v>
      </c>
      <c r="F1276">
        <v>60.066055795969099</v>
      </c>
      <c r="G1276" t="s">
        <v>462</v>
      </c>
    </row>
    <row r="1277" spans="1:7" x14ac:dyDescent="0.3">
      <c r="A1277">
        <v>1275</v>
      </c>
      <c r="B1277">
        <v>2020</v>
      </c>
      <c r="C1277">
        <v>8</v>
      </c>
      <c r="D1277" t="s">
        <v>562</v>
      </c>
      <c r="E1277" s="1">
        <v>258287561.34354299</v>
      </c>
      <c r="F1277">
        <v>76.0282847994376</v>
      </c>
      <c r="G1277" t="s">
        <v>462</v>
      </c>
    </row>
    <row r="1278" spans="1:7" x14ac:dyDescent="0.3">
      <c r="A1278">
        <v>1276</v>
      </c>
      <c r="B1278">
        <v>2020</v>
      </c>
      <c r="C1278">
        <v>8</v>
      </c>
      <c r="D1278" t="s">
        <v>563</v>
      </c>
      <c r="E1278" s="1">
        <v>610974628.21291006</v>
      </c>
      <c r="F1278">
        <v>30.528315896048699</v>
      </c>
      <c r="G1278" t="s">
        <v>462</v>
      </c>
    </row>
    <row r="1279" spans="1:7" x14ac:dyDescent="0.3">
      <c r="A1279">
        <v>1277</v>
      </c>
      <c r="B1279">
        <v>2020</v>
      </c>
      <c r="C1279">
        <v>8</v>
      </c>
      <c r="D1279" t="s">
        <v>564</v>
      </c>
      <c r="E1279" s="1">
        <v>227211778.53975901</v>
      </c>
      <c r="F1279">
        <v>47.7867661190568</v>
      </c>
      <c r="G1279" t="s">
        <v>462</v>
      </c>
    </row>
    <row r="1280" spans="1:7" x14ac:dyDescent="0.3">
      <c r="A1280">
        <v>1278</v>
      </c>
      <c r="B1280">
        <v>2020</v>
      </c>
      <c r="C1280">
        <v>8</v>
      </c>
      <c r="D1280" t="s">
        <v>565</v>
      </c>
      <c r="E1280" s="1">
        <v>3177950106.6955199</v>
      </c>
      <c r="F1280">
        <v>10.8491044826447</v>
      </c>
      <c r="G1280" t="s">
        <v>462</v>
      </c>
    </row>
    <row r="1281" spans="1:7" x14ac:dyDescent="0.3">
      <c r="A1281">
        <v>1279</v>
      </c>
      <c r="B1281">
        <v>2020</v>
      </c>
      <c r="C1281">
        <v>8</v>
      </c>
      <c r="D1281" t="s">
        <v>566</v>
      </c>
      <c r="E1281" s="1">
        <v>7443299576.6343002</v>
      </c>
      <c r="F1281">
        <v>3.4381065220838498</v>
      </c>
      <c r="G1281" t="s">
        <v>462</v>
      </c>
    </row>
    <row r="1282" spans="1:7" x14ac:dyDescent="0.3">
      <c r="A1282">
        <v>1280</v>
      </c>
      <c r="B1282">
        <v>2020</v>
      </c>
      <c r="C1282">
        <v>8</v>
      </c>
      <c r="D1282" t="s">
        <v>567</v>
      </c>
      <c r="E1282" s="1">
        <v>320814751.264112</v>
      </c>
      <c r="F1282">
        <v>35.624112909132897</v>
      </c>
      <c r="G1282" t="s">
        <v>462</v>
      </c>
    </row>
    <row r="1283" spans="1:7" x14ac:dyDescent="0.3">
      <c r="A1283">
        <v>1281</v>
      </c>
      <c r="B1283">
        <v>2020</v>
      </c>
      <c r="C1283">
        <v>8</v>
      </c>
      <c r="D1283" t="s">
        <v>568</v>
      </c>
      <c r="E1283" s="1">
        <v>10295748731.2568</v>
      </c>
      <c r="F1283">
        <v>20.4013412528492</v>
      </c>
      <c r="G1283" t="s">
        <v>462</v>
      </c>
    </row>
    <row r="1284" spans="1:7" x14ac:dyDescent="0.3">
      <c r="A1284">
        <v>1282</v>
      </c>
      <c r="B1284">
        <v>2020</v>
      </c>
      <c r="C1284">
        <v>8</v>
      </c>
      <c r="D1284" t="s">
        <v>569</v>
      </c>
      <c r="E1284" s="1">
        <v>453167914.92408299</v>
      </c>
      <c r="F1284">
        <v>15.159887125921299</v>
      </c>
      <c r="G1284" t="s">
        <v>462</v>
      </c>
    </row>
    <row r="1285" spans="1:7" x14ac:dyDescent="0.3">
      <c r="A1285">
        <v>1283</v>
      </c>
      <c r="B1285">
        <v>2020</v>
      </c>
      <c r="C1285">
        <v>8</v>
      </c>
      <c r="D1285" t="s">
        <v>570</v>
      </c>
      <c r="E1285" s="1">
        <v>11800844813.4471</v>
      </c>
      <c r="F1285">
        <v>6.5436302512531697</v>
      </c>
      <c r="G1285" t="s">
        <v>462</v>
      </c>
    </row>
    <row r="1286" spans="1:7" x14ac:dyDescent="0.3">
      <c r="A1286">
        <v>1284</v>
      </c>
      <c r="B1286">
        <v>2020</v>
      </c>
      <c r="C1286">
        <v>8</v>
      </c>
      <c r="D1286" t="s">
        <v>571</v>
      </c>
      <c r="E1286" s="1">
        <v>376596900.34721798</v>
      </c>
      <c r="F1286">
        <v>16.420921725000799</v>
      </c>
      <c r="G1286" t="s">
        <v>462</v>
      </c>
    </row>
    <row r="1287" spans="1:7" x14ac:dyDescent="0.3">
      <c r="A1287">
        <v>1285</v>
      </c>
      <c r="B1287">
        <v>2020</v>
      </c>
      <c r="C1287">
        <v>8</v>
      </c>
      <c r="D1287" t="s">
        <v>572</v>
      </c>
      <c r="E1287" s="1">
        <v>445516204.77779102</v>
      </c>
      <c r="F1287">
        <v>11.49270233172</v>
      </c>
      <c r="G1287" t="s">
        <v>462</v>
      </c>
    </row>
    <row r="1288" spans="1:7" x14ac:dyDescent="0.3">
      <c r="A1288">
        <v>1286</v>
      </c>
      <c r="B1288">
        <v>2020</v>
      </c>
      <c r="C1288">
        <v>8</v>
      </c>
      <c r="D1288" t="s">
        <v>573</v>
      </c>
      <c r="E1288" s="1">
        <v>3676590388.79213</v>
      </c>
      <c r="F1288">
        <v>24.860447376838799</v>
      </c>
      <c r="G1288" t="s">
        <v>462</v>
      </c>
    </row>
    <row r="1289" spans="1:7" x14ac:dyDescent="0.3">
      <c r="A1289">
        <v>1287</v>
      </c>
      <c r="B1289">
        <v>2020</v>
      </c>
      <c r="C1289">
        <v>8</v>
      </c>
      <c r="D1289" t="s">
        <v>575</v>
      </c>
      <c r="E1289" s="1">
        <v>15608902054.800699</v>
      </c>
      <c r="F1289">
        <v>9.3667104412107598</v>
      </c>
      <c r="G1289" t="s">
        <v>462</v>
      </c>
    </row>
    <row r="1290" spans="1:7" x14ac:dyDescent="0.3">
      <c r="A1290">
        <v>1288</v>
      </c>
      <c r="B1290">
        <v>2020</v>
      </c>
      <c r="C1290">
        <v>8</v>
      </c>
      <c r="D1290" t="s">
        <v>576</v>
      </c>
      <c r="E1290" s="1">
        <v>9119548004.6359005</v>
      </c>
      <c r="F1290">
        <v>16.741170386418101</v>
      </c>
      <c r="G1290" t="s">
        <v>462</v>
      </c>
    </row>
    <row r="1291" spans="1:7" x14ac:dyDescent="0.3">
      <c r="A1291">
        <v>1289</v>
      </c>
      <c r="B1291">
        <v>2020</v>
      </c>
      <c r="C1291">
        <v>8</v>
      </c>
      <c r="E1291" s="1">
        <v>161501956.81839201</v>
      </c>
      <c r="F1291">
        <v>89.227734207800495</v>
      </c>
      <c r="G1291" t="s">
        <v>462</v>
      </c>
    </row>
    <row r="1292" spans="1:7" x14ac:dyDescent="0.3">
      <c r="A1292">
        <v>1290</v>
      </c>
      <c r="B1292">
        <v>2020</v>
      </c>
      <c r="C1292">
        <v>8</v>
      </c>
      <c r="E1292" s="1">
        <v>65243578.451299801</v>
      </c>
      <c r="F1292">
        <v>61.157263448897801</v>
      </c>
      <c r="G1292" t="s">
        <v>462</v>
      </c>
    </row>
    <row r="1293" spans="1:7" x14ac:dyDescent="0.3">
      <c r="A1293">
        <v>1291</v>
      </c>
      <c r="B1293">
        <v>2020</v>
      </c>
      <c r="C1293">
        <v>8</v>
      </c>
      <c r="E1293" s="1">
        <v>50371439.409029402</v>
      </c>
      <c r="F1293">
        <v>67.146764492988595</v>
      </c>
      <c r="G1293" t="s">
        <v>462</v>
      </c>
    </row>
    <row r="1294" spans="1:7" x14ac:dyDescent="0.3">
      <c r="A1294">
        <v>1292</v>
      </c>
      <c r="B1294">
        <v>2020</v>
      </c>
      <c r="C1294">
        <v>8</v>
      </c>
      <c r="D1294" t="s">
        <v>577</v>
      </c>
      <c r="E1294" s="1">
        <v>556126121.47272003</v>
      </c>
      <c r="F1294">
        <v>36.894212033602898</v>
      </c>
      <c r="G1294" t="s">
        <v>462</v>
      </c>
    </row>
    <row r="1295" spans="1:7" x14ac:dyDescent="0.3">
      <c r="A1295">
        <v>1293</v>
      </c>
      <c r="B1295">
        <v>2020</v>
      </c>
      <c r="C1295">
        <v>8</v>
      </c>
      <c r="D1295" t="s">
        <v>578</v>
      </c>
      <c r="E1295" s="1">
        <v>1024312239.624</v>
      </c>
      <c r="F1295">
        <v>10.000331827760901</v>
      </c>
      <c r="G1295" t="s">
        <v>462</v>
      </c>
    </row>
    <row r="1296" spans="1:7" x14ac:dyDescent="0.3">
      <c r="A1296">
        <v>1294</v>
      </c>
      <c r="B1296">
        <v>2020</v>
      </c>
      <c r="C1296">
        <v>8</v>
      </c>
      <c r="D1296" t="s">
        <v>579</v>
      </c>
      <c r="E1296" s="1">
        <v>739992235.71109498</v>
      </c>
      <c r="F1296">
        <v>6.0979818756946598</v>
      </c>
      <c r="G1296" t="s">
        <v>462</v>
      </c>
    </row>
    <row r="1297" spans="1:7" x14ac:dyDescent="0.3">
      <c r="A1297">
        <v>1295</v>
      </c>
      <c r="B1297">
        <v>2020</v>
      </c>
      <c r="C1297">
        <v>8</v>
      </c>
      <c r="D1297" t="s">
        <v>580</v>
      </c>
      <c r="E1297" s="1">
        <v>5512709205.3105698</v>
      </c>
      <c r="F1297">
        <v>5.1451727124879696</v>
      </c>
      <c r="G1297" t="s">
        <v>462</v>
      </c>
    </row>
    <row r="1298" spans="1:7" x14ac:dyDescent="0.3">
      <c r="A1298">
        <v>1296</v>
      </c>
      <c r="B1298">
        <v>2020</v>
      </c>
      <c r="C1298">
        <v>8</v>
      </c>
      <c r="D1298" t="s">
        <v>581</v>
      </c>
      <c r="E1298" s="1">
        <v>7164472132.1464901</v>
      </c>
      <c r="F1298">
        <v>29.0634582685494</v>
      </c>
      <c r="G1298" t="s">
        <v>462</v>
      </c>
    </row>
    <row r="1299" spans="1:7" x14ac:dyDescent="0.3">
      <c r="A1299">
        <v>1297</v>
      </c>
      <c r="B1299">
        <v>2020</v>
      </c>
      <c r="C1299">
        <v>8</v>
      </c>
      <c r="D1299" t="s">
        <v>582</v>
      </c>
      <c r="E1299" s="1">
        <v>6661812818.3780298</v>
      </c>
      <c r="F1299">
        <v>22.335335576393199</v>
      </c>
      <c r="G1299" t="s">
        <v>462</v>
      </c>
    </row>
    <row r="1300" spans="1:7" x14ac:dyDescent="0.3">
      <c r="A1300">
        <v>1298</v>
      </c>
      <c r="B1300">
        <v>2020</v>
      </c>
      <c r="C1300">
        <v>8</v>
      </c>
      <c r="D1300" t="s">
        <v>583</v>
      </c>
      <c r="E1300" s="1">
        <v>406286451.81799197</v>
      </c>
      <c r="F1300">
        <v>23.0106048938896</v>
      </c>
      <c r="G1300" t="s">
        <v>462</v>
      </c>
    </row>
    <row r="1301" spans="1:7" x14ac:dyDescent="0.3">
      <c r="A1301">
        <v>1299</v>
      </c>
      <c r="B1301">
        <v>2020</v>
      </c>
      <c r="C1301">
        <v>8</v>
      </c>
      <c r="D1301" t="s">
        <v>584</v>
      </c>
      <c r="E1301" s="1">
        <v>3932706090.7608199</v>
      </c>
      <c r="F1301">
        <v>6.6952366407160699</v>
      </c>
      <c r="G1301" t="s">
        <v>462</v>
      </c>
    </row>
    <row r="1302" spans="1:7" x14ac:dyDescent="0.3">
      <c r="A1302">
        <v>1300</v>
      </c>
      <c r="B1302">
        <v>2020</v>
      </c>
      <c r="C1302">
        <v>8</v>
      </c>
      <c r="D1302" t="s">
        <v>585</v>
      </c>
      <c r="E1302" s="1">
        <v>3973088280.6458302</v>
      </c>
      <c r="F1302">
        <v>14.702091023892599</v>
      </c>
      <c r="G1302" t="s">
        <v>462</v>
      </c>
    </row>
    <row r="1303" spans="1:7" x14ac:dyDescent="0.3">
      <c r="A1303">
        <v>1301</v>
      </c>
      <c r="B1303">
        <v>2020</v>
      </c>
      <c r="C1303">
        <v>8</v>
      </c>
      <c r="D1303" t="s">
        <v>586</v>
      </c>
      <c r="E1303" s="1">
        <v>5535120142.6341896</v>
      </c>
      <c r="F1303">
        <v>3.1068645619495001</v>
      </c>
      <c r="G1303" t="s">
        <v>462</v>
      </c>
    </row>
    <row r="1304" spans="1:7" x14ac:dyDescent="0.3">
      <c r="A1304">
        <v>1302</v>
      </c>
      <c r="B1304">
        <v>2020</v>
      </c>
      <c r="C1304">
        <v>8</v>
      </c>
      <c r="D1304" t="s">
        <v>587</v>
      </c>
      <c r="E1304" s="1">
        <v>2192163995.0931001</v>
      </c>
      <c r="F1304">
        <v>19.7204163580239</v>
      </c>
      <c r="G1304" t="s">
        <v>462</v>
      </c>
    </row>
    <row r="1305" spans="1:7" x14ac:dyDescent="0.3">
      <c r="A1305">
        <v>1303</v>
      </c>
      <c r="B1305">
        <v>2020</v>
      </c>
      <c r="C1305">
        <v>8</v>
      </c>
      <c r="D1305" t="s">
        <v>588</v>
      </c>
      <c r="E1305" s="1">
        <v>8407024390.8218403</v>
      </c>
      <c r="F1305">
        <v>5.0138676609423802</v>
      </c>
      <c r="G1305" t="s">
        <v>462</v>
      </c>
    </row>
    <row r="1306" spans="1:7" x14ac:dyDescent="0.3">
      <c r="A1306">
        <v>1304</v>
      </c>
      <c r="B1306">
        <v>2020</v>
      </c>
      <c r="C1306">
        <v>8</v>
      </c>
      <c r="D1306" t="s">
        <v>589</v>
      </c>
      <c r="E1306" s="1">
        <v>1198291253.1898401</v>
      </c>
      <c r="F1306">
        <v>45.001134786556598</v>
      </c>
      <c r="G1306" t="s">
        <v>462</v>
      </c>
    </row>
    <row r="1307" spans="1:7" x14ac:dyDescent="0.3">
      <c r="A1307">
        <v>1305</v>
      </c>
      <c r="B1307">
        <v>2020</v>
      </c>
      <c r="C1307">
        <v>8</v>
      </c>
      <c r="D1307" t="s">
        <v>590</v>
      </c>
      <c r="E1307" s="1">
        <v>356173001.030999</v>
      </c>
      <c r="F1307">
        <v>61.344700553295802</v>
      </c>
      <c r="G1307" t="s">
        <v>462</v>
      </c>
    </row>
    <row r="1308" spans="1:7" x14ac:dyDescent="0.3">
      <c r="A1308">
        <v>1306</v>
      </c>
      <c r="B1308">
        <v>2020</v>
      </c>
      <c r="C1308">
        <v>8</v>
      </c>
      <c r="D1308" t="s">
        <v>591</v>
      </c>
      <c r="E1308" s="1">
        <v>454996731.91757298</v>
      </c>
      <c r="F1308">
        <v>64.062420198357898</v>
      </c>
      <c r="G1308" t="s">
        <v>462</v>
      </c>
    </row>
    <row r="1309" spans="1:7" x14ac:dyDescent="0.3">
      <c r="A1309">
        <v>1307</v>
      </c>
      <c r="B1309">
        <v>2020</v>
      </c>
      <c r="C1309">
        <v>8</v>
      </c>
      <c r="D1309" t="s">
        <v>592</v>
      </c>
      <c r="E1309" s="1">
        <v>521814786.00248098</v>
      </c>
      <c r="F1309">
        <v>63.152298648898601</v>
      </c>
      <c r="G1309" t="s">
        <v>462</v>
      </c>
    </row>
    <row r="1310" spans="1:7" x14ac:dyDescent="0.3">
      <c r="A1310">
        <v>1308</v>
      </c>
      <c r="B1310">
        <v>2020</v>
      </c>
      <c r="C1310">
        <v>8</v>
      </c>
      <c r="D1310" t="s">
        <v>593</v>
      </c>
      <c r="E1310" s="1">
        <v>432368951.73227799</v>
      </c>
      <c r="F1310">
        <v>67.871500805486207</v>
      </c>
      <c r="G1310" t="s">
        <v>462</v>
      </c>
    </row>
    <row r="1311" spans="1:7" x14ac:dyDescent="0.3">
      <c r="A1311">
        <v>1309</v>
      </c>
      <c r="B1311">
        <v>2020</v>
      </c>
      <c r="C1311">
        <v>8</v>
      </c>
      <c r="D1311" t="s">
        <v>594</v>
      </c>
      <c r="E1311" s="1">
        <v>686202133.41617095</v>
      </c>
      <c r="F1311">
        <v>67.612352916600003</v>
      </c>
      <c r="G1311" t="s">
        <v>462</v>
      </c>
    </row>
    <row r="1312" spans="1:7" x14ac:dyDescent="0.3">
      <c r="A1312">
        <v>1310</v>
      </c>
      <c r="B1312">
        <v>2020</v>
      </c>
      <c r="C1312">
        <v>8</v>
      </c>
      <c r="D1312" t="s">
        <v>595</v>
      </c>
      <c r="E1312" s="1">
        <v>443688167.58483201</v>
      </c>
      <c r="F1312">
        <v>63.697200272092203</v>
      </c>
      <c r="G1312" t="s">
        <v>462</v>
      </c>
    </row>
    <row r="1313" spans="1:7" x14ac:dyDescent="0.3">
      <c r="A1313">
        <v>1311</v>
      </c>
      <c r="B1313">
        <v>2020</v>
      </c>
      <c r="C1313">
        <v>8</v>
      </c>
      <c r="D1313" t="s">
        <v>596</v>
      </c>
      <c r="E1313" s="1">
        <v>547816756.07480204</v>
      </c>
      <c r="F1313">
        <v>45.097685594055498</v>
      </c>
      <c r="G1313" t="s">
        <v>462</v>
      </c>
    </row>
    <row r="1314" spans="1:7" x14ac:dyDescent="0.3">
      <c r="A1314">
        <v>1312</v>
      </c>
      <c r="B1314">
        <v>2020</v>
      </c>
      <c r="C1314">
        <v>9</v>
      </c>
      <c r="D1314" t="s">
        <v>558</v>
      </c>
      <c r="E1314" s="1">
        <v>1833825795.12988</v>
      </c>
      <c r="F1314">
        <v>2.4514448579915098</v>
      </c>
      <c r="G1314" t="s">
        <v>462</v>
      </c>
    </row>
    <row r="1315" spans="1:7" x14ac:dyDescent="0.3">
      <c r="A1315">
        <v>1313</v>
      </c>
      <c r="B1315">
        <v>2020</v>
      </c>
      <c r="C1315">
        <v>9</v>
      </c>
      <c r="D1315" t="s">
        <v>559</v>
      </c>
      <c r="E1315" s="1">
        <v>748665255.43713903</v>
      </c>
      <c r="F1315">
        <v>28.559870940617198</v>
      </c>
      <c r="G1315" t="s">
        <v>462</v>
      </c>
    </row>
    <row r="1316" spans="1:7" x14ac:dyDescent="0.3">
      <c r="A1316">
        <v>1314</v>
      </c>
      <c r="B1316">
        <v>2020</v>
      </c>
      <c r="C1316">
        <v>9</v>
      </c>
      <c r="D1316" t="s">
        <v>560</v>
      </c>
      <c r="E1316" s="1">
        <v>8269171080.7181702</v>
      </c>
      <c r="F1316">
        <v>15.970345123146901</v>
      </c>
      <c r="G1316" t="s">
        <v>462</v>
      </c>
    </row>
    <row r="1317" spans="1:7" x14ac:dyDescent="0.3">
      <c r="A1317">
        <v>1315</v>
      </c>
      <c r="B1317">
        <v>2020</v>
      </c>
      <c r="C1317">
        <v>9</v>
      </c>
      <c r="D1317" t="s">
        <v>561</v>
      </c>
      <c r="E1317" s="1">
        <v>721383548.63761795</v>
      </c>
      <c r="F1317">
        <v>67.334957549775993</v>
      </c>
      <c r="G1317" t="s">
        <v>462</v>
      </c>
    </row>
    <row r="1318" spans="1:7" x14ac:dyDescent="0.3">
      <c r="A1318">
        <v>1316</v>
      </c>
      <c r="B1318">
        <v>2020</v>
      </c>
      <c r="C1318">
        <v>9</v>
      </c>
      <c r="D1318" t="s">
        <v>562</v>
      </c>
      <c r="E1318" s="1">
        <v>258287561.34354299</v>
      </c>
      <c r="F1318">
        <v>89.662764418056099</v>
      </c>
      <c r="G1318" t="s">
        <v>462</v>
      </c>
    </row>
    <row r="1319" spans="1:7" x14ac:dyDescent="0.3">
      <c r="A1319">
        <v>1317</v>
      </c>
      <c r="B1319">
        <v>2020</v>
      </c>
      <c r="C1319">
        <v>9</v>
      </c>
      <c r="D1319" t="s">
        <v>563</v>
      </c>
      <c r="E1319" s="1">
        <v>610974628.21291006</v>
      </c>
      <c r="F1319">
        <v>20.363677245158499</v>
      </c>
      <c r="G1319" t="s">
        <v>462</v>
      </c>
    </row>
    <row r="1320" spans="1:7" x14ac:dyDescent="0.3">
      <c r="A1320">
        <v>1318</v>
      </c>
      <c r="B1320">
        <v>2020</v>
      </c>
      <c r="C1320">
        <v>9</v>
      </c>
      <c r="D1320" t="s">
        <v>564</v>
      </c>
      <c r="E1320" s="1">
        <v>227211778.53975901</v>
      </c>
      <c r="F1320">
        <v>52.987299840910097</v>
      </c>
      <c r="G1320" t="s">
        <v>462</v>
      </c>
    </row>
    <row r="1321" spans="1:7" x14ac:dyDescent="0.3">
      <c r="A1321">
        <v>1319</v>
      </c>
      <c r="B1321">
        <v>2020</v>
      </c>
      <c r="C1321">
        <v>9</v>
      </c>
      <c r="D1321" t="s">
        <v>565</v>
      </c>
      <c r="E1321" s="1">
        <v>3177950106.6955199</v>
      </c>
      <c r="F1321">
        <v>1.7978018542015299</v>
      </c>
      <c r="G1321" t="s">
        <v>462</v>
      </c>
    </row>
    <row r="1322" spans="1:7" x14ac:dyDescent="0.3">
      <c r="A1322">
        <v>1320</v>
      </c>
      <c r="B1322">
        <v>2020</v>
      </c>
      <c r="C1322">
        <v>9</v>
      </c>
      <c r="D1322" t="s">
        <v>566</v>
      </c>
      <c r="E1322" s="1">
        <v>7443299576.6343002</v>
      </c>
      <c r="F1322">
        <v>4.2865116725592696</v>
      </c>
      <c r="G1322" t="s">
        <v>462</v>
      </c>
    </row>
    <row r="1323" spans="1:7" x14ac:dyDescent="0.3">
      <c r="A1323">
        <v>1321</v>
      </c>
      <c r="B1323">
        <v>2020</v>
      </c>
      <c r="C1323">
        <v>9</v>
      </c>
      <c r="D1323" t="s">
        <v>567</v>
      </c>
      <c r="E1323" s="1">
        <v>320814751.264112</v>
      </c>
      <c r="F1323">
        <v>40.862258545294203</v>
      </c>
      <c r="G1323" t="s">
        <v>462</v>
      </c>
    </row>
    <row r="1324" spans="1:7" x14ac:dyDescent="0.3">
      <c r="A1324">
        <v>1322</v>
      </c>
      <c r="B1324">
        <v>2020</v>
      </c>
      <c r="C1324">
        <v>9</v>
      </c>
      <c r="D1324" t="s">
        <v>568</v>
      </c>
      <c r="E1324" s="1">
        <v>10295748731.2568</v>
      </c>
      <c r="F1324">
        <v>15.969750966239999</v>
      </c>
      <c r="G1324" t="s">
        <v>462</v>
      </c>
    </row>
    <row r="1325" spans="1:7" x14ac:dyDescent="0.3">
      <c r="A1325">
        <v>1323</v>
      </c>
      <c r="B1325">
        <v>2020</v>
      </c>
      <c r="C1325">
        <v>9</v>
      </c>
      <c r="D1325" t="s">
        <v>569</v>
      </c>
      <c r="E1325" s="1">
        <v>453167914.92408299</v>
      </c>
      <c r="F1325">
        <v>14.875163083718499</v>
      </c>
      <c r="G1325" t="s">
        <v>462</v>
      </c>
    </row>
    <row r="1326" spans="1:7" x14ac:dyDescent="0.3">
      <c r="A1326">
        <v>1324</v>
      </c>
      <c r="B1326">
        <v>2020</v>
      </c>
      <c r="C1326">
        <v>9</v>
      </c>
      <c r="D1326" t="s">
        <v>570</v>
      </c>
      <c r="E1326" s="1">
        <v>11800844813.4471</v>
      </c>
      <c r="F1326">
        <v>6.7678803315027798</v>
      </c>
      <c r="G1326" t="s">
        <v>462</v>
      </c>
    </row>
    <row r="1327" spans="1:7" x14ac:dyDescent="0.3">
      <c r="A1327">
        <v>1325</v>
      </c>
      <c r="B1327">
        <v>2020</v>
      </c>
      <c r="C1327">
        <v>9</v>
      </c>
      <c r="D1327" t="s">
        <v>571</v>
      </c>
      <c r="E1327" s="1">
        <v>376596900.34721798</v>
      </c>
      <c r="F1327">
        <v>22.152610402317201</v>
      </c>
      <c r="G1327" t="s">
        <v>462</v>
      </c>
    </row>
    <row r="1328" spans="1:7" x14ac:dyDescent="0.3">
      <c r="A1328">
        <v>1326</v>
      </c>
      <c r="B1328">
        <v>2020</v>
      </c>
      <c r="C1328">
        <v>9</v>
      </c>
      <c r="D1328" t="s">
        <v>572</v>
      </c>
      <c r="E1328" s="1">
        <v>445516204.77779102</v>
      </c>
      <c r="F1328">
        <v>10.6545453660262</v>
      </c>
      <c r="G1328" t="s">
        <v>462</v>
      </c>
    </row>
    <row r="1329" spans="1:7" x14ac:dyDescent="0.3">
      <c r="A1329">
        <v>1327</v>
      </c>
      <c r="B1329">
        <v>2020</v>
      </c>
      <c r="C1329">
        <v>9</v>
      </c>
      <c r="D1329" t="s">
        <v>573</v>
      </c>
      <c r="E1329" s="1">
        <v>3676590388.79213</v>
      </c>
      <c r="F1329">
        <v>19.463356214602101</v>
      </c>
      <c r="G1329" t="s">
        <v>462</v>
      </c>
    </row>
    <row r="1330" spans="1:7" x14ac:dyDescent="0.3">
      <c r="A1330">
        <v>1328</v>
      </c>
      <c r="B1330">
        <v>2020</v>
      </c>
      <c r="C1330">
        <v>9</v>
      </c>
      <c r="D1330" t="s">
        <v>575</v>
      </c>
      <c r="E1330" s="1">
        <v>15608902054.800699</v>
      </c>
      <c r="F1330">
        <v>14.775114034169</v>
      </c>
      <c r="G1330" t="s">
        <v>462</v>
      </c>
    </row>
    <row r="1331" spans="1:7" x14ac:dyDescent="0.3">
      <c r="A1331">
        <v>1329</v>
      </c>
      <c r="B1331">
        <v>2020</v>
      </c>
      <c r="C1331">
        <v>9</v>
      </c>
      <c r="D1331" t="s">
        <v>576</v>
      </c>
      <c r="E1331" s="1">
        <v>9119548004.6359005</v>
      </c>
      <c r="F1331">
        <v>22.348180411462302</v>
      </c>
      <c r="G1331" t="s">
        <v>462</v>
      </c>
    </row>
    <row r="1332" spans="1:7" x14ac:dyDescent="0.3">
      <c r="A1332">
        <v>1330</v>
      </c>
      <c r="B1332">
        <v>2020</v>
      </c>
      <c r="C1332">
        <v>9</v>
      </c>
      <c r="E1332" s="1">
        <v>161501956.81839201</v>
      </c>
      <c r="F1332">
        <v>40.848367861426503</v>
      </c>
      <c r="G1332" t="s">
        <v>462</v>
      </c>
    </row>
    <row r="1333" spans="1:7" x14ac:dyDescent="0.3">
      <c r="A1333">
        <v>1331</v>
      </c>
      <c r="B1333">
        <v>2020</v>
      </c>
      <c r="C1333">
        <v>9</v>
      </c>
      <c r="E1333" s="1">
        <v>65243578.451299801</v>
      </c>
      <c r="F1333">
        <v>134.578563515176</v>
      </c>
      <c r="G1333" t="s">
        <v>462</v>
      </c>
    </row>
    <row r="1334" spans="1:7" x14ac:dyDescent="0.3">
      <c r="A1334">
        <v>1332</v>
      </c>
      <c r="B1334">
        <v>2020</v>
      </c>
      <c r="C1334">
        <v>9</v>
      </c>
      <c r="E1334" s="1">
        <v>50371439.409029402</v>
      </c>
      <c r="F1334">
        <v>127.981620078161</v>
      </c>
      <c r="G1334" t="s">
        <v>462</v>
      </c>
    </row>
    <row r="1335" spans="1:7" x14ac:dyDescent="0.3">
      <c r="A1335">
        <v>1333</v>
      </c>
      <c r="B1335">
        <v>2020</v>
      </c>
      <c r="C1335">
        <v>9</v>
      </c>
      <c r="D1335" t="s">
        <v>577</v>
      </c>
      <c r="E1335" s="1">
        <v>556126121.47272003</v>
      </c>
      <c r="F1335">
        <v>39.808360133064802</v>
      </c>
      <c r="G1335" t="s">
        <v>462</v>
      </c>
    </row>
    <row r="1336" spans="1:7" x14ac:dyDescent="0.3">
      <c r="A1336">
        <v>1334</v>
      </c>
      <c r="B1336">
        <v>2020</v>
      </c>
      <c r="C1336">
        <v>9</v>
      </c>
      <c r="D1336" t="s">
        <v>578</v>
      </c>
      <c r="E1336" s="1">
        <v>1024312239.624</v>
      </c>
      <c r="F1336">
        <v>11.7650301071772</v>
      </c>
      <c r="G1336" t="s">
        <v>462</v>
      </c>
    </row>
    <row r="1337" spans="1:7" x14ac:dyDescent="0.3">
      <c r="A1337">
        <v>1335</v>
      </c>
      <c r="B1337">
        <v>2020</v>
      </c>
      <c r="C1337">
        <v>9</v>
      </c>
      <c r="D1337" t="s">
        <v>579</v>
      </c>
      <c r="E1337" s="1">
        <v>739992235.71109498</v>
      </c>
      <c r="F1337">
        <v>1.8118872744344501</v>
      </c>
      <c r="G1337" t="s">
        <v>462</v>
      </c>
    </row>
    <row r="1338" spans="1:7" x14ac:dyDescent="0.3">
      <c r="A1338">
        <v>1336</v>
      </c>
      <c r="B1338">
        <v>2020</v>
      </c>
      <c r="C1338">
        <v>9</v>
      </c>
      <c r="D1338" t="s">
        <v>580</v>
      </c>
      <c r="E1338" s="1">
        <v>5512709205.3105698</v>
      </c>
      <c r="F1338">
        <v>8.5538356748522997</v>
      </c>
      <c r="G1338" t="s">
        <v>462</v>
      </c>
    </row>
    <row r="1339" spans="1:7" x14ac:dyDescent="0.3">
      <c r="A1339">
        <v>1337</v>
      </c>
      <c r="B1339">
        <v>2020</v>
      </c>
      <c r="C1339">
        <v>9</v>
      </c>
      <c r="D1339" t="s">
        <v>581</v>
      </c>
      <c r="E1339" s="1">
        <v>7164472132.1464901</v>
      </c>
      <c r="F1339">
        <v>31.816989451764101</v>
      </c>
      <c r="G1339" t="s">
        <v>462</v>
      </c>
    </row>
    <row r="1340" spans="1:7" x14ac:dyDescent="0.3">
      <c r="A1340">
        <v>1338</v>
      </c>
      <c r="B1340">
        <v>2020</v>
      </c>
      <c r="C1340">
        <v>9</v>
      </c>
      <c r="D1340" t="s">
        <v>582</v>
      </c>
      <c r="E1340" s="1">
        <v>6661812818.3780298</v>
      </c>
      <c r="F1340">
        <v>28.024455689929798</v>
      </c>
      <c r="G1340" t="s">
        <v>462</v>
      </c>
    </row>
    <row r="1341" spans="1:7" x14ac:dyDescent="0.3">
      <c r="A1341">
        <v>1339</v>
      </c>
      <c r="B1341">
        <v>2020</v>
      </c>
      <c r="C1341">
        <v>9</v>
      </c>
      <c r="D1341" t="s">
        <v>583</v>
      </c>
      <c r="E1341" s="1">
        <v>406286451.81799197</v>
      </c>
      <c r="F1341">
        <v>34.246182056137201</v>
      </c>
      <c r="G1341" t="s">
        <v>462</v>
      </c>
    </row>
    <row r="1342" spans="1:7" x14ac:dyDescent="0.3">
      <c r="A1342">
        <v>1340</v>
      </c>
      <c r="B1342">
        <v>2020</v>
      </c>
      <c r="C1342">
        <v>9</v>
      </c>
      <c r="D1342" t="s">
        <v>584</v>
      </c>
      <c r="E1342" s="1">
        <v>3932706090.7608199</v>
      </c>
      <c r="F1342">
        <v>0.67225432467602797</v>
      </c>
      <c r="G1342" t="s">
        <v>462</v>
      </c>
    </row>
    <row r="1343" spans="1:7" x14ac:dyDescent="0.3">
      <c r="A1343">
        <v>1341</v>
      </c>
      <c r="B1343">
        <v>2020</v>
      </c>
      <c r="C1343">
        <v>9</v>
      </c>
      <c r="D1343" t="s">
        <v>585</v>
      </c>
      <c r="E1343" s="1">
        <v>3973088280.6458302</v>
      </c>
      <c r="F1343">
        <v>4.4458999329330497</v>
      </c>
      <c r="G1343" t="s">
        <v>462</v>
      </c>
    </row>
    <row r="1344" spans="1:7" x14ac:dyDescent="0.3">
      <c r="A1344">
        <v>1342</v>
      </c>
      <c r="B1344">
        <v>2020</v>
      </c>
      <c r="C1344">
        <v>9</v>
      </c>
      <c r="D1344" t="s">
        <v>586</v>
      </c>
      <c r="E1344" s="1">
        <v>5535120142.6341896</v>
      </c>
      <c r="F1344">
        <v>0.43313074845555899</v>
      </c>
      <c r="G1344" t="s">
        <v>462</v>
      </c>
    </row>
    <row r="1345" spans="1:7" x14ac:dyDescent="0.3">
      <c r="A1345">
        <v>1343</v>
      </c>
      <c r="B1345">
        <v>2020</v>
      </c>
      <c r="C1345">
        <v>9</v>
      </c>
      <c r="D1345" t="s">
        <v>587</v>
      </c>
      <c r="E1345" s="1">
        <v>2192163995.0931001</v>
      </c>
      <c r="F1345">
        <v>17.997319094116399</v>
      </c>
      <c r="G1345" t="s">
        <v>462</v>
      </c>
    </row>
    <row r="1346" spans="1:7" x14ac:dyDescent="0.3">
      <c r="A1346">
        <v>1344</v>
      </c>
      <c r="B1346">
        <v>2020</v>
      </c>
      <c r="C1346">
        <v>9</v>
      </c>
      <c r="D1346" t="s">
        <v>588</v>
      </c>
      <c r="E1346" s="1">
        <v>8407024390.8218403</v>
      </c>
      <c r="F1346">
        <v>15.9079891461387</v>
      </c>
      <c r="G1346" t="s">
        <v>462</v>
      </c>
    </row>
    <row r="1347" spans="1:7" x14ac:dyDescent="0.3">
      <c r="A1347">
        <v>1345</v>
      </c>
      <c r="B1347">
        <v>2020</v>
      </c>
      <c r="C1347">
        <v>9</v>
      </c>
      <c r="D1347" t="s">
        <v>589</v>
      </c>
      <c r="E1347" s="1">
        <v>1198291253.1898401</v>
      </c>
      <c r="F1347">
        <v>42.182648429308202</v>
      </c>
      <c r="G1347" t="s">
        <v>462</v>
      </c>
    </row>
    <row r="1348" spans="1:7" x14ac:dyDescent="0.3">
      <c r="A1348">
        <v>1346</v>
      </c>
      <c r="B1348">
        <v>2020</v>
      </c>
      <c r="C1348">
        <v>9</v>
      </c>
      <c r="D1348" t="s">
        <v>590</v>
      </c>
      <c r="E1348" s="1">
        <v>356173001.030999</v>
      </c>
      <c r="F1348">
        <v>70.195102808135601</v>
      </c>
      <c r="G1348" t="s">
        <v>462</v>
      </c>
    </row>
    <row r="1349" spans="1:7" x14ac:dyDescent="0.3">
      <c r="A1349">
        <v>1347</v>
      </c>
      <c r="B1349">
        <v>2020</v>
      </c>
      <c r="C1349">
        <v>9</v>
      </c>
      <c r="D1349" t="s">
        <v>591</v>
      </c>
      <c r="E1349" s="1">
        <v>454996731.91757298</v>
      </c>
      <c r="F1349">
        <v>78.044398543682306</v>
      </c>
      <c r="G1349" t="s">
        <v>462</v>
      </c>
    </row>
    <row r="1350" spans="1:7" x14ac:dyDescent="0.3">
      <c r="A1350">
        <v>1348</v>
      </c>
      <c r="B1350">
        <v>2020</v>
      </c>
      <c r="C1350">
        <v>9</v>
      </c>
      <c r="D1350" t="s">
        <v>592</v>
      </c>
      <c r="E1350" s="1">
        <v>521814786.00248098</v>
      </c>
      <c r="F1350">
        <v>78.835086262861395</v>
      </c>
      <c r="G1350" t="s">
        <v>462</v>
      </c>
    </row>
    <row r="1351" spans="1:7" x14ac:dyDescent="0.3">
      <c r="A1351">
        <v>1349</v>
      </c>
      <c r="B1351">
        <v>2020</v>
      </c>
      <c r="C1351">
        <v>9</v>
      </c>
      <c r="D1351" t="s">
        <v>593</v>
      </c>
      <c r="E1351" s="1">
        <v>432368951.73227799</v>
      </c>
      <c r="F1351">
        <v>68.533454709084097</v>
      </c>
      <c r="G1351" t="s">
        <v>462</v>
      </c>
    </row>
    <row r="1352" spans="1:7" x14ac:dyDescent="0.3">
      <c r="A1352">
        <v>1350</v>
      </c>
      <c r="B1352">
        <v>2020</v>
      </c>
      <c r="C1352">
        <v>9</v>
      </c>
      <c r="D1352" t="s">
        <v>594</v>
      </c>
      <c r="E1352" s="1">
        <v>686202133.41617095</v>
      </c>
      <c r="F1352">
        <v>52.869371466120199</v>
      </c>
      <c r="G1352" t="s">
        <v>462</v>
      </c>
    </row>
    <row r="1353" spans="1:7" x14ac:dyDescent="0.3">
      <c r="A1353">
        <v>1351</v>
      </c>
      <c r="B1353">
        <v>2020</v>
      </c>
      <c r="C1353">
        <v>9</v>
      </c>
      <c r="D1353" t="s">
        <v>595</v>
      </c>
      <c r="E1353" s="1">
        <v>443688167.58483201</v>
      </c>
      <c r="F1353">
        <v>75.918789822015896</v>
      </c>
      <c r="G1353" t="s">
        <v>462</v>
      </c>
    </row>
    <row r="1354" spans="1:7" x14ac:dyDescent="0.3">
      <c r="A1354">
        <v>1352</v>
      </c>
      <c r="B1354">
        <v>2020</v>
      </c>
      <c r="C1354">
        <v>9</v>
      </c>
      <c r="D1354" t="s">
        <v>596</v>
      </c>
      <c r="E1354" s="1">
        <v>547816756.07480204</v>
      </c>
      <c r="F1354">
        <v>54.109853987145399</v>
      </c>
      <c r="G1354" t="s">
        <v>462</v>
      </c>
    </row>
    <row r="1355" spans="1:7" x14ac:dyDescent="0.3">
      <c r="A1355">
        <v>1353</v>
      </c>
      <c r="B1355">
        <v>2020</v>
      </c>
      <c r="C1355">
        <v>10</v>
      </c>
      <c r="D1355" t="s">
        <v>558</v>
      </c>
      <c r="E1355" s="1">
        <v>1833825795.12988</v>
      </c>
      <c r="F1355">
        <v>17.1339424946717</v>
      </c>
      <c r="G1355" t="s">
        <v>462</v>
      </c>
    </row>
    <row r="1356" spans="1:7" x14ac:dyDescent="0.3">
      <c r="A1356">
        <v>1354</v>
      </c>
      <c r="B1356">
        <v>2020</v>
      </c>
      <c r="C1356">
        <v>10</v>
      </c>
      <c r="D1356" t="s">
        <v>559</v>
      </c>
      <c r="E1356" s="1">
        <v>748665255.43713903</v>
      </c>
      <c r="F1356">
        <v>117.35390866469299</v>
      </c>
      <c r="G1356" t="s">
        <v>462</v>
      </c>
    </row>
    <row r="1357" spans="1:7" x14ac:dyDescent="0.3">
      <c r="A1357">
        <v>1355</v>
      </c>
      <c r="B1357">
        <v>2020</v>
      </c>
      <c r="C1357">
        <v>10</v>
      </c>
      <c r="D1357" t="s">
        <v>560</v>
      </c>
      <c r="E1357" s="1">
        <v>8269171080.7181702</v>
      </c>
      <c r="F1357">
        <v>23.155248858436</v>
      </c>
      <c r="G1357" t="s">
        <v>462</v>
      </c>
    </row>
    <row r="1358" spans="1:7" x14ac:dyDescent="0.3">
      <c r="A1358">
        <v>1356</v>
      </c>
      <c r="B1358">
        <v>2020</v>
      </c>
      <c r="C1358">
        <v>10</v>
      </c>
      <c r="D1358" t="s">
        <v>561</v>
      </c>
      <c r="E1358" s="1">
        <v>721383548.63761795</v>
      </c>
      <c r="F1358">
        <v>109.577444431675</v>
      </c>
      <c r="G1358" t="s">
        <v>462</v>
      </c>
    </row>
    <row r="1359" spans="1:7" x14ac:dyDescent="0.3">
      <c r="A1359">
        <v>1357</v>
      </c>
      <c r="B1359">
        <v>2020</v>
      </c>
      <c r="C1359">
        <v>10</v>
      </c>
      <c r="D1359" t="s">
        <v>562</v>
      </c>
      <c r="E1359" s="1">
        <v>258287561.34354299</v>
      </c>
      <c r="F1359">
        <v>146.496949044996</v>
      </c>
      <c r="G1359" t="s">
        <v>462</v>
      </c>
    </row>
    <row r="1360" spans="1:7" x14ac:dyDescent="0.3">
      <c r="A1360">
        <v>1358</v>
      </c>
      <c r="B1360">
        <v>2020</v>
      </c>
      <c r="C1360">
        <v>10</v>
      </c>
      <c r="D1360" t="s">
        <v>563</v>
      </c>
      <c r="E1360" s="1">
        <v>610974628.21291006</v>
      </c>
      <c r="F1360">
        <v>85.888342052120706</v>
      </c>
      <c r="G1360" t="s">
        <v>462</v>
      </c>
    </row>
    <row r="1361" spans="1:7" x14ac:dyDescent="0.3">
      <c r="A1361">
        <v>1359</v>
      </c>
      <c r="B1361">
        <v>2020</v>
      </c>
      <c r="C1361">
        <v>10</v>
      </c>
      <c r="D1361" t="s">
        <v>564</v>
      </c>
      <c r="E1361" s="1">
        <v>227211778.53975901</v>
      </c>
      <c r="F1361">
        <v>102.36793750431799</v>
      </c>
      <c r="G1361" t="s">
        <v>462</v>
      </c>
    </row>
    <row r="1362" spans="1:7" x14ac:dyDescent="0.3">
      <c r="A1362">
        <v>1360</v>
      </c>
      <c r="B1362">
        <v>2020</v>
      </c>
      <c r="C1362">
        <v>10</v>
      </c>
      <c r="D1362" t="s">
        <v>565</v>
      </c>
      <c r="E1362" s="1">
        <v>3177950106.6955199</v>
      </c>
      <c r="F1362">
        <v>40.259917401010398</v>
      </c>
      <c r="G1362" t="s">
        <v>462</v>
      </c>
    </row>
    <row r="1363" spans="1:7" x14ac:dyDescent="0.3">
      <c r="A1363">
        <v>1361</v>
      </c>
      <c r="B1363">
        <v>2020</v>
      </c>
      <c r="C1363">
        <v>10</v>
      </c>
      <c r="D1363" t="s">
        <v>566</v>
      </c>
      <c r="E1363" s="1">
        <v>7443299576.6343002</v>
      </c>
      <c r="F1363">
        <v>18.978992077552899</v>
      </c>
      <c r="G1363" t="s">
        <v>462</v>
      </c>
    </row>
    <row r="1364" spans="1:7" x14ac:dyDescent="0.3">
      <c r="A1364">
        <v>1362</v>
      </c>
      <c r="B1364">
        <v>2020</v>
      </c>
      <c r="C1364">
        <v>10</v>
      </c>
      <c r="D1364" t="s">
        <v>567</v>
      </c>
      <c r="E1364" s="1">
        <v>320814751.264112</v>
      </c>
      <c r="F1364">
        <v>123.604498565087</v>
      </c>
      <c r="G1364" t="s">
        <v>462</v>
      </c>
    </row>
    <row r="1365" spans="1:7" x14ac:dyDescent="0.3">
      <c r="A1365">
        <v>1363</v>
      </c>
      <c r="B1365">
        <v>2020</v>
      </c>
      <c r="C1365">
        <v>10</v>
      </c>
      <c r="D1365" t="s">
        <v>568</v>
      </c>
      <c r="E1365" s="1">
        <v>10295748731.2568</v>
      </c>
      <c r="F1365">
        <v>25.8036630130756</v>
      </c>
      <c r="G1365" t="s">
        <v>462</v>
      </c>
    </row>
    <row r="1366" spans="1:7" x14ac:dyDescent="0.3">
      <c r="A1366">
        <v>1364</v>
      </c>
      <c r="B1366">
        <v>2020</v>
      </c>
      <c r="C1366">
        <v>10</v>
      </c>
      <c r="D1366" t="s">
        <v>569</v>
      </c>
      <c r="E1366" s="1">
        <v>453167914.92408299</v>
      </c>
      <c r="F1366">
        <v>56.7845630863198</v>
      </c>
      <c r="G1366" t="s">
        <v>462</v>
      </c>
    </row>
    <row r="1367" spans="1:7" x14ac:dyDescent="0.3">
      <c r="A1367">
        <v>1365</v>
      </c>
      <c r="B1367">
        <v>2020</v>
      </c>
      <c r="C1367">
        <v>10</v>
      </c>
      <c r="D1367" t="s">
        <v>570</v>
      </c>
      <c r="E1367" s="1">
        <v>11800844813.4471</v>
      </c>
      <c r="F1367">
        <v>25.022292136496699</v>
      </c>
      <c r="G1367" t="s">
        <v>462</v>
      </c>
    </row>
    <row r="1368" spans="1:7" x14ac:dyDescent="0.3">
      <c r="A1368">
        <v>1366</v>
      </c>
      <c r="B1368">
        <v>2020</v>
      </c>
      <c r="C1368">
        <v>10</v>
      </c>
      <c r="D1368" t="s">
        <v>571</v>
      </c>
      <c r="E1368" s="1">
        <v>376596900.34721798</v>
      </c>
      <c r="F1368">
        <v>75.061334815286799</v>
      </c>
      <c r="G1368" t="s">
        <v>462</v>
      </c>
    </row>
    <row r="1369" spans="1:7" x14ac:dyDescent="0.3">
      <c r="A1369">
        <v>1367</v>
      </c>
      <c r="B1369">
        <v>2020</v>
      </c>
      <c r="C1369">
        <v>10</v>
      </c>
      <c r="D1369" t="s">
        <v>572</v>
      </c>
      <c r="E1369" s="1">
        <v>445516204.77779102</v>
      </c>
      <c r="F1369">
        <v>50.592753010129201</v>
      </c>
      <c r="G1369" t="s">
        <v>462</v>
      </c>
    </row>
    <row r="1370" spans="1:7" x14ac:dyDescent="0.3">
      <c r="A1370">
        <v>1368</v>
      </c>
      <c r="B1370">
        <v>2020</v>
      </c>
      <c r="C1370">
        <v>10</v>
      </c>
      <c r="D1370" t="s">
        <v>573</v>
      </c>
      <c r="E1370" s="1">
        <v>3676590388.79213</v>
      </c>
      <c r="F1370">
        <v>18.492748711906</v>
      </c>
      <c r="G1370" t="s">
        <v>462</v>
      </c>
    </row>
    <row r="1371" spans="1:7" x14ac:dyDescent="0.3">
      <c r="A1371">
        <v>1369</v>
      </c>
      <c r="B1371">
        <v>2020</v>
      </c>
      <c r="C1371">
        <v>10</v>
      </c>
      <c r="D1371" t="s">
        <v>575</v>
      </c>
      <c r="E1371" s="1">
        <v>15608902054.800699</v>
      </c>
      <c r="F1371">
        <v>20.032228760904399</v>
      </c>
      <c r="G1371" t="s">
        <v>462</v>
      </c>
    </row>
    <row r="1372" spans="1:7" x14ac:dyDescent="0.3">
      <c r="A1372">
        <v>1370</v>
      </c>
      <c r="B1372">
        <v>2020</v>
      </c>
      <c r="C1372">
        <v>10</v>
      </c>
      <c r="D1372" t="s">
        <v>576</v>
      </c>
      <c r="E1372" s="1">
        <v>9119548004.6359005</v>
      </c>
      <c r="F1372">
        <v>18.694039636005101</v>
      </c>
      <c r="G1372" t="s">
        <v>462</v>
      </c>
    </row>
    <row r="1373" spans="1:7" x14ac:dyDescent="0.3">
      <c r="A1373">
        <v>1371</v>
      </c>
      <c r="B1373">
        <v>2020</v>
      </c>
      <c r="C1373">
        <v>10</v>
      </c>
      <c r="E1373" s="1">
        <v>161501956.81839201</v>
      </c>
      <c r="F1373">
        <v>22.643452726917399</v>
      </c>
      <c r="G1373" t="s">
        <v>462</v>
      </c>
    </row>
    <row r="1374" spans="1:7" x14ac:dyDescent="0.3">
      <c r="A1374">
        <v>1372</v>
      </c>
      <c r="B1374">
        <v>2020</v>
      </c>
      <c r="C1374">
        <v>10</v>
      </c>
      <c r="E1374" s="1">
        <v>65243578.451299801</v>
      </c>
      <c r="F1374">
        <v>22.068919802763201</v>
      </c>
      <c r="G1374" t="s">
        <v>462</v>
      </c>
    </row>
    <row r="1375" spans="1:7" x14ac:dyDescent="0.3">
      <c r="A1375">
        <v>1373</v>
      </c>
      <c r="B1375">
        <v>2020</v>
      </c>
      <c r="C1375">
        <v>10</v>
      </c>
      <c r="E1375" s="1">
        <v>50371439.409029402</v>
      </c>
      <c r="F1375">
        <v>18.988242748449501</v>
      </c>
      <c r="G1375" t="s">
        <v>462</v>
      </c>
    </row>
    <row r="1376" spans="1:7" x14ac:dyDescent="0.3">
      <c r="A1376">
        <v>1374</v>
      </c>
      <c r="B1376">
        <v>2020</v>
      </c>
      <c r="C1376">
        <v>10</v>
      </c>
      <c r="D1376" t="s">
        <v>577</v>
      </c>
      <c r="E1376" s="1">
        <v>556126121.47272003</v>
      </c>
      <c r="F1376">
        <v>126.288226332739</v>
      </c>
      <c r="G1376" t="s">
        <v>462</v>
      </c>
    </row>
    <row r="1377" spans="1:7" x14ac:dyDescent="0.3">
      <c r="A1377">
        <v>1375</v>
      </c>
      <c r="B1377">
        <v>2020</v>
      </c>
      <c r="C1377">
        <v>10</v>
      </c>
      <c r="D1377" t="s">
        <v>578</v>
      </c>
      <c r="E1377" s="1">
        <v>1024312239.624</v>
      </c>
      <c r="F1377">
        <v>50.610399322544801</v>
      </c>
      <c r="G1377" t="s">
        <v>462</v>
      </c>
    </row>
    <row r="1378" spans="1:7" x14ac:dyDescent="0.3">
      <c r="A1378">
        <v>1376</v>
      </c>
      <c r="B1378">
        <v>2020</v>
      </c>
      <c r="C1378">
        <v>10</v>
      </c>
      <c r="D1378" t="s">
        <v>579</v>
      </c>
      <c r="E1378" s="1">
        <v>739992235.71109498</v>
      </c>
      <c r="F1378">
        <v>35.968421184523599</v>
      </c>
      <c r="G1378" t="s">
        <v>462</v>
      </c>
    </row>
    <row r="1379" spans="1:7" x14ac:dyDescent="0.3">
      <c r="A1379">
        <v>1377</v>
      </c>
      <c r="B1379">
        <v>2020</v>
      </c>
      <c r="C1379">
        <v>10</v>
      </c>
      <c r="D1379" t="s">
        <v>580</v>
      </c>
      <c r="E1379" s="1">
        <v>5512709205.3105698</v>
      </c>
      <c r="F1379">
        <v>19.283280522430299</v>
      </c>
      <c r="G1379" t="s">
        <v>462</v>
      </c>
    </row>
    <row r="1380" spans="1:7" x14ac:dyDescent="0.3">
      <c r="A1380">
        <v>1378</v>
      </c>
      <c r="B1380">
        <v>2020</v>
      </c>
      <c r="C1380">
        <v>10</v>
      </c>
      <c r="D1380" t="s">
        <v>581</v>
      </c>
      <c r="E1380" s="1">
        <v>7164472132.1464901</v>
      </c>
      <c r="F1380">
        <v>16.677115679282199</v>
      </c>
      <c r="G1380" t="s">
        <v>462</v>
      </c>
    </row>
    <row r="1381" spans="1:7" x14ac:dyDescent="0.3">
      <c r="A1381">
        <v>1379</v>
      </c>
      <c r="B1381">
        <v>2020</v>
      </c>
      <c r="C1381">
        <v>10</v>
      </c>
      <c r="D1381" t="s">
        <v>582</v>
      </c>
      <c r="E1381" s="1">
        <v>6661812818.3780298</v>
      </c>
      <c r="F1381">
        <v>13.939721108290501</v>
      </c>
      <c r="G1381" t="s">
        <v>462</v>
      </c>
    </row>
    <row r="1382" spans="1:7" x14ac:dyDescent="0.3">
      <c r="A1382">
        <v>1380</v>
      </c>
      <c r="B1382">
        <v>2020</v>
      </c>
      <c r="C1382">
        <v>10</v>
      </c>
      <c r="D1382" t="s">
        <v>583</v>
      </c>
      <c r="E1382" s="1">
        <v>406286451.81799197</v>
      </c>
      <c r="F1382">
        <v>13.479775609687101</v>
      </c>
      <c r="G1382" t="s">
        <v>462</v>
      </c>
    </row>
    <row r="1383" spans="1:7" x14ac:dyDescent="0.3">
      <c r="A1383">
        <v>1381</v>
      </c>
      <c r="B1383">
        <v>2020</v>
      </c>
      <c r="C1383">
        <v>10</v>
      </c>
      <c r="D1383" t="s">
        <v>584</v>
      </c>
      <c r="E1383" s="1">
        <v>3932706090.7608199</v>
      </c>
      <c r="F1383">
        <v>57.585330887302497</v>
      </c>
      <c r="G1383" t="s">
        <v>462</v>
      </c>
    </row>
    <row r="1384" spans="1:7" x14ac:dyDescent="0.3">
      <c r="A1384">
        <v>1382</v>
      </c>
      <c r="B1384">
        <v>2020</v>
      </c>
      <c r="C1384">
        <v>10</v>
      </c>
      <c r="D1384" t="s">
        <v>585</v>
      </c>
      <c r="E1384" s="1">
        <v>3973088280.6458302</v>
      </c>
      <c r="F1384">
        <v>62.784534737711397</v>
      </c>
      <c r="G1384" t="s">
        <v>462</v>
      </c>
    </row>
    <row r="1385" spans="1:7" x14ac:dyDescent="0.3">
      <c r="A1385">
        <v>1383</v>
      </c>
      <c r="B1385">
        <v>2020</v>
      </c>
      <c r="C1385">
        <v>10</v>
      </c>
      <c r="D1385" t="s">
        <v>586</v>
      </c>
      <c r="E1385" s="1">
        <v>5535120142.6341896</v>
      </c>
      <c r="F1385">
        <v>25.207843218149101</v>
      </c>
      <c r="G1385" t="s">
        <v>462</v>
      </c>
    </row>
    <row r="1386" spans="1:7" x14ac:dyDescent="0.3">
      <c r="A1386">
        <v>1384</v>
      </c>
      <c r="B1386">
        <v>2020</v>
      </c>
      <c r="C1386">
        <v>10</v>
      </c>
      <c r="D1386" t="s">
        <v>587</v>
      </c>
      <c r="E1386" s="1">
        <v>2192163995.0931001</v>
      </c>
      <c r="F1386">
        <v>100.47465277596299</v>
      </c>
      <c r="G1386" t="s">
        <v>462</v>
      </c>
    </row>
    <row r="1387" spans="1:7" x14ac:dyDescent="0.3">
      <c r="A1387">
        <v>1385</v>
      </c>
      <c r="B1387">
        <v>2020</v>
      </c>
      <c r="C1387">
        <v>10</v>
      </c>
      <c r="D1387" t="s">
        <v>588</v>
      </c>
      <c r="E1387" s="1">
        <v>8407024390.8218403</v>
      </c>
      <c r="F1387">
        <v>39.526295842883698</v>
      </c>
      <c r="G1387" t="s">
        <v>462</v>
      </c>
    </row>
    <row r="1388" spans="1:7" x14ac:dyDescent="0.3">
      <c r="A1388">
        <v>1386</v>
      </c>
      <c r="B1388">
        <v>2020</v>
      </c>
      <c r="C1388">
        <v>10</v>
      </c>
      <c r="D1388" t="s">
        <v>589</v>
      </c>
      <c r="E1388" s="1">
        <v>1198291253.1898401</v>
      </c>
      <c r="F1388">
        <v>125.935295235273</v>
      </c>
      <c r="G1388" t="s">
        <v>462</v>
      </c>
    </row>
    <row r="1389" spans="1:7" x14ac:dyDescent="0.3">
      <c r="A1389">
        <v>1387</v>
      </c>
      <c r="B1389">
        <v>2020</v>
      </c>
      <c r="C1389">
        <v>10</v>
      </c>
      <c r="D1389" t="s">
        <v>590</v>
      </c>
      <c r="E1389" s="1">
        <v>356173001.030999</v>
      </c>
      <c r="F1389">
        <v>128.91291025104599</v>
      </c>
      <c r="G1389" t="s">
        <v>462</v>
      </c>
    </row>
    <row r="1390" spans="1:7" x14ac:dyDescent="0.3">
      <c r="A1390">
        <v>1388</v>
      </c>
      <c r="B1390">
        <v>2020</v>
      </c>
      <c r="C1390">
        <v>10</v>
      </c>
      <c r="D1390" t="s">
        <v>591</v>
      </c>
      <c r="E1390" s="1">
        <v>454996731.91757298</v>
      </c>
      <c r="F1390">
        <v>125.780009988052</v>
      </c>
      <c r="G1390" t="s">
        <v>462</v>
      </c>
    </row>
    <row r="1391" spans="1:7" x14ac:dyDescent="0.3">
      <c r="A1391">
        <v>1389</v>
      </c>
      <c r="B1391">
        <v>2020</v>
      </c>
      <c r="C1391">
        <v>10</v>
      </c>
      <c r="D1391" t="s">
        <v>592</v>
      </c>
      <c r="E1391" s="1">
        <v>521814786.00248098</v>
      </c>
      <c r="F1391">
        <v>148.98779753506901</v>
      </c>
      <c r="G1391" t="s">
        <v>462</v>
      </c>
    </row>
    <row r="1392" spans="1:7" x14ac:dyDescent="0.3">
      <c r="A1392">
        <v>1390</v>
      </c>
      <c r="B1392">
        <v>2020</v>
      </c>
      <c r="C1392">
        <v>10</v>
      </c>
      <c r="D1392" t="s">
        <v>593</v>
      </c>
      <c r="E1392" s="1">
        <v>432368951.73227799</v>
      </c>
      <c r="F1392">
        <v>175.004763083054</v>
      </c>
      <c r="G1392" t="s">
        <v>462</v>
      </c>
    </row>
    <row r="1393" spans="1:7" x14ac:dyDescent="0.3">
      <c r="A1393">
        <v>1391</v>
      </c>
      <c r="B1393">
        <v>2020</v>
      </c>
      <c r="C1393">
        <v>10</v>
      </c>
      <c r="D1393" t="s">
        <v>594</v>
      </c>
      <c r="E1393" s="1">
        <v>686202133.41617095</v>
      </c>
      <c r="F1393">
        <v>139.10753389728799</v>
      </c>
      <c r="G1393" t="s">
        <v>462</v>
      </c>
    </row>
    <row r="1394" spans="1:7" x14ac:dyDescent="0.3">
      <c r="A1394">
        <v>1392</v>
      </c>
      <c r="B1394">
        <v>2020</v>
      </c>
      <c r="C1394">
        <v>10</v>
      </c>
      <c r="D1394" t="s">
        <v>595</v>
      </c>
      <c r="E1394" s="1">
        <v>443688167.58483201</v>
      </c>
      <c r="F1394">
        <v>187.412328597921</v>
      </c>
      <c r="G1394" t="s">
        <v>462</v>
      </c>
    </row>
    <row r="1395" spans="1:7" x14ac:dyDescent="0.3">
      <c r="A1395">
        <v>1393</v>
      </c>
      <c r="B1395">
        <v>2020</v>
      </c>
      <c r="C1395">
        <v>10</v>
      </c>
      <c r="D1395" t="s">
        <v>596</v>
      </c>
      <c r="E1395" s="1">
        <v>547816756.07480204</v>
      </c>
      <c r="F1395">
        <v>152.40998856232301</v>
      </c>
      <c r="G1395" t="s">
        <v>462</v>
      </c>
    </row>
    <row r="1396" spans="1:7" x14ac:dyDescent="0.3">
      <c r="A1396">
        <v>1394</v>
      </c>
      <c r="B1396">
        <v>2020</v>
      </c>
      <c r="C1396">
        <v>11</v>
      </c>
      <c r="D1396" t="s">
        <v>558</v>
      </c>
      <c r="E1396" s="1">
        <v>1833825795.12988</v>
      </c>
      <c r="F1396">
        <v>44.751244463660399</v>
      </c>
      <c r="G1396" t="s">
        <v>462</v>
      </c>
    </row>
    <row r="1397" spans="1:7" x14ac:dyDescent="0.3">
      <c r="A1397">
        <v>1395</v>
      </c>
      <c r="B1397">
        <v>2020</v>
      </c>
      <c r="C1397">
        <v>11</v>
      </c>
      <c r="D1397" t="s">
        <v>559</v>
      </c>
      <c r="E1397" s="1">
        <v>748665255.43713903</v>
      </c>
      <c r="F1397">
        <v>285.26106790196002</v>
      </c>
      <c r="G1397" t="s">
        <v>462</v>
      </c>
    </row>
    <row r="1398" spans="1:7" x14ac:dyDescent="0.3">
      <c r="A1398">
        <v>1396</v>
      </c>
      <c r="B1398">
        <v>2020</v>
      </c>
      <c r="C1398">
        <v>11</v>
      </c>
      <c r="D1398" t="s">
        <v>560</v>
      </c>
      <c r="E1398" s="1">
        <v>8269171080.7181702</v>
      </c>
      <c r="F1398">
        <v>84.825972906466603</v>
      </c>
      <c r="G1398" t="s">
        <v>462</v>
      </c>
    </row>
    <row r="1399" spans="1:7" x14ac:dyDescent="0.3">
      <c r="A1399">
        <v>1397</v>
      </c>
      <c r="B1399">
        <v>2020</v>
      </c>
      <c r="C1399">
        <v>11</v>
      </c>
      <c r="D1399" t="s">
        <v>561</v>
      </c>
      <c r="E1399" s="1">
        <v>721383548.63761795</v>
      </c>
      <c r="F1399">
        <v>192.56798224324899</v>
      </c>
      <c r="G1399" t="s">
        <v>462</v>
      </c>
    </row>
    <row r="1400" spans="1:7" x14ac:dyDescent="0.3">
      <c r="A1400">
        <v>1398</v>
      </c>
      <c r="B1400">
        <v>2020</v>
      </c>
      <c r="C1400">
        <v>11</v>
      </c>
      <c r="D1400" t="s">
        <v>562</v>
      </c>
      <c r="E1400" s="1">
        <v>258287561.34354299</v>
      </c>
      <c r="F1400">
        <v>207.122137524832</v>
      </c>
      <c r="G1400" t="s">
        <v>462</v>
      </c>
    </row>
    <row r="1401" spans="1:7" x14ac:dyDescent="0.3">
      <c r="A1401">
        <v>1399</v>
      </c>
      <c r="B1401">
        <v>2020</v>
      </c>
      <c r="C1401">
        <v>11</v>
      </c>
      <c r="D1401" t="s">
        <v>563</v>
      </c>
      <c r="E1401" s="1">
        <v>610974628.21291006</v>
      </c>
      <c r="F1401">
        <v>245.26472387382501</v>
      </c>
      <c r="G1401" t="s">
        <v>462</v>
      </c>
    </row>
    <row r="1402" spans="1:7" x14ac:dyDescent="0.3">
      <c r="A1402">
        <v>1400</v>
      </c>
      <c r="B1402">
        <v>2020</v>
      </c>
      <c r="C1402">
        <v>11</v>
      </c>
      <c r="D1402" t="s">
        <v>564</v>
      </c>
      <c r="E1402" s="1">
        <v>227211778.53975901</v>
      </c>
      <c r="F1402">
        <v>165.97686131136399</v>
      </c>
      <c r="G1402" t="s">
        <v>462</v>
      </c>
    </row>
    <row r="1403" spans="1:7" x14ac:dyDescent="0.3">
      <c r="A1403">
        <v>1401</v>
      </c>
      <c r="B1403">
        <v>2020</v>
      </c>
      <c r="C1403">
        <v>11</v>
      </c>
      <c r="D1403" t="s">
        <v>565</v>
      </c>
      <c r="E1403" s="1">
        <v>3177950106.6955199</v>
      </c>
      <c r="F1403">
        <v>196.18077464018799</v>
      </c>
      <c r="G1403" t="s">
        <v>462</v>
      </c>
    </row>
    <row r="1404" spans="1:7" x14ac:dyDescent="0.3">
      <c r="A1404">
        <v>1402</v>
      </c>
      <c r="B1404">
        <v>2020</v>
      </c>
      <c r="C1404">
        <v>11</v>
      </c>
      <c r="D1404" t="s">
        <v>566</v>
      </c>
      <c r="E1404" s="1">
        <v>7443299576.6343002</v>
      </c>
      <c r="F1404">
        <v>69.900401049331805</v>
      </c>
      <c r="G1404" t="s">
        <v>462</v>
      </c>
    </row>
    <row r="1405" spans="1:7" x14ac:dyDescent="0.3">
      <c r="A1405">
        <v>1403</v>
      </c>
      <c r="B1405">
        <v>2020</v>
      </c>
      <c r="C1405">
        <v>11</v>
      </c>
      <c r="D1405" t="s">
        <v>567</v>
      </c>
      <c r="E1405" s="1">
        <v>320814751.264112</v>
      </c>
      <c r="F1405">
        <v>155.722033275797</v>
      </c>
      <c r="G1405" t="s">
        <v>462</v>
      </c>
    </row>
    <row r="1406" spans="1:7" x14ac:dyDescent="0.3">
      <c r="A1406">
        <v>1404</v>
      </c>
      <c r="B1406">
        <v>2020</v>
      </c>
      <c r="C1406">
        <v>11</v>
      </c>
      <c r="D1406" t="s">
        <v>568</v>
      </c>
      <c r="E1406" s="1">
        <v>10295748731.2568</v>
      </c>
      <c r="F1406">
        <v>94.433460076315498</v>
      </c>
      <c r="G1406" t="s">
        <v>462</v>
      </c>
    </row>
    <row r="1407" spans="1:7" x14ac:dyDescent="0.3">
      <c r="A1407">
        <v>1405</v>
      </c>
      <c r="B1407">
        <v>2020</v>
      </c>
      <c r="C1407">
        <v>11</v>
      </c>
      <c r="D1407" t="s">
        <v>569</v>
      </c>
      <c r="E1407" s="1">
        <v>453167914.92408299</v>
      </c>
      <c r="F1407">
        <v>182.68940015330699</v>
      </c>
      <c r="G1407" t="s">
        <v>462</v>
      </c>
    </row>
    <row r="1408" spans="1:7" x14ac:dyDescent="0.3">
      <c r="A1408">
        <v>1406</v>
      </c>
      <c r="B1408">
        <v>2020</v>
      </c>
      <c r="C1408">
        <v>11</v>
      </c>
      <c r="D1408" t="s">
        <v>570</v>
      </c>
      <c r="E1408" s="1">
        <v>11800844813.4471</v>
      </c>
      <c r="F1408">
        <v>114.42197205755301</v>
      </c>
      <c r="G1408" t="s">
        <v>462</v>
      </c>
    </row>
    <row r="1409" spans="1:7" x14ac:dyDescent="0.3">
      <c r="A1409">
        <v>1407</v>
      </c>
      <c r="B1409">
        <v>2020</v>
      </c>
      <c r="C1409">
        <v>11</v>
      </c>
      <c r="D1409" t="s">
        <v>571</v>
      </c>
      <c r="E1409" s="1">
        <v>376596900.34721798</v>
      </c>
      <c r="F1409">
        <v>151.28103629406701</v>
      </c>
      <c r="G1409" t="s">
        <v>462</v>
      </c>
    </row>
    <row r="1410" spans="1:7" x14ac:dyDescent="0.3">
      <c r="A1410">
        <v>1408</v>
      </c>
      <c r="B1410">
        <v>2020</v>
      </c>
      <c r="C1410">
        <v>11</v>
      </c>
      <c r="D1410" t="s">
        <v>572</v>
      </c>
      <c r="E1410" s="1">
        <v>445516204.77779102</v>
      </c>
      <c r="F1410">
        <v>152.30492547294</v>
      </c>
      <c r="G1410" t="s">
        <v>462</v>
      </c>
    </row>
    <row r="1411" spans="1:7" x14ac:dyDescent="0.3">
      <c r="A1411">
        <v>1409</v>
      </c>
      <c r="B1411">
        <v>2020</v>
      </c>
      <c r="C1411">
        <v>11</v>
      </c>
      <c r="D1411" t="s">
        <v>573</v>
      </c>
      <c r="E1411" s="1">
        <v>3676590388.79213</v>
      </c>
      <c r="F1411">
        <v>60.495132603730802</v>
      </c>
      <c r="G1411" t="s">
        <v>462</v>
      </c>
    </row>
    <row r="1412" spans="1:7" x14ac:dyDescent="0.3">
      <c r="A1412">
        <v>1410</v>
      </c>
      <c r="B1412">
        <v>2020</v>
      </c>
      <c r="C1412">
        <v>11</v>
      </c>
      <c r="D1412" t="s">
        <v>575</v>
      </c>
      <c r="E1412" s="1">
        <v>15608902054.800699</v>
      </c>
      <c r="F1412">
        <v>119.70957363833701</v>
      </c>
      <c r="G1412" t="s">
        <v>462</v>
      </c>
    </row>
    <row r="1413" spans="1:7" x14ac:dyDescent="0.3">
      <c r="A1413">
        <v>1411</v>
      </c>
      <c r="B1413">
        <v>2020</v>
      </c>
      <c r="C1413">
        <v>11</v>
      </c>
      <c r="D1413" t="s">
        <v>576</v>
      </c>
      <c r="E1413" s="1">
        <v>9119548004.6359005</v>
      </c>
      <c r="F1413">
        <v>147.953921074726</v>
      </c>
      <c r="G1413" t="s">
        <v>462</v>
      </c>
    </row>
    <row r="1414" spans="1:7" x14ac:dyDescent="0.3">
      <c r="A1414">
        <v>1412</v>
      </c>
      <c r="B1414">
        <v>2020</v>
      </c>
      <c r="C1414">
        <v>11</v>
      </c>
      <c r="E1414" s="1">
        <v>161501956.81839201</v>
      </c>
      <c r="F1414">
        <v>20.287995440181501</v>
      </c>
      <c r="G1414" t="s">
        <v>462</v>
      </c>
    </row>
    <row r="1415" spans="1:7" x14ac:dyDescent="0.3">
      <c r="A1415">
        <v>1413</v>
      </c>
      <c r="B1415">
        <v>2020</v>
      </c>
      <c r="C1415">
        <v>11</v>
      </c>
      <c r="E1415" s="1">
        <v>65243578.451299801</v>
      </c>
      <c r="F1415">
        <v>28.877748451968401</v>
      </c>
      <c r="G1415" t="s">
        <v>462</v>
      </c>
    </row>
    <row r="1416" spans="1:7" x14ac:dyDescent="0.3">
      <c r="A1416">
        <v>1414</v>
      </c>
      <c r="B1416">
        <v>2020</v>
      </c>
      <c r="C1416">
        <v>11</v>
      </c>
      <c r="E1416" s="1">
        <v>50371439.409029402</v>
      </c>
      <c r="F1416">
        <v>26.144624722003901</v>
      </c>
      <c r="G1416" t="s">
        <v>462</v>
      </c>
    </row>
    <row r="1417" spans="1:7" x14ac:dyDescent="0.3">
      <c r="A1417">
        <v>1415</v>
      </c>
      <c r="B1417">
        <v>2020</v>
      </c>
      <c r="C1417">
        <v>11</v>
      </c>
      <c r="D1417" t="s">
        <v>577</v>
      </c>
      <c r="E1417" s="1">
        <v>556126121.47272003</v>
      </c>
      <c r="F1417">
        <v>169.17899398348399</v>
      </c>
      <c r="G1417" t="s">
        <v>462</v>
      </c>
    </row>
    <row r="1418" spans="1:7" x14ac:dyDescent="0.3">
      <c r="A1418">
        <v>1416</v>
      </c>
      <c r="B1418">
        <v>2020</v>
      </c>
      <c r="C1418">
        <v>11</v>
      </c>
      <c r="D1418" t="s">
        <v>578</v>
      </c>
      <c r="E1418" s="1">
        <v>1024312239.624</v>
      </c>
      <c r="F1418">
        <v>154.39457129294399</v>
      </c>
      <c r="G1418" t="s">
        <v>462</v>
      </c>
    </row>
    <row r="1419" spans="1:7" x14ac:dyDescent="0.3">
      <c r="A1419">
        <v>1417</v>
      </c>
      <c r="B1419">
        <v>2020</v>
      </c>
      <c r="C1419">
        <v>11</v>
      </c>
      <c r="D1419" t="s">
        <v>579</v>
      </c>
      <c r="E1419" s="1">
        <v>739992235.71109498</v>
      </c>
      <c r="F1419">
        <v>170.41456669163401</v>
      </c>
      <c r="G1419" t="s">
        <v>462</v>
      </c>
    </row>
    <row r="1420" spans="1:7" x14ac:dyDescent="0.3">
      <c r="A1420">
        <v>1418</v>
      </c>
      <c r="B1420">
        <v>2020</v>
      </c>
      <c r="C1420">
        <v>11</v>
      </c>
      <c r="D1420" t="s">
        <v>580</v>
      </c>
      <c r="E1420" s="1">
        <v>5512709205.3105698</v>
      </c>
      <c r="F1420">
        <v>224.359971156765</v>
      </c>
      <c r="G1420" t="s">
        <v>462</v>
      </c>
    </row>
    <row r="1421" spans="1:7" x14ac:dyDescent="0.3">
      <c r="A1421">
        <v>1419</v>
      </c>
      <c r="B1421">
        <v>2020</v>
      </c>
      <c r="C1421">
        <v>11</v>
      </c>
      <c r="D1421" t="s">
        <v>581</v>
      </c>
      <c r="E1421" s="1">
        <v>7164472132.1464901</v>
      </c>
      <c r="F1421">
        <v>123.92841385235801</v>
      </c>
      <c r="G1421" t="s">
        <v>462</v>
      </c>
    </row>
    <row r="1422" spans="1:7" x14ac:dyDescent="0.3">
      <c r="A1422">
        <v>1420</v>
      </c>
      <c r="B1422">
        <v>2020</v>
      </c>
      <c r="C1422">
        <v>11</v>
      </c>
      <c r="D1422" t="s">
        <v>582</v>
      </c>
      <c r="E1422" s="1">
        <v>6661812818.3780298</v>
      </c>
      <c r="F1422">
        <v>149.34838735330001</v>
      </c>
      <c r="G1422" t="s">
        <v>462</v>
      </c>
    </row>
    <row r="1423" spans="1:7" x14ac:dyDescent="0.3">
      <c r="A1423">
        <v>1421</v>
      </c>
      <c r="B1423">
        <v>2020</v>
      </c>
      <c r="C1423">
        <v>11</v>
      </c>
      <c r="D1423" t="s">
        <v>583</v>
      </c>
      <c r="E1423" s="1">
        <v>406286451.81799197</v>
      </c>
      <c r="F1423">
        <v>127.22180923147999</v>
      </c>
      <c r="G1423" t="s">
        <v>462</v>
      </c>
    </row>
    <row r="1424" spans="1:7" x14ac:dyDescent="0.3">
      <c r="A1424">
        <v>1422</v>
      </c>
      <c r="B1424">
        <v>2020</v>
      </c>
      <c r="C1424">
        <v>11</v>
      </c>
      <c r="D1424" t="s">
        <v>584</v>
      </c>
      <c r="E1424" s="1">
        <v>3932706090.7608199</v>
      </c>
      <c r="F1424">
        <v>96.956925370211593</v>
      </c>
      <c r="G1424" t="s">
        <v>462</v>
      </c>
    </row>
    <row r="1425" spans="1:7" x14ac:dyDescent="0.3">
      <c r="A1425">
        <v>1423</v>
      </c>
      <c r="B1425">
        <v>2020</v>
      </c>
      <c r="C1425">
        <v>11</v>
      </c>
      <c r="D1425" t="s">
        <v>585</v>
      </c>
      <c r="E1425" s="1">
        <v>3973088280.6458302</v>
      </c>
      <c r="F1425">
        <v>154.73689697252701</v>
      </c>
      <c r="G1425" t="s">
        <v>462</v>
      </c>
    </row>
    <row r="1426" spans="1:7" x14ac:dyDescent="0.3">
      <c r="A1426">
        <v>1424</v>
      </c>
      <c r="B1426">
        <v>2020</v>
      </c>
      <c r="C1426">
        <v>11</v>
      </c>
      <c r="D1426" t="s">
        <v>586</v>
      </c>
      <c r="E1426" s="1">
        <v>5535120142.6341896</v>
      </c>
      <c r="F1426">
        <v>73.660730132625105</v>
      </c>
      <c r="G1426" t="s">
        <v>462</v>
      </c>
    </row>
    <row r="1427" spans="1:7" x14ac:dyDescent="0.3">
      <c r="A1427">
        <v>1425</v>
      </c>
      <c r="B1427">
        <v>2020</v>
      </c>
      <c r="C1427">
        <v>11</v>
      </c>
      <c r="D1427" t="s">
        <v>587</v>
      </c>
      <c r="E1427" s="1">
        <v>2192163995.0931001</v>
      </c>
      <c r="F1427">
        <v>252.68819925954699</v>
      </c>
      <c r="G1427" t="s">
        <v>462</v>
      </c>
    </row>
    <row r="1428" spans="1:7" x14ac:dyDescent="0.3">
      <c r="A1428">
        <v>1426</v>
      </c>
      <c r="B1428">
        <v>2020</v>
      </c>
      <c r="C1428">
        <v>11</v>
      </c>
      <c r="D1428" t="s">
        <v>588</v>
      </c>
      <c r="E1428" s="1">
        <v>8407024390.8218403</v>
      </c>
      <c r="F1428">
        <v>74.269375906587598</v>
      </c>
      <c r="G1428" t="s">
        <v>462</v>
      </c>
    </row>
    <row r="1429" spans="1:7" x14ac:dyDescent="0.3">
      <c r="A1429">
        <v>1427</v>
      </c>
      <c r="B1429">
        <v>2020</v>
      </c>
      <c r="C1429">
        <v>11</v>
      </c>
      <c r="D1429" t="s">
        <v>589</v>
      </c>
      <c r="E1429" s="1">
        <v>1198291253.1898401</v>
      </c>
      <c r="F1429">
        <v>287.865125963742</v>
      </c>
      <c r="G1429" t="s">
        <v>462</v>
      </c>
    </row>
    <row r="1430" spans="1:7" x14ac:dyDescent="0.3">
      <c r="A1430">
        <v>1428</v>
      </c>
      <c r="B1430">
        <v>2020</v>
      </c>
      <c r="C1430">
        <v>11</v>
      </c>
      <c r="D1430" t="s">
        <v>590</v>
      </c>
      <c r="E1430" s="1">
        <v>356173001.030999</v>
      </c>
      <c r="F1430">
        <v>261.94130787488598</v>
      </c>
      <c r="G1430" t="s">
        <v>462</v>
      </c>
    </row>
    <row r="1431" spans="1:7" x14ac:dyDescent="0.3">
      <c r="A1431">
        <v>1429</v>
      </c>
      <c r="B1431">
        <v>2020</v>
      </c>
      <c r="C1431">
        <v>11</v>
      </c>
      <c r="D1431" t="s">
        <v>591</v>
      </c>
      <c r="E1431" s="1">
        <v>454996731.91757298</v>
      </c>
      <c r="F1431">
        <v>230.779542583916</v>
      </c>
      <c r="G1431" t="s">
        <v>462</v>
      </c>
    </row>
    <row r="1432" spans="1:7" x14ac:dyDescent="0.3">
      <c r="A1432">
        <v>1430</v>
      </c>
      <c r="B1432">
        <v>2020</v>
      </c>
      <c r="C1432">
        <v>11</v>
      </c>
      <c r="D1432" t="s">
        <v>592</v>
      </c>
      <c r="E1432" s="1">
        <v>521814786.00248098</v>
      </c>
      <c r="F1432">
        <v>192.00338218574399</v>
      </c>
      <c r="G1432" t="s">
        <v>462</v>
      </c>
    </row>
    <row r="1433" spans="1:7" x14ac:dyDescent="0.3">
      <c r="A1433">
        <v>1431</v>
      </c>
      <c r="B1433">
        <v>2020</v>
      </c>
      <c r="C1433">
        <v>11</v>
      </c>
      <c r="D1433" t="s">
        <v>593</v>
      </c>
      <c r="E1433" s="1">
        <v>432368951.73227799</v>
      </c>
      <c r="F1433">
        <v>174.42127073432201</v>
      </c>
      <c r="G1433" t="s">
        <v>462</v>
      </c>
    </row>
    <row r="1434" spans="1:7" x14ac:dyDescent="0.3">
      <c r="A1434">
        <v>1432</v>
      </c>
      <c r="B1434">
        <v>2020</v>
      </c>
      <c r="C1434">
        <v>11</v>
      </c>
      <c r="D1434" t="s">
        <v>594</v>
      </c>
      <c r="E1434" s="1">
        <v>686202133.41617095</v>
      </c>
      <c r="F1434">
        <v>137.76882013673401</v>
      </c>
      <c r="G1434" t="s">
        <v>462</v>
      </c>
    </row>
    <row r="1435" spans="1:7" x14ac:dyDescent="0.3">
      <c r="A1435">
        <v>1433</v>
      </c>
      <c r="B1435">
        <v>2020</v>
      </c>
      <c r="C1435">
        <v>11</v>
      </c>
      <c r="D1435" t="s">
        <v>595</v>
      </c>
      <c r="E1435" s="1">
        <v>443688167.58483201</v>
      </c>
      <c r="F1435">
        <v>174.850061682362</v>
      </c>
      <c r="G1435" t="s">
        <v>462</v>
      </c>
    </row>
    <row r="1436" spans="1:7" x14ac:dyDescent="0.3">
      <c r="A1436">
        <v>1434</v>
      </c>
      <c r="B1436">
        <v>2020</v>
      </c>
      <c r="C1436">
        <v>11</v>
      </c>
      <c r="D1436" t="s">
        <v>596</v>
      </c>
      <c r="E1436" s="1">
        <v>547816756.07480204</v>
      </c>
      <c r="F1436">
        <v>175.937601209457</v>
      </c>
      <c r="G1436" t="s">
        <v>462</v>
      </c>
    </row>
    <row r="1437" spans="1:7" x14ac:dyDescent="0.3">
      <c r="A1437">
        <v>1435</v>
      </c>
      <c r="B1437">
        <v>2020</v>
      </c>
      <c r="C1437">
        <v>12</v>
      </c>
      <c r="D1437" t="s">
        <v>558</v>
      </c>
      <c r="E1437" s="1">
        <v>1833825795.12988</v>
      </c>
      <c r="F1437">
        <v>44.8038284266988</v>
      </c>
      <c r="G1437" t="s">
        <v>462</v>
      </c>
    </row>
    <row r="1438" spans="1:7" x14ac:dyDescent="0.3">
      <c r="A1438">
        <v>1436</v>
      </c>
      <c r="B1438">
        <v>2020</v>
      </c>
      <c r="C1438">
        <v>12</v>
      </c>
      <c r="D1438" t="s">
        <v>559</v>
      </c>
      <c r="E1438" s="1">
        <v>748665255.43713903</v>
      </c>
      <c r="F1438">
        <v>88.856267717881494</v>
      </c>
      <c r="G1438" t="s">
        <v>462</v>
      </c>
    </row>
    <row r="1439" spans="1:7" x14ac:dyDescent="0.3">
      <c r="A1439">
        <v>1437</v>
      </c>
      <c r="B1439">
        <v>2020</v>
      </c>
      <c r="C1439">
        <v>12</v>
      </c>
      <c r="D1439" t="s">
        <v>560</v>
      </c>
      <c r="E1439" s="1">
        <v>8269171080.7181702</v>
      </c>
      <c r="F1439">
        <v>37.817397098324903</v>
      </c>
      <c r="G1439" t="s">
        <v>462</v>
      </c>
    </row>
    <row r="1440" spans="1:7" x14ac:dyDescent="0.3">
      <c r="A1440">
        <v>1438</v>
      </c>
      <c r="B1440">
        <v>2020</v>
      </c>
      <c r="C1440">
        <v>12</v>
      </c>
      <c r="D1440" t="s">
        <v>561</v>
      </c>
      <c r="E1440" s="1">
        <v>721383548.63761795</v>
      </c>
      <c r="F1440">
        <v>62.374543365679202</v>
      </c>
      <c r="G1440" t="s">
        <v>462</v>
      </c>
    </row>
    <row r="1441" spans="1:7" x14ac:dyDescent="0.3">
      <c r="A1441">
        <v>1439</v>
      </c>
      <c r="B1441">
        <v>2020</v>
      </c>
      <c r="C1441">
        <v>12</v>
      </c>
      <c r="D1441" t="s">
        <v>562</v>
      </c>
      <c r="E1441" s="1">
        <v>258287561.34354299</v>
      </c>
      <c r="F1441">
        <v>75.485983860148906</v>
      </c>
      <c r="G1441" t="s">
        <v>462</v>
      </c>
    </row>
    <row r="1442" spans="1:7" x14ac:dyDescent="0.3">
      <c r="A1442">
        <v>1440</v>
      </c>
      <c r="B1442">
        <v>2020</v>
      </c>
      <c r="C1442">
        <v>12</v>
      </c>
      <c r="D1442" t="s">
        <v>563</v>
      </c>
      <c r="E1442" s="1">
        <v>610974628.21291006</v>
      </c>
      <c r="F1442">
        <v>64.135932329237406</v>
      </c>
      <c r="G1442" t="s">
        <v>462</v>
      </c>
    </row>
    <row r="1443" spans="1:7" x14ac:dyDescent="0.3">
      <c r="A1443">
        <v>1441</v>
      </c>
      <c r="B1443">
        <v>2020</v>
      </c>
      <c r="C1443">
        <v>12</v>
      </c>
      <c r="D1443" t="s">
        <v>564</v>
      </c>
      <c r="E1443" s="1">
        <v>227211778.53975901</v>
      </c>
      <c r="F1443">
        <v>59.802243217491302</v>
      </c>
      <c r="G1443" t="s">
        <v>462</v>
      </c>
    </row>
    <row r="1444" spans="1:7" x14ac:dyDescent="0.3">
      <c r="A1444">
        <v>1442</v>
      </c>
      <c r="B1444">
        <v>2020</v>
      </c>
      <c r="C1444">
        <v>12</v>
      </c>
      <c r="D1444" t="s">
        <v>565</v>
      </c>
      <c r="E1444" s="1">
        <v>3177950106.6955199</v>
      </c>
      <c r="F1444">
        <v>69.635805399363804</v>
      </c>
      <c r="G1444" t="s">
        <v>462</v>
      </c>
    </row>
    <row r="1445" spans="1:7" x14ac:dyDescent="0.3">
      <c r="A1445">
        <v>1443</v>
      </c>
      <c r="B1445">
        <v>2020</v>
      </c>
      <c r="C1445">
        <v>12</v>
      </c>
      <c r="D1445" t="s">
        <v>566</v>
      </c>
      <c r="E1445" s="1">
        <v>7443299576.6343002</v>
      </c>
      <c r="F1445">
        <v>69.077942780668394</v>
      </c>
      <c r="G1445" t="s">
        <v>462</v>
      </c>
    </row>
    <row r="1446" spans="1:7" x14ac:dyDescent="0.3">
      <c r="A1446">
        <v>1444</v>
      </c>
      <c r="B1446">
        <v>2020</v>
      </c>
      <c r="C1446">
        <v>12</v>
      </c>
      <c r="D1446" t="s">
        <v>567</v>
      </c>
      <c r="E1446" s="1">
        <v>320814751.264112</v>
      </c>
      <c r="F1446">
        <v>62.784718432219599</v>
      </c>
      <c r="G1446" t="s">
        <v>462</v>
      </c>
    </row>
    <row r="1447" spans="1:7" x14ac:dyDescent="0.3">
      <c r="A1447">
        <v>1445</v>
      </c>
      <c r="B1447">
        <v>2020</v>
      </c>
      <c r="C1447">
        <v>12</v>
      </c>
      <c r="D1447" t="s">
        <v>568</v>
      </c>
      <c r="E1447" s="1">
        <v>10295748731.2568</v>
      </c>
      <c r="F1447">
        <v>46.235949404536498</v>
      </c>
      <c r="G1447" t="s">
        <v>462</v>
      </c>
    </row>
    <row r="1448" spans="1:7" x14ac:dyDescent="0.3">
      <c r="A1448">
        <v>1446</v>
      </c>
      <c r="B1448">
        <v>2020</v>
      </c>
      <c r="C1448">
        <v>12</v>
      </c>
      <c r="D1448" t="s">
        <v>569</v>
      </c>
      <c r="E1448" s="1">
        <v>453167914.92408299</v>
      </c>
      <c r="F1448">
        <v>64.744113914699099</v>
      </c>
      <c r="G1448" t="s">
        <v>462</v>
      </c>
    </row>
    <row r="1449" spans="1:7" x14ac:dyDescent="0.3">
      <c r="A1449">
        <v>1447</v>
      </c>
      <c r="B1449">
        <v>2020</v>
      </c>
      <c r="C1449">
        <v>12</v>
      </c>
      <c r="D1449" t="s">
        <v>570</v>
      </c>
      <c r="E1449" s="1">
        <v>11800844813.4471</v>
      </c>
      <c r="F1449">
        <v>94.905667074882501</v>
      </c>
      <c r="G1449" t="s">
        <v>462</v>
      </c>
    </row>
    <row r="1450" spans="1:7" x14ac:dyDescent="0.3">
      <c r="A1450">
        <v>1448</v>
      </c>
      <c r="B1450">
        <v>2020</v>
      </c>
      <c r="C1450">
        <v>12</v>
      </c>
      <c r="D1450" t="s">
        <v>571</v>
      </c>
      <c r="E1450" s="1">
        <v>376596900.34721798</v>
      </c>
      <c r="F1450">
        <v>56.737643563802898</v>
      </c>
      <c r="G1450" t="s">
        <v>462</v>
      </c>
    </row>
    <row r="1451" spans="1:7" x14ac:dyDescent="0.3">
      <c r="A1451">
        <v>1449</v>
      </c>
      <c r="B1451">
        <v>2020</v>
      </c>
      <c r="C1451">
        <v>12</v>
      </c>
      <c r="D1451" t="s">
        <v>572</v>
      </c>
      <c r="E1451" s="1">
        <v>445516204.77779102</v>
      </c>
      <c r="F1451">
        <v>58.890452951588102</v>
      </c>
      <c r="G1451" t="s">
        <v>462</v>
      </c>
    </row>
    <row r="1452" spans="1:7" x14ac:dyDescent="0.3">
      <c r="A1452">
        <v>1450</v>
      </c>
      <c r="B1452">
        <v>2020</v>
      </c>
      <c r="C1452">
        <v>12</v>
      </c>
      <c r="D1452" t="s">
        <v>573</v>
      </c>
      <c r="E1452" s="1">
        <v>3676590388.79213</v>
      </c>
      <c r="F1452">
        <v>23.7264617640277</v>
      </c>
      <c r="G1452" t="s">
        <v>462</v>
      </c>
    </row>
    <row r="1453" spans="1:7" x14ac:dyDescent="0.3">
      <c r="A1453">
        <v>1451</v>
      </c>
      <c r="B1453">
        <v>2020</v>
      </c>
      <c r="C1453">
        <v>12</v>
      </c>
      <c r="D1453" t="s">
        <v>575</v>
      </c>
      <c r="E1453" s="1">
        <v>15608902054.800699</v>
      </c>
      <c r="F1453">
        <v>83.390010806011503</v>
      </c>
      <c r="G1453" t="s">
        <v>462</v>
      </c>
    </row>
    <row r="1454" spans="1:7" x14ac:dyDescent="0.3">
      <c r="A1454">
        <v>1452</v>
      </c>
      <c r="B1454">
        <v>2020</v>
      </c>
      <c r="C1454">
        <v>12</v>
      </c>
      <c r="D1454" t="s">
        <v>576</v>
      </c>
      <c r="E1454" s="1">
        <v>9119548004.6359005</v>
      </c>
      <c r="F1454">
        <v>76.801860598114999</v>
      </c>
      <c r="G1454" t="s">
        <v>462</v>
      </c>
    </row>
    <row r="1455" spans="1:7" x14ac:dyDescent="0.3">
      <c r="A1455">
        <v>1453</v>
      </c>
      <c r="B1455">
        <v>2020</v>
      </c>
      <c r="C1455">
        <v>12</v>
      </c>
      <c r="E1455" s="1">
        <v>161501956.81839201</v>
      </c>
      <c r="F1455">
        <v>11.4294626525864</v>
      </c>
      <c r="G1455" t="s">
        <v>462</v>
      </c>
    </row>
    <row r="1456" spans="1:7" x14ac:dyDescent="0.3">
      <c r="A1456">
        <v>1454</v>
      </c>
      <c r="B1456">
        <v>2020</v>
      </c>
      <c r="C1456">
        <v>12</v>
      </c>
      <c r="E1456" s="1">
        <v>65243578.451299801</v>
      </c>
      <c r="F1456">
        <v>11.9880864823118</v>
      </c>
      <c r="G1456" t="s">
        <v>462</v>
      </c>
    </row>
    <row r="1457" spans="1:7" x14ac:dyDescent="0.3">
      <c r="A1457">
        <v>1455</v>
      </c>
      <c r="B1457">
        <v>2020</v>
      </c>
      <c r="C1457">
        <v>12</v>
      </c>
      <c r="E1457" s="1">
        <v>50371439.409029402</v>
      </c>
      <c r="F1457">
        <v>9.7139555692672701</v>
      </c>
      <c r="G1457" t="s">
        <v>462</v>
      </c>
    </row>
    <row r="1458" spans="1:7" x14ac:dyDescent="0.3">
      <c r="A1458">
        <v>1456</v>
      </c>
      <c r="B1458">
        <v>2020</v>
      </c>
      <c r="C1458">
        <v>12</v>
      </c>
      <c r="D1458" t="s">
        <v>577</v>
      </c>
      <c r="E1458" s="1">
        <v>556126121.47272003</v>
      </c>
      <c r="F1458">
        <v>56.7037240855392</v>
      </c>
      <c r="G1458" t="s">
        <v>462</v>
      </c>
    </row>
    <row r="1459" spans="1:7" x14ac:dyDescent="0.3">
      <c r="A1459">
        <v>1457</v>
      </c>
      <c r="B1459">
        <v>2020</v>
      </c>
      <c r="C1459">
        <v>12</v>
      </c>
      <c r="D1459" t="s">
        <v>578</v>
      </c>
      <c r="E1459" s="1">
        <v>1024312239.624</v>
      </c>
      <c r="F1459">
        <v>61.695031915782202</v>
      </c>
      <c r="G1459" t="s">
        <v>462</v>
      </c>
    </row>
    <row r="1460" spans="1:7" x14ac:dyDescent="0.3">
      <c r="A1460">
        <v>1458</v>
      </c>
      <c r="B1460">
        <v>2020</v>
      </c>
      <c r="C1460">
        <v>12</v>
      </c>
      <c r="D1460" t="s">
        <v>579</v>
      </c>
      <c r="E1460" s="1">
        <v>739992235.71109498</v>
      </c>
      <c r="F1460">
        <v>56.830167670343798</v>
      </c>
      <c r="G1460" t="s">
        <v>462</v>
      </c>
    </row>
    <row r="1461" spans="1:7" x14ac:dyDescent="0.3">
      <c r="A1461">
        <v>1459</v>
      </c>
      <c r="B1461">
        <v>2020</v>
      </c>
      <c r="C1461">
        <v>12</v>
      </c>
      <c r="D1461" t="s">
        <v>580</v>
      </c>
      <c r="E1461" s="1">
        <v>5512709205.3105698</v>
      </c>
      <c r="F1461">
        <v>96.087796960966401</v>
      </c>
      <c r="G1461" t="s">
        <v>462</v>
      </c>
    </row>
    <row r="1462" spans="1:7" x14ac:dyDescent="0.3">
      <c r="A1462">
        <v>1460</v>
      </c>
      <c r="B1462">
        <v>2020</v>
      </c>
      <c r="C1462">
        <v>12</v>
      </c>
      <c r="D1462" t="s">
        <v>581</v>
      </c>
      <c r="E1462" s="1">
        <v>7164472132.1464901</v>
      </c>
      <c r="F1462">
        <v>47.560765537998101</v>
      </c>
      <c r="G1462" t="s">
        <v>462</v>
      </c>
    </row>
    <row r="1463" spans="1:7" x14ac:dyDescent="0.3">
      <c r="A1463">
        <v>1461</v>
      </c>
      <c r="B1463">
        <v>2020</v>
      </c>
      <c r="C1463">
        <v>12</v>
      </c>
      <c r="D1463" t="s">
        <v>582</v>
      </c>
      <c r="E1463" s="1">
        <v>6661812818.3780298</v>
      </c>
      <c r="F1463">
        <v>88.578290749139697</v>
      </c>
      <c r="G1463" t="s">
        <v>462</v>
      </c>
    </row>
    <row r="1464" spans="1:7" x14ac:dyDescent="0.3">
      <c r="A1464">
        <v>1462</v>
      </c>
      <c r="B1464">
        <v>2020</v>
      </c>
      <c r="C1464">
        <v>12</v>
      </c>
      <c r="D1464" t="s">
        <v>583</v>
      </c>
      <c r="E1464" s="1">
        <v>406286451.81799197</v>
      </c>
      <c r="F1464">
        <v>34.284909808122599</v>
      </c>
      <c r="G1464" t="s">
        <v>462</v>
      </c>
    </row>
    <row r="1465" spans="1:7" x14ac:dyDescent="0.3">
      <c r="A1465">
        <v>1463</v>
      </c>
      <c r="B1465">
        <v>2020</v>
      </c>
      <c r="C1465">
        <v>12</v>
      </c>
      <c r="D1465" t="s">
        <v>584</v>
      </c>
      <c r="E1465" s="1">
        <v>3932706090.7608199</v>
      </c>
      <c r="F1465">
        <v>49.003766040855098</v>
      </c>
      <c r="G1465" t="s">
        <v>462</v>
      </c>
    </row>
    <row r="1466" spans="1:7" x14ac:dyDescent="0.3">
      <c r="A1466">
        <v>1464</v>
      </c>
      <c r="B1466">
        <v>2020</v>
      </c>
      <c r="C1466">
        <v>12</v>
      </c>
      <c r="D1466" t="s">
        <v>585</v>
      </c>
      <c r="E1466" s="1">
        <v>3973088280.6458302</v>
      </c>
      <c r="F1466">
        <v>70.657310685318606</v>
      </c>
      <c r="G1466" t="s">
        <v>462</v>
      </c>
    </row>
    <row r="1467" spans="1:7" x14ac:dyDescent="0.3">
      <c r="A1467">
        <v>1465</v>
      </c>
      <c r="B1467">
        <v>2020</v>
      </c>
      <c r="C1467">
        <v>12</v>
      </c>
      <c r="D1467" t="s">
        <v>586</v>
      </c>
      <c r="E1467" s="1">
        <v>5535120142.6341896</v>
      </c>
      <c r="F1467">
        <v>43.860417952119199</v>
      </c>
      <c r="G1467" t="s">
        <v>462</v>
      </c>
    </row>
    <row r="1468" spans="1:7" x14ac:dyDescent="0.3">
      <c r="A1468">
        <v>1466</v>
      </c>
      <c r="B1468">
        <v>2020</v>
      </c>
      <c r="C1468">
        <v>12</v>
      </c>
      <c r="D1468" t="s">
        <v>587</v>
      </c>
      <c r="E1468" s="1">
        <v>2192163995.0931001</v>
      </c>
      <c r="F1468">
        <v>85.978320332627604</v>
      </c>
      <c r="G1468" t="s">
        <v>462</v>
      </c>
    </row>
    <row r="1469" spans="1:7" x14ac:dyDescent="0.3">
      <c r="A1469">
        <v>1467</v>
      </c>
      <c r="B1469">
        <v>2020</v>
      </c>
      <c r="C1469">
        <v>12</v>
      </c>
      <c r="D1469" t="s">
        <v>588</v>
      </c>
      <c r="E1469" s="1">
        <v>8407024390.8218403</v>
      </c>
      <c r="F1469">
        <v>36.96657362813</v>
      </c>
      <c r="G1469" t="s">
        <v>462</v>
      </c>
    </row>
    <row r="1470" spans="1:7" x14ac:dyDescent="0.3">
      <c r="A1470">
        <v>1468</v>
      </c>
      <c r="B1470">
        <v>2020</v>
      </c>
      <c r="C1470">
        <v>12</v>
      </c>
      <c r="D1470" t="s">
        <v>589</v>
      </c>
      <c r="E1470" s="1">
        <v>1198291253.1898401</v>
      </c>
      <c r="F1470">
        <v>76.005591737753704</v>
      </c>
      <c r="G1470" t="s">
        <v>462</v>
      </c>
    </row>
    <row r="1471" spans="1:7" x14ac:dyDescent="0.3">
      <c r="A1471">
        <v>1469</v>
      </c>
      <c r="B1471">
        <v>2020</v>
      </c>
      <c r="C1471">
        <v>12</v>
      </c>
      <c r="D1471" t="s">
        <v>590</v>
      </c>
      <c r="E1471" s="1">
        <v>356173001.030999</v>
      </c>
      <c r="F1471">
        <v>70.113828284409195</v>
      </c>
      <c r="G1471" t="s">
        <v>462</v>
      </c>
    </row>
    <row r="1472" spans="1:7" x14ac:dyDescent="0.3">
      <c r="A1472">
        <v>1470</v>
      </c>
      <c r="B1472">
        <v>2020</v>
      </c>
      <c r="C1472">
        <v>12</v>
      </c>
      <c r="D1472" t="s">
        <v>591</v>
      </c>
      <c r="E1472" s="1">
        <v>454996731.91757298</v>
      </c>
      <c r="F1472">
        <v>66.7145448305359</v>
      </c>
      <c r="G1472" t="s">
        <v>462</v>
      </c>
    </row>
    <row r="1473" spans="1:7" x14ac:dyDescent="0.3">
      <c r="A1473">
        <v>1471</v>
      </c>
      <c r="B1473">
        <v>2020</v>
      </c>
      <c r="C1473">
        <v>12</v>
      </c>
      <c r="D1473" t="s">
        <v>592</v>
      </c>
      <c r="E1473" s="1">
        <v>521814786.00248098</v>
      </c>
      <c r="F1473">
        <v>75.648895139855199</v>
      </c>
      <c r="G1473" t="s">
        <v>462</v>
      </c>
    </row>
    <row r="1474" spans="1:7" x14ac:dyDescent="0.3">
      <c r="A1474">
        <v>1472</v>
      </c>
      <c r="B1474">
        <v>2020</v>
      </c>
      <c r="C1474">
        <v>12</v>
      </c>
      <c r="D1474" t="s">
        <v>593</v>
      </c>
      <c r="E1474" s="1">
        <v>432368951.73227799</v>
      </c>
      <c r="F1474">
        <v>70.4414073226135</v>
      </c>
      <c r="G1474" t="s">
        <v>462</v>
      </c>
    </row>
    <row r="1475" spans="1:7" x14ac:dyDescent="0.3">
      <c r="A1475">
        <v>1473</v>
      </c>
      <c r="B1475">
        <v>2020</v>
      </c>
      <c r="C1475">
        <v>12</v>
      </c>
      <c r="D1475" t="s">
        <v>594</v>
      </c>
      <c r="E1475" s="1">
        <v>686202133.41617095</v>
      </c>
      <c r="F1475">
        <v>67.745552406199494</v>
      </c>
      <c r="G1475" t="s">
        <v>462</v>
      </c>
    </row>
    <row r="1476" spans="1:7" x14ac:dyDescent="0.3">
      <c r="A1476">
        <v>1474</v>
      </c>
      <c r="B1476">
        <v>2020</v>
      </c>
      <c r="C1476">
        <v>12</v>
      </c>
      <c r="D1476" t="s">
        <v>595</v>
      </c>
      <c r="E1476" s="1">
        <v>443688167.58483201</v>
      </c>
      <c r="F1476">
        <v>64.169745513625699</v>
      </c>
      <c r="G1476" t="s">
        <v>462</v>
      </c>
    </row>
    <row r="1477" spans="1:7" x14ac:dyDescent="0.3">
      <c r="A1477">
        <v>1475</v>
      </c>
      <c r="B1477">
        <v>2020</v>
      </c>
      <c r="C1477">
        <v>12</v>
      </c>
      <c r="D1477" t="s">
        <v>596</v>
      </c>
      <c r="E1477" s="1">
        <v>547816756.07480204</v>
      </c>
      <c r="F1477">
        <v>61.2275748506177</v>
      </c>
      <c r="G1477" t="s">
        <v>462</v>
      </c>
    </row>
    <row r="1478" spans="1:7" x14ac:dyDescent="0.3">
      <c r="A1478">
        <v>1476</v>
      </c>
      <c r="B1478">
        <v>2021</v>
      </c>
      <c r="C1478">
        <v>1</v>
      </c>
      <c r="D1478" t="s">
        <v>558</v>
      </c>
      <c r="E1478" s="1">
        <v>1833825795.12988</v>
      </c>
      <c r="F1478">
        <v>1.36040778633267</v>
      </c>
      <c r="G1478" t="s">
        <v>462</v>
      </c>
    </row>
    <row r="1479" spans="1:7" x14ac:dyDescent="0.3">
      <c r="A1479">
        <v>1477</v>
      </c>
      <c r="B1479">
        <v>2021</v>
      </c>
      <c r="C1479">
        <v>1</v>
      </c>
      <c r="D1479" t="s">
        <v>559</v>
      </c>
      <c r="E1479" s="1">
        <v>748665255.43713903</v>
      </c>
      <c r="F1479">
        <v>43.235882015248102</v>
      </c>
      <c r="G1479" t="s">
        <v>462</v>
      </c>
    </row>
    <row r="1480" spans="1:7" x14ac:dyDescent="0.3">
      <c r="A1480">
        <v>1478</v>
      </c>
      <c r="B1480">
        <v>2021</v>
      </c>
      <c r="C1480">
        <v>1</v>
      </c>
      <c r="D1480" t="s">
        <v>560</v>
      </c>
      <c r="E1480" s="1">
        <v>8269171080.7181702</v>
      </c>
      <c r="F1480">
        <v>6.5945622946790996</v>
      </c>
      <c r="G1480" t="s">
        <v>462</v>
      </c>
    </row>
    <row r="1481" spans="1:7" x14ac:dyDescent="0.3">
      <c r="A1481">
        <v>1479</v>
      </c>
      <c r="B1481">
        <v>2021</v>
      </c>
      <c r="C1481">
        <v>1</v>
      </c>
      <c r="D1481" t="s">
        <v>561</v>
      </c>
      <c r="E1481" s="1">
        <v>721383548.63761795</v>
      </c>
      <c r="F1481">
        <v>61.1862666693577</v>
      </c>
      <c r="G1481" t="s">
        <v>462</v>
      </c>
    </row>
    <row r="1482" spans="1:7" x14ac:dyDescent="0.3">
      <c r="A1482">
        <v>1480</v>
      </c>
      <c r="B1482">
        <v>2021</v>
      </c>
      <c r="C1482">
        <v>1</v>
      </c>
      <c r="D1482" t="s">
        <v>562</v>
      </c>
      <c r="E1482" s="1">
        <v>258287561.34354299</v>
      </c>
      <c r="F1482">
        <v>90.247194794765505</v>
      </c>
      <c r="G1482" t="s">
        <v>462</v>
      </c>
    </row>
    <row r="1483" spans="1:7" x14ac:dyDescent="0.3">
      <c r="A1483">
        <v>1481</v>
      </c>
      <c r="B1483">
        <v>2021</v>
      </c>
      <c r="C1483">
        <v>1</v>
      </c>
      <c r="D1483" t="s">
        <v>563</v>
      </c>
      <c r="E1483" s="1">
        <v>610974628.21291006</v>
      </c>
      <c r="F1483">
        <v>29.968619706174401</v>
      </c>
      <c r="G1483" t="s">
        <v>462</v>
      </c>
    </row>
    <row r="1484" spans="1:7" x14ac:dyDescent="0.3">
      <c r="A1484">
        <v>1482</v>
      </c>
      <c r="B1484">
        <v>2021</v>
      </c>
      <c r="C1484">
        <v>1</v>
      </c>
      <c r="D1484" t="s">
        <v>564</v>
      </c>
      <c r="E1484" s="1">
        <v>227211778.53975901</v>
      </c>
      <c r="F1484">
        <v>61.905008303274897</v>
      </c>
      <c r="G1484" t="s">
        <v>462</v>
      </c>
    </row>
    <row r="1485" spans="1:7" x14ac:dyDescent="0.3">
      <c r="A1485">
        <v>1483</v>
      </c>
      <c r="B1485">
        <v>2021</v>
      </c>
      <c r="C1485">
        <v>1</v>
      </c>
      <c r="D1485" t="s">
        <v>565</v>
      </c>
      <c r="E1485" s="1">
        <v>3177950106.6955199</v>
      </c>
      <c r="F1485">
        <v>18.0935206191165</v>
      </c>
      <c r="G1485" t="s">
        <v>462</v>
      </c>
    </row>
    <row r="1486" spans="1:7" x14ac:dyDescent="0.3">
      <c r="A1486">
        <v>1484</v>
      </c>
      <c r="B1486">
        <v>2021</v>
      </c>
      <c r="C1486">
        <v>1</v>
      </c>
      <c r="D1486" t="s">
        <v>566</v>
      </c>
      <c r="E1486" s="1">
        <v>7443299576.6343002</v>
      </c>
      <c r="F1486">
        <v>6.4099123297615499</v>
      </c>
      <c r="G1486" t="s">
        <v>462</v>
      </c>
    </row>
    <row r="1487" spans="1:7" x14ac:dyDescent="0.3">
      <c r="A1487">
        <v>1485</v>
      </c>
      <c r="B1487">
        <v>2021</v>
      </c>
      <c r="C1487">
        <v>1</v>
      </c>
      <c r="D1487" t="s">
        <v>567</v>
      </c>
      <c r="E1487" s="1">
        <v>320814751.264112</v>
      </c>
      <c r="F1487">
        <v>76.285998501133903</v>
      </c>
      <c r="G1487" t="s">
        <v>462</v>
      </c>
    </row>
    <row r="1488" spans="1:7" x14ac:dyDescent="0.3">
      <c r="A1488">
        <v>1486</v>
      </c>
      <c r="B1488">
        <v>2021</v>
      </c>
      <c r="C1488">
        <v>1</v>
      </c>
      <c r="D1488" t="s">
        <v>568</v>
      </c>
      <c r="E1488" s="1">
        <v>10295748731.2568</v>
      </c>
      <c r="F1488">
        <v>6.9168854393099304</v>
      </c>
      <c r="G1488" t="s">
        <v>462</v>
      </c>
    </row>
    <row r="1489" spans="1:7" x14ac:dyDescent="0.3">
      <c r="A1489">
        <v>1487</v>
      </c>
      <c r="B1489">
        <v>2021</v>
      </c>
      <c r="C1489">
        <v>1</v>
      </c>
      <c r="D1489" t="s">
        <v>569</v>
      </c>
      <c r="E1489" s="1">
        <v>453167914.92408299</v>
      </c>
      <c r="F1489">
        <v>31.7815801066251</v>
      </c>
      <c r="G1489" t="s">
        <v>462</v>
      </c>
    </row>
    <row r="1490" spans="1:7" x14ac:dyDescent="0.3">
      <c r="A1490">
        <v>1488</v>
      </c>
      <c r="B1490">
        <v>2021</v>
      </c>
      <c r="C1490">
        <v>1</v>
      </c>
      <c r="D1490" t="s">
        <v>570</v>
      </c>
      <c r="E1490" s="1">
        <v>11800844813.4471</v>
      </c>
      <c r="F1490">
        <v>11.5298395339418</v>
      </c>
      <c r="G1490" t="s">
        <v>462</v>
      </c>
    </row>
    <row r="1491" spans="1:7" x14ac:dyDescent="0.3">
      <c r="A1491">
        <v>1489</v>
      </c>
      <c r="B1491">
        <v>2021</v>
      </c>
      <c r="C1491">
        <v>1</v>
      </c>
      <c r="D1491" t="s">
        <v>571</v>
      </c>
      <c r="E1491" s="1">
        <v>376596900.34721798</v>
      </c>
      <c r="F1491">
        <v>64.977591290599705</v>
      </c>
      <c r="G1491" t="s">
        <v>462</v>
      </c>
    </row>
    <row r="1492" spans="1:7" x14ac:dyDescent="0.3">
      <c r="A1492">
        <v>1490</v>
      </c>
      <c r="B1492">
        <v>2021</v>
      </c>
      <c r="C1492">
        <v>1</v>
      </c>
      <c r="D1492" t="s">
        <v>572</v>
      </c>
      <c r="E1492" s="1">
        <v>445516204.77779102</v>
      </c>
      <c r="F1492">
        <v>44.342312371382903</v>
      </c>
      <c r="G1492" t="s">
        <v>462</v>
      </c>
    </row>
    <row r="1493" spans="1:7" x14ac:dyDescent="0.3">
      <c r="A1493">
        <v>1491</v>
      </c>
      <c r="B1493">
        <v>2021</v>
      </c>
      <c r="C1493">
        <v>1</v>
      </c>
      <c r="D1493" t="s">
        <v>573</v>
      </c>
      <c r="E1493" s="1">
        <v>3676590388.79213</v>
      </c>
      <c r="F1493">
        <v>4.6399277506886696</v>
      </c>
      <c r="G1493" t="s">
        <v>462</v>
      </c>
    </row>
    <row r="1494" spans="1:7" x14ac:dyDescent="0.3">
      <c r="A1494">
        <v>1492</v>
      </c>
      <c r="B1494">
        <v>2021</v>
      </c>
      <c r="C1494">
        <v>1</v>
      </c>
      <c r="D1494" t="s">
        <v>575</v>
      </c>
      <c r="E1494" s="1">
        <v>15608902054.800699</v>
      </c>
      <c r="F1494">
        <v>10.1199805674642</v>
      </c>
      <c r="G1494" t="s">
        <v>462</v>
      </c>
    </row>
    <row r="1495" spans="1:7" x14ac:dyDescent="0.3">
      <c r="A1495">
        <v>1493</v>
      </c>
      <c r="B1495">
        <v>2021</v>
      </c>
      <c r="C1495">
        <v>1</v>
      </c>
      <c r="D1495" t="s">
        <v>576</v>
      </c>
      <c r="E1495" s="1">
        <v>9119548004.6359005</v>
      </c>
      <c r="F1495">
        <v>8.5234941774141895</v>
      </c>
      <c r="G1495" t="s">
        <v>462</v>
      </c>
    </row>
    <row r="1496" spans="1:7" x14ac:dyDescent="0.3">
      <c r="A1496">
        <v>1494</v>
      </c>
      <c r="B1496">
        <v>2021</v>
      </c>
      <c r="C1496">
        <v>1</v>
      </c>
      <c r="E1496" s="1">
        <v>161501956.81839201</v>
      </c>
      <c r="F1496">
        <v>0.87501582020658997</v>
      </c>
      <c r="G1496" t="s">
        <v>462</v>
      </c>
    </row>
    <row r="1497" spans="1:7" x14ac:dyDescent="0.3">
      <c r="A1497">
        <v>1495</v>
      </c>
      <c r="B1497">
        <v>2021</v>
      </c>
      <c r="C1497">
        <v>1</v>
      </c>
      <c r="E1497" s="1">
        <v>65243578.451299801</v>
      </c>
      <c r="F1497">
        <v>0</v>
      </c>
      <c r="G1497" t="s">
        <v>462</v>
      </c>
    </row>
    <row r="1498" spans="1:7" x14ac:dyDescent="0.3">
      <c r="A1498">
        <v>1496</v>
      </c>
      <c r="B1498">
        <v>2021</v>
      </c>
      <c r="C1498">
        <v>1</v>
      </c>
      <c r="E1498" s="1">
        <v>50371439.409029402</v>
      </c>
      <c r="F1498">
        <v>0</v>
      </c>
      <c r="G1498" t="s">
        <v>462</v>
      </c>
    </row>
    <row r="1499" spans="1:7" x14ac:dyDescent="0.3">
      <c r="A1499">
        <v>1497</v>
      </c>
      <c r="B1499">
        <v>2021</v>
      </c>
      <c r="C1499">
        <v>1</v>
      </c>
      <c r="D1499" t="s">
        <v>577</v>
      </c>
      <c r="E1499" s="1">
        <v>556126121.47272003</v>
      </c>
      <c r="F1499">
        <v>81.810176289625403</v>
      </c>
      <c r="G1499" t="s">
        <v>462</v>
      </c>
    </row>
    <row r="1500" spans="1:7" x14ac:dyDescent="0.3">
      <c r="A1500">
        <v>1498</v>
      </c>
      <c r="B1500">
        <v>2021</v>
      </c>
      <c r="C1500">
        <v>1</v>
      </c>
      <c r="D1500" t="s">
        <v>578</v>
      </c>
      <c r="E1500" s="1">
        <v>1024312239.624</v>
      </c>
      <c r="F1500">
        <v>37.083222210543703</v>
      </c>
      <c r="G1500" t="s">
        <v>462</v>
      </c>
    </row>
    <row r="1501" spans="1:7" x14ac:dyDescent="0.3">
      <c r="A1501">
        <v>1499</v>
      </c>
      <c r="B1501">
        <v>2021</v>
      </c>
      <c r="C1501">
        <v>1</v>
      </c>
      <c r="D1501" t="s">
        <v>579</v>
      </c>
      <c r="E1501" s="1">
        <v>739992235.71109498</v>
      </c>
      <c r="F1501">
        <v>24.290151282902698</v>
      </c>
      <c r="G1501" t="s">
        <v>462</v>
      </c>
    </row>
    <row r="1502" spans="1:7" x14ac:dyDescent="0.3">
      <c r="A1502">
        <v>1500</v>
      </c>
      <c r="B1502">
        <v>2021</v>
      </c>
      <c r="C1502">
        <v>1</v>
      </c>
      <c r="D1502" t="s">
        <v>580</v>
      </c>
      <c r="E1502" s="1">
        <v>5512709205.3105698</v>
      </c>
      <c r="F1502">
        <v>12.300138033741201</v>
      </c>
      <c r="G1502" t="s">
        <v>462</v>
      </c>
    </row>
    <row r="1503" spans="1:7" x14ac:dyDescent="0.3">
      <c r="A1503">
        <v>1501</v>
      </c>
      <c r="B1503">
        <v>2021</v>
      </c>
      <c r="C1503">
        <v>1</v>
      </c>
      <c r="D1503" t="s">
        <v>581</v>
      </c>
      <c r="E1503" s="1">
        <v>7164472132.1464901</v>
      </c>
      <c r="F1503">
        <v>9.6045974806905701</v>
      </c>
      <c r="G1503" t="s">
        <v>462</v>
      </c>
    </row>
    <row r="1504" spans="1:7" x14ac:dyDescent="0.3">
      <c r="A1504">
        <v>1502</v>
      </c>
      <c r="B1504">
        <v>2021</v>
      </c>
      <c r="C1504">
        <v>1</v>
      </c>
      <c r="D1504" t="s">
        <v>582</v>
      </c>
      <c r="E1504" s="1">
        <v>6661812818.3780298</v>
      </c>
      <c r="F1504">
        <v>7.0812934435006003</v>
      </c>
      <c r="G1504" t="s">
        <v>462</v>
      </c>
    </row>
    <row r="1505" spans="1:7" x14ac:dyDescent="0.3">
      <c r="A1505">
        <v>1503</v>
      </c>
      <c r="B1505">
        <v>2021</v>
      </c>
      <c r="C1505">
        <v>1</v>
      </c>
      <c r="D1505" t="s">
        <v>583</v>
      </c>
      <c r="E1505" s="1">
        <v>406286451.81799197</v>
      </c>
      <c r="F1505">
        <v>9.4619390147848907</v>
      </c>
      <c r="G1505" t="s">
        <v>462</v>
      </c>
    </row>
    <row r="1506" spans="1:7" x14ac:dyDescent="0.3">
      <c r="A1506">
        <v>1504</v>
      </c>
      <c r="B1506">
        <v>2021</v>
      </c>
      <c r="C1506">
        <v>1</v>
      </c>
      <c r="D1506" t="s">
        <v>584</v>
      </c>
      <c r="E1506" s="1">
        <v>3932706090.7608199</v>
      </c>
      <c r="F1506">
        <v>20.8585403482701</v>
      </c>
      <c r="G1506" t="s">
        <v>462</v>
      </c>
    </row>
    <row r="1507" spans="1:7" x14ac:dyDescent="0.3">
      <c r="A1507">
        <v>1505</v>
      </c>
      <c r="B1507">
        <v>2021</v>
      </c>
      <c r="C1507">
        <v>1</v>
      </c>
      <c r="D1507" t="s">
        <v>585</v>
      </c>
      <c r="E1507" s="1">
        <v>3973088280.6458302</v>
      </c>
      <c r="F1507">
        <v>25.325020020935899</v>
      </c>
      <c r="G1507" t="s">
        <v>462</v>
      </c>
    </row>
    <row r="1508" spans="1:7" x14ac:dyDescent="0.3">
      <c r="A1508">
        <v>1506</v>
      </c>
      <c r="B1508">
        <v>2021</v>
      </c>
      <c r="C1508">
        <v>1</v>
      </c>
      <c r="D1508" t="s">
        <v>586</v>
      </c>
      <c r="E1508" s="1">
        <v>5535120142.6341896</v>
      </c>
      <c r="F1508">
        <v>8.8644964311325793</v>
      </c>
      <c r="G1508" t="s">
        <v>462</v>
      </c>
    </row>
    <row r="1509" spans="1:7" x14ac:dyDescent="0.3">
      <c r="A1509">
        <v>1507</v>
      </c>
      <c r="B1509">
        <v>2021</v>
      </c>
      <c r="C1509">
        <v>1</v>
      </c>
      <c r="D1509" t="s">
        <v>587</v>
      </c>
      <c r="E1509" s="1">
        <v>2192163995.0931001</v>
      </c>
      <c r="F1509">
        <v>39.602746572293398</v>
      </c>
      <c r="G1509" t="s">
        <v>462</v>
      </c>
    </row>
    <row r="1510" spans="1:7" x14ac:dyDescent="0.3">
      <c r="A1510">
        <v>1508</v>
      </c>
      <c r="B1510">
        <v>2021</v>
      </c>
      <c r="C1510">
        <v>1</v>
      </c>
      <c r="D1510" t="s">
        <v>588</v>
      </c>
      <c r="E1510" s="1">
        <v>8407024390.8218403</v>
      </c>
      <c r="F1510">
        <v>2.4023182765483702</v>
      </c>
      <c r="G1510" t="s">
        <v>462</v>
      </c>
    </row>
    <row r="1511" spans="1:7" x14ac:dyDescent="0.3">
      <c r="A1511">
        <v>1509</v>
      </c>
      <c r="B1511">
        <v>2021</v>
      </c>
      <c r="C1511">
        <v>1</v>
      </c>
      <c r="D1511" t="s">
        <v>589</v>
      </c>
      <c r="E1511" s="1">
        <v>1198291253.1898401</v>
      </c>
      <c r="F1511">
        <v>41.932516479593602</v>
      </c>
      <c r="G1511" t="s">
        <v>462</v>
      </c>
    </row>
    <row r="1512" spans="1:7" x14ac:dyDescent="0.3">
      <c r="A1512">
        <v>1510</v>
      </c>
      <c r="B1512">
        <v>2021</v>
      </c>
      <c r="C1512">
        <v>1</v>
      </c>
      <c r="D1512" t="s">
        <v>590</v>
      </c>
      <c r="E1512" s="1">
        <v>356173001.030999</v>
      </c>
      <c r="F1512">
        <v>49.951501931711199</v>
      </c>
      <c r="G1512" t="s">
        <v>462</v>
      </c>
    </row>
    <row r="1513" spans="1:7" x14ac:dyDescent="0.3">
      <c r="A1513">
        <v>1511</v>
      </c>
      <c r="B1513">
        <v>2021</v>
      </c>
      <c r="C1513">
        <v>1</v>
      </c>
      <c r="D1513" t="s">
        <v>591</v>
      </c>
      <c r="E1513" s="1">
        <v>454996731.91757298</v>
      </c>
      <c r="F1513">
        <v>60.720650996557701</v>
      </c>
      <c r="G1513" t="s">
        <v>462</v>
      </c>
    </row>
    <row r="1514" spans="1:7" x14ac:dyDescent="0.3">
      <c r="A1514">
        <v>1512</v>
      </c>
      <c r="B1514">
        <v>2021</v>
      </c>
      <c r="C1514">
        <v>1</v>
      </c>
      <c r="D1514" t="s">
        <v>592</v>
      </c>
      <c r="E1514" s="1">
        <v>521814786.00248098</v>
      </c>
      <c r="F1514">
        <v>103.23904616255599</v>
      </c>
      <c r="G1514" t="s">
        <v>462</v>
      </c>
    </row>
    <row r="1515" spans="1:7" x14ac:dyDescent="0.3">
      <c r="A1515">
        <v>1513</v>
      </c>
      <c r="B1515">
        <v>2021</v>
      </c>
      <c r="C1515">
        <v>1</v>
      </c>
      <c r="D1515" t="s">
        <v>593</v>
      </c>
      <c r="E1515" s="1">
        <v>432368951.73227799</v>
      </c>
      <c r="F1515">
        <v>106.21766086979299</v>
      </c>
      <c r="G1515" t="s">
        <v>462</v>
      </c>
    </row>
    <row r="1516" spans="1:7" x14ac:dyDescent="0.3">
      <c r="A1516">
        <v>1514</v>
      </c>
      <c r="B1516">
        <v>2021</v>
      </c>
      <c r="C1516">
        <v>1</v>
      </c>
      <c r="D1516" t="s">
        <v>594</v>
      </c>
      <c r="E1516" s="1">
        <v>686202133.41617095</v>
      </c>
      <c r="F1516">
        <v>103.79295243267499</v>
      </c>
      <c r="G1516" t="s">
        <v>462</v>
      </c>
    </row>
    <row r="1517" spans="1:7" x14ac:dyDescent="0.3">
      <c r="A1517">
        <v>1515</v>
      </c>
      <c r="B1517">
        <v>2021</v>
      </c>
      <c r="C1517">
        <v>1</v>
      </c>
      <c r="D1517" t="s">
        <v>595</v>
      </c>
      <c r="E1517" s="1">
        <v>443688167.58483201</v>
      </c>
      <c r="F1517">
        <v>98.599924686952903</v>
      </c>
      <c r="G1517" t="s">
        <v>462</v>
      </c>
    </row>
    <row r="1518" spans="1:7" x14ac:dyDescent="0.3">
      <c r="A1518">
        <v>1516</v>
      </c>
      <c r="B1518">
        <v>2021</v>
      </c>
      <c r="C1518">
        <v>1</v>
      </c>
      <c r="D1518" t="s">
        <v>596</v>
      </c>
      <c r="E1518" s="1">
        <v>547816756.07480204</v>
      </c>
      <c r="F1518">
        <v>90.337530072438796</v>
      </c>
      <c r="G1518" t="s">
        <v>462</v>
      </c>
    </row>
    <row r="1519" spans="1:7" x14ac:dyDescent="0.3">
      <c r="A1519">
        <v>1517</v>
      </c>
      <c r="B1519">
        <v>2021</v>
      </c>
      <c r="C1519">
        <v>2</v>
      </c>
      <c r="D1519" t="s">
        <v>558</v>
      </c>
      <c r="E1519" s="1">
        <v>1833825795.12988</v>
      </c>
      <c r="F1519">
        <v>1.7586072240896899</v>
      </c>
      <c r="G1519" t="s">
        <v>462</v>
      </c>
    </row>
    <row r="1520" spans="1:7" x14ac:dyDescent="0.3">
      <c r="A1520">
        <v>1518</v>
      </c>
      <c r="B1520">
        <v>2021</v>
      </c>
      <c r="C1520">
        <v>2</v>
      </c>
      <c r="D1520" t="s">
        <v>559</v>
      </c>
      <c r="E1520" s="1">
        <v>748665255.43713903</v>
      </c>
      <c r="F1520">
        <v>33.724320262670503</v>
      </c>
      <c r="G1520" t="s">
        <v>462</v>
      </c>
    </row>
    <row r="1521" spans="1:7" x14ac:dyDescent="0.3">
      <c r="A1521">
        <v>1519</v>
      </c>
      <c r="B1521">
        <v>2021</v>
      </c>
      <c r="C1521">
        <v>2</v>
      </c>
      <c r="D1521" t="s">
        <v>560</v>
      </c>
      <c r="E1521" s="1">
        <v>8269171080.7181702</v>
      </c>
      <c r="F1521">
        <v>1.1507849752288499</v>
      </c>
      <c r="G1521" t="s">
        <v>462</v>
      </c>
    </row>
    <row r="1522" spans="1:7" x14ac:dyDescent="0.3">
      <c r="A1522">
        <v>1520</v>
      </c>
      <c r="B1522">
        <v>2021</v>
      </c>
      <c r="C1522">
        <v>2</v>
      </c>
      <c r="D1522" t="s">
        <v>561</v>
      </c>
      <c r="E1522" s="1">
        <v>721383548.63761795</v>
      </c>
      <c r="F1522">
        <v>42.545222890001902</v>
      </c>
      <c r="G1522" t="s">
        <v>462</v>
      </c>
    </row>
    <row r="1523" spans="1:7" x14ac:dyDescent="0.3">
      <c r="A1523">
        <v>1521</v>
      </c>
      <c r="B1523">
        <v>2021</v>
      </c>
      <c r="C1523">
        <v>2</v>
      </c>
      <c r="D1523" t="s">
        <v>562</v>
      </c>
      <c r="E1523" s="1">
        <v>258287561.34354299</v>
      </c>
      <c r="F1523">
        <v>49.769657137270897</v>
      </c>
      <c r="G1523" t="s">
        <v>462</v>
      </c>
    </row>
    <row r="1524" spans="1:7" x14ac:dyDescent="0.3">
      <c r="A1524">
        <v>1522</v>
      </c>
      <c r="B1524">
        <v>2021</v>
      </c>
      <c r="C1524">
        <v>2</v>
      </c>
      <c r="D1524" t="s">
        <v>563</v>
      </c>
      <c r="E1524" s="1">
        <v>610974628.21291006</v>
      </c>
      <c r="F1524">
        <v>35.888693630151302</v>
      </c>
      <c r="G1524" t="s">
        <v>462</v>
      </c>
    </row>
    <row r="1525" spans="1:7" x14ac:dyDescent="0.3">
      <c r="A1525">
        <v>1523</v>
      </c>
      <c r="B1525">
        <v>2021</v>
      </c>
      <c r="C1525">
        <v>2</v>
      </c>
      <c r="D1525" t="s">
        <v>564</v>
      </c>
      <c r="E1525" s="1">
        <v>227211778.53975901</v>
      </c>
      <c r="F1525">
        <v>41.647179022354102</v>
      </c>
      <c r="G1525" t="s">
        <v>462</v>
      </c>
    </row>
    <row r="1526" spans="1:7" x14ac:dyDescent="0.3">
      <c r="A1526">
        <v>1524</v>
      </c>
      <c r="B1526">
        <v>2021</v>
      </c>
      <c r="C1526">
        <v>2</v>
      </c>
      <c r="D1526" t="s">
        <v>565</v>
      </c>
      <c r="E1526" s="1">
        <v>3177950106.6955199</v>
      </c>
      <c r="F1526">
        <v>22.500065457926599</v>
      </c>
      <c r="G1526" t="s">
        <v>462</v>
      </c>
    </row>
    <row r="1527" spans="1:7" x14ac:dyDescent="0.3">
      <c r="A1527">
        <v>1525</v>
      </c>
      <c r="B1527">
        <v>2021</v>
      </c>
      <c r="C1527">
        <v>2</v>
      </c>
      <c r="D1527" t="s">
        <v>566</v>
      </c>
      <c r="E1527" s="1">
        <v>7443299576.6343002</v>
      </c>
      <c r="F1527">
        <v>3.0776302398663402</v>
      </c>
      <c r="G1527" t="s">
        <v>462</v>
      </c>
    </row>
    <row r="1528" spans="1:7" x14ac:dyDescent="0.3">
      <c r="A1528">
        <v>1526</v>
      </c>
      <c r="B1528">
        <v>2021</v>
      </c>
      <c r="C1528">
        <v>2</v>
      </c>
      <c r="D1528" t="s">
        <v>567</v>
      </c>
      <c r="E1528" s="1">
        <v>320814751.264112</v>
      </c>
      <c r="F1528">
        <v>54.022096806644399</v>
      </c>
      <c r="G1528" t="s">
        <v>462</v>
      </c>
    </row>
    <row r="1529" spans="1:7" x14ac:dyDescent="0.3">
      <c r="A1529">
        <v>1527</v>
      </c>
      <c r="B1529">
        <v>2021</v>
      </c>
      <c r="C1529">
        <v>2</v>
      </c>
      <c r="D1529" t="s">
        <v>568</v>
      </c>
      <c r="E1529" s="1">
        <v>10295748731.2568</v>
      </c>
      <c r="F1529">
        <v>4.11760855327916</v>
      </c>
      <c r="G1529" t="s">
        <v>462</v>
      </c>
    </row>
    <row r="1530" spans="1:7" x14ac:dyDescent="0.3">
      <c r="A1530">
        <v>1528</v>
      </c>
      <c r="B1530">
        <v>2021</v>
      </c>
      <c r="C1530">
        <v>2</v>
      </c>
      <c r="D1530" t="s">
        <v>569</v>
      </c>
      <c r="E1530" s="1">
        <v>453167914.92408299</v>
      </c>
      <c r="F1530">
        <v>28.143772571886</v>
      </c>
      <c r="G1530" t="s">
        <v>462</v>
      </c>
    </row>
    <row r="1531" spans="1:7" x14ac:dyDescent="0.3">
      <c r="A1531">
        <v>1529</v>
      </c>
      <c r="B1531">
        <v>2021</v>
      </c>
      <c r="C1531">
        <v>2</v>
      </c>
      <c r="D1531" t="s">
        <v>570</v>
      </c>
      <c r="E1531" s="1">
        <v>11800844813.4471</v>
      </c>
      <c r="F1531">
        <v>7.9794663568601703</v>
      </c>
      <c r="G1531" t="s">
        <v>462</v>
      </c>
    </row>
    <row r="1532" spans="1:7" x14ac:dyDescent="0.3">
      <c r="A1532">
        <v>1530</v>
      </c>
      <c r="B1532">
        <v>2021</v>
      </c>
      <c r="C1532">
        <v>2</v>
      </c>
      <c r="D1532" t="s">
        <v>571</v>
      </c>
      <c r="E1532" s="1">
        <v>376596900.34721798</v>
      </c>
      <c r="F1532">
        <v>61.5805810701643</v>
      </c>
      <c r="G1532" t="s">
        <v>462</v>
      </c>
    </row>
    <row r="1533" spans="1:7" x14ac:dyDescent="0.3">
      <c r="A1533">
        <v>1531</v>
      </c>
      <c r="B1533">
        <v>2021</v>
      </c>
      <c r="C1533">
        <v>2</v>
      </c>
      <c r="D1533" t="s">
        <v>572</v>
      </c>
      <c r="E1533" s="1">
        <v>445516204.77779102</v>
      </c>
      <c r="F1533">
        <v>49.499311639238002</v>
      </c>
      <c r="G1533" t="s">
        <v>462</v>
      </c>
    </row>
    <row r="1534" spans="1:7" x14ac:dyDescent="0.3">
      <c r="A1534">
        <v>1532</v>
      </c>
      <c r="B1534">
        <v>2021</v>
      </c>
      <c r="C1534">
        <v>2</v>
      </c>
      <c r="D1534" t="s">
        <v>573</v>
      </c>
      <c r="E1534" s="1">
        <v>3676590388.79213</v>
      </c>
      <c r="F1534">
        <v>0.127740927381995</v>
      </c>
      <c r="G1534" t="s">
        <v>462</v>
      </c>
    </row>
    <row r="1535" spans="1:7" x14ac:dyDescent="0.3">
      <c r="A1535">
        <v>1533</v>
      </c>
      <c r="B1535">
        <v>2021</v>
      </c>
      <c r="C1535">
        <v>2</v>
      </c>
      <c r="D1535" t="s">
        <v>575</v>
      </c>
      <c r="E1535" s="1">
        <v>15608902054.800699</v>
      </c>
      <c r="F1535">
        <v>7.4307755592681604</v>
      </c>
      <c r="G1535" t="s">
        <v>462</v>
      </c>
    </row>
    <row r="1536" spans="1:7" x14ac:dyDescent="0.3">
      <c r="A1536">
        <v>1534</v>
      </c>
      <c r="B1536">
        <v>2021</v>
      </c>
      <c r="C1536">
        <v>2</v>
      </c>
      <c r="D1536" t="s">
        <v>576</v>
      </c>
      <c r="E1536" s="1">
        <v>9119548004.6359005</v>
      </c>
      <c r="F1536">
        <v>12.9391796878162</v>
      </c>
      <c r="G1536" t="s">
        <v>462</v>
      </c>
    </row>
    <row r="1537" spans="1:7" x14ac:dyDescent="0.3">
      <c r="A1537">
        <v>1535</v>
      </c>
      <c r="B1537">
        <v>2021</v>
      </c>
      <c r="C1537">
        <v>2</v>
      </c>
      <c r="E1537" s="1">
        <v>161501956.81839201</v>
      </c>
      <c r="F1537">
        <v>0</v>
      </c>
      <c r="G1537" t="s">
        <v>462</v>
      </c>
    </row>
    <row r="1538" spans="1:7" x14ac:dyDescent="0.3">
      <c r="A1538">
        <v>1536</v>
      </c>
      <c r="B1538">
        <v>2021</v>
      </c>
      <c r="C1538">
        <v>2</v>
      </c>
      <c r="E1538" s="1">
        <v>65243578.451299801</v>
      </c>
      <c r="F1538">
        <v>0</v>
      </c>
      <c r="G1538" t="s">
        <v>462</v>
      </c>
    </row>
    <row r="1539" spans="1:7" x14ac:dyDescent="0.3">
      <c r="A1539">
        <v>1537</v>
      </c>
      <c r="B1539">
        <v>2021</v>
      </c>
      <c r="C1539">
        <v>2</v>
      </c>
      <c r="E1539" s="1">
        <v>50371439.409029402</v>
      </c>
      <c r="F1539">
        <v>0</v>
      </c>
      <c r="G1539" t="s">
        <v>462</v>
      </c>
    </row>
    <row r="1540" spans="1:7" x14ac:dyDescent="0.3">
      <c r="A1540">
        <v>1538</v>
      </c>
      <c r="B1540">
        <v>2021</v>
      </c>
      <c r="C1540">
        <v>2</v>
      </c>
      <c r="D1540" t="s">
        <v>577</v>
      </c>
      <c r="E1540" s="1">
        <v>556126121.47272003</v>
      </c>
      <c r="F1540">
        <v>65.933887427974895</v>
      </c>
      <c r="G1540" t="s">
        <v>462</v>
      </c>
    </row>
    <row r="1541" spans="1:7" x14ac:dyDescent="0.3">
      <c r="A1541">
        <v>1539</v>
      </c>
      <c r="B1541">
        <v>2021</v>
      </c>
      <c r="C1541">
        <v>2</v>
      </c>
      <c r="D1541" t="s">
        <v>578</v>
      </c>
      <c r="E1541" s="1">
        <v>1024312239.624</v>
      </c>
      <c r="F1541">
        <v>52.149574684207003</v>
      </c>
      <c r="G1541" t="s">
        <v>462</v>
      </c>
    </row>
    <row r="1542" spans="1:7" x14ac:dyDescent="0.3">
      <c r="A1542">
        <v>1540</v>
      </c>
      <c r="B1542">
        <v>2021</v>
      </c>
      <c r="C1542">
        <v>2</v>
      </c>
      <c r="D1542" t="s">
        <v>579</v>
      </c>
      <c r="E1542" s="1">
        <v>739992235.71109498</v>
      </c>
      <c r="F1542">
        <v>26.948191135637401</v>
      </c>
      <c r="G1542" t="s">
        <v>462</v>
      </c>
    </row>
    <row r="1543" spans="1:7" x14ac:dyDescent="0.3">
      <c r="A1543">
        <v>1541</v>
      </c>
      <c r="B1543">
        <v>2021</v>
      </c>
      <c r="C1543">
        <v>2</v>
      </c>
      <c r="D1543" t="s">
        <v>580</v>
      </c>
      <c r="E1543" s="1">
        <v>5512709205.3105698</v>
      </c>
      <c r="F1543">
        <v>25.006943343799701</v>
      </c>
      <c r="G1543" t="s">
        <v>462</v>
      </c>
    </row>
    <row r="1544" spans="1:7" x14ac:dyDescent="0.3">
      <c r="A1544">
        <v>1542</v>
      </c>
      <c r="B1544">
        <v>2021</v>
      </c>
      <c r="C1544">
        <v>2</v>
      </c>
      <c r="D1544" t="s">
        <v>581</v>
      </c>
      <c r="E1544" s="1">
        <v>7164472132.1464901</v>
      </c>
      <c r="F1544">
        <v>5.9154051315828697</v>
      </c>
      <c r="G1544" t="s">
        <v>462</v>
      </c>
    </row>
    <row r="1545" spans="1:7" x14ac:dyDescent="0.3">
      <c r="A1545">
        <v>1543</v>
      </c>
      <c r="B1545">
        <v>2021</v>
      </c>
      <c r="C1545">
        <v>2</v>
      </c>
      <c r="D1545" t="s">
        <v>582</v>
      </c>
      <c r="E1545" s="1">
        <v>6661812818.3780298</v>
      </c>
      <c r="F1545">
        <v>12.408588969548999</v>
      </c>
      <c r="G1545" t="s">
        <v>462</v>
      </c>
    </row>
    <row r="1546" spans="1:7" x14ac:dyDescent="0.3">
      <c r="A1546">
        <v>1544</v>
      </c>
      <c r="B1546">
        <v>2021</v>
      </c>
      <c r="C1546">
        <v>2</v>
      </c>
      <c r="D1546" t="s">
        <v>583</v>
      </c>
      <c r="E1546" s="1">
        <v>406286451.81799197</v>
      </c>
      <c r="F1546">
        <v>6.8294540929190699</v>
      </c>
      <c r="G1546" t="s">
        <v>462</v>
      </c>
    </row>
    <row r="1547" spans="1:7" x14ac:dyDescent="0.3">
      <c r="A1547">
        <v>1545</v>
      </c>
      <c r="B1547">
        <v>2021</v>
      </c>
      <c r="C1547">
        <v>2</v>
      </c>
      <c r="D1547" t="s">
        <v>584</v>
      </c>
      <c r="E1547" s="1">
        <v>3932706090.7608199</v>
      </c>
      <c r="F1547">
        <v>8.1892417541060194</v>
      </c>
      <c r="G1547" t="s">
        <v>462</v>
      </c>
    </row>
    <row r="1548" spans="1:7" x14ac:dyDescent="0.3">
      <c r="A1548">
        <v>1546</v>
      </c>
      <c r="B1548">
        <v>2021</v>
      </c>
      <c r="C1548">
        <v>2</v>
      </c>
      <c r="D1548" t="s">
        <v>585</v>
      </c>
      <c r="E1548" s="1">
        <v>3973088280.6458302</v>
      </c>
      <c r="F1548">
        <v>12.837574005949</v>
      </c>
      <c r="G1548" t="s">
        <v>462</v>
      </c>
    </row>
    <row r="1549" spans="1:7" x14ac:dyDescent="0.3">
      <c r="A1549">
        <v>1547</v>
      </c>
      <c r="B1549">
        <v>2021</v>
      </c>
      <c r="C1549">
        <v>2</v>
      </c>
      <c r="D1549" t="s">
        <v>586</v>
      </c>
      <c r="E1549" s="1">
        <v>5535120142.6341896</v>
      </c>
      <c r="F1549">
        <v>5.9638354145162404</v>
      </c>
      <c r="G1549" t="s">
        <v>462</v>
      </c>
    </row>
    <row r="1550" spans="1:7" x14ac:dyDescent="0.3">
      <c r="A1550">
        <v>1548</v>
      </c>
      <c r="B1550">
        <v>2021</v>
      </c>
      <c r="C1550">
        <v>2</v>
      </c>
      <c r="D1550" t="s">
        <v>587</v>
      </c>
      <c r="E1550" s="1">
        <v>2192163995.0931001</v>
      </c>
      <c r="F1550">
        <v>27.995785777031799</v>
      </c>
      <c r="G1550" t="s">
        <v>462</v>
      </c>
    </row>
    <row r="1551" spans="1:7" x14ac:dyDescent="0.3">
      <c r="A1551">
        <v>1549</v>
      </c>
      <c r="B1551">
        <v>2021</v>
      </c>
      <c r="C1551">
        <v>2</v>
      </c>
      <c r="D1551" t="s">
        <v>588</v>
      </c>
      <c r="E1551" s="1">
        <v>8407024390.8218403</v>
      </c>
      <c r="F1551">
        <v>0.31297302123151799</v>
      </c>
      <c r="G1551" t="s">
        <v>462</v>
      </c>
    </row>
    <row r="1552" spans="1:7" x14ac:dyDescent="0.3">
      <c r="A1552">
        <v>1550</v>
      </c>
      <c r="B1552">
        <v>2021</v>
      </c>
      <c r="C1552">
        <v>2</v>
      </c>
      <c r="D1552" t="s">
        <v>589</v>
      </c>
      <c r="E1552" s="1">
        <v>1198291253.1898401</v>
      </c>
      <c r="F1552">
        <v>36.424404174396699</v>
      </c>
      <c r="G1552" t="s">
        <v>462</v>
      </c>
    </row>
    <row r="1553" spans="1:7" x14ac:dyDescent="0.3">
      <c r="A1553">
        <v>1551</v>
      </c>
      <c r="B1553">
        <v>2021</v>
      </c>
      <c r="C1553">
        <v>2</v>
      </c>
      <c r="D1553" t="s">
        <v>590</v>
      </c>
      <c r="E1553" s="1">
        <v>356173001.030999</v>
      </c>
      <c r="F1553">
        <v>42.365450820503</v>
      </c>
      <c r="G1553" t="s">
        <v>462</v>
      </c>
    </row>
    <row r="1554" spans="1:7" x14ac:dyDescent="0.3">
      <c r="A1554">
        <v>1552</v>
      </c>
      <c r="B1554">
        <v>2021</v>
      </c>
      <c r="C1554">
        <v>2</v>
      </c>
      <c r="D1554" t="s">
        <v>591</v>
      </c>
      <c r="E1554" s="1">
        <v>454996731.91757298</v>
      </c>
      <c r="F1554">
        <v>48.572681690644302</v>
      </c>
      <c r="G1554" t="s">
        <v>462</v>
      </c>
    </row>
    <row r="1555" spans="1:7" x14ac:dyDescent="0.3">
      <c r="A1555">
        <v>1553</v>
      </c>
      <c r="B1555">
        <v>2021</v>
      </c>
      <c r="C1555">
        <v>2</v>
      </c>
      <c r="D1555" t="s">
        <v>592</v>
      </c>
      <c r="E1555" s="1">
        <v>521814786.00248098</v>
      </c>
      <c r="F1555">
        <v>59.999777608203999</v>
      </c>
      <c r="G1555" t="s">
        <v>462</v>
      </c>
    </row>
    <row r="1556" spans="1:7" x14ac:dyDescent="0.3">
      <c r="A1556">
        <v>1554</v>
      </c>
      <c r="B1556">
        <v>2021</v>
      </c>
      <c r="C1556">
        <v>2</v>
      </c>
      <c r="D1556" t="s">
        <v>593</v>
      </c>
      <c r="E1556" s="1">
        <v>432368951.73227799</v>
      </c>
      <c r="F1556">
        <v>68.085550478642205</v>
      </c>
      <c r="G1556" t="s">
        <v>462</v>
      </c>
    </row>
    <row r="1557" spans="1:7" x14ac:dyDescent="0.3">
      <c r="A1557">
        <v>1555</v>
      </c>
      <c r="B1557">
        <v>2021</v>
      </c>
      <c r="C1557">
        <v>2</v>
      </c>
      <c r="D1557" t="s">
        <v>594</v>
      </c>
      <c r="E1557" s="1">
        <v>686202133.41617095</v>
      </c>
      <c r="F1557">
        <v>62.300214182358097</v>
      </c>
      <c r="G1557" t="s">
        <v>462</v>
      </c>
    </row>
    <row r="1558" spans="1:7" x14ac:dyDescent="0.3">
      <c r="A1558">
        <v>1556</v>
      </c>
      <c r="B1558">
        <v>2021</v>
      </c>
      <c r="C1558">
        <v>2</v>
      </c>
      <c r="D1558" t="s">
        <v>595</v>
      </c>
      <c r="E1558" s="1">
        <v>443688167.58483201</v>
      </c>
      <c r="F1558">
        <v>69.090848444162006</v>
      </c>
      <c r="G1558" t="s">
        <v>462</v>
      </c>
    </row>
    <row r="1559" spans="1:7" x14ac:dyDescent="0.3">
      <c r="A1559">
        <v>1557</v>
      </c>
      <c r="B1559">
        <v>2021</v>
      </c>
      <c r="C1559">
        <v>2</v>
      </c>
      <c r="D1559" t="s">
        <v>596</v>
      </c>
      <c r="E1559" s="1">
        <v>547816756.07480204</v>
      </c>
      <c r="F1559">
        <v>69.186175411883994</v>
      </c>
      <c r="G1559" t="s">
        <v>462</v>
      </c>
    </row>
    <row r="1560" spans="1:7" x14ac:dyDescent="0.3">
      <c r="A1560">
        <v>1558</v>
      </c>
      <c r="B1560">
        <v>2021</v>
      </c>
      <c r="C1560">
        <v>3</v>
      </c>
      <c r="D1560" t="s">
        <v>558</v>
      </c>
      <c r="E1560" s="1">
        <v>1833825795.12988</v>
      </c>
      <c r="F1560">
        <v>14.820013938164401</v>
      </c>
      <c r="G1560" t="s">
        <v>462</v>
      </c>
    </row>
    <row r="1561" spans="1:7" x14ac:dyDescent="0.3">
      <c r="A1561">
        <v>1559</v>
      </c>
      <c r="B1561">
        <v>2021</v>
      </c>
      <c r="C1561">
        <v>3</v>
      </c>
      <c r="D1561" t="s">
        <v>559</v>
      </c>
      <c r="E1561" s="1">
        <v>748665255.43713903</v>
      </c>
      <c r="F1561">
        <v>68.429047422873893</v>
      </c>
      <c r="G1561" t="s">
        <v>462</v>
      </c>
    </row>
    <row r="1562" spans="1:7" x14ac:dyDescent="0.3">
      <c r="A1562">
        <v>1560</v>
      </c>
      <c r="B1562">
        <v>2021</v>
      </c>
      <c r="C1562">
        <v>3</v>
      </c>
      <c r="D1562" t="s">
        <v>560</v>
      </c>
      <c r="E1562" s="1">
        <v>8269171080.7181702</v>
      </c>
      <c r="F1562">
        <v>16.922789141700001</v>
      </c>
      <c r="G1562" t="s">
        <v>462</v>
      </c>
    </row>
    <row r="1563" spans="1:7" x14ac:dyDescent="0.3">
      <c r="A1563">
        <v>1561</v>
      </c>
      <c r="B1563">
        <v>2021</v>
      </c>
      <c r="C1563">
        <v>3</v>
      </c>
      <c r="D1563" t="s">
        <v>561</v>
      </c>
      <c r="E1563" s="1">
        <v>721383548.63761795</v>
      </c>
      <c r="F1563">
        <v>57.892294309738197</v>
      </c>
      <c r="G1563" t="s">
        <v>462</v>
      </c>
    </row>
    <row r="1564" spans="1:7" x14ac:dyDescent="0.3">
      <c r="A1564">
        <v>1562</v>
      </c>
      <c r="B1564">
        <v>2021</v>
      </c>
      <c r="C1564">
        <v>3</v>
      </c>
      <c r="D1564" t="s">
        <v>562</v>
      </c>
      <c r="E1564" s="1">
        <v>258287561.34354299</v>
      </c>
      <c r="F1564">
        <v>71.601726733317605</v>
      </c>
      <c r="G1564" t="s">
        <v>462</v>
      </c>
    </row>
    <row r="1565" spans="1:7" x14ac:dyDescent="0.3">
      <c r="A1565">
        <v>1563</v>
      </c>
      <c r="B1565">
        <v>2021</v>
      </c>
      <c r="C1565">
        <v>3</v>
      </c>
      <c r="D1565" t="s">
        <v>563</v>
      </c>
      <c r="E1565" s="1">
        <v>610974628.21291006</v>
      </c>
      <c r="F1565">
        <v>66.235064813019804</v>
      </c>
      <c r="G1565" t="s">
        <v>462</v>
      </c>
    </row>
    <row r="1566" spans="1:7" x14ac:dyDescent="0.3">
      <c r="A1566">
        <v>1564</v>
      </c>
      <c r="B1566">
        <v>2021</v>
      </c>
      <c r="C1566">
        <v>3</v>
      </c>
      <c r="D1566" t="s">
        <v>564</v>
      </c>
      <c r="E1566" s="1">
        <v>227211778.53975901</v>
      </c>
      <c r="F1566">
        <v>62.281855494453097</v>
      </c>
      <c r="G1566" t="s">
        <v>462</v>
      </c>
    </row>
    <row r="1567" spans="1:7" x14ac:dyDescent="0.3">
      <c r="A1567">
        <v>1565</v>
      </c>
      <c r="B1567">
        <v>2021</v>
      </c>
      <c r="C1567">
        <v>3</v>
      </c>
      <c r="D1567" t="s">
        <v>565</v>
      </c>
      <c r="E1567" s="1">
        <v>3177950106.6955199</v>
      </c>
      <c r="F1567">
        <v>44.116389576100602</v>
      </c>
      <c r="G1567" t="s">
        <v>462</v>
      </c>
    </row>
    <row r="1568" spans="1:7" x14ac:dyDescent="0.3">
      <c r="A1568">
        <v>1566</v>
      </c>
      <c r="B1568">
        <v>2021</v>
      </c>
      <c r="C1568">
        <v>3</v>
      </c>
      <c r="D1568" t="s">
        <v>566</v>
      </c>
      <c r="E1568" s="1">
        <v>7443299576.6343002</v>
      </c>
      <c r="F1568">
        <v>21.2265051763438</v>
      </c>
      <c r="G1568" t="s">
        <v>462</v>
      </c>
    </row>
    <row r="1569" spans="1:7" x14ac:dyDescent="0.3">
      <c r="A1569">
        <v>1567</v>
      </c>
      <c r="B1569">
        <v>2021</v>
      </c>
      <c r="C1569">
        <v>3</v>
      </c>
      <c r="D1569" t="s">
        <v>567</v>
      </c>
      <c r="E1569" s="1">
        <v>320814751.264112</v>
      </c>
      <c r="F1569">
        <v>57.366330172859698</v>
      </c>
      <c r="G1569" t="s">
        <v>462</v>
      </c>
    </row>
    <row r="1570" spans="1:7" x14ac:dyDescent="0.3">
      <c r="A1570">
        <v>1568</v>
      </c>
      <c r="B1570">
        <v>2021</v>
      </c>
      <c r="C1570">
        <v>3</v>
      </c>
      <c r="D1570" t="s">
        <v>568</v>
      </c>
      <c r="E1570" s="1">
        <v>10295748731.2568</v>
      </c>
      <c r="F1570">
        <v>17.519961454347499</v>
      </c>
      <c r="G1570" t="s">
        <v>462</v>
      </c>
    </row>
    <row r="1571" spans="1:7" x14ac:dyDescent="0.3">
      <c r="A1571">
        <v>1569</v>
      </c>
      <c r="B1571">
        <v>2021</v>
      </c>
      <c r="C1571">
        <v>3</v>
      </c>
      <c r="D1571" t="s">
        <v>569</v>
      </c>
      <c r="E1571" s="1">
        <v>453167914.92408299</v>
      </c>
      <c r="F1571">
        <v>54.487781860257897</v>
      </c>
      <c r="G1571" t="s">
        <v>462</v>
      </c>
    </row>
    <row r="1572" spans="1:7" x14ac:dyDescent="0.3">
      <c r="A1572">
        <v>1570</v>
      </c>
      <c r="B1572">
        <v>2021</v>
      </c>
      <c r="C1572">
        <v>3</v>
      </c>
      <c r="D1572" t="s">
        <v>570</v>
      </c>
      <c r="E1572" s="1">
        <v>11800844813.4471</v>
      </c>
      <c r="F1572">
        <v>22.130375040757698</v>
      </c>
      <c r="G1572" t="s">
        <v>462</v>
      </c>
    </row>
    <row r="1573" spans="1:7" x14ac:dyDescent="0.3">
      <c r="A1573">
        <v>1571</v>
      </c>
      <c r="B1573">
        <v>2021</v>
      </c>
      <c r="C1573">
        <v>3</v>
      </c>
      <c r="D1573" t="s">
        <v>571</v>
      </c>
      <c r="E1573" s="1">
        <v>376596900.34721798</v>
      </c>
      <c r="F1573">
        <v>55.3203479015204</v>
      </c>
      <c r="G1573" t="s">
        <v>462</v>
      </c>
    </row>
    <row r="1574" spans="1:7" x14ac:dyDescent="0.3">
      <c r="A1574">
        <v>1572</v>
      </c>
      <c r="B1574">
        <v>2021</v>
      </c>
      <c r="C1574">
        <v>3</v>
      </c>
      <c r="D1574" t="s">
        <v>572</v>
      </c>
      <c r="E1574" s="1">
        <v>445516204.77779102</v>
      </c>
      <c r="F1574">
        <v>55.919918338984701</v>
      </c>
      <c r="G1574" t="s">
        <v>462</v>
      </c>
    </row>
    <row r="1575" spans="1:7" x14ac:dyDescent="0.3">
      <c r="A1575">
        <v>1573</v>
      </c>
      <c r="B1575">
        <v>2021</v>
      </c>
      <c r="C1575">
        <v>3</v>
      </c>
      <c r="D1575" t="s">
        <v>573</v>
      </c>
      <c r="E1575" s="1">
        <v>3676590388.79213</v>
      </c>
      <c r="F1575">
        <v>15.24424809067</v>
      </c>
      <c r="G1575" t="s">
        <v>462</v>
      </c>
    </row>
    <row r="1576" spans="1:7" x14ac:dyDescent="0.3">
      <c r="A1576">
        <v>1574</v>
      </c>
      <c r="B1576">
        <v>2021</v>
      </c>
      <c r="C1576">
        <v>3</v>
      </c>
      <c r="D1576" t="s">
        <v>575</v>
      </c>
      <c r="E1576" s="1">
        <v>15608902054.800699</v>
      </c>
      <c r="F1576">
        <v>16.577674063835801</v>
      </c>
      <c r="G1576" t="s">
        <v>462</v>
      </c>
    </row>
    <row r="1577" spans="1:7" x14ac:dyDescent="0.3">
      <c r="A1577">
        <v>1575</v>
      </c>
      <c r="B1577">
        <v>2021</v>
      </c>
      <c r="C1577">
        <v>3</v>
      </c>
      <c r="D1577" t="s">
        <v>576</v>
      </c>
      <c r="E1577" s="1">
        <v>9119548004.6359005</v>
      </c>
      <c r="F1577">
        <v>13.648811822349201</v>
      </c>
      <c r="G1577" t="s">
        <v>462</v>
      </c>
    </row>
    <row r="1578" spans="1:7" x14ac:dyDescent="0.3">
      <c r="A1578">
        <v>1576</v>
      </c>
      <c r="B1578">
        <v>2021</v>
      </c>
      <c r="C1578">
        <v>3</v>
      </c>
      <c r="E1578" s="1">
        <v>161501956.81839201</v>
      </c>
      <c r="F1578">
        <v>6.6293564909221496</v>
      </c>
      <c r="G1578" t="s">
        <v>462</v>
      </c>
    </row>
    <row r="1579" spans="1:7" x14ac:dyDescent="0.3">
      <c r="A1579">
        <v>1577</v>
      </c>
      <c r="B1579">
        <v>2021</v>
      </c>
      <c r="C1579">
        <v>3</v>
      </c>
      <c r="E1579" s="1">
        <v>65243578.451299801</v>
      </c>
      <c r="F1579">
        <v>10.4522319119027</v>
      </c>
      <c r="G1579" t="s">
        <v>462</v>
      </c>
    </row>
    <row r="1580" spans="1:7" x14ac:dyDescent="0.3">
      <c r="A1580">
        <v>1578</v>
      </c>
      <c r="B1580">
        <v>2021</v>
      </c>
      <c r="C1580">
        <v>3</v>
      </c>
      <c r="E1580" s="1">
        <v>50371439.409029402</v>
      </c>
      <c r="F1580">
        <v>10.525460091233199</v>
      </c>
      <c r="G1580" t="s">
        <v>462</v>
      </c>
    </row>
    <row r="1581" spans="1:7" x14ac:dyDescent="0.3">
      <c r="A1581">
        <v>1579</v>
      </c>
      <c r="B1581">
        <v>2021</v>
      </c>
      <c r="C1581">
        <v>3</v>
      </c>
      <c r="D1581" t="s">
        <v>577</v>
      </c>
      <c r="E1581" s="1">
        <v>556126121.47272003</v>
      </c>
      <c r="F1581">
        <v>61.422909999578302</v>
      </c>
      <c r="G1581" t="s">
        <v>462</v>
      </c>
    </row>
    <row r="1582" spans="1:7" x14ac:dyDescent="0.3">
      <c r="A1582">
        <v>1580</v>
      </c>
      <c r="B1582">
        <v>2021</v>
      </c>
      <c r="C1582">
        <v>3</v>
      </c>
      <c r="D1582" t="s">
        <v>578</v>
      </c>
      <c r="E1582" s="1">
        <v>1024312239.624</v>
      </c>
      <c r="F1582">
        <v>51.521920322347903</v>
      </c>
      <c r="G1582" t="s">
        <v>462</v>
      </c>
    </row>
    <row r="1583" spans="1:7" x14ac:dyDescent="0.3">
      <c r="A1583">
        <v>1581</v>
      </c>
      <c r="B1583">
        <v>2021</v>
      </c>
      <c r="C1583">
        <v>3</v>
      </c>
      <c r="D1583" t="s">
        <v>579</v>
      </c>
      <c r="E1583" s="1">
        <v>739992235.71109498</v>
      </c>
      <c r="F1583">
        <v>44.222057816815003</v>
      </c>
      <c r="G1583" t="s">
        <v>462</v>
      </c>
    </row>
    <row r="1584" spans="1:7" x14ac:dyDescent="0.3">
      <c r="A1584">
        <v>1582</v>
      </c>
      <c r="B1584">
        <v>2021</v>
      </c>
      <c r="C1584">
        <v>3</v>
      </c>
      <c r="D1584" t="s">
        <v>580</v>
      </c>
      <c r="E1584" s="1">
        <v>5512709205.3105698</v>
      </c>
      <c r="F1584">
        <v>22.707339597126801</v>
      </c>
      <c r="G1584" t="s">
        <v>462</v>
      </c>
    </row>
    <row r="1585" spans="1:7" x14ac:dyDescent="0.3">
      <c r="A1585">
        <v>1583</v>
      </c>
      <c r="B1585">
        <v>2021</v>
      </c>
      <c r="C1585">
        <v>3</v>
      </c>
      <c r="D1585" t="s">
        <v>581</v>
      </c>
      <c r="E1585" s="1">
        <v>7164472132.1464901</v>
      </c>
      <c r="F1585">
        <v>13.6681005540896</v>
      </c>
      <c r="G1585" t="s">
        <v>462</v>
      </c>
    </row>
    <row r="1586" spans="1:7" x14ac:dyDescent="0.3">
      <c r="A1586">
        <v>1584</v>
      </c>
      <c r="B1586">
        <v>2021</v>
      </c>
      <c r="C1586">
        <v>3</v>
      </c>
      <c r="D1586" t="s">
        <v>582</v>
      </c>
      <c r="E1586" s="1">
        <v>6661812818.3780298</v>
      </c>
      <c r="F1586">
        <v>10.733046521839</v>
      </c>
      <c r="G1586" t="s">
        <v>462</v>
      </c>
    </row>
    <row r="1587" spans="1:7" x14ac:dyDescent="0.3">
      <c r="A1587">
        <v>1585</v>
      </c>
      <c r="B1587">
        <v>2021</v>
      </c>
      <c r="C1587">
        <v>3</v>
      </c>
      <c r="D1587" t="s">
        <v>583</v>
      </c>
      <c r="E1587" s="1">
        <v>406286451.81799197</v>
      </c>
      <c r="F1587">
        <v>7.63119843899449</v>
      </c>
      <c r="G1587" t="s">
        <v>462</v>
      </c>
    </row>
    <row r="1588" spans="1:7" x14ac:dyDescent="0.3">
      <c r="A1588">
        <v>1586</v>
      </c>
      <c r="B1588">
        <v>2021</v>
      </c>
      <c r="C1588">
        <v>3</v>
      </c>
      <c r="D1588" t="s">
        <v>584</v>
      </c>
      <c r="E1588" s="1">
        <v>3932706090.7608199</v>
      </c>
      <c r="F1588">
        <v>22.996257579640702</v>
      </c>
      <c r="G1588" t="s">
        <v>462</v>
      </c>
    </row>
    <row r="1589" spans="1:7" x14ac:dyDescent="0.3">
      <c r="A1589">
        <v>1587</v>
      </c>
      <c r="B1589">
        <v>2021</v>
      </c>
      <c r="C1589">
        <v>3</v>
      </c>
      <c r="D1589" t="s">
        <v>585</v>
      </c>
      <c r="E1589" s="1">
        <v>3973088280.6458302</v>
      </c>
      <c r="F1589">
        <v>37.377321304711202</v>
      </c>
      <c r="G1589" t="s">
        <v>462</v>
      </c>
    </row>
    <row r="1590" spans="1:7" x14ac:dyDescent="0.3">
      <c r="A1590">
        <v>1588</v>
      </c>
      <c r="B1590">
        <v>2021</v>
      </c>
      <c r="C1590">
        <v>3</v>
      </c>
      <c r="D1590" t="s">
        <v>586</v>
      </c>
      <c r="E1590" s="1">
        <v>5535120142.6341896</v>
      </c>
      <c r="F1590">
        <v>16.7392735609975</v>
      </c>
      <c r="G1590" t="s">
        <v>462</v>
      </c>
    </row>
    <row r="1591" spans="1:7" x14ac:dyDescent="0.3">
      <c r="A1591">
        <v>1589</v>
      </c>
      <c r="B1591">
        <v>2021</v>
      </c>
      <c r="C1591">
        <v>3</v>
      </c>
      <c r="D1591" t="s">
        <v>587</v>
      </c>
      <c r="E1591" s="1">
        <v>2192163995.0931001</v>
      </c>
      <c r="F1591">
        <v>64.550851683373097</v>
      </c>
      <c r="G1591" t="s">
        <v>462</v>
      </c>
    </row>
    <row r="1592" spans="1:7" x14ac:dyDescent="0.3">
      <c r="A1592">
        <v>1590</v>
      </c>
      <c r="B1592">
        <v>2021</v>
      </c>
      <c r="C1592">
        <v>3</v>
      </c>
      <c r="D1592" t="s">
        <v>588</v>
      </c>
      <c r="E1592" s="1">
        <v>8407024390.8218403</v>
      </c>
      <c r="F1592">
        <v>13.1720776831405</v>
      </c>
      <c r="G1592" t="s">
        <v>462</v>
      </c>
    </row>
    <row r="1593" spans="1:7" x14ac:dyDescent="0.3">
      <c r="A1593">
        <v>1591</v>
      </c>
      <c r="B1593">
        <v>2021</v>
      </c>
      <c r="C1593">
        <v>3</v>
      </c>
      <c r="D1593" t="s">
        <v>589</v>
      </c>
      <c r="E1593" s="1">
        <v>1198291253.1898401</v>
      </c>
      <c r="F1593">
        <v>68.585462307535806</v>
      </c>
      <c r="G1593" t="s">
        <v>462</v>
      </c>
    </row>
    <row r="1594" spans="1:7" x14ac:dyDescent="0.3">
      <c r="A1594">
        <v>1592</v>
      </c>
      <c r="B1594">
        <v>2021</v>
      </c>
      <c r="C1594">
        <v>3</v>
      </c>
      <c r="D1594" t="s">
        <v>590</v>
      </c>
      <c r="E1594" s="1">
        <v>356173001.030999</v>
      </c>
      <c r="F1594">
        <v>66.085109006784606</v>
      </c>
      <c r="G1594" t="s">
        <v>462</v>
      </c>
    </row>
    <row r="1595" spans="1:7" x14ac:dyDescent="0.3">
      <c r="A1595">
        <v>1593</v>
      </c>
      <c r="B1595">
        <v>2021</v>
      </c>
      <c r="C1595">
        <v>3</v>
      </c>
      <c r="D1595" t="s">
        <v>591</v>
      </c>
      <c r="E1595" s="1">
        <v>454996731.91757298</v>
      </c>
      <c r="F1595">
        <v>66.413847506444398</v>
      </c>
      <c r="G1595" t="s">
        <v>462</v>
      </c>
    </row>
    <row r="1596" spans="1:7" x14ac:dyDescent="0.3">
      <c r="A1596">
        <v>1594</v>
      </c>
      <c r="B1596">
        <v>2021</v>
      </c>
      <c r="C1596">
        <v>3</v>
      </c>
      <c r="D1596" t="s">
        <v>592</v>
      </c>
      <c r="E1596" s="1">
        <v>521814786.00248098</v>
      </c>
      <c r="F1596">
        <v>92.076208815297306</v>
      </c>
      <c r="G1596" t="s">
        <v>462</v>
      </c>
    </row>
    <row r="1597" spans="1:7" x14ac:dyDescent="0.3">
      <c r="A1597">
        <v>1595</v>
      </c>
      <c r="B1597">
        <v>2021</v>
      </c>
      <c r="C1597">
        <v>3</v>
      </c>
      <c r="D1597" t="s">
        <v>593</v>
      </c>
      <c r="E1597" s="1">
        <v>432368951.73227799</v>
      </c>
      <c r="F1597">
        <v>73.454227469871597</v>
      </c>
      <c r="G1597" t="s">
        <v>462</v>
      </c>
    </row>
    <row r="1598" spans="1:7" x14ac:dyDescent="0.3">
      <c r="A1598">
        <v>1596</v>
      </c>
      <c r="B1598">
        <v>2021</v>
      </c>
      <c r="C1598">
        <v>3</v>
      </c>
      <c r="D1598" t="s">
        <v>594</v>
      </c>
      <c r="E1598" s="1">
        <v>686202133.41617095</v>
      </c>
      <c r="F1598">
        <v>77.151984130254903</v>
      </c>
      <c r="G1598" t="s">
        <v>462</v>
      </c>
    </row>
    <row r="1599" spans="1:7" x14ac:dyDescent="0.3">
      <c r="A1599">
        <v>1597</v>
      </c>
      <c r="B1599">
        <v>2021</v>
      </c>
      <c r="C1599">
        <v>3</v>
      </c>
      <c r="D1599" t="s">
        <v>595</v>
      </c>
      <c r="E1599" s="1">
        <v>443688167.58483201</v>
      </c>
      <c r="F1599">
        <v>69.279110566165002</v>
      </c>
      <c r="G1599" t="s">
        <v>462</v>
      </c>
    </row>
    <row r="1600" spans="1:7" x14ac:dyDescent="0.3">
      <c r="A1600">
        <v>1598</v>
      </c>
      <c r="B1600">
        <v>2021</v>
      </c>
      <c r="C1600">
        <v>3</v>
      </c>
      <c r="D1600" t="s">
        <v>596</v>
      </c>
      <c r="E1600" s="1">
        <v>547816756.07480204</v>
      </c>
      <c r="F1600">
        <v>63.950751466153697</v>
      </c>
      <c r="G1600" t="s">
        <v>462</v>
      </c>
    </row>
    <row r="1601" spans="1:7" x14ac:dyDescent="0.3">
      <c r="A1601">
        <v>1599</v>
      </c>
      <c r="B1601">
        <v>2021</v>
      </c>
      <c r="C1601">
        <v>4</v>
      </c>
      <c r="D1601" t="s">
        <v>558</v>
      </c>
      <c r="E1601" s="1">
        <v>1833825795.12988</v>
      </c>
      <c r="F1601">
        <v>34.134306696902598</v>
      </c>
      <c r="G1601" t="s">
        <v>462</v>
      </c>
    </row>
    <row r="1602" spans="1:7" x14ac:dyDescent="0.3">
      <c r="A1602">
        <v>1600</v>
      </c>
      <c r="B1602">
        <v>2021</v>
      </c>
      <c r="C1602">
        <v>4</v>
      </c>
      <c r="D1602" t="s">
        <v>559</v>
      </c>
      <c r="E1602" s="1">
        <v>748665255.43713903</v>
      </c>
      <c r="F1602">
        <v>260.71146709590801</v>
      </c>
      <c r="G1602" t="s">
        <v>462</v>
      </c>
    </row>
    <row r="1603" spans="1:7" x14ac:dyDescent="0.3">
      <c r="A1603">
        <v>1601</v>
      </c>
      <c r="B1603">
        <v>2021</v>
      </c>
      <c r="C1603">
        <v>4</v>
      </c>
      <c r="D1603" t="s">
        <v>560</v>
      </c>
      <c r="E1603" s="1">
        <v>8269171080.7181702</v>
      </c>
      <c r="F1603">
        <v>72.915244486353004</v>
      </c>
      <c r="G1603" t="s">
        <v>462</v>
      </c>
    </row>
    <row r="1604" spans="1:7" x14ac:dyDescent="0.3">
      <c r="A1604">
        <v>1602</v>
      </c>
      <c r="B1604">
        <v>2021</v>
      </c>
      <c r="C1604">
        <v>4</v>
      </c>
      <c r="D1604" t="s">
        <v>561</v>
      </c>
      <c r="E1604" s="1">
        <v>721383548.63761795</v>
      </c>
      <c r="F1604">
        <v>209.460383893482</v>
      </c>
      <c r="G1604" t="s">
        <v>462</v>
      </c>
    </row>
    <row r="1605" spans="1:7" x14ac:dyDescent="0.3">
      <c r="A1605">
        <v>1603</v>
      </c>
      <c r="B1605">
        <v>2021</v>
      </c>
      <c r="C1605">
        <v>4</v>
      </c>
      <c r="D1605" t="s">
        <v>562</v>
      </c>
      <c r="E1605" s="1">
        <v>258287561.34354299</v>
      </c>
      <c r="F1605">
        <v>211.03604661821399</v>
      </c>
      <c r="G1605" t="s">
        <v>462</v>
      </c>
    </row>
    <row r="1606" spans="1:7" x14ac:dyDescent="0.3">
      <c r="A1606">
        <v>1604</v>
      </c>
      <c r="B1606">
        <v>2021</v>
      </c>
      <c r="C1606">
        <v>4</v>
      </c>
      <c r="D1606" t="s">
        <v>563</v>
      </c>
      <c r="E1606" s="1">
        <v>610974628.21291006</v>
      </c>
      <c r="F1606">
        <v>285.83271874197902</v>
      </c>
      <c r="G1606" t="s">
        <v>462</v>
      </c>
    </row>
    <row r="1607" spans="1:7" x14ac:dyDescent="0.3">
      <c r="A1607">
        <v>1605</v>
      </c>
      <c r="B1607">
        <v>2021</v>
      </c>
      <c r="C1607">
        <v>4</v>
      </c>
      <c r="D1607" t="s">
        <v>564</v>
      </c>
      <c r="E1607" s="1">
        <v>227211778.53975901</v>
      </c>
      <c r="F1607">
        <v>198.65643469863099</v>
      </c>
      <c r="G1607" t="s">
        <v>462</v>
      </c>
    </row>
    <row r="1608" spans="1:7" x14ac:dyDescent="0.3">
      <c r="A1608">
        <v>1606</v>
      </c>
      <c r="B1608">
        <v>2021</v>
      </c>
      <c r="C1608">
        <v>4</v>
      </c>
      <c r="D1608" t="s">
        <v>565</v>
      </c>
      <c r="E1608" s="1">
        <v>3177950106.6955199</v>
      </c>
      <c r="F1608">
        <v>192.527078746001</v>
      </c>
      <c r="G1608" t="s">
        <v>462</v>
      </c>
    </row>
    <row r="1609" spans="1:7" x14ac:dyDescent="0.3">
      <c r="A1609">
        <v>1607</v>
      </c>
      <c r="B1609">
        <v>2021</v>
      </c>
      <c r="C1609">
        <v>4</v>
      </c>
      <c r="D1609" t="s">
        <v>566</v>
      </c>
      <c r="E1609" s="1">
        <v>7443299576.6343002</v>
      </c>
      <c r="F1609">
        <v>58.737793794629503</v>
      </c>
      <c r="G1609" t="s">
        <v>462</v>
      </c>
    </row>
    <row r="1610" spans="1:7" x14ac:dyDescent="0.3">
      <c r="A1610">
        <v>1608</v>
      </c>
      <c r="B1610">
        <v>2021</v>
      </c>
      <c r="C1610">
        <v>4</v>
      </c>
      <c r="D1610" t="s">
        <v>567</v>
      </c>
      <c r="E1610" s="1">
        <v>320814751.264112</v>
      </c>
      <c r="F1610">
        <v>203.350466081261</v>
      </c>
      <c r="G1610" t="s">
        <v>462</v>
      </c>
    </row>
    <row r="1611" spans="1:7" x14ac:dyDescent="0.3">
      <c r="A1611">
        <v>1609</v>
      </c>
      <c r="B1611">
        <v>2021</v>
      </c>
      <c r="C1611">
        <v>4</v>
      </c>
      <c r="D1611" t="s">
        <v>568</v>
      </c>
      <c r="E1611" s="1">
        <v>10295748731.2568</v>
      </c>
      <c r="F1611">
        <v>70.884181428400893</v>
      </c>
      <c r="G1611" t="s">
        <v>462</v>
      </c>
    </row>
    <row r="1612" spans="1:7" x14ac:dyDescent="0.3">
      <c r="A1612">
        <v>1610</v>
      </c>
      <c r="B1612">
        <v>2021</v>
      </c>
      <c r="C1612">
        <v>4</v>
      </c>
      <c r="D1612" t="s">
        <v>569</v>
      </c>
      <c r="E1612" s="1">
        <v>453167914.92408299</v>
      </c>
      <c r="F1612">
        <v>214.010703497631</v>
      </c>
      <c r="G1612" t="s">
        <v>462</v>
      </c>
    </row>
    <row r="1613" spans="1:7" x14ac:dyDescent="0.3">
      <c r="A1613">
        <v>1611</v>
      </c>
      <c r="B1613">
        <v>2021</v>
      </c>
      <c r="C1613">
        <v>4</v>
      </c>
      <c r="D1613" t="s">
        <v>570</v>
      </c>
      <c r="E1613" s="1">
        <v>11800844813.4471</v>
      </c>
      <c r="F1613">
        <v>91.460797468888401</v>
      </c>
      <c r="G1613" t="s">
        <v>462</v>
      </c>
    </row>
    <row r="1614" spans="1:7" x14ac:dyDescent="0.3">
      <c r="A1614">
        <v>1612</v>
      </c>
      <c r="B1614">
        <v>2021</v>
      </c>
      <c r="C1614">
        <v>4</v>
      </c>
      <c r="D1614" t="s">
        <v>571</v>
      </c>
      <c r="E1614" s="1">
        <v>376596900.34721798</v>
      </c>
      <c r="F1614">
        <v>196.72056819439101</v>
      </c>
      <c r="G1614" t="s">
        <v>462</v>
      </c>
    </row>
    <row r="1615" spans="1:7" x14ac:dyDescent="0.3">
      <c r="A1615">
        <v>1613</v>
      </c>
      <c r="B1615">
        <v>2021</v>
      </c>
      <c r="C1615">
        <v>4</v>
      </c>
      <c r="D1615" t="s">
        <v>572</v>
      </c>
      <c r="E1615" s="1">
        <v>445516204.77779102</v>
      </c>
      <c r="F1615">
        <v>197.66792528551301</v>
      </c>
      <c r="G1615" t="s">
        <v>462</v>
      </c>
    </row>
    <row r="1616" spans="1:7" x14ac:dyDescent="0.3">
      <c r="A1616">
        <v>1614</v>
      </c>
      <c r="B1616">
        <v>2021</v>
      </c>
      <c r="C1616">
        <v>4</v>
      </c>
      <c r="D1616" t="s">
        <v>573</v>
      </c>
      <c r="E1616" s="1">
        <v>3676590388.79213</v>
      </c>
      <c r="F1616">
        <v>76.536279135074494</v>
      </c>
      <c r="G1616" t="s">
        <v>462</v>
      </c>
    </row>
    <row r="1617" spans="1:7" x14ac:dyDescent="0.3">
      <c r="A1617">
        <v>1615</v>
      </c>
      <c r="B1617">
        <v>2021</v>
      </c>
      <c r="C1617">
        <v>4</v>
      </c>
      <c r="D1617" t="s">
        <v>575</v>
      </c>
      <c r="E1617" s="1">
        <v>15608902054.800699</v>
      </c>
      <c r="F1617">
        <v>69.484126595496605</v>
      </c>
      <c r="G1617" t="s">
        <v>462</v>
      </c>
    </row>
    <row r="1618" spans="1:7" x14ac:dyDescent="0.3">
      <c r="A1618">
        <v>1616</v>
      </c>
      <c r="B1618">
        <v>2021</v>
      </c>
      <c r="C1618">
        <v>4</v>
      </c>
      <c r="D1618" t="s">
        <v>576</v>
      </c>
      <c r="E1618" s="1">
        <v>9119548004.6359005</v>
      </c>
      <c r="F1618">
        <v>77.1071284594275</v>
      </c>
      <c r="G1618" t="s">
        <v>462</v>
      </c>
    </row>
    <row r="1619" spans="1:7" x14ac:dyDescent="0.3">
      <c r="A1619">
        <v>1617</v>
      </c>
      <c r="B1619">
        <v>2021</v>
      </c>
      <c r="C1619">
        <v>4</v>
      </c>
      <c r="E1619" s="1">
        <v>161501956.81839201</v>
      </c>
      <c r="F1619">
        <v>25.4259848496601</v>
      </c>
      <c r="G1619" t="s">
        <v>462</v>
      </c>
    </row>
    <row r="1620" spans="1:7" x14ac:dyDescent="0.3">
      <c r="A1620">
        <v>1618</v>
      </c>
      <c r="B1620">
        <v>2021</v>
      </c>
      <c r="C1620">
        <v>4</v>
      </c>
      <c r="E1620" s="1">
        <v>65243578.451299801</v>
      </c>
      <c r="F1620">
        <v>26.852518530602101</v>
      </c>
      <c r="G1620" t="s">
        <v>462</v>
      </c>
    </row>
    <row r="1621" spans="1:7" x14ac:dyDescent="0.3">
      <c r="A1621">
        <v>1619</v>
      </c>
      <c r="B1621">
        <v>2021</v>
      </c>
      <c r="C1621">
        <v>4</v>
      </c>
      <c r="E1621" s="1">
        <v>50371439.409029402</v>
      </c>
      <c r="F1621">
        <v>24.713889724016099</v>
      </c>
      <c r="G1621" t="s">
        <v>462</v>
      </c>
    </row>
    <row r="1622" spans="1:7" x14ac:dyDescent="0.3">
      <c r="A1622">
        <v>1620</v>
      </c>
      <c r="B1622">
        <v>2021</v>
      </c>
      <c r="C1622">
        <v>4</v>
      </c>
      <c r="D1622" t="s">
        <v>577</v>
      </c>
      <c r="E1622" s="1">
        <v>556126121.47272003</v>
      </c>
      <c r="F1622">
        <v>214.75929912421299</v>
      </c>
      <c r="G1622" t="s">
        <v>462</v>
      </c>
    </row>
    <row r="1623" spans="1:7" x14ac:dyDescent="0.3">
      <c r="A1623">
        <v>1621</v>
      </c>
      <c r="B1623">
        <v>2021</v>
      </c>
      <c r="C1623">
        <v>4</v>
      </c>
      <c r="D1623" t="s">
        <v>578</v>
      </c>
      <c r="E1623" s="1">
        <v>1024312239.624</v>
      </c>
      <c r="F1623">
        <v>177.262925178682</v>
      </c>
      <c r="G1623" t="s">
        <v>462</v>
      </c>
    </row>
    <row r="1624" spans="1:7" x14ac:dyDescent="0.3">
      <c r="A1624">
        <v>1622</v>
      </c>
      <c r="B1624">
        <v>2021</v>
      </c>
      <c r="C1624">
        <v>4</v>
      </c>
      <c r="D1624" t="s">
        <v>579</v>
      </c>
      <c r="E1624" s="1">
        <v>739992235.71109498</v>
      </c>
      <c r="F1624">
        <v>176.86188037890901</v>
      </c>
      <c r="G1624" t="s">
        <v>462</v>
      </c>
    </row>
    <row r="1625" spans="1:7" x14ac:dyDescent="0.3">
      <c r="A1625">
        <v>1623</v>
      </c>
      <c r="B1625">
        <v>2021</v>
      </c>
      <c r="C1625">
        <v>4</v>
      </c>
      <c r="D1625" t="s">
        <v>580</v>
      </c>
      <c r="E1625" s="1">
        <v>5512709205.3105698</v>
      </c>
      <c r="F1625">
        <v>111.318084180863</v>
      </c>
      <c r="G1625" t="s">
        <v>462</v>
      </c>
    </row>
    <row r="1626" spans="1:7" x14ac:dyDescent="0.3">
      <c r="A1626">
        <v>1624</v>
      </c>
      <c r="B1626">
        <v>2021</v>
      </c>
      <c r="C1626">
        <v>4</v>
      </c>
      <c r="D1626" t="s">
        <v>581</v>
      </c>
      <c r="E1626" s="1">
        <v>7164472132.1464901</v>
      </c>
      <c r="F1626">
        <v>63.170618903666501</v>
      </c>
      <c r="G1626" t="s">
        <v>462</v>
      </c>
    </row>
    <row r="1627" spans="1:7" x14ac:dyDescent="0.3">
      <c r="A1627">
        <v>1625</v>
      </c>
      <c r="B1627">
        <v>2021</v>
      </c>
      <c r="C1627">
        <v>4</v>
      </c>
      <c r="D1627" t="s">
        <v>582</v>
      </c>
      <c r="E1627" s="1">
        <v>6661812818.3780298</v>
      </c>
      <c r="F1627">
        <v>64.8274147114481</v>
      </c>
      <c r="G1627" t="s">
        <v>462</v>
      </c>
    </row>
    <row r="1628" spans="1:7" x14ac:dyDescent="0.3">
      <c r="A1628">
        <v>1626</v>
      </c>
      <c r="B1628">
        <v>2021</v>
      </c>
      <c r="C1628">
        <v>4</v>
      </c>
      <c r="D1628" t="s">
        <v>583</v>
      </c>
      <c r="E1628" s="1">
        <v>406286451.81799197</v>
      </c>
      <c r="F1628">
        <v>58.955821164288103</v>
      </c>
      <c r="G1628" t="s">
        <v>462</v>
      </c>
    </row>
    <row r="1629" spans="1:7" x14ac:dyDescent="0.3">
      <c r="A1629">
        <v>1627</v>
      </c>
      <c r="B1629">
        <v>2021</v>
      </c>
      <c r="C1629">
        <v>4</v>
      </c>
      <c r="D1629" t="s">
        <v>584</v>
      </c>
      <c r="E1629" s="1">
        <v>3932706090.7608199</v>
      </c>
      <c r="F1629">
        <v>107.968813567707</v>
      </c>
      <c r="G1629" t="s">
        <v>462</v>
      </c>
    </row>
    <row r="1630" spans="1:7" x14ac:dyDescent="0.3">
      <c r="A1630">
        <v>1628</v>
      </c>
      <c r="B1630">
        <v>2021</v>
      </c>
      <c r="C1630">
        <v>4</v>
      </c>
      <c r="D1630" t="s">
        <v>585</v>
      </c>
      <c r="E1630" s="1">
        <v>3973088280.6458302</v>
      </c>
      <c r="F1630">
        <v>186.647870078685</v>
      </c>
      <c r="G1630" t="s">
        <v>462</v>
      </c>
    </row>
    <row r="1631" spans="1:7" x14ac:dyDescent="0.3">
      <c r="A1631">
        <v>1629</v>
      </c>
      <c r="B1631">
        <v>2021</v>
      </c>
      <c r="C1631">
        <v>4</v>
      </c>
      <c r="D1631" t="s">
        <v>586</v>
      </c>
      <c r="E1631" s="1">
        <v>5535120142.6341896</v>
      </c>
      <c r="F1631">
        <v>55.586543300676702</v>
      </c>
      <c r="G1631" t="s">
        <v>462</v>
      </c>
    </row>
    <row r="1632" spans="1:7" x14ac:dyDescent="0.3">
      <c r="A1632">
        <v>1630</v>
      </c>
      <c r="B1632">
        <v>2021</v>
      </c>
      <c r="C1632">
        <v>4</v>
      </c>
      <c r="D1632" t="s">
        <v>587</v>
      </c>
      <c r="E1632" s="1">
        <v>2192163995.0931001</v>
      </c>
      <c r="F1632">
        <v>225.24548708122299</v>
      </c>
      <c r="G1632" t="s">
        <v>462</v>
      </c>
    </row>
    <row r="1633" spans="1:7" x14ac:dyDescent="0.3">
      <c r="A1633">
        <v>1631</v>
      </c>
      <c r="B1633">
        <v>2021</v>
      </c>
      <c r="C1633">
        <v>4</v>
      </c>
      <c r="D1633" t="s">
        <v>588</v>
      </c>
      <c r="E1633" s="1">
        <v>8407024390.8218403</v>
      </c>
      <c r="F1633">
        <v>65.572665818823296</v>
      </c>
      <c r="G1633" t="s">
        <v>462</v>
      </c>
    </row>
    <row r="1634" spans="1:7" x14ac:dyDescent="0.3">
      <c r="A1634">
        <v>1632</v>
      </c>
      <c r="B1634">
        <v>2021</v>
      </c>
      <c r="C1634">
        <v>4</v>
      </c>
      <c r="D1634" t="s">
        <v>589</v>
      </c>
      <c r="E1634" s="1">
        <v>1198291253.1898401</v>
      </c>
      <c r="F1634">
        <v>282.38032825177697</v>
      </c>
      <c r="G1634" t="s">
        <v>462</v>
      </c>
    </row>
    <row r="1635" spans="1:7" x14ac:dyDescent="0.3">
      <c r="A1635">
        <v>1633</v>
      </c>
      <c r="B1635">
        <v>2021</v>
      </c>
      <c r="C1635">
        <v>4</v>
      </c>
      <c r="D1635" t="s">
        <v>590</v>
      </c>
      <c r="E1635" s="1">
        <v>356173001.030999</v>
      </c>
      <c r="F1635">
        <v>249.960043469813</v>
      </c>
      <c r="G1635" t="s">
        <v>462</v>
      </c>
    </row>
    <row r="1636" spans="1:7" x14ac:dyDescent="0.3">
      <c r="A1636">
        <v>1634</v>
      </c>
      <c r="B1636">
        <v>2021</v>
      </c>
      <c r="C1636">
        <v>4</v>
      </c>
      <c r="D1636" t="s">
        <v>591</v>
      </c>
      <c r="E1636" s="1">
        <v>454996731.91757298</v>
      </c>
      <c r="F1636">
        <v>231.968792324563</v>
      </c>
      <c r="G1636" t="s">
        <v>462</v>
      </c>
    </row>
    <row r="1637" spans="1:7" x14ac:dyDescent="0.3">
      <c r="A1637">
        <v>1635</v>
      </c>
      <c r="B1637">
        <v>2021</v>
      </c>
      <c r="C1637">
        <v>4</v>
      </c>
      <c r="D1637" t="s">
        <v>592</v>
      </c>
      <c r="E1637" s="1">
        <v>521814786.00248098</v>
      </c>
      <c r="F1637">
        <v>181.744506308464</v>
      </c>
      <c r="G1637" t="s">
        <v>462</v>
      </c>
    </row>
    <row r="1638" spans="1:7" x14ac:dyDescent="0.3">
      <c r="A1638">
        <v>1636</v>
      </c>
      <c r="B1638">
        <v>2021</v>
      </c>
      <c r="C1638">
        <v>4</v>
      </c>
      <c r="D1638" t="s">
        <v>593</v>
      </c>
      <c r="E1638" s="1">
        <v>432368951.73227799</v>
      </c>
      <c r="F1638">
        <v>151.60699585048999</v>
      </c>
      <c r="G1638" t="s">
        <v>462</v>
      </c>
    </row>
    <row r="1639" spans="1:7" x14ac:dyDescent="0.3">
      <c r="A1639">
        <v>1637</v>
      </c>
      <c r="B1639">
        <v>2021</v>
      </c>
      <c r="C1639">
        <v>4</v>
      </c>
      <c r="D1639" t="s">
        <v>594</v>
      </c>
      <c r="E1639" s="1">
        <v>686202133.41617095</v>
      </c>
      <c r="F1639">
        <v>120.101695295544</v>
      </c>
      <c r="G1639" t="s">
        <v>462</v>
      </c>
    </row>
    <row r="1640" spans="1:7" x14ac:dyDescent="0.3">
      <c r="A1640">
        <v>1638</v>
      </c>
      <c r="B1640">
        <v>2021</v>
      </c>
      <c r="C1640">
        <v>4</v>
      </c>
      <c r="D1640" t="s">
        <v>595</v>
      </c>
      <c r="E1640" s="1">
        <v>443688167.58483201</v>
      </c>
      <c r="F1640">
        <v>179.578650972883</v>
      </c>
      <c r="G1640" t="s">
        <v>462</v>
      </c>
    </row>
    <row r="1641" spans="1:7" x14ac:dyDescent="0.3">
      <c r="A1641">
        <v>1639</v>
      </c>
      <c r="B1641">
        <v>2021</v>
      </c>
      <c r="C1641">
        <v>4</v>
      </c>
      <c r="D1641" t="s">
        <v>596</v>
      </c>
      <c r="E1641" s="1">
        <v>547816756.07480204</v>
      </c>
      <c r="F1641">
        <v>208.58103414327999</v>
      </c>
      <c r="G1641" t="s">
        <v>462</v>
      </c>
    </row>
    <row r="1642" spans="1:7" x14ac:dyDescent="0.3">
      <c r="A1642">
        <v>1640</v>
      </c>
      <c r="B1642">
        <v>2021</v>
      </c>
      <c r="C1642">
        <v>5</v>
      </c>
      <c r="D1642" t="s">
        <v>558</v>
      </c>
      <c r="E1642" s="1">
        <v>1833825795.12988</v>
      </c>
      <c r="F1642">
        <v>0.10076929152399999</v>
      </c>
      <c r="G1642" t="s">
        <v>462</v>
      </c>
    </row>
    <row r="1643" spans="1:7" x14ac:dyDescent="0.3">
      <c r="A1643">
        <v>1641</v>
      </c>
      <c r="B1643">
        <v>2021</v>
      </c>
      <c r="C1643">
        <v>5</v>
      </c>
      <c r="D1643" t="s">
        <v>559</v>
      </c>
      <c r="E1643" s="1">
        <v>748665255.43713903</v>
      </c>
      <c r="F1643">
        <v>254.60886478772099</v>
      </c>
      <c r="G1643" t="s">
        <v>462</v>
      </c>
    </row>
    <row r="1644" spans="1:7" x14ac:dyDescent="0.3">
      <c r="A1644">
        <v>1642</v>
      </c>
      <c r="B1644">
        <v>2021</v>
      </c>
      <c r="C1644">
        <v>5</v>
      </c>
      <c r="D1644" t="s">
        <v>560</v>
      </c>
      <c r="E1644" s="1">
        <v>8269171080.7181702</v>
      </c>
      <c r="F1644">
        <v>44.155778971200299</v>
      </c>
      <c r="G1644" t="s">
        <v>462</v>
      </c>
    </row>
    <row r="1645" spans="1:7" x14ac:dyDescent="0.3">
      <c r="A1645">
        <v>1643</v>
      </c>
      <c r="B1645">
        <v>2021</v>
      </c>
      <c r="C1645">
        <v>5</v>
      </c>
      <c r="D1645" t="s">
        <v>561</v>
      </c>
      <c r="E1645" s="1">
        <v>721383548.63761795</v>
      </c>
      <c r="F1645">
        <v>227.84805812592401</v>
      </c>
      <c r="G1645" t="s">
        <v>462</v>
      </c>
    </row>
    <row r="1646" spans="1:7" x14ac:dyDescent="0.3">
      <c r="A1646">
        <v>1644</v>
      </c>
      <c r="B1646">
        <v>2021</v>
      </c>
      <c r="C1646">
        <v>5</v>
      </c>
      <c r="D1646" t="s">
        <v>562</v>
      </c>
      <c r="E1646" s="1">
        <v>258287561.34354299</v>
      </c>
      <c r="F1646">
        <v>288.44277758012203</v>
      </c>
      <c r="G1646" t="s">
        <v>462</v>
      </c>
    </row>
    <row r="1647" spans="1:7" x14ac:dyDescent="0.3">
      <c r="A1647">
        <v>1645</v>
      </c>
      <c r="B1647">
        <v>2021</v>
      </c>
      <c r="C1647">
        <v>5</v>
      </c>
      <c r="D1647" t="s">
        <v>563</v>
      </c>
      <c r="E1647" s="1">
        <v>610974628.21291006</v>
      </c>
      <c r="F1647">
        <v>199.321509016905</v>
      </c>
      <c r="G1647" t="s">
        <v>462</v>
      </c>
    </row>
    <row r="1648" spans="1:7" x14ac:dyDescent="0.3">
      <c r="A1648">
        <v>1646</v>
      </c>
      <c r="B1648">
        <v>2021</v>
      </c>
      <c r="C1648">
        <v>5</v>
      </c>
      <c r="D1648" t="s">
        <v>564</v>
      </c>
      <c r="E1648" s="1">
        <v>227211778.53975901</v>
      </c>
      <c r="F1648">
        <v>224.670214261827</v>
      </c>
      <c r="G1648" t="s">
        <v>462</v>
      </c>
    </row>
    <row r="1649" spans="1:7" x14ac:dyDescent="0.3">
      <c r="A1649">
        <v>1647</v>
      </c>
      <c r="B1649">
        <v>2021</v>
      </c>
      <c r="C1649">
        <v>5</v>
      </c>
      <c r="D1649" t="s">
        <v>565</v>
      </c>
      <c r="E1649" s="1">
        <v>3177950106.6955199</v>
      </c>
      <c r="F1649">
        <v>102.384814241361</v>
      </c>
      <c r="G1649" t="s">
        <v>462</v>
      </c>
    </row>
    <row r="1650" spans="1:7" x14ac:dyDescent="0.3">
      <c r="A1650">
        <v>1648</v>
      </c>
      <c r="B1650">
        <v>2021</v>
      </c>
      <c r="C1650">
        <v>5</v>
      </c>
      <c r="D1650" t="s">
        <v>566</v>
      </c>
      <c r="E1650" s="1">
        <v>7443299576.6343002</v>
      </c>
      <c r="F1650">
        <v>9.6136421141976101</v>
      </c>
      <c r="G1650" t="s">
        <v>462</v>
      </c>
    </row>
    <row r="1651" spans="1:7" x14ac:dyDescent="0.3">
      <c r="A1651">
        <v>1649</v>
      </c>
      <c r="B1651">
        <v>2021</v>
      </c>
      <c r="C1651">
        <v>5</v>
      </c>
      <c r="D1651" t="s">
        <v>567</v>
      </c>
      <c r="E1651" s="1">
        <v>320814751.264112</v>
      </c>
      <c r="F1651">
        <v>240.88968589120901</v>
      </c>
      <c r="G1651" t="s">
        <v>462</v>
      </c>
    </row>
    <row r="1652" spans="1:7" x14ac:dyDescent="0.3">
      <c r="A1652">
        <v>1650</v>
      </c>
      <c r="B1652">
        <v>2021</v>
      </c>
      <c r="C1652">
        <v>5</v>
      </c>
      <c r="D1652" t="s">
        <v>568</v>
      </c>
      <c r="E1652" s="1">
        <v>10295748731.2568</v>
      </c>
      <c r="F1652">
        <v>60.530205410642601</v>
      </c>
      <c r="G1652" t="s">
        <v>462</v>
      </c>
    </row>
    <row r="1653" spans="1:7" x14ac:dyDescent="0.3">
      <c r="A1653">
        <v>1651</v>
      </c>
      <c r="B1653">
        <v>2021</v>
      </c>
      <c r="C1653">
        <v>5</v>
      </c>
      <c r="D1653" t="s">
        <v>569</v>
      </c>
      <c r="E1653" s="1">
        <v>453167914.92408299</v>
      </c>
      <c r="F1653">
        <v>131.92480609564799</v>
      </c>
      <c r="G1653" t="s">
        <v>462</v>
      </c>
    </row>
    <row r="1654" spans="1:7" x14ac:dyDescent="0.3">
      <c r="A1654">
        <v>1652</v>
      </c>
      <c r="B1654">
        <v>2021</v>
      </c>
      <c r="C1654">
        <v>5</v>
      </c>
      <c r="D1654" t="s">
        <v>570</v>
      </c>
      <c r="E1654" s="1">
        <v>11800844813.4471</v>
      </c>
      <c r="F1654">
        <v>21.152041105508999</v>
      </c>
      <c r="G1654" t="s">
        <v>462</v>
      </c>
    </row>
    <row r="1655" spans="1:7" x14ac:dyDescent="0.3">
      <c r="A1655">
        <v>1653</v>
      </c>
      <c r="B1655">
        <v>2021</v>
      </c>
      <c r="C1655">
        <v>5</v>
      </c>
      <c r="D1655" t="s">
        <v>571</v>
      </c>
      <c r="E1655" s="1">
        <v>376596900.34721798</v>
      </c>
      <c r="F1655">
        <v>197.172180388421</v>
      </c>
      <c r="G1655" t="s">
        <v>462</v>
      </c>
    </row>
    <row r="1656" spans="1:7" x14ac:dyDescent="0.3">
      <c r="A1656">
        <v>1654</v>
      </c>
      <c r="B1656">
        <v>2021</v>
      </c>
      <c r="C1656">
        <v>5</v>
      </c>
      <c r="D1656" t="s">
        <v>572</v>
      </c>
      <c r="E1656" s="1">
        <v>445516204.77779102</v>
      </c>
      <c r="F1656">
        <v>180.973916971188</v>
      </c>
      <c r="G1656" t="s">
        <v>462</v>
      </c>
    </row>
    <row r="1657" spans="1:7" x14ac:dyDescent="0.3">
      <c r="A1657">
        <v>1655</v>
      </c>
      <c r="B1657">
        <v>2021</v>
      </c>
      <c r="C1657">
        <v>5</v>
      </c>
      <c r="D1657" t="s">
        <v>573</v>
      </c>
      <c r="E1657" s="1">
        <v>3676590388.79213</v>
      </c>
      <c r="F1657">
        <v>53.886284739468202</v>
      </c>
      <c r="G1657" t="s">
        <v>462</v>
      </c>
    </row>
    <row r="1658" spans="1:7" x14ac:dyDescent="0.3">
      <c r="A1658">
        <v>1656</v>
      </c>
      <c r="B1658">
        <v>2021</v>
      </c>
      <c r="C1658">
        <v>5</v>
      </c>
      <c r="D1658" t="s">
        <v>575</v>
      </c>
      <c r="E1658" s="1">
        <v>15608902054.800699</v>
      </c>
      <c r="F1658">
        <v>31.5412032533137</v>
      </c>
      <c r="G1658" t="s">
        <v>462</v>
      </c>
    </row>
    <row r="1659" spans="1:7" x14ac:dyDescent="0.3">
      <c r="A1659">
        <v>1657</v>
      </c>
      <c r="B1659">
        <v>2021</v>
      </c>
      <c r="C1659">
        <v>5</v>
      </c>
      <c r="D1659" t="s">
        <v>576</v>
      </c>
      <c r="E1659" s="1">
        <v>9119548004.6359005</v>
      </c>
      <c r="F1659">
        <v>38.5767227791981</v>
      </c>
      <c r="G1659" t="s">
        <v>462</v>
      </c>
    </row>
    <row r="1660" spans="1:7" x14ac:dyDescent="0.3">
      <c r="A1660">
        <v>1658</v>
      </c>
      <c r="B1660">
        <v>2021</v>
      </c>
      <c r="C1660">
        <v>5</v>
      </c>
      <c r="E1660" s="1">
        <v>161501956.81839201</v>
      </c>
      <c r="F1660">
        <v>89.785766667755794</v>
      </c>
      <c r="G1660" t="s">
        <v>462</v>
      </c>
    </row>
    <row r="1661" spans="1:7" x14ac:dyDescent="0.3">
      <c r="A1661">
        <v>1659</v>
      </c>
      <c r="B1661">
        <v>2021</v>
      </c>
      <c r="C1661">
        <v>5</v>
      </c>
      <c r="E1661" s="1">
        <v>65243578.451299801</v>
      </c>
      <c r="F1661">
        <v>86.523413049413804</v>
      </c>
      <c r="G1661" t="s">
        <v>462</v>
      </c>
    </row>
    <row r="1662" spans="1:7" x14ac:dyDescent="0.3">
      <c r="A1662">
        <v>1660</v>
      </c>
      <c r="B1662">
        <v>2021</v>
      </c>
      <c r="C1662">
        <v>5</v>
      </c>
      <c r="E1662" s="1">
        <v>50371439.409029402</v>
      </c>
      <c r="F1662">
        <v>67.531270980834904</v>
      </c>
      <c r="G1662" t="s">
        <v>462</v>
      </c>
    </row>
    <row r="1663" spans="1:7" x14ac:dyDescent="0.3">
      <c r="A1663">
        <v>1661</v>
      </c>
      <c r="B1663">
        <v>2021</v>
      </c>
      <c r="C1663">
        <v>5</v>
      </c>
      <c r="D1663" t="s">
        <v>577</v>
      </c>
      <c r="E1663" s="1">
        <v>556126121.47272003</v>
      </c>
      <c r="F1663">
        <v>257.172060481843</v>
      </c>
      <c r="G1663" t="s">
        <v>462</v>
      </c>
    </row>
    <row r="1664" spans="1:7" x14ac:dyDescent="0.3">
      <c r="A1664">
        <v>1662</v>
      </c>
      <c r="B1664">
        <v>2021</v>
      </c>
      <c r="C1664">
        <v>5</v>
      </c>
      <c r="D1664" t="s">
        <v>578</v>
      </c>
      <c r="E1664" s="1">
        <v>1024312239.624</v>
      </c>
      <c r="F1664">
        <v>175.70959823325799</v>
      </c>
      <c r="G1664" t="s">
        <v>462</v>
      </c>
    </row>
    <row r="1665" spans="1:7" x14ac:dyDescent="0.3">
      <c r="A1665">
        <v>1663</v>
      </c>
      <c r="B1665">
        <v>2021</v>
      </c>
      <c r="C1665">
        <v>5</v>
      </c>
      <c r="D1665" t="s">
        <v>579</v>
      </c>
      <c r="E1665" s="1">
        <v>739992235.71109498</v>
      </c>
      <c r="F1665">
        <v>130.161417360239</v>
      </c>
      <c r="G1665" t="s">
        <v>462</v>
      </c>
    </row>
    <row r="1666" spans="1:7" x14ac:dyDescent="0.3">
      <c r="A1666">
        <v>1664</v>
      </c>
      <c r="B1666">
        <v>2021</v>
      </c>
      <c r="C1666">
        <v>5</v>
      </c>
      <c r="D1666" t="s">
        <v>580</v>
      </c>
      <c r="E1666" s="1">
        <v>5512709205.3105698</v>
      </c>
      <c r="F1666">
        <v>64.443480794485296</v>
      </c>
      <c r="G1666" t="s">
        <v>462</v>
      </c>
    </row>
    <row r="1667" spans="1:7" x14ac:dyDescent="0.3">
      <c r="A1667">
        <v>1665</v>
      </c>
      <c r="B1667">
        <v>2021</v>
      </c>
      <c r="C1667">
        <v>5</v>
      </c>
      <c r="D1667" t="s">
        <v>581</v>
      </c>
      <c r="E1667" s="1">
        <v>7164472132.1464901</v>
      </c>
      <c r="F1667">
        <v>59.896571117750902</v>
      </c>
      <c r="G1667" t="s">
        <v>462</v>
      </c>
    </row>
    <row r="1668" spans="1:7" x14ac:dyDescent="0.3">
      <c r="A1668">
        <v>1666</v>
      </c>
      <c r="B1668">
        <v>2021</v>
      </c>
      <c r="C1668">
        <v>5</v>
      </c>
      <c r="D1668" t="s">
        <v>582</v>
      </c>
      <c r="E1668" s="1">
        <v>6661812818.3780298</v>
      </c>
      <c r="F1668">
        <v>25.836488458620099</v>
      </c>
      <c r="G1668" t="s">
        <v>462</v>
      </c>
    </row>
    <row r="1669" spans="1:7" x14ac:dyDescent="0.3">
      <c r="A1669">
        <v>1667</v>
      </c>
      <c r="B1669">
        <v>2021</v>
      </c>
      <c r="C1669">
        <v>5</v>
      </c>
      <c r="D1669" t="s">
        <v>583</v>
      </c>
      <c r="E1669" s="1">
        <v>406286451.81799197</v>
      </c>
      <c r="F1669">
        <v>101.469858975953</v>
      </c>
      <c r="G1669" t="s">
        <v>462</v>
      </c>
    </row>
    <row r="1670" spans="1:7" x14ac:dyDescent="0.3">
      <c r="A1670">
        <v>1668</v>
      </c>
      <c r="B1670">
        <v>2021</v>
      </c>
      <c r="C1670">
        <v>5</v>
      </c>
      <c r="D1670" t="s">
        <v>584</v>
      </c>
      <c r="E1670" s="1">
        <v>3932706090.7608199</v>
      </c>
      <c r="F1670">
        <v>61.998389586731697</v>
      </c>
      <c r="G1670" t="s">
        <v>462</v>
      </c>
    </row>
    <row r="1671" spans="1:7" x14ac:dyDescent="0.3">
      <c r="A1671">
        <v>1669</v>
      </c>
      <c r="B1671">
        <v>2021</v>
      </c>
      <c r="C1671">
        <v>5</v>
      </c>
      <c r="D1671" t="s">
        <v>585</v>
      </c>
      <c r="E1671" s="1">
        <v>3973088280.6458302</v>
      </c>
      <c r="F1671">
        <v>128.504079192495</v>
      </c>
      <c r="G1671" t="s">
        <v>462</v>
      </c>
    </row>
    <row r="1672" spans="1:7" x14ac:dyDescent="0.3">
      <c r="A1672">
        <v>1670</v>
      </c>
      <c r="B1672">
        <v>2021</v>
      </c>
      <c r="C1672">
        <v>5</v>
      </c>
      <c r="D1672" t="s">
        <v>586</v>
      </c>
      <c r="E1672" s="1">
        <v>5535120142.6341896</v>
      </c>
      <c r="F1672">
        <v>14.310497105367199</v>
      </c>
      <c r="G1672" t="s">
        <v>462</v>
      </c>
    </row>
    <row r="1673" spans="1:7" x14ac:dyDescent="0.3">
      <c r="A1673">
        <v>1671</v>
      </c>
      <c r="B1673">
        <v>2021</v>
      </c>
      <c r="C1673">
        <v>5</v>
      </c>
      <c r="D1673" t="s">
        <v>587</v>
      </c>
      <c r="E1673" s="1">
        <v>2192163995.0931001</v>
      </c>
      <c r="F1673">
        <v>212.02848560471401</v>
      </c>
      <c r="G1673" t="s">
        <v>462</v>
      </c>
    </row>
    <row r="1674" spans="1:7" x14ac:dyDescent="0.3">
      <c r="A1674">
        <v>1672</v>
      </c>
      <c r="B1674">
        <v>2021</v>
      </c>
      <c r="C1674">
        <v>5</v>
      </c>
      <c r="D1674" t="s">
        <v>588</v>
      </c>
      <c r="E1674" s="1">
        <v>8407024390.8218403</v>
      </c>
      <c r="F1674">
        <v>17.394907673111799</v>
      </c>
      <c r="G1674" t="s">
        <v>462</v>
      </c>
    </row>
    <row r="1675" spans="1:7" x14ac:dyDescent="0.3">
      <c r="A1675">
        <v>1673</v>
      </c>
      <c r="B1675">
        <v>2021</v>
      </c>
      <c r="C1675">
        <v>5</v>
      </c>
      <c r="D1675" t="s">
        <v>589</v>
      </c>
      <c r="E1675" s="1">
        <v>1198291253.1898401</v>
      </c>
      <c r="F1675">
        <v>269.05826913465501</v>
      </c>
      <c r="G1675" t="s">
        <v>462</v>
      </c>
    </row>
    <row r="1676" spans="1:7" x14ac:dyDescent="0.3">
      <c r="A1676">
        <v>1674</v>
      </c>
      <c r="B1676">
        <v>2021</v>
      </c>
      <c r="C1676">
        <v>5</v>
      </c>
      <c r="D1676" t="s">
        <v>590</v>
      </c>
      <c r="E1676" s="1">
        <v>356173001.030999</v>
      </c>
      <c r="F1676">
        <v>267.948132827422</v>
      </c>
      <c r="G1676" t="s">
        <v>462</v>
      </c>
    </row>
    <row r="1677" spans="1:7" x14ac:dyDescent="0.3">
      <c r="A1677">
        <v>1675</v>
      </c>
      <c r="B1677">
        <v>2021</v>
      </c>
      <c r="C1677">
        <v>5</v>
      </c>
      <c r="D1677" t="s">
        <v>591</v>
      </c>
      <c r="E1677" s="1">
        <v>454996731.91757298</v>
      </c>
      <c r="F1677">
        <v>254.116149780283</v>
      </c>
      <c r="G1677" t="s">
        <v>462</v>
      </c>
    </row>
    <row r="1678" spans="1:7" x14ac:dyDescent="0.3">
      <c r="A1678">
        <v>1676</v>
      </c>
      <c r="B1678">
        <v>2021</v>
      </c>
      <c r="C1678">
        <v>5</v>
      </c>
      <c r="D1678" t="s">
        <v>592</v>
      </c>
      <c r="E1678" s="1">
        <v>521814786.00248098</v>
      </c>
      <c r="F1678">
        <v>265.83386384720598</v>
      </c>
      <c r="G1678" t="s">
        <v>462</v>
      </c>
    </row>
    <row r="1679" spans="1:7" x14ac:dyDescent="0.3">
      <c r="A1679">
        <v>1677</v>
      </c>
      <c r="B1679">
        <v>2021</v>
      </c>
      <c r="C1679">
        <v>5</v>
      </c>
      <c r="D1679" t="s">
        <v>593</v>
      </c>
      <c r="E1679" s="1">
        <v>432368951.73227799</v>
      </c>
      <c r="F1679">
        <v>275.93796385906302</v>
      </c>
      <c r="G1679" t="s">
        <v>462</v>
      </c>
    </row>
    <row r="1680" spans="1:7" x14ac:dyDescent="0.3">
      <c r="A1680">
        <v>1678</v>
      </c>
      <c r="B1680">
        <v>2021</v>
      </c>
      <c r="C1680">
        <v>5</v>
      </c>
      <c r="D1680" t="s">
        <v>594</v>
      </c>
      <c r="E1680" s="1">
        <v>686202133.41617095</v>
      </c>
      <c r="F1680">
        <v>208.34804080271101</v>
      </c>
      <c r="G1680" t="s">
        <v>462</v>
      </c>
    </row>
    <row r="1681" spans="1:7" x14ac:dyDescent="0.3">
      <c r="A1681">
        <v>1679</v>
      </c>
      <c r="B1681">
        <v>2021</v>
      </c>
      <c r="C1681">
        <v>5</v>
      </c>
      <c r="D1681" t="s">
        <v>595</v>
      </c>
      <c r="E1681" s="1">
        <v>443688167.58483201</v>
      </c>
      <c r="F1681">
        <v>310.39323298485903</v>
      </c>
      <c r="G1681" t="s">
        <v>462</v>
      </c>
    </row>
    <row r="1682" spans="1:7" x14ac:dyDescent="0.3">
      <c r="A1682">
        <v>1680</v>
      </c>
      <c r="B1682">
        <v>2021</v>
      </c>
      <c r="C1682">
        <v>5</v>
      </c>
      <c r="D1682" t="s">
        <v>596</v>
      </c>
      <c r="E1682" s="1">
        <v>547816756.07480204</v>
      </c>
      <c r="F1682">
        <v>277.558276534166</v>
      </c>
      <c r="G1682" t="s">
        <v>462</v>
      </c>
    </row>
    <row r="1683" spans="1:7" x14ac:dyDescent="0.3">
      <c r="A1683">
        <v>1681</v>
      </c>
      <c r="B1683">
        <v>2021</v>
      </c>
      <c r="C1683">
        <v>6</v>
      </c>
      <c r="D1683" t="s">
        <v>558</v>
      </c>
      <c r="E1683" s="1">
        <v>1833825795.12988</v>
      </c>
      <c r="F1683">
        <v>0</v>
      </c>
      <c r="G1683" t="s">
        <v>462</v>
      </c>
    </row>
    <row r="1684" spans="1:7" x14ac:dyDescent="0.3">
      <c r="A1684">
        <v>1682</v>
      </c>
      <c r="B1684">
        <v>2021</v>
      </c>
      <c r="C1684">
        <v>6</v>
      </c>
      <c r="D1684" t="s">
        <v>559</v>
      </c>
      <c r="E1684" s="1">
        <v>748665255.43713903</v>
      </c>
      <c r="F1684">
        <v>5.7651250790319004</v>
      </c>
      <c r="G1684" t="s">
        <v>462</v>
      </c>
    </row>
    <row r="1685" spans="1:7" x14ac:dyDescent="0.3">
      <c r="A1685">
        <v>1683</v>
      </c>
      <c r="B1685">
        <v>2021</v>
      </c>
      <c r="C1685">
        <v>6</v>
      </c>
      <c r="D1685" t="s">
        <v>560</v>
      </c>
      <c r="E1685" s="1">
        <v>8269171080.7181702</v>
      </c>
      <c r="F1685">
        <v>41.7876345857008</v>
      </c>
      <c r="G1685" t="s">
        <v>462</v>
      </c>
    </row>
    <row r="1686" spans="1:7" x14ac:dyDescent="0.3">
      <c r="A1686">
        <v>1684</v>
      </c>
      <c r="B1686">
        <v>2021</v>
      </c>
      <c r="C1686">
        <v>6</v>
      </c>
      <c r="D1686" t="s">
        <v>561</v>
      </c>
      <c r="E1686" s="1">
        <v>721383548.63761795</v>
      </c>
      <c r="F1686">
        <v>19.3095337516318</v>
      </c>
      <c r="G1686" t="s">
        <v>462</v>
      </c>
    </row>
    <row r="1687" spans="1:7" x14ac:dyDescent="0.3">
      <c r="A1687">
        <v>1685</v>
      </c>
      <c r="B1687">
        <v>2021</v>
      </c>
      <c r="C1687">
        <v>6</v>
      </c>
      <c r="D1687" t="s">
        <v>562</v>
      </c>
      <c r="E1687" s="1">
        <v>258287561.34354299</v>
      </c>
      <c r="F1687">
        <v>28.041344041437199</v>
      </c>
      <c r="G1687" t="s">
        <v>462</v>
      </c>
    </row>
    <row r="1688" spans="1:7" x14ac:dyDescent="0.3">
      <c r="A1688">
        <v>1686</v>
      </c>
      <c r="B1688">
        <v>2021</v>
      </c>
      <c r="C1688">
        <v>6</v>
      </c>
      <c r="D1688" t="s">
        <v>563</v>
      </c>
      <c r="E1688" s="1">
        <v>610974628.21291006</v>
      </c>
      <c r="F1688">
        <v>6.2120233165062899</v>
      </c>
      <c r="G1688" t="s">
        <v>462</v>
      </c>
    </row>
    <row r="1689" spans="1:7" x14ac:dyDescent="0.3">
      <c r="A1689">
        <v>1687</v>
      </c>
      <c r="B1689">
        <v>2021</v>
      </c>
      <c r="C1689">
        <v>6</v>
      </c>
      <c r="D1689" t="s">
        <v>564</v>
      </c>
      <c r="E1689" s="1">
        <v>227211778.53975901</v>
      </c>
      <c r="F1689">
        <v>17.659345733995799</v>
      </c>
      <c r="G1689" t="s">
        <v>462</v>
      </c>
    </row>
    <row r="1690" spans="1:7" x14ac:dyDescent="0.3">
      <c r="A1690">
        <v>1688</v>
      </c>
      <c r="B1690">
        <v>2021</v>
      </c>
      <c r="C1690">
        <v>6</v>
      </c>
      <c r="D1690" t="s">
        <v>565</v>
      </c>
      <c r="E1690" s="1">
        <v>3177950106.6955199</v>
      </c>
      <c r="F1690">
        <v>1.0386763121450899</v>
      </c>
      <c r="G1690" t="s">
        <v>462</v>
      </c>
    </row>
    <row r="1691" spans="1:7" x14ac:dyDescent="0.3">
      <c r="A1691">
        <v>1689</v>
      </c>
      <c r="B1691">
        <v>2021</v>
      </c>
      <c r="C1691">
        <v>6</v>
      </c>
      <c r="D1691" t="s">
        <v>566</v>
      </c>
      <c r="E1691" s="1">
        <v>7443299576.6343002</v>
      </c>
      <c r="F1691">
        <v>0.30548634853411499</v>
      </c>
      <c r="G1691" t="s">
        <v>462</v>
      </c>
    </row>
    <row r="1692" spans="1:7" x14ac:dyDescent="0.3">
      <c r="A1692">
        <v>1690</v>
      </c>
      <c r="B1692">
        <v>2021</v>
      </c>
      <c r="C1692">
        <v>6</v>
      </c>
      <c r="D1692" t="s">
        <v>567</v>
      </c>
      <c r="E1692" s="1">
        <v>320814751.264112</v>
      </c>
      <c r="F1692">
        <v>16.4319257751498</v>
      </c>
      <c r="G1692" t="s">
        <v>462</v>
      </c>
    </row>
    <row r="1693" spans="1:7" x14ac:dyDescent="0.3">
      <c r="A1693">
        <v>1691</v>
      </c>
      <c r="B1693">
        <v>2021</v>
      </c>
      <c r="C1693">
        <v>6</v>
      </c>
      <c r="D1693" t="s">
        <v>568</v>
      </c>
      <c r="E1693" s="1">
        <v>10295748731.2568</v>
      </c>
      <c r="F1693">
        <v>59.565205520072098</v>
      </c>
      <c r="G1693" t="s">
        <v>462</v>
      </c>
    </row>
    <row r="1694" spans="1:7" x14ac:dyDescent="0.3">
      <c r="A1694">
        <v>1692</v>
      </c>
      <c r="B1694">
        <v>2021</v>
      </c>
      <c r="C1694">
        <v>6</v>
      </c>
      <c r="D1694" t="s">
        <v>569</v>
      </c>
      <c r="E1694" s="1">
        <v>453167914.92408299</v>
      </c>
      <c r="F1694">
        <v>3.1481443643312201</v>
      </c>
      <c r="G1694" t="s">
        <v>462</v>
      </c>
    </row>
    <row r="1695" spans="1:7" x14ac:dyDescent="0.3">
      <c r="A1695">
        <v>1693</v>
      </c>
      <c r="B1695">
        <v>2021</v>
      </c>
      <c r="C1695">
        <v>6</v>
      </c>
      <c r="D1695" t="s">
        <v>570</v>
      </c>
      <c r="E1695" s="1">
        <v>11800844813.4471</v>
      </c>
      <c r="F1695">
        <v>1.8844079311351101</v>
      </c>
      <c r="G1695" t="s">
        <v>462</v>
      </c>
    </row>
    <row r="1696" spans="1:7" x14ac:dyDescent="0.3">
      <c r="A1696">
        <v>1694</v>
      </c>
      <c r="B1696">
        <v>2021</v>
      </c>
      <c r="C1696">
        <v>6</v>
      </c>
      <c r="D1696" t="s">
        <v>571</v>
      </c>
      <c r="E1696" s="1">
        <v>376596900.34721798</v>
      </c>
      <c r="F1696">
        <v>10.311188061929199</v>
      </c>
      <c r="G1696" t="s">
        <v>462</v>
      </c>
    </row>
    <row r="1697" spans="1:7" x14ac:dyDescent="0.3">
      <c r="A1697">
        <v>1695</v>
      </c>
      <c r="B1697">
        <v>2021</v>
      </c>
      <c r="C1697">
        <v>6</v>
      </c>
      <c r="D1697" t="s">
        <v>572</v>
      </c>
      <c r="E1697" s="1">
        <v>445516204.77779102</v>
      </c>
      <c r="F1697">
        <v>5.2443131061911403</v>
      </c>
      <c r="G1697" t="s">
        <v>462</v>
      </c>
    </row>
    <row r="1698" spans="1:7" x14ac:dyDescent="0.3">
      <c r="A1698">
        <v>1696</v>
      </c>
      <c r="B1698">
        <v>2021</v>
      </c>
      <c r="C1698">
        <v>6</v>
      </c>
      <c r="D1698" t="s">
        <v>573</v>
      </c>
      <c r="E1698" s="1">
        <v>3676590388.79213</v>
      </c>
      <c r="F1698">
        <v>60.307113381192799</v>
      </c>
      <c r="G1698" t="s">
        <v>462</v>
      </c>
    </row>
    <row r="1699" spans="1:7" x14ac:dyDescent="0.3">
      <c r="A1699">
        <v>1697</v>
      </c>
      <c r="B1699">
        <v>2021</v>
      </c>
      <c r="C1699">
        <v>6</v>
      </c>
      <c r="D1699" t="s">
        <v>575</v>
      </c>
      <c r="E1699" s="1">
        <v>15608902054.800699</v>
      </c>
      <c r="F1699">
        <v>13.3910428356252</v>
      </c>
      <c r="G1699" t="s">
        <v>462</v>
      </c>
    </row>
    <row r="1700" spans="1:7" x14ac:dyDescent="0.3">
      <c r="A1700">
        <v>1698</v>
      </c>
      <c r="B1700">
        <v>2021</v>
      </c>
      <c r="C1700">
        <v>6</v>
      </c>
      <c r="D1700" t="s">
        <v>576</v>
      </c>
      <c r="E1700" s="1">
        <v>9119548004.6359005</v>
      </c>
      <c r="F1700">
        <v>17.0336328856202</v>
      </c>
      <c r="G1700" t="s">
        <v>462</v>
      </c>
    </row>
    <row r="1701" spans="1:7" x14ac:dyDescent="0.3">
      <c r="A1701">
        <v>1699</v>
      </c>
      <c r="B1701">
        <v>2021</v>
      </c>
      <c r="C1701">
        <v>6</v>
      </c>
      <c r="E1701" s="1">
        <v>161501956.81839201</v>
      </c>
      <c r="F1701">
        <v>99.205739276268105</v>
      </c>
      <c r="G1701" t="s">
        <v>462</v>
      </c>
    </row>
    <row r="1702" spans="1:7" x14ac:dyDescent="0.3">
      <c r="A1702">
        <v>1700</v>
      </c>
      <c r="B1702">
        <v>2021</v>
      </c>
      <c r="C1702">
        <v>6</v>
      </c>
      <c r="E1702" s="1">
        <v>65243578.451299801</v>
      </c>
      <c r="F1702">
        <v>94.556455812555697</v>
      </c>
      <c r="G1702" t="s">
        <v>462</v>
      </c>
    </row>
    <row r="1703" spans="1:7" x14ac:dyDescent="0.3">
      <c r="A1703">
        <v>1701</v>
      </c>
      <c r="B1703">
        <v>2021</v>
      </c>
      <c r="C1703">
        <v>6</v>
      </c>
      <c r="E1703" s="1">
        <v>50371439.409029402</v>
      </c>
      <c r="F1703">
        <v>85.122944450378398</v>
      </c>
      <c r="G1703" t="s">
        <v>462</v>
      </c>
    </row>
    <row r="1704" spans="1:7" x14ac:dyDescent="0.3">
      <c r="A1704">
        <v>1702</v>
      </c>
      <c r="B1704">
        <v>2021</v>
      </c>
      <c r="C1704">
        <v>6</v>
      </c>
      <c r="D1704" t="s">
        <v>577</v>
      </c>
      <c r="E1704" s="1">
        <v>556126121.47272003</v>
      </c>
      <c r="F1704">
        <v>17.8399673866851</v>
      </c>
      <c r="G1704" t="s">
        <v>462</v>
      </c>
    </row>
    <row r="1705" spans="1:7" x14ac:dyDescent="0.3">
      <c r="A1705">
        <v>1703</v>
      </c>
      <c r="B1705">
        <v>2021</v>
      </c>
      <c r="C1705">
        <v>6</v>
      </c>
      <c r="D1705" t="s">
        <v>578</v>
      </c>
      <c r="E1705" s="1">
        <v>1024312239.624</v>
      </c>
      <c r="F1705">
        <v>4.7055473722877297</v>
      </c>
      <c r="G1705" t="s">
        <v>462</v>
      </c>
    </row>
    <row r="1706" spans="1:7" x14ac:dyDescent="0.3">
      <c r="A1706">
        <v>1704</v>
      </c>
      <c r="B1706">
        <v>2021</v>
      </c>
      <c r="C1706">
        <v>6</v>
      </c>
      <c r="D1706" t="s">
        <v>579</v>
      </c>
      <c r="E1706" s="1">
        <v>739992235.71109498</v>
      </c>
      <c r="F1706">
        <v>0.376902678948693</v>
      </c>
      <c r="G1706" t="s">
        <v>462</v>
      </c>
    </row>
    <row r="1707" spans="1:7" x14ac:dyDescent="0.3">
      <c r="A1707">
        <v>1705</v>
      </c>
      <c r="B1707">
        <v>2021</v>
      </c>
      <c r="C1707">
        <v>6</v>
      </c>
      <c r="D1707" t="s">
        <v>580</v>
      </c>
      <c r="E1707" s="1">
        <v>5512709205.3105698</v>
      </c>
      <c r="F1707">
        <v>0.57425259117638705</v>
      </c>
      <c r="G1707" t="s">
        <v>462</v>
      </c>
    </row>
    <row r="1708" spans="1:7" x14ac:dyDescent="0.3">
      <c r="A1708">
        <v>1706</v>
      </c>
      <c r="B1708">
        <v>2021</v>
      </c>
      <c r="C1708">
        <v>6</v>
      </c>
      <c r="D1708" t="s">
        <v>581</v>
      </c>
      <c r="E1708" s="1">
        <v>7164472132.1464901</v>
      </c>
      <c r="F1708">
        <v>64.341086366169407</v>
      </c>
      <c r="G1708" t="s">
        <v>462</v>
      </c>
    </row>
    <row r="1709" spans="1:7" x14ac:dyDescent="0.3">
      <c r="A1709">
        <v>1707</v>
      </c>
      <c r="B1709">
        <v>2021</v>
      </c>
      <c r="C1709">
        <v>6</v>
      </c>
      <c r="D1709" t="s">
        <v>582</v>
      </c>
      <c r="E1709" s="1">
        <v>6661812818.3780298</v>
      </c>
      <c r="F1709">
        <v>20.090382248839202</v>
      </c>
      <c r="G1709" t="s">
        <v>462</v>
      </c>
    </row>
    <row r="1710" spans="1:7" x14ac:dyDescent="0.3">
      <c r="A1710">
        <v>1708</v>
      </c>
      <c r="B1710">
        <v>2021</v>
      </c>
      <c r="C1710">
        <v>6</v>
      </c>
      <c r="D1710" t="s">
        <v>583</v>
      </c>
      <c r="E1710" s="1">
        <v>406286451.81799197</v>
      </c>
      <c r="F1710">
        <v>86.075907740773999</v>
      </c>
      <c r="G1710" t="s">
        <v>462</v>
      </c>
    </row>
    <row r="1711" spans="1:7" x14ac:dyDescent="0.3">
      <c r="A1711">
        <v>1709</v>
      </c>
      <c r="B1711">
        <v>2021</v>
      </c>
      <c r="C1711">
        <v>6</v>
      </c>
      <c r="D1711" t="s">
        <v>584</v>
      </c>
      <c r="E1711" s="1">
        <v>3932706090.7608199</v>
      </c>
      <c r="F1711">
        <v>0.14534724568811599</v>
      </c>
      <c r="G1711" t="s">
        <v>462</v>
      </c>
    </row>
    <row r="1712" spans="1:7" x14ac:dyDescent="0.3">
      <c r="A1712">
        <v>1710</v>
      </c>
      <c r="B1712">
        <v>2021</v>
      </c>
      <c r="C1712">
        <v>6</v>
      </c>
      <c r="D1712" t="s">
        <v>585</v>
      </c>
      <c r="E1712" s="1">
        <v>3973088280.6458302</v>
      </c>
      <c r="F1712">
        <v>1.17180061074313</v>
      </c>
      <c r="G1712" t="s">
        <v>462</v>
      </c>
    </row>
    <row r="1713" spans="1:7" x14ac:dyDescent="0.3">
      <c r="A1713">
        <v>1711</v>
      </c>
      <c r="B1713">
        <v>2021</v>
      </c>
      <c r="C1713">
        <v>6</v>
      </c>
      <c r="D1713" t="s">
        <v>586</v>
      </c>
      <c r="E1713" s="1">
        <v>5535120142.6341896</v>
      </c>
      <c r="F1713">
        <v>0</v>
      </c>
      <c r="G1713" t="s">
        <v>462</v>
      </c>
    </row>
    <row r="1714" spans="1:7" x14ac:dyDescent="0.3">
      <c r="A1714">
        <v>1712</v>
      </c>
      <c r="B1714">
        <v>2021</v>
      </c>
      <c r="C1714">
        <v>6</v>
      </c>
      <c r="D1714" t="s">
        <v>587</v>
      </c>
      <c r="E1714" s="1">
        <v>2192163995.0931001</v>
      </c>
      <c r="F1714">
        <v>2.7322742203490602</v>
      </c>
      <c r="G1714" t="s">
        <v>462</v>
      </c>
    </row>
    <row r="1715" spans="1:7" x14ac:dyDescent="0.3">
      <c r="A1715">
        <v>1713</v>
      </c>
      <c r="B1715">
        <v>2021</v>
      </c>
      <c r="C1715">
        <v>6</v>
      </c>
      <c r="D1715" t="s">
        <v>588</v>
      </c>
      <c r="E1715" s="1">
        <v>8407024390.8218403</v>
      </c>
      <c r="F1715">
        <v>3.75520189616305</v>
      </c>
      <c r="G1715" t="s">
        <v>462</v>
      </c>
    </row>
    <row r="1716" spans="1:7" x14ac:dyDescent="0.3">
      <c r="A1716">
        <v>1714</v>
      </c>
      <c r="B1716">
        <v>2021</v>
      </c>
      <c r="C1716">
        <v>6</v>
      </c>
      <c r="D1716" t="s">
        <v>589</v>
      </c>
      <c r="E1716" s="1">
        <v>1198291253.1898401</v>
      </c>
      <c r="F1716">
        <v>10.1556101526951</v>
      </c>
      <c r="G1716" t="s">
        <v>462</v>
      </c>
    </row>
    <row r="1717" spans="1:7" x14ac:dyDescent="0.3">
      <c r="A1717">
        <v>1715</v>
      </c>
      <c r="B1717">
        <v>2021</v>
      </c>
      <c r="C1717">
        <v>6</v>
      </c>
      <c r="D1717" t="s">
        <v>590</v>
      </c>
      <c r="E1717" s="1">
        <v>356173001.030999</v>
      </c>
      <c r="F1717">
        <v>16.681742320854301</v>
      </c>
      <c r="G1717" t="s">
        <v>462</v>
      </c>
    </row>
    <row r="1718" spans="1:7" x14ac:dyDescent="0.3">
      <c r="A1718">
        <v>1716</v>
      </c>
      <c r="B1718">
        <v>2021</v>
      </c>
      <c r="C1718">
        <v>6</v>
      </c>
      <c r="D1718" t="s">
        <v>591</v>
      </c>
      <c r="E1718" s="1">
        <v>454996731.91757298</v>
      </c>
      <c r="F1718">
        <v>19.168190692987</v>
      </c>
      <c r="G1718" t="s">
        <v>462</v>
      </c>
    </row>
    <row r="1719" spans="1:7" x14ac:dyDescent="0.3">
      <c r="A1719">
        <v>1717</v>
      </c>
      <c r="B1719">
        <v>2021</v>
      </c>
      <c r="C1719">
        <v>6</v>
      </c>
      <c r="D1719" t="s">
        <v>592</v>
      </c>
      <c r="E1719" s="1">
        <v>521814786.00248098</v>
      </c>
      <c r="F1719">
        <v>22.1644221420359</v>
      </c>
      <c r="G1719" t="s">
        <v>462</v>
      </c>
    </row>
    <row r="1720" spans="1:7" x14ac:dyDescent="0.3">
      <c r="A1720">
        <v>1718</v>
      </c>
      <c r="B1720">
        <v>2021</v>
      </c>
      <c r="C1720">
        <v>6</v>
      </c>
      <c r="D1720" t="s">
        <v>593</v>
      </c>
      <c r="E1720" s="1">
        <v>432368951.73227799</v>
      </c>
      <c r="F1720">
        <v>23.509788032349299</v>
      </c>
      <c r="G1720" t="s">
        <v>462</v>
      </c>
    </row>
    <row r="1721" spans="1:7" x14ac:dyDescent="0.3">
      <c r="A1721">
        <v>1719</v>
      </c>
      <c r="B1721">
        <v>2021</v>
      </c>
      <c r="C1721">
        <v>6</v>
      </c>
      <c r="D1721" t="s">
        <v>594</v>
      </c>
      <c r="E1721" s="1">
        <v>686202133.41617095</v>
      </c>
      <c r="F1721">
        <v>18.4506856960292</v>
      </c>
      <c r="G1721" t="s">
        <v>462</v>
      </c>
    </row>
    <row r="1722" spans="1:7" x14ac:dyDescent="0.3">
      <c r="A1722">
        <v>1720</v>
      </c>
      <c r="B1722">
        <v>2021</v>
      </c>
      <c r="C1722">
        <v>6</v>
      </c>
      <c r="D1722" t="s">
        <v>595</v>
      </c>
      <c r="E1722" s="1">
        <v>443688167.58483201</v>
      </c>
      <c r="F1722">
        <v>26.650937572741</v>
      </c>
      <c r="G1722" t="s">
        <v>462</v>
      </c>
    </row>
    <row r="1723" spans="1:7" x14ac:dyDescent="0.3">
      <c r="A1723">
        <v>1721</v>
      </c>
      <c r="B1723">
        <v>2021</v>
      </c>
      <c r="C1723">
        <v>6</v>
      </c>
      <c r="D1723" t="s">
        <v>596</v>
      </c>
      <c r="E1723" s="1">
        <v>547816756.07480204</v>
      </c>
      <c r="F1723">
        <v>21.221597462828299</v>
      </c>
      <c r="G1723" t="s">
        <v>462</v>
      </c>
    </row>
    <row r="1724" spans="1:7" x14ac:dyDescent="0.3">
      <c r="A1724">
        <v>1722</v>
      </c>
      <c r="B1724">
        <v>2021</v>
      </c>
      <c r="C1724">
        <v>7</v>
      </c>
      <c r="D1724" t="s">
        <v>558</v>
      </c>
      <c r="E1724" s="1">
        <v>1833825795.12988</v>
      </c>
      <c r="F1724">
        <v>0</v>
      </c>
      <c r="G1724" t="s">
        <v>462</v>
      </c>
    </row>
    <row r="1725" spans="1:7" x14ac:dyDescent="0.3">
      <c r="A1725">
        <v>1723</v>
      </c>
      <c r="B1725">
        <v>2021</v>
      </c>
      <c r="C1725">
        <v>7</v>
      </c>
      <c r="D1725" t="s">
        <v>559</v>
      </c>
      <c r="E1725" s="1">
        <v>748665255.43713903</v>
      </c>
      <c r="F1725">
        <v>19.632285084695798</v>
      </c>
      <c r="G1725" t="s">
        <v>462</v>
      </c>
    </row>
    <row r="1726" spans="1:7" x14ac:dyDescent="0.3">
      <c r="A1726">
        <v>1724</v>
      </c>
      <c r="B1726">
        <v>2021</v>
      </c>
      <c r="C1726">
        <v>7</v>
      </c>
      <c r="D1726" t="s">
        <v>560</v>
      </c>
      <c r="E1726" s="1">
        <v>8269171080.7181702</v>
      </c>
      <c r="F1726">
        <v>28.958545661766799</v>
      </c>
      <c r="G1726" t="s">
        <v>462</v>
      </c>
    </row>
    <row r="1727" spans="1:7" x14ac:dyDescent="0.3">
      <c r="A1727">
        <v>1725</v>
      </c>
      <c r="B1727">
        <v>2021</v>
      </c>
      <c r="C1727">
        <v>7</v>
      </c>
      <c r="D1727" t="s">
        <v>561</v>
      </c>
      <c r="E1727" s="1">
        <v>721383548.63761795</v>
      </c>
      <c r="F1727">
        <v>54.380412625574401</v>
      </c>
      <c r="G1727" t="s">
        <v>462</v>
      </c>
    </row>
    <row r="1728" spans="1:7" x14ac:dyDescent="0.3">
      <c r="A1728">
        <v>1726</v>
      </c>
      <c r="B1728">
        <v>2021</v>
      </c>
      <c r="C1728">
        <v>7</v>
      </c>
      <c r="D1728" t="s">
        <v>562</v>
      </c>
      <c r="E1728" s="1">
        <v>258287561.34354299</v>
      </c>
      <c r="F1728">
        <v>68.969553899330805</v>
      </c>
      <c r="G1728" t="s">
        <v>462</v>
      </c>
    </row>
    <row r="1729" spans="1:7" x14ac:dyDescent="0.3">
      <c r="A1729">
        <v>1727</v>
      </c>
      <c r="B1729">
        <v>2021</v>
      </c>
      <c r="C1729">
        <v>7</v>
      </c>
      <c r="D1729" t="s">
        <v>563</v>
      </c>
      <c r="E1729" s="1">
        <v>610974628.21291006</v>
      </c>
      <c r="F1729">
        <v>22.2178871023836</v>
      </c>
      <c r="G1729" t="s">
        <v>462</v>
      </c>
    </row>
    <row r="1730" spans="1:7" x14ac:dyDescent="0.3">
      <c r="A1730">
        <v>1728</v>
      </c>
      <c r="B1730">
        <v>2021</v>
      </c>
      <c r="C1730">
        <v>7</v>
      </c>
      <c r="D1730" t="s">
        <v>564</v>
      </c>
      <c r="E1730" s="1">
        <v>227211778.53975901</v>
      </c>
      <c r="F1730">
        <v>49.6023662627669</v>
      </c>
      <c r="G1730" t="s">
        <v>462</v>
      </c>
    </row>
    <row r="1731" spans="1:7" x14ac:dyDescent="0.3">
      <c r="A1731">
        <v>1729</v>
      </c>
      <c r="B1731">
        <v>2021</v>
      </c>
      <c r="C1731">
        <v>7</v>
      </c>
      <c r="D1731" t="s">
        <v>565</v>
      </c>
      <c r="E1731" s="1">
        <v>3177950106.6955199</v>
      </c>
      <c r="F1731">
        <v>12.636778907893</v>
      </c>
      <c r="G1731" t="s">
        <v>462</v>
      </c>
    </row>
    <row r="1732" spans="1:7" x14ac:dyDescent="0.3">
      <c r="A1732">
        <v>1730</v>
      </c>
      <c r="B1732">
        <v>2021</v>
      </c>
      <c r="C1732">
        <v>7</v>
      </c>
      <c r="D1732" t="s">
        <v>566</v>
      </c>
      <c r="E1732" s="1">
        <v>7443299576.6343002</v>
      </c>
      <c r="F1732">
        <v>2.91979518027461</v>
      </c>
      <c r="G1732" t="s">
        <v>462</v>
      </c>
    </row>
    <row r="1733" spans="1:7" x14ac:dyDescent="0.3">
      <c r="A1733">
        <v>1731</v>
      </c>
      <c r="B1733">
        <v>2021</v>
      </c>
      <c r="C1733">
        <v>7</v>
      </c>
      <c r="D1733" t="s">
        <v>567</v>
      </c>
      <c r="E1733" s="1">
        <v>320814751.264112</v>
      </c>
      <c r="F1733">
        <v>66.532086522534001</v>
      </c>
      <c r="G1733" t="s">
        <v>462</v>
      </c>
    </row>
    <row r="1734" spans="1:7" x14ac:dyDescent="0.3">
      <c r="A1734">
        <v>1732</v>
      </c>
      <c r="B1734">
        <v>2021</v>
      </c>
      <c r="C1734">
        <v>7</v>
      </c>
      <c r="D1734" t="s">
        <v>568</v>
      </c>
      <c r="E1734" s="1">
        <v>10295748731.2568</v>
      </c>
      <c r="F1734">
        <v>36.398680974708697</v>
      </c>
      <c r="G1734" t="s">
        <v>462</v>
      </c>
    </row>
    <row r="1735" spans="1:7" x14ac:dyDescent="0.3">
      <c r="A1735">
        <v>1733</v>
      </c>
      <c r="B1735">
        <v>2021</v>
      </c>
      <c r="C1735">
        <v>7</v>
      </c>
      <c r="D1735" t="s">
        <v>569</v>
      </c>
      <c r="E1735" s="1">
        <v>453167914.92408299</v>
      </c>
      <c r="F1735">
        <v>15.093932873800201</v>
      </c>
      <c r="G1735" t="s">
        <v>462</v>
      </c>
    </row>
    <row r="1736" spans="1:7" x14ac:dyDescent="0.3">
      <c r="A1736">
        <v>1734</v>
      </c>
      <c r="B1736">
        <v>2021</v>
      </c>
      <c r="C1736">
        <v>7</v>
      </c>
      <c r="D1736" t="s">
        <v>570</v>
      </c>
      <c r="E1736" s="1">
        <v>11800844813.4471</v>
      </c>
      <c r="F1736">
        <v>7.9943697466385801</v>
      </c>
      <c r="G1736" t="s">
        <v>462</v>
      </c>
    </row>
    <row r="1737" spans="1:7" x14ac:dyDescent="0.3">
      <c r="A1737">
        <v>1735</v>
      </c>
      <c r="B1737">
        <v>2021</v>
      </c>
      <c r="C1737">
        <v>7</v>
      </c>
      <c r="D1737" t="s">
        <v>571</v>
      </c>
      <c r="E1737" s="1">
        <v>376596900.34721798</v>
      </c>
      <c r="F1737">
        <v>31.3163997743392</v>
      </c>
      <c r="G1737" t="s">
        <v>462</v>
      </c>
    </row>
    <row r="1738" spans="1:7" x14ac:dyDescent="0.3">
      <c r="A1738">
        <v>1736</v>
      </c>
      <c r="B1738">
        <v>2021</v>
      </c>
      <c r="C1738">
        <v>7</v>
      </c>
      <c r="D1738" t="s">
        <v>572</v>
      </c>
      <c r="E1738" s="1">
        <v>445516204.77779102</v>
      </c>
      <c r="F1738">
        <v>20.946010801983899</v>
      </c>
      <c r="G1738" t="s">
        <v>462</v>
      </c>
    </row>
    <row r="1739" spans="1:7" x14ac:dyDescent="0.3">
      <c r="A1739">
        <v>1737</v>
      </c>
      <c r="B1739">
        <v>2021</v>
      </c>
      <c r="C1739">
        <v>7</v>
      </c>
      <c r="D1739" t="s">
        <v>573</v>
      </c>
      <c r="E1739" s="1">
        <v>3676590388.79213</v>
      </c>
      <c r="F1739">
        <v>37.358634265650998</v>
      </c>
      <c r="G1739" t="s">
        <v>462</v>
      </c>
    </row>
    <row r="1740" spans="1:7" x14ac:dyDescent="0.3">
      <c r="A1740">
        <v>1738</v>
      </c>
      <c r="B1740">
        <v>2021</v>
      </c>
      <c r="C1740">
        <v>7</v>
      </c>
      <c r="D1740" t="s">
        <v>575</v>
      </c>
      <c r="E1740" s="1">
        <v>15608902054.800699</v>
      </c>
      <c r="F1740">
        <v>15.2521356335867</v>
      </c>
      <c r="G1740" t="s">
        <v>462</v>
      </c>
    </row>
    <row r="1741" spans="1:7" x14ac:dyDescent="0.3">
      <c r="A1741">
        <v>1739</v>
      </c>
      <c r="B1741">
        <v>2021</v>
      </c>
      <c r="C1741">
        <v>7</v>
      </c>
      <c r="D1741" t="s">
        <v>576</v>
      </c>
      <c r="E1741" s="1">
        <v>9119548004.6359005</v>
      </c>
      <c r="F1741">
        <v>18.601098926187799</v>
      </c>
      <c r="G1741" t="s">
        <v>462</v>
      </c>
    </row>
    <row r="1742" spans="1:7" x14ac:dyDescent="0.3">
      <c r="A1742">
        <v>1740</v>
      </c>
      <c r="B1742">
        <v>2021</v>
      </c>
      <c r="C1742">
        <v>7</v>
      </c>
      <c r="E1742" s="1">
        <v>161501956.81839201</v>
      </c>
      <c r="F1742">
        <v>67.790557184685099</v>
      </c>
      <c r="G1742" t="s">
        <v>462</v>
      </c>
    </row>
    <row r="1743" spans="1:7" x14ac:dyDescent="0.3">
      <c r="A1743">
        <v>1741</v>
      </c>
      <c r="B1743">
        <v>2021</v>
      </c>
      <c r="C1743">
        <v>7</v>
      </c>
      <c r="E1743" s="1">
        <v>65243578.451299801</v>
      </c>
      <c r="F1743">
        <v>68.961040491753394</v>
      </c>
      <c r="G1743" t="s">
        <v>462</v>
      </c>
    </row>
    <row r="1744" spans="1:7" x14ac:dyDescent="0.3">
      <c r="A1744">
        <v>1742</v>
      </c>
      <c r="B1744">
        <v>2021</v>
      </c>
      <c r="C1744">
        <v>7</v>
      </c>
      <c r="E1744" s="1">
        <v>50371439.409029402</v>
      </c>
      <c r="F1744">
        <v>61.535633563995297</v>
      </c>
      <c r="G1744" t="s">
        <v>462</v>
      </c>
    </row>
    <row r="1745" spans="1:7" x14ac:dyDescent="0.3">
      <c r="A1745">
        <v>1743</v>
      </c>
      <c r="B1745">
        <v>2021</v>
      </c>
      <c r="C1745">
        <v>7</v>
      </c>
      <c r="D1745" t="s">
        <v>577</v>
      </c>
      <c r="E1745" s="1">
        <v>556126121.47272003</v>
      </c>
      <c r="F1745">
        <v>60.4702668263077</v>
      </c>
      <c r="G1745" t="s">
        <v>462</v>
      </c>
    </row>
    <row r="1746" spans="1:7" x14ac:dyDescent="0.3">
      <c r="A1746">
        <v>1744</v>
      </c>
      <c r="B1746">
        <v>2021</v>
      </c>
      <c r="C1746">
        <v>7</v>
      </c>
      <c r="D1746" t="s">
        <v>578</v>
      </c>
      <c r="E1746" s="1">
        <v>1024312239.624</v>
      </c>
      <c r="F1746">
        <v>20.135713048166899</v>
      </c>
      <c r="G1746" t="s">
        <v>462</v>
      </c>
    </row>
    <row r="1747" spans="1:7" x14ac:dyDescent="0.3">
      <c r="A1747">
        <v>1745</v>
      </c>
      <c r="B1747">
        <v>2021</v>
      </c>
      <c r="C1747">
        <v>7</v>
      </c>
      <c r="D1747" t="s">
        <v>579</v>
      </c>
      <c r="E1747" s="1">
        <v>739992235.71109498</v>
      </c>
      <c r="F1747">
        <v>9.0984782236446708</v>
      </c>
      <c r="G1747" t="s">
        <v>462</v>
      </c>
    </row>
    <row r="1748" spans="1:7" x14ac:dyDescent="0.3">
      <c r="A1748">
        <v>1746</v>
      </c>
      <c r="B1748">
        <v>2021</v>
      </c>
      <c r="C1748">
        <v>7</v>
      </c>
      <c r="D1748" t="s">
        <v>580</v>
      </c>
      <c r="E1748" s="1">
        <v>5512709205.3105698</v>
      </c>
      <c r="F1748">
        <v>12.0718565008267</v>
      </c>
      <c r="G1748" t="s">
        <v>462</v>
      </c>
    </row>
    <row r="1749" spans="1:7" x14ac:dyDescent="0.3">
      <c r="A1749">
        <v>1747</v>
      </c>
      <c r="B1749">
        <v>2021</v>
      </c>
      <c r="C1749">
        <v>7</v>
      </c>
      <c r="D1749" t="s">
        <v>581</v>
      </c>
      <c r="E1749" s="1">
        <v>7164472132.1464901</v>
      </c>
      <c r="F1749">
        <v>50.527764089211203</v>
      </c>
      <c r="G1749" t="s">
        <v>462</v>
      </c>
    </row>
    <row r="1750" spans="1:7" x14ac:dyDescent="0.3">
      <c r="A1750">
        <v>1748</v>
      </c>
      <c r="B1750">
        <v>2021</v>
      </c>
      <c r="C1750">
        <v>7</v>
      </c>
      <c r="D1750" t="s">
        <v>582</v>
      </c>
      <c r="E1750" s="1">
        <v>6661812818.3780298</v>
      </c>
      <c r="F1750">
        <v>23.179549605652099</v>
      </c>
      <c r="G1750" t="s">
        <v>462</v>
      </c>
    </row>
    <row r="1751" spans="1:7" x14ac:dyDescent="0.3">
      <c r="A1751">
        <v>1749</v>
      </c>
      <c r="B1751">
        <v>2021</v>
      </c>
      <c r="C1751">
        <v>7</v>
      </c>
      <c r="D1751" t="s">
        <v>583</v>
      </c>
      <c r="E1751" s="1">
        <v>406286451.81799197</v>
      </c>
      <c r="F1751">
        <v>99.371130484810294</v>
      </c>
      <c r="G1751" t="s">
        <v>462</v>
      </c>
    </row>
    <row r="1752" spans="1:7" x14ac:dyDescent="0.3">
      <c r="A1752">
        <v>1750</v>
      </c>
      <c r="B1752">
        <v>2021</v>
      </c>
      <c r="C1752">
        <v>7</v>
      </c>
      <c r="D1752" t="s">
        <v>584</v>
      </c>
      <c r="E1752" s="1">
        <v>3932706090.7608199</v>
      </c>
      <c r="F1752">
        <v>6.44863060471915</v>
      </c>
      <c r="G1752" t="s">
        <v>462</v>
      </c>
    </row>
    <row r="1753" spans="1:7" x14ac:dyDescent="0.3">
      <c r="A1753">
        <v>1751</v>
      </c>
      <c r="B1753">
        <v>2021</v>
      </c>
      <c r="C1753">
        <v>7</v>
      </c>
      <c r="D1753" t="s">
        <v>585</v>
      </c>
      <c r="E1753" s="1">
        <v>3973088280.6458302</v>
      </c>
      <c r="F1753">
        <v>9.4692736266223001</v>
      </c>
      <c r="G1753" t="s">
        <v>462</v>
      </c>
    </row>
    <row r="1754" spans="1:7" x14ac:dyDescent="0.3">
      <c r="A1754">
        <v>1752</v>
      </c>
      <c r="B1754">
        <v>2021</v>
      </c>
      <c r="C1754">
        <v>7</v>
      </c>
      <c r="D1754" t="s">
        <v>586</v>
      </c>
      <c r="E1754" s="1">
        <v>5535120142.6341896</v>
      </c>
      <c r="F1754">
        <v>2.5055559193219401</v>
      </c>
      <c r="G1754" t="s">
        <v>462</v>
      </c>
    </row>
    <row r="1755" spans="1:7" x14ac:dyDescent="0.3">
      <c r="A1755">
        <v>1753</v>
      </c>
      <c r="B1755">
        <v>2021</v>
      </c>
      <c r="C1755">
        <v>7</v>
      </c>
      <c r="D1755" t="s">
        <v>587</v>
      </c>
      <c r="E1755" s="1">
        <v>2192163995.0931001</v>
      </c>
      <c r="F1755">
        <v>13.0024393570623</v>
      </c>
      <c r="G1755" t="s">
        <v>462</v>
      </c>
    </row>
    <row r="1756" spans="1:7" x14ac:dyDescent="0.3">
      <c r="A1756">
        <v>1754</v>
      </c>
      <c r="B1756">
        <v>2021</v>
      </c>
      <c r="C1756">
        <v>7</v>
      </c>
      <c r="D1756" t="s">
        <v>588</v>
      </c>
      <c r="E1756" s="1">
        <v>8407024390.8218403</v>
      </c>
      <c r="F1756">
        <v>12.1795706925466</v>
      </c>
      <c r="G1756" t="s">
        <v>462</v>
      </c>
    </row>
    <row r="1757" spans="1:7" x14ac:dyDescent="0.3">
      <c r="A1757">
        <v>1755</v>
      </c>
      <c r="B1757">
        <v>2021</v>
      </c>
      <c r="C1757">
        <v>7</v>
      </c>
      <c r="D1757" t="s">
        <v>589</v>
      </c>
      <c r="E1757" s="1">
        <v>1198291253.1898401</v>
      </c>
      <c r="F1757">
        <v>31.7316241765845</v>
      </c>
      <c r="G1757" t="s">
        <v>462</v>
      </c>
    </row>
    <row r="1758" spans="1:7" x14ac:dyDescent="0.3">
      <c r="A1758">
        <v>1756</v>
      </c>
      <c r="B1758">
        <v>2021</v>
      </c>
      <c r="C1758">
        <v>7</v>
      </c>
      <c r="D1758" t="s">
        <v>590</v>
      </c>
      <c r="E1758" s="1">
        <v>356173001.030999</v>
      </c>
      <c r="F1758">
        <v>50.032264806020699</v>
      </c>
      <c r="G1758" t="s">
        <v>462</v>
      </c>
    </row>
    <row r="1759" spans="1:7" x14ac:dyDescent="0.3">
      <c r="A1759">
        <v>1757</v>
      </c>
      <c r="B1759">
        <v>2021</v>
      </c>
      <c r="C1759">
        <v>7</v>
      </c>
      <c r="D1759" t="s">
        <v>591</v>
      </c>
      <c r="E1759" s="1">
        <v>454996731.91757298</v>
      </c>
      <c r="F1759">
        <v>50.937510958213103</v>
      </c>
      <c r="G1759" t="s">
        <v>462</v>
      </c>
    </row>
    <row r="1760" spans="1:7" x14ac:dyDescent="0.3">
      <c r="A1760">
        <v>1758</v>
      </c>
      <c r="B1760">
        <v>2021</v>
      </c>
      <c r="C1760">
        <v>7</v>
      </c>
      <c r="D1760" t="s">
        <v>592</v>
      </c>
      <c r="E1760" s="1">
        <v>521814786.00248098</v>
      </c>
      <c r="F1760">
        <v>46.887923916374703</v>
      </c>
      <c r="G1760" t="s">
        <v>462</v>
      </c>
    </row>
    <row r="1761" spans="1:7" x14ac:dyDescent="0.3">
      <c r="A1761">
        <v>1759</v>
      </c>
      <c r="B1761">
        <v>2021</v>
      </c>
      <c r="C1761">
        <v>7</v>
      </c>
      <c r="D1761" t="s">
        <v>593</v>
      </c>
      <c r="E1761" s="1">
        <v>432368951.73227799</v>
      </c>
      <c r="F1761">
        <v>54.400642563759803</v>
      </c>
      <c r="G1761" t="s">
        <v>462</v>
      </c>
    </row>
    <row r="1762" spans="1:7" x14ac:dyDescent="0.3">
      <c r="A1762">
        <v>1760</v>
      </c>
      <c r="B1762">
        <v>2021</v>
      </c>
      <c r="C1762">
        <v>7</v>
      </c>
      <c r="D1762" t="s">
        <v>594</v>
      </c>
      <c r="E1762" s="1">
        <v>686202133.41617095</v>
      </c>
      <c r="F1762">
        <v>38.786953286858001</v>
      </c>
      <c r="G1762" t="s">
        <v>462</v>
      </c>
    </row>
    <row r="1763" spans="1:7" x14ac:dyDescent="0.3">
      <c r="A1763">
        <v>1761</v>
      </c>
      <c r="B1763">
        <v>2021</v>
      </c>
      <c r="C1763">
        <v>7</v>
      </c>
      <c r="D1763" t="s">
        <v>595</v>
      </c>
      <c r="E1763" s="1">
        <v>443688167.58483201</v>
      </c>
      <c r="F1763">
        <v>73.216114248682999</v>
      </c>
      <c r="G1763" t="s">
        <v>462</v>
      </c>
    </row>
    <row r="1764" spans="1:7" x14ac:dyDescent="0.3">
      <c r="A1764">
        <v>1762</v>
      </c>
      <c r="B1764">
        <v>2021</v>
      </c>
      <c r="C1764">
        <v>7</v>
      </c>
      <c r="D1764" t="s">
        <v>596</v>
      </c>
      <c r="E1764" s="1">
        <v>547816756.07480204</v>
      </c>
      <c r="F1764">
        <v>73.494573334524802</v>
      </c>
      <c r="G1764" t="s">
        <v>462</v>
      </c>
    </row>
    <row r="1765" spans="1:7" x14ac:dyDescent="0.3">
      <c r="A1765">
        <v>1763</v>
      </c>
      <c r="B1765">
        <v>2021</v>
      </c>
      <c r="C1765">
        <v>8</v>
      </c>
      <c r="D1765" t="s">
        <v>558</v>
      </c>
      <c r="E1765" s="1">
        <v>1833825795.12988</v>
      </c>
      <c r="F1765">
        <v>0</v>
      </c>
      <c r="G1765" t="s">
        <v>462</v>
      </c>
    </row>
    <row r="1766" spans="1:7" x14ac:dyDescent="0.3">
      <c r="A1766">
        <v>1764</v>
      </c>
      <c r="B1766">
        <v>2021</v>
      </c>
      <c r="C1766">
        <v>8</v>
      </c>
      <c r="D1766" t="s">
        <v>559</v>
      </c>
      <c r="E1766" s="1">
        <v>748665255.43713903</v>
      </c>
      <c r="F1766">
        <v>13.501190030071299</v>
      </c>
      <c r="G1766" t="s">
        <v>462</v>
      </c>
    </row>
    <row r="1767" spans="1:7" x14ac:dyDescent="0.3">
      <c r="A1767">
        <v>1765</v>
      </c>
      <c r="B1767">
        <v>2021</v>
      </c>
      <c r="C1767">
        <v>8</v>
      </c>
      <c r="D1767" t="s">
        <v>560</v>
      </c>
      <c r="E1767" s="1">
        <v>8269171080.7181702</v>
      </c>
      <c r="F1767">
        <v>11.224924658863699</v>
      </c>
      <c r="G1767" t="s">
        <v>462</v>
      </c>
    </row>
    <row r="1768" spans="1:7" x14ac:dyDescent="0.3">
      <c r="A1768">
        <v>1766</v>
      </c>
      <c r="B1768">
        <v>2021</v>
      </c>
      <c r="C1768">
        <v>8</v>
      </c>
      <c r="D1768" t="s">
        <v>561</v>
      </c>
      <c r="E1768" s="1">
        <v>721383548.63761795</v>
      </c>
      <c r="F1768">
        <v>35.117856097298997</v>
      </c>
      <c r="G1768" t="s">
        <v>462</v>
      </c>
    </row>
    <row r="1769" spans="1:7" x14ac:dyDescent="0.3">
      <c r="A1769">
        <v>1767</v>
      </c>
      <c r="B1769">
        <v>2021</v>
      </c>
      <c r="C1769">
        <v>8</v>
      </c>
      <c r="D1769" t="s">
        <v>562</v>
      </c>
      <c r="E1769" s="1">
        <v>258287561.34354299</v>
      </c>
      <c r="F1769">
        <v>44.911450477398901</v>
      </c>
      <c r="G1769" t="s">
        <v>462</v>
      </c>
    </row>
    <row r="1770" spans="1:7" x14ac:dyDescent="0.3">
      <c r="A1770">
        <v>1768</v>
      </c>
      <c r="B1770">
        <v>2021</v>
      </c>
      <c r="C1770">
        <v>8</v>
      </c>
      <c r="D1770" t="s">
        <v>563</v>
      </c>
      <c r="E1770" s="1">
        <v>610974628.21291006</v>
      </c>
      <c r="F1770">
        <v>15.9868818392268</v>
      </c>
      <c r="G1770" t="s">
        <v>462</v>
      </c>
    </row>
    <row r="1771" spans="1:7" x14ac:dyDescent="0.3">
      <c r="A1771">
        <v>1769</v>
      </c>
      <c r="B1771">
        <v>2021</v>
      </c>
      <c r="C1771">
        <v>8</v>
      </c>
      <c r="D1771" t="s">
        <v>564</v>
      </c>
      <c r="E1771" s="1">
        <v>227211778.53975901</v>
      </c>
      <c r="F1771">
        <v>29.814950947934399</v>
      </c>
      <c r="G1771" t="s">
        <v>462</v>
      </c>
    </row>
    <row r="1772" spans="1:7" x14ac:dyDescent="0.3">
      <c r="A1772">
        <v>1770</v>
      </c>
      <c r="B1772">
        <v>2021</v>
      </c>
      <c r="C1772">
        <v>8</v>
      </c>
      <c r="D1772" t="s">
        <v>565</v>
      </c>
      <c r="E1772" s="1">
        <v>3177950106.6955199</v>
      </c>
      <c r="F1772">
        <v>5.6243064834305603</v>
      </c>
      <c r="G1772" t="s">
        <v>462</v>
      </c>
    </row>
    <row r="1773" spans="1:7" x14ac:dyDescent="0.3">
      <c r="A1773">
        <v>1771</v>
      </c>
      <c r="B1773">
        <v>2021</v>
      </c>
      <c r="C1773">
        <v>8</v>
      </c>
      <c r="D1773" t="s">
        <v>566</v>
      </c>
      <c r="E1773" s="1">
        <v>7443299576.6343002</v>
      </c>
      <c r="F1773">
        <v>2.08541387515919</v>
      </c>
      <c r="G1773" t="s">
        <v>462</v>
      </c>
    </row>
    <row r="1774" spans="1:7" x14ac:dyDescent="0.3">
      <c r="A1774">
        <v>1772</v>
      </c>
      <c r="B1774">
        <v>2021</v>
      </c>
      <c r="C1774">
        <v>8</v>
      </c>
      <c r="D1774" t="s">
        <v>567</v>
      </c>
      <c r="E1774" s="1">
        <v>320814751.264112</v>
      </c>
      <c r="F1774">
        <v>26.199923381109201</v>
      </c>
      <c r="G1774" t="s">
        <v>462</v>
      </c>
    </row>
    <row r="1775" spans="1:7" x14ac:dyDescent="0.3">
      <c r="A1775">
        <v>1773</v>
      </c>
      <c r="B1775">
        <v>2021</v>
      </c>
      <c r="C1775">
        <v>8</v>
      </c>
      <c r="D1775" t="s">
        <v>568</v>
      </c>
      <c r="E1775" s="1">
        <v>10295748731.2568</v>
      </c>
      <c r="F1775">
        <v>13.314104601161899</v>
      </c>
      <c r="G1775" t="s">
        <v>462</v>
      </c>
    </row>
    <row r="1776" spans="1:7" x14ac:dyDescent="0.3">
      <c r="A1776">
        <v>1774</v>
      </c>
      <c r="B1776">
        <v>2021</v>
      </c>
      <c r="C1776">
        <v>8</v>
      </c>
      <c r="D1776" t="s">
        <v>569</v>
      </c>
      <c r="E1776" s="1">
        <v>453167914.92408299</v>
      </c>
      <c r="F1776">
        <v>9.2935065223765108</v>
      </c>
      <c r="G1776" t="s">
        <v>462</v>
      </c>
    </row>
    <row r="1777" spans="1:7" x14ac:dyDescent="0.3">
      <c r="A1777">
        <v>1775</v>
      </c>
      <c r="B1777">
        <v>2021</v>
      </c>
      <c r="C1777">
        <v>8</v>
      </c>
      <c r="D1777" t="s">
        <v>570</v>
      </c>
      <c r="E1777" s="1">
        <v>11800844813.4471</v>
      </c>
      <c r="F1777">
        <v>4.9771781894974803</v>
      </c>
      <c r="G1777" t="s">
        <v>462</v>
      </c>
    </row>
    <row r="1778" spans="1:7" x14ac:dyDescent="0.3">
      <c r="A1778">
        <v>1776</v>
      </c>
      <c r="B1778">
        <v>2021</v>
      </c>
      <c r="C1778">
        <v>8</v>
      </c>
      <c r="D1778" t="s">
        <v>571</v>
      </c>
      <c r="E1778" s="1">
        <v>376596900.34721798</v>
      </c>
      <c r="F1778">
        <v>16.382796399777099</v>
      </c>
      <c r="G1778" t="s">
        <v>462</v>
      </c>
    </row>
    <row r="1779" spans="1:7" x14ac:dyDescent="0.3">
      <c r="A1779">
        <v>1777</v>
      </c>
      <c r="B1779">
        <v>2021</v>
      </c>
      <c r="C1779">
        <v>8</v>
      </c>
      <c r="D1779" t="s">
        <v>572</v>
      </c>
      <c r="E1779" s="1">
        <v>445516204.77779102</v>
      </c>
      <c r="F1779">
        <v>10.942949129326101</v>
      </c>
      <c r="G1779" t="s">
        <v>462</v>
      </c>
    </row>
    <row r="1780" spans="1:7" x14ac:dyDescent="0.3">
      <c r="A1780">
        <v>1778</v>
      </c>
      <c r="B1780">
        <v>2021</v>
      </c>
      <c r="C1780">
        <v>8</v>
      </c>
      <c r="D1780" t="s">
        <v>573</v>
      </c>
      <c r="E1780" s="1">
        <v>3676590388.79213</v>
      </c>
      <c r="F1780">
        <v>15.9316231929451</v>
      </c>
      <c r="G1780" t="s">
        <v>462</v>
      </c>
    </row>
    <row r="1781" spans="1:7" x14ac:dyDescent="0.3">
      <c r="A1781">
        <v>1779</v>
      </c>
      <c r="B1781">
        <v>2021</v>
      </c>
      <c r="C1781">
        <v>8</v>
      </c>
      <c r="D1781" t="s">
        <v>575</v>
      </c>
      <c r="E1781" s="1">
        <v>15608902054.800699</v>
      </c>
      <c r="F1781">
        <v>8.5529163888188897</v>
      </c>
      <c r="G1781" t="s">
        <v>462</v>
      </c>
    </row>
    <row r="1782" spans="1:7" x14ac:dyDescent="0.3">
      <c r="A1782">
        <v>1780</v>
      </c>
      <c r="B1782">
        <v>2021</v>
      </c>
      <c r="C1782">
        <v>8</v>
      </c>
      <c r="D1782" t="s">
        <v>576</v>
      </c>
      <c r="E1782" s="1">
        <v>9119548004.6359005</v>
      </c>
      <c r="F1782">
        <v>17.216876000883101</v>
      </c>
      <c r="G1782" t="s">
        <v>462</v>
      </c>
    </row>
    <row r="1783" spans="1:7" x14ac:dyDescent="0.3">
      <c r="A1783">
        <v>1781</v>
      </c>
      <c r="B1783">
        <v>2021</v>
      </c>
      <c r="C1783">
        <v>8</v>
      </c>
      <c r="E1783" s="1">
        <v>161501956.81839201</v>
      </c>
      <c r="F1783">
        <v>63.996822054404497</v>
      </c>
      <c r="G1783" t="s">
        <v>462</v>
      </c>
    </row>
    <row r="1784" spans="1:7" x14ac:dyDescent="0.3">
      <c r="A1784">
        <v>1782</v>
      </c>
      <c r="B1784">
        <v>2021</v>
      </c>
      <c r="C1784">
        <v>8</v>
      </c>
      <c r="E1784" s="1">
        <v>65243578.451299801</v>
      </c>
      <c r="F1784">
        <v>41.958579642975501</v>
      </c>
      <c r="G1784" t="s">
        <v>462</v>
      </c>
    </row>
    <row r="1785" spans="1:7" x14ac:dyDescent="0.3">
      <c r="A1785">
        <v>1783</v>
      </c>
      <c r="B1785">
        <v>2021</v>
      </c>
      <c r="C1785">
        <v>8</v>
      </c>
      <c r="E1785" s="1">
        <v>50371439.409029402</v>
      </c>
      <c r="F1785">
        <v>41.703299999236997</v>
      </c>
      <c r="G1785" t="s">
        <v>462</v>
      </c>
    </row>
    <row r="1786" spans="1:7" x14ac:dyDescent="0.3">
      <c r="A1786">
        <v>1784</v>
      </c>
      <c r="B1786">
        <v>2021</v>
      </c>
      <c r="C1786">
        <v>8</v>
      </c>
      <c r="D1786" t="s">
        <v>577</v>
      </c>
      <c r="E1786" s="1">
        <v>556126121.47272003</v>
      </c>
      <c r="F1786">
        <v>37.682194528895501</v>
      </c>
      <c r="G1786" t="s">
        <v>462</v>
      </c>
    </row>
    <row r="1787" spans="1:7" x14ac:dyDescent="0.3">
      <c r="A1787">
        <v>1785</v>
      </c>
      <c r="B1787">
        <v>2021</v>
      </c>
      <c r="C1787">
        <v>8</v>
      </c>
      <c r="D1787" t="s">
        <v>578</v>
      </c>
      <c r="E1787" s="1">
        <v>1024312239.624</v>
      </c>
      <c r="F1787">
        <v>12.7520190970454</v>
      </c>
      <c r="G1787" t="s">
        <v>462</v>
      </c>
    </row>
    <row r="1788" spans="1:7" x14ac:dyDescent="0.3">
      <c r="A1788">
        <v>1786</v>
      </c>
      <c r="B1788">
        <v>2021</v>
      </c>
      <c r="C1788">
        <v>8</v>
      </c>
      <c r="D1788" t="s">
        <v>579</v>
      </c>
      <c r="E1788" s="1">
        <v>739992235.71109498</v>
      </c>
      <c r="F1788">
        <v>4.3916173314210303</v>
      </c>
      <c r="G1788" t="s">
        <v>462</v>
      </c>
    </row>
    <row r="1789" spans="1:7" x14ac:dyDescent="0.3">
      <c r="A1789">
        <v>1787</v>
      </c>
      <c r="B1789">
        <v>2021</v>
      </c>
      <c r="C1789">
        <v>8</v>
      </c>
      <c r="D1789" t="s">
        <v>580</v>
      </c>
      <c r="E1789" s="1">
        <v>5512709205.3105698</v>
      </c>
      <c r="F1789">
        <v>5.38180438426682</v>
      </c>
      <c r="G1789" t="s">
        <v>462</v>
      </c>
    </row>
    <row r="1790" spans="1:7" x14ac:dyDescent="0.3">
      <c r="A1790">
        <v>1788</v>
      </c>
      <c r="B1790">
        <v>2021</v>
      </c>
      <c r="C1790">
        <v>8</v>
      </c>
      <c r="D1790" t="s">
        <v>581</v>
      </c>
      <c r="E1790" s="1">
        <v>7164472132.1464901</v>
      </c>
      <c r="F1790">
        <v>28.232201489441501</v>
      </c>
      <c r="G1790" t="s">
        <v>462</v>
      </c>
    </row>
    <row r="1791" spans="1:7" x14ac:dyDescent="0.3">
      <c r="A1791">
        <v>1789</v>
      </c>
      <c r="B1791">
        <v>2021</v>
      </c>
      <c r="C1791">
        <v>8</v>
      </c>
      <c r="D1791" t="s">
        <v>582</v>
      </c>
      <c r="E1791" s="1">
        <v>6661812818.3780298</v>
      </c>
      <c r="F1791">
        <v>23.3602393566958</v>
      </c>
      <c r="G1791" t="s">
        <v>462</v>
      </c>
    </row>
    <row r="1792" spans="1:7" x14ac:dyDescent="0.3">
      <c r="A1792">
        <v>1790</v>
      </c>
      <c r="B1792">
        <v>2021</v>
      </c>
      <c r="C1792">
        <v>8</v>
      </c>
      <c r="D1792" t="s">
        <v>583</v>
      </c>
      <c r="E1792" s="1">
        <v>406286451.81799197</v>
      </c>
      <c r="F1792">
        <v>36.785086306318398</v>
      </c>
      <c r="G1792" t="s">
        <v>462</v>
      </c>
    </row>
    <row r="1793" spans="1:7" x14ac:dyDescent="0.3">
      <c r="A1793">
        <v>1791</v>
      </c>
      <c r="B1793">
        <v>2021</v>
      </c>
      <c r="C1793">
        <v>8</v>
      </c>
      <c r="D1793" t="s">
        <v>584</v>
      </c>
      <c r="E1793" s="1">
        <v>3932706090.7608199</v>
      </c>
      <c r="F1793">
        <v>1.79773707155725</v>
      </c>
      <c r="G1793" t="s">
        <v>462</v>
      </c>
    </row>
    <row r="1794" spans="1:7" x14ac:dyDescent="0.3">
      <c r="A1794">
        <v>1792</v>
      </c>
      <c r="B1794">
        <v>2021</v>
      </c>
      <c r="C1794">
        <v>8</v>
      </c>
      <c r="D1794" t="s">
        <v>585</v>
      </c>
      <c r="E1794" s="1">
        <v>3973088280.6458302</v>
      </c>
      <c r="F1794">
        <v>6.1294644812116399</v>
      </c>
      <c r="G1794" t="s">
        <v>462</v>
      </c>
    </row>
    <row r="1795" spans="1:7" x14ac:dyDescent="0.3">
      <c r="A1795">
        <v>1793</v>
      </c>
      <c r="B1795">
        <v>2021</v>
      </c>
      <c r="C1795">
        <v>8</v>
      </c>
      <c r="D1795" t="s">
        <v>586</v>
      </c>
      <c r="E1795" s="1">
        <v>5535120142.6341896</v>
      </c>
      <c r="F1795">
        <v>1.6562367226243999</v>
      </c>
      <c r="G1795" t="s">
        <v>462</v>
      </c>
    </row>
    <row r="1796" spans="1:7" x14ac:dyDescent="0.3">
      <c r="A1796">
        <v>1794</v>
      </c>
      <c r="B1796">
        <v>2021</v>
      </c>
      <c r="C1796">
        <v>8</v>
      </c>
      <c r="D1796" t="s">
        <v>587</v>
      </c>
      <c r="E1796" s="1">
        <v>2192163995.0931001</v>
      </c>
      <c r="F1796">
        <v>8.1328109549979608</v>
      </c>
      <c r="G1796" t="s">
        <v>462</v>
      </c>
    </row>
    <row r="1797" spans="1:7" x14ac:dyDescent="0.3">
      <c r="A1797">
        <v>1795</v>
      </c>
      <c r="B1797">
        <v>2021</v>
      </c>
      <c r="C1797">
        <v>8</v>
      </c>
      <c r="D1797" t="s">
        <v>588</v>
      </c>
      <c r="E1797" s="1">
        <v>8407024390.8218403</v>
      </c>
      <c r="F1797">
        <v>5.1505486114063102</v>
      </c>
      <c r="G1797" t="s">
        <v>462</v>
      </c>
    </row>
    <row r="1798" spans="1:7" x14ac:dyDescent="0.3">
      <c r="A1798">
        <v>1796</v>
      </c>
      <c r="B1798">
        <v>2021</v>
      </c>
      <c r="C1798">
        <v>8</v>
      </c>
      <c r="D1798" t="s">
        <v>589</v>
      </c>
      <c r="E1798" s="1">
        <v>1198291253.1898401</v>
      </c>
      <c r="F1798">
        <v>22.290469757018499</v>
      </c>
      <c r="G1798" t="s">
        <v>462</v>
      </c>
    </row>
    <row r="1799" spans="1:7" x14ac:dyDescent="0.3">
      <c r="A1799">
        <v>1797</v>
      </c>
      <c r="B1799">
        <v>2021</v>
      </c>
      <c r="C1799">
        <v>8</v>
      </c>
      <c r="D1799" t="s">
        <v>590</v>
      </c>
      <c r="E1799" s="1">
        <v>356173001.030999</v>
      </c>
      <c r="F1799">
        <v>32.672962878527599</v>
      </c>
      <c r="G1799" t="s">
        <v>462</v>
      </c>
    </row>
    <row r="1800" spans="1:7" x14ac:dyDescent="0.3">
      <c r="A1800">
        <v>1798</v>
      </c>
      <c r="B1800">
        <v>2021</v>
      </c>
      <c r="C1800">
        <v>8</v>
      </c>
      <c r="D1800" t="s">
        <v>591</v>
      </c>
      <c r="E1800" s="1">
        <v>454996731.91757298</v>
      </c>
      <c r="F1800">
        <v>35.088209759955298</v>
      </c>
      <c r="G1800" t="s">
        <v>462</v>
      </c>
    </row>
    <row r="1801" spans="1:7" x14ac:dyDescent="0.3">
      <c r="A1801">
        <v>1799</v>
      </c>
      <c r="B1801">
        <v>2021</v>
      </c>
      <c r="C1801">
        <v>8</v>
      </c>
      <c r="D1801" t="s">
        <v>592</v>
      </c>
      <c r="E1801" s="1">
        <v>521814786.00248098</v>
      </c>
      <c r="F1801">
        <v>34.455463581729298</v>
      </c>
      <c r="G1801" t="s">
        <v>462</v>
      </c>
    </row>
    <row r="1802" spans="1:7" x14ac:dyDescent="0.3">
      <c r="A1802">
        <v>1800</v>
      </c>
      <c r="B1802">
        <v>2021</v>
      </c>
      <c r="C1802">
        <v>8</v>
      </c>
      <c r="D1802" t="s">
        <v>593</v>
      </c>
      <c r="E1802" s="1">
        <v>432368951.73227799</v>
      </c>
      <c r="F1802">
        <v>50.208674228618001</v>
      </c>
      <c r="G1802" t="s">
        <v>462</v>
      </c>
    </row>
    <row r="1803" spans="1:7" x14ac:dyDescent="0.3">
      <c r="A1803">
        <v>1801</v>
      </c>
      <c r="B1803">
        <v>2021</v>
      </c>
      <c r="C1803">
        <v>8</v>
      </c>
      <c r="D1803" t="s">
        <v>594</v>
      </c>
      <c r="E1803" s="1">
        <v>686202133.41617095</v>
      </c>
      <c r="F1803">
        <v>36.752066640294899</v>
      </c>
      <c r="G1803" t="s">
        <v>462</v>
      </c>
    </row>
    <row r="1804" spans="1:7" x14ac:dyDescent="0.3">
      <c r="A1804">
        <v>1802</v>
      </c>
      <c r="B1804">
        <v>2021</v>
      </c>
      <c r="C1804">
        <v>8</v>
      </c>
      <c r="D1804" t="s">
        <v>595</v>
      </c>
      <c r="E1804" s="1">
        <v>443688167.58483201</v>
      </c>
      <c r="F1804">
        <v>61.940396605991403</v>
      </c>
      <c r="G1804" t="s">
        <v>462</v>
      </c>
    </row>
    <row r="1805" spans="1:7" x14ac:dyDescent="0.3">
      <c r="A1805">
        <v>1803</v>
      </c>
      <c r="B1805">
        <v>2021</v>
      </c>
      <c r="C1805">
        <v>8</v>
      </c>
      <c r="D1805" t="s">
        <v>596</v>
      </c>
      <c r="E1805" s="1">
        <v>547816756.07480204</v>
      </c>
      <c r="F1805">
        <v>46.433085107837499</v>
      </c>
      <c r="G1805" t="s">
        <v>462</v>
      </c>
    </row>
    <row r="1806" spans="1:7" x14ac:dyDescent="0.3">
      <c r="A1806">
        <v>1804</v>
      </c>
      <c r="B1806">
        <v>2021</v>
      </c>
      <c r="C1806">
        <v>9</v>
      </c>
      <c r="D1806" t="s">
        <v>558</v>
      </c>
      <c r="E1806" s="1">
        <v>1833825795.12988</v>
      </c>
      <c r="F1806">
        <v>0.24983628192985899</v>
      </c>
      <c r="G1806" t="s">
        <v>462</v>
      </c>
    </row>
    <row r="1807" spans="1:7" x14ac:dyDescent="0.3">
      <c r="A1807">
        <v>1805</v>
      </c>
      <c r="B1807">
        <v>2021</v>
      </c>
      <c r="C1807">
        <v>9</v>
      </c>
      <c r="D1807" t="s">
        <v>559</v>
      </c>
      <c r="E1807" s="1">
        <v>748665255.43713903</v>
      </c>
      <c r="F1807">
        <v>11.8717819320443</v>
      </c>
      <c r="G1807" t="s">
        <v>462</v>
      </c>
    </row>
    <row r="1808" spans="1:7" x14ac:dyDescent="0.3">
      <c r="A1808">
        <v>1806</v>
      </c>
      <c r="B1808">
        <v>2021</v>
      </c>
      <c r="C1808">
        <v>9</v>
      </c>
      <c r="D1808" t="s">
        <v>560</v>
      </c>
      <c r="E1808" s="1">
        <v>8269171080.7181702</v>
      </c>
      <c r="F1808">
        <v>16.234313413967602</v>
      </c>
      <c r="G1808" t="s">
        <v>462</v>
      </c>
    </row>
    <row r="1809" spans="1:7" x14ac:dyDescent="0.3">
      <c r="A1809">
        <v>1807</v>
      </c>
      <c r="B1809">
        <v>2021</v>
      </c>
      <c r="C1809">
        <v>9</v>
      </c>
      <c r="D1809" t="s">
        <v>561</v>
      </c>
      <c r="E1809" s="1">
        <v>721383548.63761795</v>
      </c>
      <c r="F1809">
        <v>28.577943848224599</v>
      </c>
      <c r="G1809" t="s">
        <v>462</v>
      </c>
    </row>
    <row r="1810" spans="1:7" x14ac:dyDescent="0.3">
      <c r="A1810">
        <v>1808</v>
      </c>
      <c r="B1810">
        <v>2021</v>
      </c>
      <c r="C1810">
        <v>9</v>
      </c>
      <c r="D1810" t="s">
        <v>562</v>
      </c>
      <c r="E1810" s="1">
        <v>258287561.34354299</v>
      </c>
      <c r="F1810">
        <v>39.532775379005002</v>
      </c>
      <c r="G1810" t="s">
        <v>462</v>
      </c>
    </row>
    <row r="1811" spans="1:7" x14ac:dyDescent="0.3">
      <c r="A1811">
        <v>1809</v>
      </c>
      <c r="B1811">
        <v>2021</v>
      </c>
      <c r="C1811">
        <v>9</v>
      </c>
      <c r="D1811" t="s">
        <v>563</v>
      </c>
      <c r="E1811" s="1">
        <v>610974628.21291006</v>
      </c>
      <c r="F1811">
        <v>11.014561363293501</v>
      </c>
      <c r="G1811" t="s">
        <v>462</v>
      </c>
    </row>
    <row r="1812" spans="1:7" x14ac:dyDescent="0.3">
      <c r="A1812">
        <v>1810</v>
      </c>
      <c r="B1812">
        <v>2021</v>
      </c>
      <c r="C1812">
        <v>9</v>
      </c>
      <c r="D1812" t="s">
        <v>564</v>
      </c>
      <c r="E1812" s="1">
        <v>227211778.53975901</v>
      </c>
      <c r="F1812">
        <v>23.260029032749198</v>
      </c>
      <c r="G1812" t="s">
        <v>462</v>
      </c>
    </row>
    <row r="1813" spans="1:7" x14ac:dyDescent="0.3">
      <c r="A1813">
        <v>1811</v>
      </c>
      <c r="B1813">
        <v>2021</v>
      </c>
      <c r="C1813">
        <v>9</v>
      </c>
      <c r="D1813" t="s">
        <v>565</v>
      </c>
      <c r="E1813" s="1">
        <v>3177950106.6955199</v>
      </c>
      <c r="F1813">
        <v>0.46998648435413298</v>
      </c>
      <c r="G1813" t="s">
        <v>462</v>
      </c>
    </row>
    <row r="1814" spans="1:7" x14ac:dyDescent="0.3">
      <c r="A1814">
        <v>1812</v>
      </c>
      <c r="B1814">
        <v>2021</v>
      </c>
      <c r="C1814">
        <v>9</v>
      </c>
      <c r="D1814" t="s">
        <v>566</v>
      </c>
      <c r="E1814" s="1">
        <v>7443299576.6343002</v>
      </c>
      <c r="F1814">
        <v>3.1919173383896799</v>
      </c>
      <c r="G1814" t="s">
        <v>462</v>
      </c>
    </row>
    <row r="1815" spans="1:7" x14ac:dyDescent="0.3">
      <c r="A1815">
        <v>1813</v>
      </c>
      <c r="B1815">
        <v>2021</v>
      </c>
      <c r="C1815">
        <v>9</v>
      </c>
      <c r="D1815" t="s">
        <v>567</v>
      </c>
      <c r="E1815" s="1">
        <v>320814751.264112</v>
      </c>
      <c r="F1815">
        <v>17.787961527568601</v>
      </c>
      <c r="G1815" t="s">
        <v>462</v>
      </c>
    </row>
    <row r="1816" spans="1:7" x14ac:dyDescent="0.3">
      <c r="A1816">
        <v>1814</v>
      </c>
      <c r="B1816">
        <v>2021</v>
      </c>
      <c r="C1816">
        <v>9</v>
      </c>
      <c r="D1816" t="s">
        <v>568</v>
      </c>
      <c r="E1816" s="1">
        <v>10295748731.2568</v>
      </c>
      <c r="F1816">
        <v>13.667035976790901</v>
      </c>
      <c r="G1816" t="s">
        <v>462</v>
      </c>
    </row>
    <row r="1817" spans="1:7" x14ac:dyDescent="0.3">
      <c r="A1817">
        <v>1815</v>
      </c>
      <c r="B1817">
        <v>2021</v>
      </c>
      <c r="C1817">
        <v>9</v>
      </c>
      <c r="D1817" t="s">
        <v>569</v>
      </c>
      <c r="E1817" s="1">
        <v>453167914.92408299</v>
      </c>
      <c r="F1817">
        <v>8.8341222301734099</v>
      </c>
      <c r="G1817" t="s">
        <v>462</v>
      </c>
    </row>
    <row r="1818" spans="1:7" x14ac:dyDescent="0.3">
      <c r="A1818">
        <v>1816</v>
      </c>
      <c r="B1818">
        <v>2021</v>
      </c>
      <c r="C1818">
        <v>9</v>
      </c>
      <c r="D1818" t="s">
        <v>570</v>
      </c>
      <c r="E1818" s="1">
        <v>11800844813.4471</v>
      </c>
      <c r="F1818">
        <v>5.9338127257873703</v>
      </c>
      <c r="G1818" t="s">
        <v>462</v>
      </c>
    </row>
    <row r="1819" spans="1:7" x14ac:dyDescent="0.3">
      <c r="A1819">
        <v>1817</v>
      </c>
      <c r="B1819">
        <v>2021</v>
      </c>
      <c r="C1819">
        <v>9</v>
      </c>
      <c r="D1819" t="s">
        <v>571</v>
      </c>
      <c r="E1819" s="1">
        <v>376596900.34721798</v>
      </c>
      <c r="F1819">
        <v>9.34040607727073</v>
      </c>
      <c r="G1819" t="s">
        <v>462</v>
      </c>
    </row>
    <row r="1820" spans="1:7" x14ac:dyDescent="0.3">
      <c r="A1820">
        <v>1818</v>
      </c>
      <c r="B1820">
        <v>2021</v>
      </c>
      <c r="C1820">
        <v>9</v>
      </c>
      <c r="D1820" t="s">
        <v>572</v>
      </c>
      <c r="E1820" s="1">
        <v>445516204.77779102</v>
      </c>
      <c r="F1820">
        <v>4.3622289290478697</v>
      </c>
      <c r="G1820" t="s">
        <v>462</v>
      </c>
    </row>
    <row r="1821" spans="1:7" x14ac:dyDescent="0.3">
      <c r="A1821">
        <v>1819</v>
      </c>
      <c r="B1821">
        <v>2021</v>
      </c>
      <c r="C1821">
        <v>9</v>
      </c>
      <c r="D1821" t="s">
        <v>573</v>
      </c>
      <c r="E1821" s="1">
        <v>3676590388.79213</v>
      </c>
      <c r="F1821">
        <v>24.374360113515898</v>
      </c>
      <c r="G1821" t="s">
        <v>462</v>
      </c>
    </row>
    <row r="1822" spans="1:7" x14ac:dyDescent="0.3">
      <c r="A1822">
        <v>1820</v>
      </c>
      <c r="B1822">
        <v>2021</v>
      </c>
      <c r="C1822">
        <v>9</v>
      </c>
      <c r="D1822" t="s">
        <v>575</v>
      </c>
      <c r="E1822" s="1">
        <v>15608902054.800699</v>
      </c>
      <c r="F1822">
        <v>12.078932806704699</v>
      </c>
      <c r="G1822" t="s">
        <v>462</v>
      </c>
    </row>
    <row r="1823" spans="1:7" x14ac:dyDescent="0.3">
      <c r="A1823">
        <v>1821</v>
      </c>
      <c r="B1823">
        <v>2021</v>
      </c>
      <c r="C1823">
        <v>9</v>
      </c>
      <c r="D1823" t="s">
        <v>576</v>
      </c>
      <c r="E1823" s="1">
        <v>9119548004.6359005</v>
      </c>
      <c r="F1823">
        <v>16.886673391450401</v>
      </c>
      <c r="G1823" t="s">
        <v>462</v>
      </c>
    </row>
    <row r="1824" spans="1:7" x14ac:dyDescent="0.3">
      <c r="A1824">
        <v>1822</v>
      </c>
      <c r="B1824">
        <v>2021</v>
      </c>
      <c r="C1824">
        <v>9</v>
      </c>
      <c r="E1824" s="1">
        <v>161501956.81839201</v>
      </c>
      <c r="F1824">
        <v>20.845225858197999</v>
      </c>
      <c r="G1824" t="s">
        <v>462</v>
      </c>
    </row>
    <row r="1825" spans="1:7" x14ac:dyDescent="0.3">
      <c r="A1825">
        <v>1823</v>
      </c>
      <c r="B1825">
        <v>2021</v>
      </c>
      <c r="C1825">
        <v>9</v>
      </c>
      <c r="E1825" s="1">
        <v>65243578.451299801</v>
      </c>
      <c r="F1825">
        <v>65.502630578710594</v>
      </c>
      <c r="G1825" t="s">
        <v>462</v>
      </c>
    </row>
    <row r="1826" spans="1:7" x14ac:dyDescent="0.3">
      <c r="A1826">
        <v>1824</v>
      </c>
      <c r="B1826">
        <v>2021</v>
      </c>
      <c r="C1826">
        <v>9</v>
      </c>
      <c r="E1826" s="1">
        <v>50371439.409029402</v>
      </c>
      <c r="F1826">
        <v>59.264183306694001</v>
      </c>
      <c r="G1826" t="s">
        <v>462</v>
      </c>
    </row>
    <row r="1827" spans="1:7" x14ac:dyDescent="0.3">
      <c r="A1827">
        <v>1825</v>
      </c>
      <c r="B1827">
        <v>2021</v>
      </c>
      <c r="C1827">
        <v>9</v>
      </c>
      <c r="D1827" t="s">
        <v>577</v>
      </c>
      <c r="E1827" s="1">
        <v>556126121.47272003</v>
      </c>
      <c r="F1827">
        <v>17.741298523506899</v>
      </c>
      <c r="G1827" t="s">
        <v>462</v>
      </c>
    </row>
    <row r="1828" spans="1:7" x14ac:dyDescent="0.3">
      <c r="A1828">
        <v>1826</v>
      </c>
      <c r="B1828">
        <v>2021</v>
      </c>
      <c r="C1828">
        <v>9</v>
      </c>
      <c r="D1828" t="s">
        <v>578</v>
      </c>
      <c r="E1828" s="1">
        <v>1024312239.624</v>
      </c>
      <c r="F1828">
        <v>3.2840545112041299</v>
      </c>
      <c r="G1828" t="s">
        <v>462</v>
      </c>
    </row>
    <row r="1829" spans="1:7" x14ac:dyDescent="0.3">
      <c r="A1829">
        <v>1827</v>
      </c>
      <c r="B1829">
        <v>2021</v>
      </c>
      <c r="C1829">
        <v>9</v>
      </c>
      <c r="D1829" t="s">
        <v>579</v>
      </c>
      <c r="E1829" s="1">
        <v>739992235.71109498</v>
      </c>
      <c r="F1829">
        <v>0.88367878694580904</v>
      </c>
      <c r="G1829" t="s">
        <v>462</v>
      </c>
    </row>
    <row r="1830" spans="1:7" x14ac:dyDescent="0.3">
      <c r="A1830">
        <v>1828</v>
      </c>
      <c r="B1830">
        <v>2021</v>
      </c>
      <c r="C1830">
        <v>9</v>
      </c>
      <c r="D1830" t="s">
        <v>580</v>
      </c>
      <c r="E1830" s="1">
        <v>5512709205.3105698</v>
      </c>
      <c r="F1830">
        <v>5.33349720850567</v>
      </c>
      <c r="G1830" t="s">
        <v>462</v>
      </c>
    </row>
    <row r="1831" spans="1:7" x14ac:dyDescent="0.3">
      <c r="A1831">
        <v>1829</v>
      </c>
      <c r="B1831">
        <v>2021</v>
      </c>
      <c r="C1831">
        <v>9</v>
      </c>
      <c r="D1831" t="s">
        <v>581</v>
      </c>
      <c r="E1831" s="1">
        <v>7164472132.1464901</v>
      </c>
      <c r="F1831">
        <v>19.9487125062813</v>
      </c>
      <c r="G1831" t="s">
        <v>462</v>
      </c>
    </row>
    <row r="1832" spans="1:7" x14ac:dyDescent="0.3">
      <c r="A1832">
        <v>1830</v>
      </c>
      <c r="B1832">
        <v>2021</v>
      </c>
      <c r="C1832">
        <v>9</v>
      </c>
      <c r="D1832" t="s">
        <v>582</v>
      </c>
      <c r="E1832" s="1">
        <v>6661812818.3780298</v>
      </c>
      <c r="F1832">
        <v>15.5096853771953</v>
      </c>
      <c r="G1832" t="s">
        <v>462</v>
      </c>
    </row>
    <row r="1833" spans="1:7" x14ac:dyDescent="0.3">
      <c r="A1833">
        <v>1831</v>
      </c>
      <c r="B1833">
        <v>2021</v>
      </c>
      <c r="C1833">
        <v>9</v>
      </c>
      <c r="D1833" t="s">
        <v>583</v>
      </c>
      <c r="E1833" s="1">
        <v>406286451.81799197</v>
      </c>
      <c r="F1833">
        <v>22.170358111707401</v>
      </c>
      <c r="G1833" t="s">
        <v>462</v>
      </c>
    </row>
    <row r="1834" spans="1:7" x14ac:dyDescent="0.3">
      <c r="A1834">
        <v>1832</v>
      </c>
      <c r="B1834">
        <v>2021</v>
      </c>
      <c r="C1834">
        <v>9</v>
      </c>
      <c r="D1834" t="s">
        <v>584</v>
      </c>
      <c r="E1834" s="1">
        <v>3932706090.7608199</v>
      </c>
      <c r="F1834">
        <v>4.4193692641256097E-2</v>
      </c>
      <c r="G1834" t="s">
        <v>462</v>
      </c>
    </row>
    <row r="1835" spans="1:7" x14ac:dyDescent="0.3">
      <c r="A1835">
        <v>1833</v>
      </c>
      <c r="B1835">
        <v>2021</v>
      </c>
      <c r="C1835">
        <v>9</v>
      </c>
      <c r="D1835" t="s">
        <v>585</v>
      </c>
      <c r="E1835" s="1">
        <v>3973088280.6458302</v>
      </c>
      <c r="F1835">
        <v>1.7045369562286401</v>
      </c>
      <c r="G1835" t="s">
        <v>462</v>
      </c>
    </row>
    <row r="1836" spans="1:7" x14ac:dyDescent="0.3">
      <c r="A1836">
        <v>1834</v>
      </c>
      <c r="B1836">
        <v>2021</v>
      </c>
      <c r="C1836">
        <v>9</v>
      </c>
      <c r="D1836" t="s">
        <v>586</v>
      </c>
      <c r="E1836" s="1">
        <v>5535120142.6341896</v>
      </c>
      <c r="F1836">
        <v>0</v>
      </c>
      <c r="G1836" t="s">
        <v>462</v>
      </c>
    </row>
    <row r="1837" spans="1:7" x14ac:dyDescent="0.3">
      <c r="A1837">
        <v>1835</v>
      </c>
      <c r="B1837">
        <v>2021</v>
      </c>
      <c r="C1837">
        <v>9</v>
      </c>
      <c r="D1837" t="s">
        <v>587</v>
      </c>
      <c r="E1837" s="1">
        <v>2192163995.0931001</v>
      </c>
      <c r="F1837">
        <v>7.3269439851242204</v>
      </c>
      <c r="G1837" t="s">
        <v>462</v>
      </c>
    </row>
    <row r="1838" spans="1:7" x14ac:dyDescent="0.3">
      <c r="A1838">
        <v>1836</v>
      </c>
      <c r="B1838">
        <v>2021</v>
      </c>
      <c r="C1838">
        <v>9</v>
      </c>
      <c r="D1838" t="s">
        <v>588</v>
      </c>
      <c r="E1838" s="1">
        <v>8407024390.8218403</v>
      </c>
      <c r="F1838">
        <v>15.0240734465781</v>
      </c>
      <c r="G1838" t="s">
        <v>462</v>
      </c>
    </row>
    <row r="1839" spans="1:7" x14ac:dyDescent="0.3">
      <c r="A1839">
        <v>1837</v>
      </c>
      <c r="B1839">
        <v>2021</v>
      </c>
      <c r="C1839">
        <v>9</v>
      </c>
      <c r="D1839" t="s">
        <v>589</v>
      </c>
      <c r="E1839" s="1">
        <v>1198291253.1898401</v>
      </c>
      <c r="F1839">
        <v>18.7028917519213</v>
      </c>
      <c r="G1839" t="s">
        <v>462</v>
      </c>
    </row>
    <row r="1840" spans="1:7" x14ac:dyDescent="0.3">
      <c r="A1840">
        <v>1838</v>
      </c>
      <c r="B1840">
        <v>2021</v>
      </c>
      <c r="C1840">
        <v>9</v>
      </c>
      <c r="D1840" t="s">
        <v>590</v>
      </c>
      <c r="E1840" s="1">
        <v>356173001.030999</v>
      </c>
      <c r="F1840">
        <v>30.336430821425299</v>
      </c>
      <c r="G1840" t="s">
        <v>462</v>
      </c>
    </row>
    <row r="1841" spans="1:7" x14ac:dyDescent="0.3">
      <c r="A1841">
        <v>1839</v>
      </c>
      <c r="B1841">
        <v>2021</v>
      </c>
      <c r="C1841">
        <v>9</v>
      </c>
      <c r="D1841" t="s">
        <v>591</v>
      </c>
      <c r="E1841" s="1">
        <v>454996731.91757298</v>
      </c>
      <c r="F1841">
        <v>32.780153690959501</v>
      </c>
      <c r="G1841" t="s">
        <v>462</v>
      </c>
    </row>
    <row r="1842" spans="1:7" x14ac:dyDescent="0.3">
      <c r="A1842">
        <v>1840</v>
      </c>
      <c r="B1842">
        <v>2021</v>
      </c>
      <c r="C1842">
        <v>9</v>
      </c>
      <c r="D1842" t="s">
        <v>592</v>
      </c>
      <c r="E1842" s="1">
        <v>521814786.00248098</v>
      </c>
      <c r="F1842">
        <v>39.676194089707003</v>
      </c>
      <c r="G1842" t="s">
        <v>462</v>
      </c>
    </row>
    <row r="1843" spans="1:7" x14ac:dyDescent="0.3">
      <c r="A1843">
        <v>1841</v>
      </c>
      <c r="B1843">
        <v>2021</v>
      </c>
      <c r="C1843">
        <v>9</v>
      </c>
      <c r="D1843" t="s">
        <v>593</v>
      </c>
      <c r="E1843" s="1">
        <v>432368951.73227799</v>
      </c>
      <c r="F1843">
        <v>29.4977348892733</v>
      </c>
      <c r="G1843" t="s">
        <v>462</v>
      </c>
    </row>
    <row r="1844" spans="1:7" x14ac:dyDescent="0.3">
      <c r="A1844">
        <v>1842</v>
      </c>
      <c r="B1844">
        <v>2021</v>
      </c>
      <c r="C1844">
        <v>9</v>
      </c>
      <c r="D1844" t="s">
        <v>594</v>
      </c>
      <c r="E1844" s="1">
        <v>686202133.41617095</v>
      </c>
      <c r="F1844">
        <v>28.069293211000101</v>
      </c>
      <c r="G1844" t="s">
        <v>462</v>
      </c>
    </row>
    <row r="1845" spans="1:7" x14ac:dyDescent="0.3">
      <c r="A1845">
        <v>1843</v>
      </c>
      <c r="B1845">
        <v>2021</v>
      </c>
      <c r="C1845">
        <v>9</v>
      </c>
      <c r="D1845" t="s">
        <v>595</v>
      </c>
      <c r="E1845" s="1">
        <v>443688167.58483201</v>
      </c>
      <c r="F1845">
        <v>32.966533587166097</v>
      </c>
      <c r="G1845" t="s">
        <v>462</v>
      </c>
    </row>
    <row r="1846" spans="1:7" x14ac:dyDescent="0.3">
      <c r="A1846">
        <v>1844</v>
      </c>
      <c r="B1846">
        <v>2021</v>
      </c>
      <c r="C1846">
        <v>9</v>
      </c>
      <c r="D1846" t="s">
        <v>596</v>
      </c>
      <c r="E1846" s="1">
        <v>547816756.07480204</v>
      </c>
      <c r="F1846">
        <v>23.8687572549421</v>
      </c>
      <c r="G1846" t="s">
        <v>462</v>
      </c>
    </row>
    <row r="1847" spans="1:7" x14ac:dyDescent="0.3">
      <c r="A1847">
        <v>1845</v>
      </c>
      <c r="B1847">
        <v>2021</v>
      </c>
      <c r="C1847">
        <v>10</v>
      </c>
      <c r="D1847" t="s">
        <v>558</v>
      </c>
      <c r="E1847" s="1">
        <v>1833825795.12988</v>
      </c>
      <c r="F1847">
        <v>6.1914975081663997</v>
      </c>
      <c r="G1847" t="s">
        <v>462</v>
      </c>
    </row>
    <row r="1848" spans="1:7" x14ac:dyDescent="0.3">
      <c r="A1848">
        <v>1846</v>
      </c>
      <c r="B1848">
        <v>2021</v>
      </c>
      <c r="C1848">
        <v>10</v>
      </c>
      <c r="D1848" t="s">
        <v>559</v>
      </c>
      <c r="E1848" s="1">
        <v>748665255.43713903</v>
      </c>
      <c r="F1848">
        <v>114.454071045978</v>
      </c>
      <c r="G1848" t="s">
        <v>462</v>
      </c>
    </row>
    <row r="1849" spans="1:7" x14ac:dyDescent="0.3">
      <c r="A1849">
        <v>1847</v>
      </c>
      <c r="B1849">
        <v>2021</v>
      </c>
      <c r="C1849">
        <v>10</v>
      </c>
      <c r="D1849" t="s">
        <v>560</v>
      </c>
      <c r="E1849" s="1">
        <v>8269171080.7181702</v>
      </c>
      <c r="F1849">
        <v>17.204560833762599</v>
      </c>
      <c r="G1849" t="s">
        <v>462</v>
      </c>
    </row>
    <row r="1850" spans="1:7" x14ac:dyDescent="0.3">
      <c r="A1850">
        <v>1848</v>
      </c>
      <c r="B1850">
        <v>2021</v>
      </c>
      <c r="C1850">
        <v>10</v>
      </c>
      <c r="D1850" t="s">
        <v>561</v>
      </c>
      <c r="E1850" s="1">
        <v>721383548.63761795</v>
      </c>
      <c r="F1850">
        <v>93.981825472800196</v>
      </c>
      <c r="G1850" t="s">
        <v>462</v>
      </c>
    </row>
    <row r="1851" spans="1:7" x14ac:dyDescent="0.3">
      <c r="A1851">
        <v>1849</v>
      </c>
      <c r="B1851">
        <v>2021</v>
      </c>
      <c r="C1851">
        <v>10</v>
      </c>
      <c r="D1851" t="s">
        <v>562</v>
      </c>
      <c r="E1851" s="1">
        <v>258287561.34354299</v>
      </c>
      <c r="F1851">
        <v>122.77611014767</v>
      </c>
      <c r="G1851" t="s">
        <v>462</v>
      </c>
    </row>
    <row r="1852" spans="1:7" x14ac:dyDescent="0.3">
      <c r="A1852">
        <v>1850</v>
      </c>
      <c r="B1852">
        <v>2021</v>
      </c>
      <c r="C1852">
        <v>10</v>
      </c>
      <c r="D1852" t="s">
        <v>563</v>
      </c>
      <c r="E1852" s="1">
        <v>610974628.21291006</v>
      </c>
      <c r="F1852">
        <v>73.448409204811298</v>
      </c>
      <c r="G1852" t="s">
        <v>462</v>
      </c>
    </row>
    <row r="1853" spans="1:7" x14ac:dyDescent="0.3">
      <c r="A1853">
        <v>1851</v>
      </c>
      <c r="B1853">
        <v>2021</v>
      </c>
      <c r="C1853">
        <v>10</v>
      </c>
      <c r="D1853" t="s">
        <v>564</v>
      </c>
      <c r="E1853" s="1">
        <v>227211778.53975901</v>
      </c>
      <c r="F1853">
        <v>85.6052181088656</v>
      </c>
      <c r="G1853" t="s">
        <v>462</v>
      </c>
    </row>
    <row r="1854" spans="1:7" x14ac:dyDescent="0.3">
      <c r="A1854">
        <v>1852</v>
      </c>
      <c r="B1854">
        <v>2021</v>
      </c>
      <c r="C1854">
        <v>10</v>
      </c>
      <c r="D1854" t="s">
        <v>565</v>
      </c>
      <c r="E1854" s="1">
        <v>3177950106.6955199</v>
      </c>
      <c r="F1854">
        <v>36.081522932998801</v>
      </c>
      <c r="G1854" t="s">
        <v>462</v>
      </c>
    </row>
    <row r="1855" spans="1:7" x14ac:dyDescent="0.3">
      <c r="A1855">
        <v>1853</v>
      </c>
      <c r="B1855">
        <v>2021</v>
      </c>
      <c r="C1855">
        <v>10</v>
      </c>
      <c r="D1855" t="s">
        <v>566</v>
      </c>
      <c r="E1855" s="1">
        <v>7443299576.6343002</v>
      </c>
      <c r="F1855">
        <v>15.304592006165599</v>
      </c>
      <c r="G1855" t="s">
        <v>462</v>
      </c>
    </row>
    <row r="1856" spans="1:7" x14ac:dyDescent="0.3">
      <c r="A1856">
        <v>1854</v>
      </c>
      <c r="B1856">
        <v>2021</v>
      </c>
      <c r="C1856">
        <v>10</v>
      </c>
      <c r="D1856" t="s">
        <v>567</v>
      </c>
      <c r="E1856" s="1">
        <v>320814751.264112</v>
      </c>
      <c r="F1856">
        <v>93.804754034367406</v>
      </c>
      <c r="G1856" t="s">
        <v>462</v>
      </c>
    </row>
    <row r="1857" spans="1:7" x14ac:dyDescent="0.3">
      <c r="A1857">
        <v>1855</v>
      </c>
      <c r="B1857">
        <v>2021</v>
      </c>
      <c r="C1857">
        <v>10</v>
      </c>
      <c r="D1857" t="s">
        <v>568</v>
      </c>
      <c r="E1857" s="1">
        <v>10295748731.2568</v>
      </c>
      <c r="F1857">
        <v>15.931802818430301</v>
      </c>
      <c r="G1857" t="s">
        <v>462</v>
      </c>
    </row>
    <row r="1858" spans="1:7" x14ac:dyDescent="0.3">
      <c r="A1858">
        <v>1856</v>
      </c>
      <c r="B1858">
        <v>2021</v>
      </c>
      <c r="C1858">
        <v>10</v>
      </c>
      <c r="D1858" t="s">
        <v>569</v>
      </c>
      <c r="E1858" s="1">
        <v>453167914.92408299</v>
      </c>
      <c r="F1858">
        <v>47.225078502586499</v>
      </c>
      <c r="G1858" t="s">
        <v>462</v>
      </c>
    </row>
    <row r="1859" spans="1:7" x14ac:dyDescent="0.3">
      <c r="A1859">
        <v>1857</v>
      </c>
      <c r="B1859">
        <v>2021</v>
      </c>
      <c r="C1859">
        <v>10</v>
      </c>
      <c r="D1859" t="s">
        <v>570</v>
      </c>
      <c r="E1859" s="1">
        <v>11800844813.4471</v>
      </c>
      <c r="F1859">
        <v>22.603213485493601</v>
      </c>
      <c r="G1859" t="s">
        <v>462</v>
      </c>
    </row>
    <row r="1860" spans="1:7" x14ac:dyDescent="0.3">
      <c r="A1860">
        <v>1858</v>
      </c>
      <c r="B1860">
        <v>2021</v>
      </c>
      <c r="C1860">
        <v>10</v>
      </c>
      <c r="D1860" t="s">
        <v>571</v>
      </c>
      <c r="E1860" s="1">
        <v>376596900.34721798</v>
      </c>
      <c r="F1860">
        <v>69.701799294643905</v>
      </c>
      <c r="G1860" t="s">
        <v>462</v>
      </c>
    </row>
    <row r="1861" spans="1:7" x14ac:dyDescent="0.3">
      <c r="A1861">
        <v>1859</v>
      </c>
      <c r="B1861">
        <v>2021</v>
      </c>
      <c r="C1861">
        <v>10</v>
      </c>
      <c r="D1861" t="s">
        <v>572</v>
      </c>
      <c r="E1861" s="1">
        <v>445516204.77779102</v>
      </c>
      <c r="F1861">
        <v>49.075134392969296</v>
      </c>
      <c r="G1861" t="s">
        <v>462</v>
      </c>
    </row>
    <row r="1862" spans="1:7" x14ac:dyDescent="0.3">
      <c r="A1862">
        <v>1860</v>
      </c>
      <c r="B1862">
        <v>2021</v>
      </c>
      <c r="C1862">
        <v>10</v>
      </c>
      <c r="D1862" t="s">
        <v>573</v>
      </c>
      <c r="E1862" s="1">
        <v>3676590388.79213</v>
      </c>
      <c r="F1862">
        <v>14.4892331742883</v>
      </c>
      <c r="G1862" t="s">
        <v>462</v>
      </c>
    </row>
    <row r="1863" spans="1:7" x14ac:dyDescent="0.3">
      <c r="A1863">
        <v>1861</v>
      </c>
      <c r="B1863">
        <v>2021</v>
      </c>
      <c r="C1863">
        <v>10</v>
      </c>
      <c r="D1863" t="s">
        <v>575</v>
      </c>
      <c r="E1863" s="1">
        <v>15608902054.800699</v>
      </c>
      <c r="F1863">
        <v>17.989204222338799</v>
      </c>
      <c r="G1863" t="s">
        <v>462</v>
      </c>
    </row>
    <row r="1864" spans="1:7" x14ac:dyDescent="0.3">
      <c r="A1864">
        <v>1862</v>
      </c>
      <c r="B1864">
        <v>2021</v>
      </c>
      <c r="C1864">
        <v>10</v>
      </c>
      <c r="D1864" t="s">
        <v>576</v>
      </c>
      <c r="E1864" s="1">
        <v>9119548004.6359005</v>
      </c>
      <c r="F1864">
        <v>19.134974079533801</v>
      </c>
      <c r="G1864" t="s">
        <v>462</v>
      </c>
    </row>
    <row r="1865" spans="1:7" x14ac:dyDescent="0.3">
      <c r="A1865">
        <v>1863</v>
      </c>
      <c r="B1865">
        <v>2021</v>
      </c>
      <c r="C1865">
        <v>10</v>
      </c>
      <c r="E1865" s="1">
        <v>161501956.81839201</v>
      </c>
      <c r="F1865">
        <v>18.373151535240101</v>
      </c>
      <c r="G1865" t="s">
        <v>462</v>
      </c>
    </row>
    <row r="1866" spans="1:7" x14ac:dyDescent="0.3">
      <c r="A1866">
        <v>1864</v>
      </c>
      <c r="B1866">
        <v>2021</v>
      </c>
      <c r="C1866">
        <v>10</v>
      </c>
      <c r="E1866" s="1">
        <v>65243578.451299801</v>
      </c>
      <c r="F1866">
        <v>19.863583217275899</v>
      </c>
      <c r="G1866" t="s">
        <v>462</v>
      </c>
    </row>
    <row r="1867" spans="1:7" x14ac:dyDescent="0.3">
      <c r="A1867">
        <v>1865</v>
      </c>
      <c r="B1867">
        <v>2021</v>
      </c>
      <c r="C1867">
        <v>10</v>
      </c>
      <c r="E1867" s="1">
        <v>50371439.409029402</v>
      </c>
      <c r="F1867">
        <v>17.081900119781402</v>
      </c>
      <c r="G1867" t="s">
        <v>462</v>
      </c>
    </row>
    <row r="1868" spans="1:7" x14ac:dyDescent="0.3">
      <c r="A1868">
        <v>1866</v>
      </c>
      <c r="B1868">
        <v>2021</v>
      </c>
      <c r="C1868">
        <v>10</v>
      </c>
      <c r="D1868" t="s">
        <v>577</v>
      </c>
      <c r="E1868" s="1">
        <v>556126121.47272003</v>
      </c>
      <c r="F1868">
        <v>98.644559859977505</v>
      </c>
      <c r="G1868" t="s">
        <v>462</v>
      </c>
    </row>
    <row r="1869" spans="1:7" x14ac:dyDescent="0.3">
      <c r="A1869">
        <v>1867</v>
      </c>
      <c r="B1869">
        <v>2021</v>
      </c>
      <c r="C1869">
        <v>10</v>
      </c>
      <c r="D1869" t="s">
        <v>578</v>
      </c>
      <c r="E1869" s="1">
        <v>1024312239.624</v>
      </c>
      <c r="F1869">
        <v>52.280666107029099</v>
      </c>
      <c r="G1869" t="s">
        <v>462</v>
      </c>
    </row>
    <row r="1870" spans="1:7" x14ac:dyDescent="0.3">
      <c r="A1870">
        <v>1868</v>
      </c>
      <c r="B1870">
        <v>2021</v>
      </c>
      <c r="C1870">
        <v>10</v>
      </c>
      <c r="D1870" t="s">
        <v>579</v>
      </c>
      <c r="E1870" s="1">
        <v>739992235.71109498</v>
      </c>
      <c r="F1870">
        <v>35.7585933034904</v>
      </c>
      <c r="G1870" t="s">
        <v>462</v>
      </c>
    </row>
    <row r="1871" spans="1:7" x14ac:dyDescent="0.3">
      <c r="A1871">
        <v>1869</v>
      </c>
      <c r="B1871">
        <v>2021</v>
      </c>
      <c r="C1871">
        <v>10</v>
      </c>
      <c r="D1871" t="s">
        <v>580</v>
      </c>
      <c r="E1871" s="1">
        <v>5512709205.3105698</v>
      </c>
      <c r="F1871">
        <v>20.740221082664601</v>
      </c>
      <c r="G1871" t="s">
        <v>462</v>
      </c>
    </row>
    <row r="1872" spans="1:7" x14ac:dyDescent="0.3">
      <c r="A1872">
        <v>1870</v>
      </c>
      <c r="B1872">
        <v>2021</v>
      </c>
      <c r="C1872">
        <v>10</v>
      </c>
      <c r="D1872" t="s">
        <v>581</v>
      </c>
      <c r="E1872" s="1">
        <v>7164472132.1464901</v>
      </c>
      <c r="F1872">
        <v>11.5775624572062</v>
      </c>
      <c r="G1872" t="s">
        <v>462</v>
      </c>
    </row>
    <row r="1873" spans="1:7" x14ac:dyDescent="0.3">
      <c r="A1873">
        <v>1871</v>
      </c>
      <c r="B1873">
        <v>2021</v>
      </c>
      <c r="C1873">
        <v>10</v>
      </c>
      <c r="D1873" t="s">
        <v>582</v>
      </c>
      <c r="E1873" s="1">
        <v>6661812818.3780298</v>
      </c>
      <c r="F1873">
        <v>15.565539613272099</v>
      </c>
      <c r="G1873" t="s">
        <v>462</v>
      </c>
    </row>
    <row r="1874" spans="1:7" x14ac:dyDescent="0.3">
      <c r="A1874">
        <v>1872</v>
      </c>
      <c r="B1874">
        <v>2021</v>
      </c>
      <c r="C1874">
        <v>10</v>
      </c>
      <c r="D1874" t="s">
        <v>583</v>
      </c>
      <c r="E1874" s="1">
        <v>406286451.81799197</v>
      </c>
      <c r="F1874">
        <v>11.734274728268</v>
      </c>
      <c r="G1874" t="s">
        <v>462</v>
      </c>
    </row>
    <row r="1875" spans="1:7" x14ac:dyDescent="0.3">
      <c r="A1875">
        <v>1873</v>
      </c>
      <c r="B1875">
        <v>2021</v>
      </c>
      <c r="C1875">
        <v>10</v>
      </c>
      <c r="D1875" t="s">
        <v>584</v>
      </c>
      <c r="E1875" s="1">
        <v>3932706090.7608199</v>
      </c>
      <c r="F1875">
        <v>28.640919329892402</v>
      </c>
      <c r="G1875" t="s">
        <v>462</v>
      </c>
    </row>
    <row r="1876" spans="1:7" x14ac:dyDescent="0.3">
      <c r="A1876">
        <v>1874</v>
      </c>
      <c r="B1876">
        <v>2021</v>
      </c>
      <c r="C1876">
        <v>10</v>
      </c>
      <c r="D1876" t="s">
        <v>585</v>
      </c>
      <c r="E1876" s="1">
        <v>3973088280.6458302</v>
      </c>
      <c r="F1876">
        <v>39.349121849724803</v>
      </c>
      <c r="G1876" t="s">
        <v>462</v>
      </c>
    </row>
    <row r="1877" spans="1:7" x14ac:dyDescent="0.3">
      <c r="A1877">
        <v>1875</v>
      </c>
      <c r="B1877">
        <v>2021</v>
      </c>
      <c r="C1877">
        <v>10</v>
      </c>
      <c r="D1877" t="s">
        <v>586</v>
      </c>
      <c r="E1877" s="1">
        <v>5535120142.6341896</v>
      </c>
      <c r="F1877">
        <v>15.7375152005577</v>
      </c>
      <c r="G1877" t="s">
        <v>462</v>
      </c>
    </row>
    <row r="1878" spans="1:7" x14ac:dyDescent="0.3">
      <c r="A1878">
        <v>1876</v>
      </c>
      <c r="B1878">
        <v>2021</v>
      </c>
      <c r="C1878">
        <v>10</v>
      </c>
      <c r="D1878" t="s">
        <v>587</v>
      </c>
      <c r="E1878" s="1">
        <v>2192163995.0931001</v>
      </c>
      <c r="F1878">
        <v>86.073652803410496</v>
      </c>
      <c r="G1878" t="s">
        <v>462</v>
      </c>
    </row>
    <row r="1879" spans="1:7" x14ac:dyDescent="0.3">
      <c r="A1879">
        <v>1877</v>
      </c>
      <c r="B1879">
        <v>2021</v>
      </c>
      <c r="C1879">
        <v>10</v>
      </c>
      <c r="D1879" t="s">
        <v>588</v>
      </c>
      <c r="E1879" s="1">
        <v>8407024390.8218403</v>
      </c>
      <c r="F1879">
        <v>16.588895309680399</v>
      </c>
      <c r="G1879" t="s">
        <v>462</v>
      </c>
    </row>
    <row r="1880" spans="1:7" x14ac:dyDescent="0.3">
      <c r="A1880">
        <v>1878</v>
      </c>
      <c r="B1880">
        <v>2021</v>
      </c>
      <c r="C1880">
        <v>10</v>
      </c>
      <c r="D1880" t="s">
        <v>589</v>
      </c>
      <c r="E1880" s="1">
        <v>1198291253.1898401</v>
      </c>
      <c r="F1880">
        <v>114.36131496768201</v>
      </c>
      <c r="G1880" t="s">
        <v>462</v>
      </c>
    </row>
    <row r="1881" spans="1:7" x14ac:dyDescent="0.3">
      <c r="A1881">
        <v>1879</v>
      </c>
      <c r="B1881">
        <v>2021</v>
      </c>
      <c r="C1881">
        <v>10</v>
      </c>
      <c r="D1881" t="s">
        <v>590</v>
      </c>
      <c r="E1881" s="1">
        <v>356173001.030999</v>
      </c>
      <c r="F1881">
        <v>111.213751772968</v>
      </c>
      <c r="G1881" t="s">
        <v>462</v>
      </c>
    </row>
    <row r="1882" spans="1:7" x14ac:dyDescent="0.3">
      <c r="A1882">
        <v>1880</v>
      </c>
      <c r="B1882">
        <v>2021</v>
      </c>
      <c r="C1882">
        <v>10</v>
      </c>
      <c r="D1882" t="s">
        <v>591</v>
      </c>
      <c r="E1882" s="1">
        <v>454996731.91757298</v>
      </c>
      <c r="F1882">
        <v>109.039373862951</v>
      </c>
      <c r="G1882" t="s">
        <v>462</v>
      </c>
    </row>
    <row r="1883" spans="1:7" x14ac:dyDescent="0.3">
      <c r="A1883">
        <v>1881</v>
      </c>
      <c r="B1883">
        <v>2021</v>
      </c>
      <c r="C1883">
        <v>10</v>
      </c>
      <c r="D1883" t="s">
        <v>592</v>
      </c>
      <c r="E1883" s="1">
        <v>521814786.00248098</v>
      </c>
      <c r="F1883">
        <v>124.820037746697</v>
      </c>
      <c r="G1883" t="s">
        <v>462</v>
      </c>
    </row>
    <row r="1884" spans="1:7" x14ac:dyDescent="0.3">
      <c r="A1884">
        <v>1882</v>
      </c>
      <c r="B1884">
        <v>2021</v>
      </c>
      <c r="C1884">
        <v>10</v>
      </c>
      <c r="D1884" t="s">
        <v>593</v>
      </c>
      <c r="E1884" s="1">
        <v>432368951.73227799</v>
      </c>
      <c r="F1884">
        <v>126.061543848269</v>
      </c>
      <c r="G1884" t="s">
        <v>462</v>
      </c>
    </row>
    <row r="1885" spans="1:7" x14ac:dyDescent="0.3">
      <c r="A1885">
        <v>1883</v>
      </c>
      <c r="B1885">
        <v>2021</v>
      </c>
      <c r="C1885">
        <v>10</v>
      </c>
      <c r="D1885" t="s">
        <v>594</v>
      </c>
      <c r="E1885" s="1">
        <v>686202133.41617095</v>
      </c>
      <c r="F1885">
        <v>107.12085194602599</v>
      </c>
      <c r="G1885" t="s">
        <v>462</v>
      </c>
    </row>
    <row r="1886" spans="1:7" x14ac:dyDescent="0.3">
      <c r="A1886">
        <v>1884</v>
      </c>
      <c r="B1886">
        <v>2021</v>
      </c>
      <c r="C1886">
        <v>10</v>
      </c>
      <c r="D1886" t="s">
        <v>595</v>
      </c>
      <c r="E1886" s="1">
        <v>443688167.58483201</v>
      </c>
      <c r="F1886">
        <v>130.37277280122899</v>
      </c>
      <c r="G1886" t="s">
        <v>462</v>
      </c>
    </row>
    <row r="1887" spans="1:7" x14ac:dyDescent="0.3">
      <c r="A1887">
        <v>1885</v>
      </c>
      <c r="B1887">
        <v>2021</v>
      </c>
      <c r="C1887">
        <v>10</v>
      </c>
      <c r="D1887" t="s">
        <v>596</v>
      </c>
      <c r="E1887" s="1">
        <v>547816756.07480204</v>
      </c>
      <c r="F1887">
        <v>111.10591399772299</v>
      </c>
      <c r="G1887" t="s">
        <v>462</v>
      </c>
    </row>
    <row r="1888" spans="1:7" x14ac:dyDescent="0.3">
      <c r="A1888">
        <v>1886</v>
      </c>
      <c r="B1888">
        <v>2021</v>
      </c>
      <c r="C1888">
        <v>11</v>
      </c>
      <c r="D1888" t="s">
        <v>558</v>
      </c>
      <c r="E1888" s="1">
        <v>1833825795.12988</v>
      </c>
      <c r="F1888">
        <v>52.922336746639097</v>
      </c>
      <c r="G1888" t="s">
        <v>462</v>
      </c>
    </row>
    <row r="1889" spans="1:7" x14ac:dyDescent="0.3">
      <c r="A1889">
        <v>1887</v>
      </c>
      <c r="B1889">
        <v>2021</v>
      </c>
      <c r="C1889">
        <v>11</v>
      </c>
      <c r="D1889" t="s">
        <v>559</v>
      </c>
      <c r="E1889" s="1">
        <v>748665255.43713903</v>
      </c>
      <c r="F1889">
        <v>166.33944111347699</v>
      </c>
      <c r="G1889" t="s">
        <v>462</v>
      </c>
    </row>
    <row r="1890" spans="1:7" x14ac:dyDescent="0.3">
      <c r="A1890">
        <v>1888</v>
      </c>
      <c r="B1890">
        <v>2021</v>
      </c>
      <c r="C1890">
        <v>11</v>
      </c>
      <c r="D1890" t="s">
        <v>560</v>
      </c>
      <c r="E1890" s="1">
        <v>8269171080.7181702</v>
      </c>
      <c r="F1890">
        <v>71.334375500376296</v>
      </c>
      <c r="G1890" t="s">
        <v>462</v>
      </c>
    </row>
    <row r="1891" spans="1:7" x14ac:dyDescent="0.3">
      <c r="A1891">
        <v>1889</v>
      </c>
      <c r="B1891">
        <v>2021</v>
      </c>
      <c r="C1891">
        <v>11</v>
      </c>
      <c r="D1891" t="s">
        <v>561</v>
      </c>
      <c r="E1891" s="1">
        <v>721383548.63761795</v>
      </c>
      <c r="F1891">
        <v>122.22150199631901</v>
      </c>
      <c r="G1891" t="s">
        <v>462</v>
      </c>
    </row>
    <row r="1892" spans="1:7" x14ac:dyDescent="0.3">
      <c r="A1892">
        <v>1890</v>
      </c>
      <c r="B1892">
        <v>2021</v>
      </c>
      <c r="C1892">
        <v>11</v>
      </c>
      <c r="D1892" t="s">
        <v>562</v>
      </c>
      <c r="E1892" s="1">
        <v>258287561.34354299</v>
      </c>
      <c r="F1892">
        <v>115.956756669219</v>
      </c>
      <c r="G1892" t="s">
        <v>462</v>
      </c>
    </row>
    <row r="1893" spans="1:7" x14ac:dyDescent="0.3">
      <c r="A1893">
        <v>1891</v>
      </c>
      <c r="B1893">
        <v>2021</v>
      </c>
      <c r="C1893">
        <v>11</v>
      </c>
      <c r="D1893" t="s">
        <v>563</v>
      </c>
      <c r="E1893" s="1">
        <v>610974628.21291006</v>
      </c>
      <c r="F1893">
        <v>176.474748095595</v>
      </c>
      <c r="G1893" t="s">
        <v>462</v>
      </c>
    </row>
    <row r="1894" spans="1:7" x14ac:dyDescent="0.3">
      <c r="A1894">
        <v>1892</v>
      </c>
      <c r="B1894">
        <v>2021</v>
      </c>
      <c r="C1894">
        <v>11</v>
      </c>
      <c r="D1894" t="s">
        <v>564</v>
      </c>
      <c r="E1894" s="1">
        <v>227211778.53975901</v>
      </c>
      <c r="F1894">
        <v>105.71243857740301</v>
      </c>
      <c r="G1894" t="s">
        <v>462</v>
      </c>
    </row>
    <row r="1895" spans="1:7" x14ac:dyDescent="0.3">
      <c r="A1895">
        <v>1893</v>
      </c>
      <c r="B1895">
        <v>2021</v>
      </c>
      <c r="C1895">
        <v>11</v>
      </c>
      <c r="D1895" t="s">
        <v>565</v>
      </c>
      <c r="E1895" s="1">
        <v>3177950106.6955199</v>
      </c>
      <c r="F1895">
        <v>157.94428503034601</v>
      </c>
      <c r="G1895" t="s">
        <v>462</v>
      </c>
    </row>
    <row r="1896" spans="1:7" x14ac:dyDescent="0.3">
      <c r="A1896">
        <v>1894</v>
      </c>
      <c r="B1896">
        <v>2021</v>
      </c>
      <c r="C1896">
        <v>11</v>
      </c>
      <c r="D1896" t="s">
        <v>566</v>
      </c>
      <c r="E1896" s="1">
        <v>7443299576.6343002</v>
      </c>
      <c r="F1896">
        <v>69.341993476591199</v>
      </c>
      <c r="G1896" t="s">
        <v>462</v>
      </c>
    </row>
    <row r="1897" spans="1:7" x14ac:dyDescent="0.3">
      <c r="A1897">
        <v>1895</v>
      </c>
      <c r="B1897">
        <v>2021</v>
      </c>
      <c r="C1897">
        <v>11</v>
      </c>
      <c r="D1897" t="s">
        <v>567</v>
      </c>
      <c r="E1897" s="1">
        <v>320814751.264112</v>
      </c>
      <c r="F1897">
        <v>102.22494836893399</v>
      </c>
      <c r="G1897" t="s">
        <v>462</v>
      </c>
    </row>
    <row r="1898" spans="1:7" x14ac:dyDescent="0.3">
      <c r="A1898">
        <v>1896</v>
      </c>
      <c r="B1898">
        <v>2021</v>
      </c>
      <c r="C1898">
        <v>11</v>
      </c>
      <c r="D1898" t="s">
        <v>568</v>
      </c>
      <c r="E1898" s="1">
        <v>10295748731.2568</v>
      </c>
      <c r="F1898">
        <v>66.703842217748203</v>
      </c>
      <c r="G1898" t="s">
        <v>462</v>
      </c>
    </row>
    <row r="1899" spans="1:7" x14ac:dyDescent="0.3">
      <c r="A1899">
        <v>1897</v>
      </c>
      <c r="B1899">
        <v>2021</v>
      </c>
      <c r="C1899">
        <v>11</v>
      </c>
      <c r="D1899" t="s">
        <v>569</v>
      </c>
      <c r="E1899" s="1">
        <v>453167914.92408299</v>
      </c>
      <c r="F1899">
        <v>153.008706215058</v>
      </c>
      <c r="G1899" t="s">
        <v>462</v>
      </c>
    </row>
    <row r="1900" spans="1:7" x14ac:dyDescent="0.3">
      <c r="A1900">
        <v>1898</v>
      </c>
      <c r="B1900">
        <v>2021</v>
      </c>
      <c r="C1900">
        <v>11</v>
      </c>
      <c r="D1900" t="s">
        <v>570</v>
      </c>
      <c r="E1900" s="1">
        <v>11800844813.4471</v>
      </c>
      <c r="F1900">
        <v>88.229712507553998</v>
      </c>
      <c r="G1900" t="s">
        <v>462</v>
      </c>
    </row>
    <row r="1901" spans="1:7" x14ac:dyDescent="0.3">
      <c r="A1901">
        <v>1899</v>
      </c>
      <c r="B1901">
        <v>2021</v>
      </c>
      <c r="C1901">
        <v>11</v>
      </c>
      <c r="D1901" t="s">
        <v>571</v>
      </c>
      <c r="E1901" s="1">
        <v>376596900.34721798</v>
      </c>
      <c r="F1901">
        <v>119.51643814673</v>
      </c>
      <c r="G1901" t="s">
        <v>462</v>
      </c>
    </row>
    <row r="1902" spans="1:7" x14ac:dyDescent="0.3">
      <c r="A1902">
        <v>1900</v>
      </c>
      <c r="B1902">
        <v>2021</v>
      </c>
      <c r="C1902">
        <v>11</v>
      </c>
      <c r="D1902" t="s">
        <v>572</v>
      </c>
      <c r="E1902" s="1">
        <v>445516204.77779102</v>
      </c>
      <c r="F1902">
        <v>125.80573701057401</v>
      </c>
      <c r="G1902" t="s">
        <v>462</v>
      </c>
    </row>
    <row r="1903" spans="1:7" x14ac:dyDescent="0.3">
      <c r="A1903">
        <v>1901</v>
      </c>
      <c r="B1903">
        <v>2021</v>
      </c>
      <c r="C1903">
        <v>11</v>
      </c>
      <c r="D1903" t="s">
        <v>573</v>
      </c>
      <c r="E1903" s="1">
        <v>3676590388.79213</v>
      </c>
      <c r="F1903">
        <v>47.873891821886502</v>
      </c>
      <c r="G1903" t="s">
        <v>462</v>
      </c>
    </row>
    <row r="1904" spans="1:7" x14ac:dyDescent="0.3">
      <c r="A1904">
        <v>1902</v>
      </c>
      <c r="B1904">
        <v>2021</v>
      </c>
      <c r="C1904">
        <v>11</v>
      </c>
      <c r="D1904" t="s">
        <v>575</v>
      </c>
      <c r="E1904" s="1">
        <v>15608902054.800699</v>
      </c>
      <c r="F1904">
        <v>72.646548884140003</v>
      </c>
      <c r="G1904" t="s">
        <v>462</v>
      </c>
    </row>
    <row r="1905" spans="1:7" x14ac:dyDescent="0.3">
      <c r="A1905">
        <v>1903</v>
      </c>
      <c r="B1905">
        <v>2021</v>
      </c>
      <c r="C1905">
        <v>11</v>
      </c>
      <c r="D1905" t="s">
        <v>576</v>
      </c>
      <c r="E1905" s="1">
        <v>9119548004.6359005</v>
      </c>
      <c r="F1905">
        <v>67.142397509318698</v>
      </c>
      <c r="G1905" t="s">
        <v>462</v>
      </c>
    </row>
    <row r="1906" spans="1:7" x14ac:dyDescent="0.3">
      <c r="A1906">
        <v>1904</v>
      </c>
      <c r="B1906">
        <v>2021</v>
      </c>
      <c r="C1906">
        <v>11</v>
      </c>
      <c r="E1906" s="1">
        <v>161501956.81839201</v>
      </c>
      <c r="F1906">
        <v>15.8810350067511</v>
      </c>
      <c r="G1906" t="s">
        <v>462</v>
      </c>
    </row>
    <row r="1907" spans="1:7" x14ac:dyDescent="0.3">
      <c r="A1907">
        <v>1905</v>
      </c>
      <c r="B1907">
        <v>2021</v>
      </c>
      <c r="C1907">
        <v>11</v>
      </c>
      <c r="E1907" s="1">
        <v>65243578.451299801</v>
      </c>
      <c r="F1907">
        <v>17.945027971521299</v>
      </c>
      <c r="G1907" t="s">
        <v>462</v>
      </c>
    </row>
    <row r="1908" spans="1:7" x14ac:dyDescent="0.3">
      <c r="A1908">
        <v>1906</v>
      </c>
      <c r="B1908">
        <v>2021</v>
      </c>
      <c r="C1908">
        <v>11</v>
      </c>
      <c r="E1908" s="1">
        <v>50371439.409029402</v>
      </c>
      <c r="F1908">
        <v>16.6341023936867</v>
      </c>
      <c r="G1908" t="s">
        <v>462</v>
      </c>
    </row>
    <row r="1909" spans="1:7" x14ac:dyDescent="0.3">
      <c r="A1909">
        <v>1907</v>
      </c>
      <c r="B1909">
        <v>2021</v>
      </c>
      <c r="C1909">
        <v>11</v>
      </c>
      <c r="D1909" t="s">
        <v>577</v>
      </c>
      <c r="E1909" s="1">
        <v>556126121.47272003</v>
      </c>
      <c r="F1909">
        <v>112.465801874852</v>
      </c>
      <c r="G1909" t="s">
        <v>462</v>
      </c>
    </row>
    <row r="1910" spans="1:7" x14ac:dyDescent="0.3">
      <c r="A1910">
        <v>1908</v>
      </c>
      <c r="B1910">
        <v>2021</v>
      </c>
      <c r="C1910">
        <v>11</v>
      </c>
      <c r="D1910" t="s">
        <v>578</v>
      </c>
      <c r="E1910" s="1">
        <v>1024312239.624</v>
      </c>
      <c r="F1910">
        <v>132.722800432122</v>
      </c>
      <c r="G1910" t="s">
        <v>462</v>
      </c>
    </row>
    <row r="1911" spans="1:7" x14ac:dyDescent="0.3">
      <c r="A1911">
        <v>1909</v>
      </c>
      <c r="B1911">
        <v>2021</v>
      </c>
      <c r="C1911">
        <v>11</v>
      </c>
      <c r="D1911" t="s">
        <v>579</v>
      </c>
      <c r="E1911" s="1">
        <v>739992235.71109498</v>
      </c>
      <c r="F1911">
        <v>133.147035640838</v>
      </c>
      <c r="G1911" t="s">
        <v>462</v>
      </c>
    </row>
    <row r="1912" spans="1:7" x14ac:dyDescent="0.3">
      <c r="A1912">
        <v>1910</v>
      </c>
      <c r="B1912">
        <v>2021</v>
      </c>
      <c r="C1912">
        <v>11</v>
      </c>
      <c r="D1912" t="s">
        <v>580</v>
      </c>
      <c r="E1912" s="1">
        <v>5512709205.3105698</v>
      </c>
      <c r="F1912">
        <v>132.15583741114401</v>
      </c>
      <c r="G1912" t="s">
        <v>462</v>
      </c>
    </row>
    <row r="1913" spans="1:7" x14ac:dyDescent="0.3">
      <c r="A1913">
        <v>1911</v>
      </c>
      <c r="B1913">
        <v>2021</v>
      </c>
      <c r="C1913">
        <v>11</v>
      </c>
      <c r="D1913" t="s">
        <v>581</v>
      </c>
      <c r="E1913" s="1">
        <v>7164472132.1464901</v>
      </c>
      <c r="F1913">
        <v>48.029399041957198</v>
      </c>
      <c r="G1913" t="s">
        <v>462</v>
      </c>
    </row>
    <row r="1914" spans="1:7" x14ac:dyDescent="0.3">
      <c r="A1914">
        <v>1912</v>
      </c>
      <c r="B1914">
        <v>2021</v>
      </c>
      <c r="C1914">
        <v>11</v>
      </c>
      <c r="D1914" t="s">
        <v>582</v>
      </c>
      <c r="E1914" s="1">
        <v>6661812818.3780298</v>
      </c>
      <c r="F1914">
        <v>49.768689980511503</v>
      </c>
      <c r="G1914" t="s">
        <v>462</v>
      </c>
    </row>
    <row r="1915" spans="1:7" x14ac:dyDescent="0.3">
      <c r="A1915">
        <v>1913</v>
      </c>
      <c r="B1915">
        <v>2021</v>
      </c>
      <c r="C1915">
        <v>11</v>
      </c>
      <c r="D1915" t="s">
        <v>583</v>
      </c>
      <c r="E1915" s="1">
        <v>406286451.81799197</v>
      </c>
      <c r="F1915">
        <v>47.974873079589599</v>
      </c>
      <c r="G1915" t="s">
        <v>462</v>
      </c>
    </row>
    <row r="1916" spans="1:7" x14ac:dyDescent="0.3">
      <c r="A1916">
        <v>1914</v>
      </c>
      <c r="B1916">
        <v>2021</v>
      </c>
      <c r="C1916">
        <v>11</v>
      </c>
      <c r="D1916" t="s">
        <v>584</v>
      </c>
      <c r="E1916" s="1">
        <v>3932706090.7608199</v>
      </c>
      <c r="F1916">
        <v>134.80194280293901</v>
      </c>
      <c r="G1916" t="s">
        <v>462</v>
      </c>
    </row>
    <row r="1917" spans="1:7" x14ac:dyDescent="0.3">
      <c r="A1917">
        <v>1915</v>
      </c>
      <c r="B1917">
        <v>2021</v>
      </c>
      <c r="C1917">
        <v>11</v>
      </c>
      <c r="D1917" t="s">
        <v>585</v>
      </c>
      <c r="E1917" s="1">
        <v>3973088280.6458302</v>
      </c>
      <c r="F1917">
        <v>164.55150933239801</v>
      </c>
      <c r="G1917" t="s">
        <v>462</v>
      </c>
    </row>
    <row r="1918" spans="1:7" x14ac:dyDescent="0.3">
      <c r="A1918">
        <v>1916</v>
      </c>
      <c r="B1918">
        <v>2021</v>
      </c>
      <c r="C1918">
        <v>11</v>
      </c>
      <c r="D1918" t="s">
        <v>586</v>
      </c>
      <c r="E1918" s="1">
        <v>5535120142.6341896</v>
      </c>
      <c r="F1918">
        <v>101.385335054398</v>
      </c>
      <c r="G1918" t="s">
        <v>462</v>
      </c>
    </row>
    <row r="1919" spans="1:7" x14ac:dyDescent="0.3">
      <c r="A1919">
        <v>1917</v>
      </c>
      <c r="B1919">
        <v>2021</v>
      </c>
      <c r="C1919">
        <v>11</v>
      </c>
      <c r="D1919" t="s">
        <v>587</v>
      </c>
      <c r="E1919" s="1">
        <v>2192163995.0931001</v>
      </c>
      <c r="F1919">
        <v>172.089403250483</v>
      </c>
      <c r="G1919" t="s">
        <v>462</v>
      </c>
    </row>
    <row r="1920" spans="1:7" x14ac:dyDescent="0.3">
      <c r="A1920">
        <v>1918</v>
      </c>
      <c r="B1920">
        <v>2021</v>
      </c>
      <c r="C1920">
        <v>11</v>
      </c>
      <c r="D1920" t="s">
        <v>588</v>
      </c>
      <c r="E1920" s="1">
        <v>8407024390.8218403</v>
      </c>
      <c r="F1920">
        <v>80.423635315831305</v>
      </c>
      <c r="G1920" t="s">
        <v>462</v>
      </c>
    </row>
    <row r="1921" spans="1:7" x14ac:dyDescent="0.3">
      <c r="A1921">
        <v>1919</v>
      </c>
      <c r="B1921">
        <v>2021</v>
      </c>
      <c r="C1921">
        <v>11</v>
      </c>
      <c r="D1921" t="s">
        <v>589</v>
      </c>
      <c r="E1921" s="1">
        <v>1198291253.1898401</v>
      </c>
      <c r="F1921">
        <v>165.308392929511</v>
      </c>
      <c r="G1921" t="s">
        <v>462</v>
      </c>
    </row>
    <row r="1922" spans="1:7" x14ac:dyDescent="0.3">
      <c r="A1922">
        <v>1920</v>
      </c>
      <c r="B1922">
        <v>2021</v>
      </c>
      <c r="C1922">
        <v>11</v>
      </c>
      <c r="D1922" t="s">
        <v>590</v>
      </c>
      <c r="E1922" s="1">
        <v>356173001.030999</v>
      </c>
      <c r="F1922">
        <v>151.954646572548</v>
      </c>
      <c r="G1922" t="s">
        <v>462</v>
      </c>
    </row>
    <row r="1923" spans="1:7" x14ac:dyDescent="0.3">
      <c r="A1923">
        <v>1921</v>
      </c>
      <c r="B1923">
        <v>2021</v>
      </c>
      <c r="C1923">
        <v>11</v>
      </c>
      <c r="D1923" t="s">
        <v>591</v>
      </c>
      <c r="E1923" s="1">
        <v>454996731.91757298</v>
      </c>
      <c r="F1923">
        <v>141.251698889832</v>
      </c>
      <c r="G1923" t="s">
        <v>462</v>
      </c>
    </row>
    <row r="1924" spans="1:7" x14ac:dyDescent="0.3">
      <c r="A1924">
        <v>1922</v>
      </c>
      <c r="B1924">
        <v>2021</v>
      </c>
      <c r="C1924">
        <v>11</v>
      </c>
      <c r="D1924" t="s">
        <v>592</v>
      </c>
      <c r="E1924" s="1">
        <v>521814786.00248098</v>
      </c>
      <c r="F1924">
        <v>109.81377808685301</v>
      </c>
      <c r="G1924" t="s">
        <v>462</v>
      </c>
    </row>
    <row r="1925" spans="1:7" x14ac:dyDescent="0.3">
      <c r="A1925">
        <v>1923</v>
      </c>
      <c r="B1925">
        <v>2021</v>
      </c>
      <c r="C1925">
        <v>11</v>
      </c>
      <c r="D1925" t="s">
        <v>593</v>
      </c>
      <c r="E1925" s="1">
        <v>432368951.73227799</v>
      </c>
      <c r="F1925">
        <v>92.245736174200999</v>
      </c>
      <c r="G1925" t="s">
        <v>462</v>
      </c>
    </row>
    <row r="1926" spans="1:7" x14ac:dyDescent="0.3">
      <c r="A1926">
        <v>1924</v>
      </c>
      <c r="B1926">
        <v>2021</v>
      </c>
      <c r="C1926">
        <v>11</v>
      </c>
      <c r="D1926" t="s">
        <v>594</v>
      </c>
      <c r="E1926" s="1">
        <v>686202133.41617095</v>
      </c>
      <c r="F1926">
        <v>81.0877814185463</v>
      </c>
      <c r="G1926" t="s">
        <v>462</v>
      </c>
    </row>
    <row r="1927" spans="1:7" x14ac:dyDescent="0.3">
      <c r="A1927">
        <v>1925</v>
      </c>
      <c r="B1927">
        <v>2021</v>
      </c>
      <c r="C1927">
        <v>11</v>
      </c>
      <c r="D1927" t="s">
        <v>595</v>
      </c>
      <c r="E1927" s="1">
        <v>443688167.58483201</v>
      </c>
      <c r="F1927">
        <v>94.403922562549894</v>
      </c>
      <c r="G1927" t="s">
        <v>462</v>
      </c>
    </row>
    <row r="1928" spans="1:7" x14ac:dyDescent="0.3">
      <c r="A1928">
        <v>1926</v>
      </c>
      <c r="B1928">
        <v>2021</v>
      </c>
      <c r="C1928">
        <v>11</v>
      </c>
      <c r="D1928" t="s">
        <v>596</v>
      </c>
      <c r="E1928" s="1">
        <v>547816756.07480204</v>
      </c>
      <c r="F1928">
        <v>107.482950147244</v>
      </c>
      <c r="G1928" t="s">
        <v>462</v>
      </c>
    </row>
    <row r="1929" spans="1:7" x14ac:dyDescent="0.3">
      <c r="A1929">
        <v>1927</v>
      </c>
      <c r="B1929">
        <v>2021</v>
      </c>
      <c r="C1929">
        <v>12</v>
      </c>
      <c r="D1929" t="s">
        <v>558</v>
      </c>
      <c r="E1929" s="1">
        <v>1833825795.12988</v>
      </c>
      <c r="F1929">
        <v>166.63629251495101</v>
      </c>
      <c r="G1929" t="s">
        <v>462</v>
      </c>
    </row>
    <row r="1930" spans="1:7" x14ac:dyDescent="0.3">
      <c r="A1930">
        <v>1928</v>
      </c>
      <c r="B1930">
        <v>2021</v>
      </c>
      <c r="C1930">
        <v>12</v>
      </c>
      <c r="D1930" t="s">
        <v>559</v>
      </c>
      <c r="E1930" s="1">
        <v>748665255.43713903</v>
      </c>
      <c r="F1930">
        <v>278.82817739714397</v>
      </c>
      <c r="G1930" t="s">
        <v>462</v>
      </c>
    </row>
    <row r="1931" spans="1:7" x14ac:dyDescent="0.3">
      <c r="A1931">
        <v>1929</v>
      </c>
      <c r="B1931">
        <v>2021</v>
      </c>
      <c r="C1931">
        <v>12</v>
      </c>
      <c r="D1931" t="s">
        <v>560</v>
      </c>
      <c r="E1931" s="1">
        <v>8269171080.7181702</v>
      </c>
      <c r="F1931">
        <v>176.65872710437199</v>
      </c>
      <c r="G1931" t="s">
        <v>462</v>
      </c>
    </row>
    <row r="1932" spans="1:7" x14ac:dyDescent="0.3">
      <c r="A1932">
        <v>1930</v>
      </c>
      <c r="B1932">
        <v>2021</v>
      </c>
      <c r="C1932">
        <v>12</v>
      </c>
      <c r="D1932" t="s">
        <v>561</v>
      </c>
      <c r="E1932" s="1">
        <v>721383548.63761795</v>
      </c>
      <c r="F1932">
        <v>131.89694155937801</v>
      </c>
      <c r="G1932" t="s">
        <v>462</v>
      </c>
    </row>
    <row r="1933" spans="1:7" x14ac:dyDescent="0.3">
      <c r="A1933">
        <v>1931</v>
      </c>
      <c r="B1933">
        <v>2021</v>
      </c>
      <c r="C1933">
        <v>12</v>
      </c>
      <c r="D1933" t="s">
        <v>562</v>
      </c>
      <c r="E1933" s="1">
        <v>258287561.34354299</v>
      </c>
      <c r="F1933">
        <v>157.89216988582299</v>
      </c>
      <c r="G1933" t="s">
        <v>462</v>
      </c>
    </row>
    <row r="1934" spans="1:7" x14ac:dyDescent="0.3">
      <c r="A1934">
        <v>1932</v>
      </c>
      <c r="B1934">
        <v>2021</v>
      </c>
      <c r="C1934">
        <v>12</v>
      </c>
      <c r="D1934" t="s">
        <v>563</v>
      </c>
      <c r="E1934" s="1">
        <v>610974628.21291006</v>
      </c>
      <c r="F1934">
        <v>175.849198628159</v>
      </c>
      <c r="G1934" t="s">
        <v>462</v>
      </c>
    </row>
    <row r="1935" spans="1:7" x14ac:dyDescent="0.3">
      <c r="A1935">
        <v>1933</v>
      </c>
      <c r="B1935">
        <v>2021</v>
      </c>
      <c r="C1935">
        <v>12</v>
      </c>
      <c r="D1935" t="s">
        <v>564</v>
      </c>
      <c r="E1935" s="1">
        <v>227211778.53975901</v>
      </c>
      <c r="F1935">
        <v>116.408685819266</v>
      </c>
      <c r="G1935" t="s">
        <v>462</v>
      </c>
    </row>
    <row r="1936" spans="1:7" x14ac:dyDescent="0.3">
      <c r="A1936">
        <v>1934</v>
      </c>
      <c r="B1936">
        <v>2021</v>
      </c>
      <c r="C1936">
        <v>12</v>
      </c>
      <c r="D1936" t="s">
        <v>565</v>
      </c>
      <c r="E1936" s="1">
        <v>3177950106.6955199</v>
      </c>
      <c r="F1936">
        <v>180.769426199728</v>
      </c>
      <c r="G1936" t="s">
        <v>462</v>
      </c>
    </row>
    <row r="1937" spans="1:7" x14ac:dyDescent="0.3">
      <c r="A1937">
        <v>1935</v>
      </c>
      <c r="B1937">
        <v>2021</v>
      </c>
      <c r="C1937">
        <v>12</v>
      </c>
      <c r="D1937" t="s">
        <v>566</v>
      </c>
      <c r="E1937" s="1">
        <v>7443299576.6343002</v>
      </c>
      <c r="F1937">
        <v>199.65274996246501</v>
      </c>
      <c r="G1937" t="s">
        <v>462</v>
      </c>
    </row>
    <row r="1938" spans="1:7" x14ac:dyDescent="0.3">
      <c r="A1938">
        <v>1936</v>
      </c>
      <c r="B1938">
        <v>2021</v>
      </c>
      <c r="C1938">
        <v>12</v>
      </c>
      <c r="D1938" t="s">
        <v>567</v>
      </c>
      <c r="E1938" s="1">
        <v>320814751.264112</v>
      </c>
      <c r="F1938">
        <v>110.142480707489</v>
      </c>
      <c r="G1938" t="s">
        <v>462</v>
      </c>
    </row>
    <row r="1939" spans="1:7" x14ac:dyDescent="0.3">
      <c r="A1939">
        <v>1937</v>
      </c>
      <c r="B1939">
        <v>2021</v>
      </c>
      <c r="C1939">
        <v>12</v>
      </c>
      <c r="D1939" t="s">
        <v>568</v>
      </c>
      <c r="E1939" s="1">
        <v>10295748731.2568</v>
      </c>
      <c r="F1939">
        <v>214.83845958050301</v>
      </c>
      <c r="G1939" t="s">
        <v>462</v>
      </c>
    </row>
    <row r="1940" spans="1:7" x14ac:dyDescent="0.3">
      <c r="A1940">
        <v>1938</v>
      </c>
      <c r="B1940">
        <v>2021</v>
      </c>
      <c r="C1940">
        <v>12</v>
      </c>
      <c r="D1940" t="s">
        <v>569</v>
      </c>
      <c r="E1940" s="1">
        <v>453167914.92408299</v>
      </c>
      <c r="F1940">
        <v>176.929069092806</v>
      </c>
      <c r="G1940" t="s">
        <v>462</v>
      </c>
    </row>
    <row r="1941" spans="1:7" x14ac:dyDescent="0.3">
      <c r="A1941">
        <v>1939</v>
      </c>
      <c r="B1941">
        <v>2021</v>
      </c>
      <c r="C1941">
        <v>12</v>
      </c>
      <c r="D1941" t="s">
        <v>570</v>
      </c>
      <c r="E1941" s="1">
        <v>11800844813.4471</v>
      </c>
      <c r="F1941">
        <v>227.28844030034901</v>
      </c>
      <c r="G1941" t="s">
        <v>462</v>
      </c>
    </row>
    <row r="1942" spans="1:7" x14ac:dyDescent="0.3">
      <c r="A1942">
        <v>1940</v>
      </c>
      <c r="B1942">
        <v>2021</v>
      </c>
      <c r="C1942">
        <v>12</v>
      </c>
      <c r="D1942" t="s">
        <v>571</v>
      </c>
      <c r="E1942" s="1">
        <v>376596900.34721798</v>
      </c>
      <c r="F1942">
        <v>126.613889198875</v>
      </c>
      <c r="G1942" t="s">
        <v>462</v>
      </c>
    </row>
    <row r="1943" spans="1:7" x14ac:dyDescent="0.3">
      <c r="A1943">
        <v>1941</v>
      </c>
      <c r="B1943">
        <v>2021</v>
      </c>
      <c r="C1943">
        <v>12</v>
      </c>
      <c r="D1943" t="s">
        <v>572</v>
      </c>
      <c r="E1943" s="1">
        <v>445516204.77779102</v>
      </c>
      <c r="F1943">
        <v>134.11126678713001</v>
      </c>
      <c r="G1943" t="s">
        <v>462</v>
      </c>
    </row>
    <row r="1944" spans="1:7" x14ac:dyDescent="0.3">
      <c r="A1944">
        <v>1942</v>
      </c>
      <c r="B1944">
        <v>2021</v>
      </c>
      <c r="C1944">
        <v>12</v>
      </c>
      <c r="D1944" t="s">
        <v>573</v>
      </c>
      <c r="E1944" s="1">
        <v>3676590388.79213</v>
      </c>
      <c r="F1944">
        <v>89.837591387797303</v>
      </c>
      <c r="G1944" t="s">
        <v>462</v>
      </c>
    </row>
    <row r="1945" spans="1:7" x14ac:dyDescent="0.3">
      <c r="A1945">
        <v>1943</v>
      </c>
      <c r="B1945">
        <v>2021</v>
      </c>
      <c r="C1945">
        <v>12</v>
      </c>
      <c r="D1945" t="s">
        <v>575</v>
      </c>
      <c r="E1945" s="1">
        <v>15608902054.800699</v>
      </c>
      <c r="F1945">
        <v>233.44981591559099</v>
      </c>
      <c r="G1945" t="s">
        <v>462</v>
      </c>
    </row>
    <row r="1946" spans="1:7" x14ac:dyDescent="0.3">
      <c r="A1946">
        <v>1944</v>
      </c>
      <c r="B1946">
        <v>2021</v>
      </c>
      <c r="C1946">
        <v>12</v>
      </c>
      <c r="D1946" t="s">
        <v>576</v>
      </c>
      <c r="E1946" s="1">
        <v>9119548004.6359005</v>
      </c>
      <c r="F1946">
        <v>181.92450970972899</v>
      </c>
      <c r="G1946" t="s">
        <v>462</v>
      </c>
    </row>
    <row r="1947" spans="1:7" x14ac:dyDescent="0.3">
      <c r="A1947">
        <v>1945</v>
      </c>
      <c r="B1947">
        <v>2021</v>
      </c>
      <c r="C1947">
        <v>12</v>
      </c>
      <c r="E1947" s="1">
        <v>161501956.81839201</v>
      </c>
      <c r="F1947">
        <v>153.557526255634</v>
      </c>
      <c r="G1947" t="s">
        <v>462</v>
      </c>
    </row>
    <row r="1948" spans="1:7" x14ac:dyDescent="0.3">
      <c r="A1948">
        <v>1946</v>
      </c>
      <c r="B1948">
        <v>2021</v>
      </c>
      <c r="C1948">
        <v>12</v>
      </c>
      <c r="E1948" s="1">
        <v>65243578.451299801</v>
      </c>
      <c r="F1948">
        <v>195.12120753146201</v>
      </c>
      <c r="G1948" t="s">
        <v>462</v>
      </c>
    </row>
    <row r="1949" spans="1:7" x14ac:dyDescent="0.3">
      <c r="A1949">
        <v>1947</v>
      </c>
      <c r="B1949">
        <v>2021</v>
      </c>
      <c r="C1949">
        <v>12</v>
      </c>
      <c r="E1949" s="1">
        <v>50371439.409029402</v>
      </c>
      <c r="F1949">
        <v>202.875554156303</v>
      </c>
      <c r="G1949" t="s">
        <v>462</v>
      </c>
    </row>
    <row r="1950" spans="1:7" x14ac:dyDescent="0.3">
      <c r="A1950">
        <v>1948</v>
      </c>
      <c r="B1950">
        <v>2021</v>
      </c>
      <c r="C1950">
        <v>12</v>
      </c>
      <c r="D1950" t="s">
        <v>577</v>
      </c>
      <c r="E1950" s="1">
        <v>556126121.47272003</v>
      </c>
      <c r="F1950">
        <v>112.974545667808</v>
      </c>
      <c r="G1950" t="s">
        <v>462</v>
      </c>
    </row>
    <row r="1951" spans="1:7" x14ac:dyDescent="0.3">
      <c r="A1951">
        <v>1949</v>
      </c>
      <c r="B1951">
        <v>2021</v>
      </c>
      <c r="C1951">
        <v>12</v>
      </c>
      <c r="D1951" t="s">
        <v>578</v>
      </c>
      <c r="E1951" s="1">
        <v>1024312239.624</v>
      </c>
      <c r="F1951">
        <v>134.351141569563</v>
      </c>
      <c r="G1951" t="s">
        <v>462</v>
      </c>
    </row>
    <row r="1952" spans="1:7" x14ac:dyDescent="0.3">
      <c r="A1952">
        <v>1950</v>
      </c>
      <c r="B1952">
        <v>2021</v>
      </c>
      <c r="C1952">
        <v>12</v>
      </c>
      <c r="D1952" t="s">
        <v>579</v>
      </c>
      <c r="E1952" s="1">
        <v>739992235.71109498</v>
      </c>
      <c r="F1952">
        <v>146.66018046065199</v>
      </c>
      <c r="G1952" t="s">
        <v>462</v>
      </c>
    </row>
    <row r="1953" spans="1:7" x14ac:dyDescent="0.3">
      <c r="A1953">
        <v>1951</v>
      </c>
      <c r="B1953">
        <v>2021</v>
      </c>
      <c r="C1953">
        <v>12</v>
      </c>
      <c r="D1953" t="s">
        <v>580</v>
      </c>
      <c r="E1953" s="1">
        <v>5512709205.3105698</v>
      </c>
      <c r="F1953">
        <v>208.21642010830701</v>
      </c>
      <c r="G1953" t="s">
        <v>462</v>
      </c>
    </row>
    <row r="1954" spans="1:7" x14ac:dyDescent="0.3">
      <c r="A1954">
        <v>1952</v>
      </c>
      <c r="B1954">
        <v>2021</v>
      </c>
      <c r="C1954">
        <v>12</v>
      </c>
      <c r="D1954" t="s">
        <v>581</v>
      </c>
      <c r="E1954" s="1">
        <v>7164472132.1464901</v>
      </c>
      <c r="F1954">
        <v>206.70526229764201</v>
      </c>
      <c r="G1954" t="s">
        <v>462</v>
      </c>
    </row>
    <row r="1955" spans="1:7" x14ac:dyDescent="0.3">
      <c r="A1955">
        <v>1953</v>
      </c>
      <c r="B1955">
        <v>2021</v>
      </c>
      <c r="C1955">
        <v>12</v>
      </c>
      <c r="D1955" t="s">
        <v>582</v>
      </c>
      <c r="E1955" s="1">
        <v>6661812818.3780298</v>
      </c>
      <c r="F1955">
        <v>222.986801082369</v>
      </c>
      <c r="G1955" t="s">
        <v>462</v>
      </c>
    </row>
    <row r="1956" spans="1:7" x14ac:dyDescent="0.3">
      <c r="A1956">
        <v>1954</v>
      </c>
      <c r="B1956">
        <v>2021</v>
      </c>
      <c r="C1956">
        <v>12</v>
      </c>
      <c r="D1956" t="s">
        <v>583</v>
      </c>
      <c r="E1956" s="1">
        <v>406286451.81799197</v>
      </c>
      <c r="F1956">
        <v>134.044639873866</v>
      </c>
      <c r="G1956" t="s">
        <v>462</v>
      </c>
    </row>
    <row r="1957" spans="1:7" x14ac:dyDescent="0.3">
      <c r="A1957">
        <v>1955</v>
      </c>
      <c r="B1957">
        <v>2021</v>
      </c>
      <c r="C1957">
        <v>12</v>
      </c>
      <c r="D1957" t="s">
        <v>584</v>
      </c>
      <c r="E1957" s="1">
        <v>3932706090.7608199</v>
      </c>
      <c r="F1957">
        <v>141.00739932480801</v>
      </c>
      <c r="G1957" t="s">
        <v>462</v>
      </c>
    </row>
    <row r="1958" spans="1:7" x14ac:dyDescent="0.3">
      <c r="A1958">
        <v>1956</v>
      </c>
      <c r="B1958">
        <v>2021</v>
      </c>
      <c r="C1958">
        <v>12</v>
      </c>
      <c r="D1958" t="s">
        <v>585</v>
      </c>
      <c r="E1958" s="1">
        <v>3973088280.6458302</v>
      </c>
      <c r="F1958">
        <v>227.00915211487199</v>
      </c>
      <c r="G1958" t="s">
        <v>462</v>
      </c>
    </row>
    <row r="1959" spans="1:7" x14ac:dyDescent="0.3">
      <c r="A1959">
        <v>1957</v>
      </c>
      <c r="B1959">
        <v>2021</v>
      </c>
      <c r="C1959">
        <v>12</v>
      </c>
      <c r="D1959" t="s">
        <v>586</v>
      </c>
      <c r="E1959" s="1">
        <v>5535120142.6341896</v>
      </c>
      <c r="F1959">
        <v>128.27754533368599</v>
      </c>
      <c r="G1959" t="s">
        <v>462</v>
      </c>
    </row>
    <row r="1960" spans="1:7" x14ac:dyDescent="0.3">
      <c r="A1960">
        <v>1958</v>
      </c>
      <c r="B1960">
        <v>2021</v>
      </c>
      <c r="C1960">
        <v>12</v>
      </c>
      <c r="D1960" t="s">
        <v>587</v>
      </c>
      <c r="E1960" s="1">
        <v>2192163995.0931001</v>
      </c>
      <c r="F1960">
        <v>277.47561189326501</v>
      </c>
      <c r="G1960" t="s">
        <v>462</v>
      </c>
    </row>
    <row r="1961" spans="1:7" x14ac:dyDescent="0.3">
      <c r="A1961">
        <v>1959</v>
      </c>
      <c r="B1961">
        <v>2021</v>
      </c>
      <c r="C1961">
        <v>12</v>
      </c>
      <c r="D1961" t="s">
        <v>588</v>
      </c>
      <c r="E1961" s="1">
        <v>8407024390.8218403</v>
      </c>
      <c r="F1961">
        <v>186.16145631747699</v>
      </c>
      <c r="G1961" t="s">
        <v>462</v>
      </c>
    </row>
    <row r="1962" spans="1:7" x14ac:dyDescent="0.3">
      <c r="A1962">
        <v>1960</v>
      </c>
      <c r="B1962">
        <v>2021</v>
      </c>
      <c r="C1962">
        <v>12</v>
      </c>
      <c r="D1962" t="s">
        <v>589</v>
      </c>
      <c r="E1962" s="1">
        <v>1198291253.1898401</v>
      </c>
      <c r="F1962">
        <v>217.94390939991001</v>
      </c>
      <c r="G1962" t="s">
        <v>462</v>
      </c>
    </row>
    <row r="1963" spans="1:7" x14ac:dyDescent="0.3">
      <c r="A1963">
        <v>1961</v>
      </c>
      <c r="B1963">
        <v>2021</v>
      </c>
      <c r="C1963">
        <v>12</v>
      </c>
      <c r="D1963" t="s">
        <v>590</v>
      </c>
      <c r="E1963" s="1">
        <v>356173001.030999</v>
      </c>
      <c r="F1963">
        <v>151.58296165361301</v>
      </c>
      <c r="G1963" t="s">
        <v>462</v>
      </c>
    </row>
    <row r="1964" spans="1:7" x14ac:dyDescent="0.3">
      <c r="A1964">
        <v>1962</v>
      </c>
      <c r="B1964">
        <v>2021</v>
      </c>
      <c r="C1964">
        <v>12</v>
      </c>
      <c r="D1964" t="s">
        <v>591</v>
      </c>
      <c r="E1964" s="1">
        <v>454996731.91757298</v>
      </c>
      <c r="F1964">
        <v>141.64230753424499</v>
      </c>
      <c r="G1964" t="s">
        <v>462</v>
      </c>
    </row>
    <row r="1965" spans="1:7" x14ac:dyDescent="0.3">
      <c r="A1965">
        <v>1963</v>
      </c>
      <c r="B1965">
        <v>2021</v>
      </c>
      <c r="C1965">
        <v>12</v>
      </c>
      <c r="D1965" t="s">
        <v>592</v>
      </c>
      <c r="E1965" s="1">
        <v>521814786.00248098</v>
      </c>
      <c r="F1965">
        <v>173.88800947903201</v>
      </c>
      <c r="G1965" t="s">
        <v>462</v>
      </c>
    </row>
    <row r="1966" spans="1:7" x14ac:dyDescent="0.3">
      <c r="A1966">
        <v>1964</v>
      </c>
      <c r="B1966">
        <v>2021</v>
      </c>
      <c r="C1966">
        <v>12</v>
      </c>
      <c r="D1966" t="s">
        <v>593</v>
      </c>
      <c r="E1966" s="1">
        <v>432368951.73227799</v>
      </c>
      <c r="F1966">
        <v>127.775981977615</v>
      </c>
      <c r="G1966" t="s">
        <v>462</v>
      </c>
    </row>
    <row r="1967" spans="1:7" x14ac:dyDescent="0.3">
      <c r="A1967">
        <v>1965</v>
      </c>
      <c r="B1967">
        <v>2021</v>
      </c>
      <c r="C1967">
        <v>12</v>
      </c>
      <c r="D1967" t="s">
        <v>594</v>
      </c>
      <c r="E1967" s="1">
        <v>686202133.41617095</v>
      </c>
      <c r="F1967">
        <v>137.395728403204</v>
      </c>
      <c r="G1967" t="s">
        <v>462</v>
      </c>
    </row>
    <row r="1968" spans="1:7" x14ac:dyDescent="0.3">
      <c r="A1968">
        <v>1966</v>
      </c>
      <c r="B1968">
        <v>2021</v>
      </c>
      <c r="C1968">
        <v>12</v>
      </c>
      <c r="D1968" t="s">
        <v>595</v>
      </c>
      <c r="E1968" s="1">
        <v>443688167.58483201</v>
      </c>
      <c r="F1968">
        <v>112.038551120409</v>
      </c>
      <c r="G1968" t="s">
        <v>462</v>
      </c>
    </row>
    <row r="1969" spans="1:7" x14ac:dyDescent="0.3">
      <c r="A1969">
        <v>1967</v>
      </c>
      <c r="B1969">
        <v>2021</v>
      </c>
      <c r="C1969">
        <v>12</v>
      </c>
      <c r="D1969" t="s">
        <v>596</v>
      </c>
      <c r="E1969" s="1">
        <v>547816756.07480204</v>
      </c>
      <c r="F1969">
        <v>109.004787981552</v>
      </c>
      <c r="G1969" t="s">
        <v>462</v>
      </c>
    </row>
    <row r="1970" spans="1:7" x14ac:dyDescent="0.3">
      <c r="A1970">
        <v>1968</v>
      </c>
      <c r="B1970">
        <v>2022</v>
      </c>
      <c r="C1970">
        <v>1</v>
      </c>
      <c r="D1970" t="s">
        <v>558</v>
      </c>
      <c r="E1970" s="1">
        <v>1833825795.12988</v>
      </c>
      <c r="F1970">
        <v>7.5900540674898496</v>
      </c>
      <c r="G1970" t="s">
        <v>462</v>
      </c>
    </row>
    <row r="1971" spans="1:7" x14ac:dyDescent="0.3">
      <c r="A1971">
        <v>1969</v>
      </c>
      <c r="B1971">
        <v>2022</v>
      </c>
      <c r="C1971">
        <v>1</v>
      </c>
      <c r="D1971" t="s">
        <v>559</v>
      </c>
      <c r="E1971" s="1">
        <v>748665255.43713903</v>
      </c>
      <c r="F1971">
        <v>43.689697888428199</v>
      </c>
      <c r="G1971" t="s">
        <v>462</v>
      </c>
    </row>
    <row r="1972" spans="1:7" x14ac:dyDescent="0.3">
      <c r="A1972">
        <v>1970</v>
      </c>
      <c r="B1972">
        <v>2022</v>
      </c>
      <c r="C1972">
        <v>1</v>
      </c>
      <c r="D1972" t="s">
        <v>560</v>
      </c>
      <c r="E1972" s="1">
        <v>8269171080.7181702</v>
      </c>
      <c r="F1972">
        <v>7.7368414294818297</v>
      </c>
      <c r="G1972" t="s">
        <v>462</v>
      </c>
    </row>
    <row r="1973" spans="1:7" x14ac:dyDescent="0.3">
      <c r="A1973">
        <v>1971</v>
      </c>
      <c r="B1973">
        <v>2022</v>
      </c>
      <c r="C1973">
        <v>1</v>
      </c>
      <c r="D1973" t="s">
        <v>561</v>
      </c>
      <c r="E1973" s="1">
        <v>721383548.63761795</v>
      </c>
      <c r="F1973">
        <v>36.462751397281899</v>
      </c>
      <c r="G1973" t="s">
        <v>462</v>
      </c>
    </row>
    <row r="1974" spans="1:7" x14ac:dyDescent="0.3">
      <c r="A1974">
        <v>1972</v>
      </c>
      <c r="B1974">
        <v>2022</v>
      </c>
      <c r="C1974">
        <v>1</v>
      </c>
      <c r="D1974" t="s">
        <v>562</v>
      </c>
      <c r="E1974" s="1">
        <v>258287561.34354299</v>
      </c>
      <c r="F1974">
        <v>46.199064584349998</v>
      </c>
      <c r="G1974" t="s">
        <v>462</v>
      </c>
    </row>
    <row r="1975" spans="1:7" x14ac:dyDescent="0.3">
      <c r="A1975">
        <v>1973</v>
      </c>
      <c r="B1975">
        <v>2022</v>
      </c>
      <c r="C1975">
        <v>1</v>
      </c>
      <c r="D1975" t="s">
        <v>563</v>
      </c>
      <c r="E1975" s="1">
        <v>610974628.21291006</v>
      </c>
      <c r="F1975">
        <v>25.069135916376201</v>
      </c>
      <c r="G1975" t="s">
        <v>462</v>
      </c>
    </row>
    <row r="1976" spans="1:7" x14ac:dyDescent="0.3">
      <c r="A1976">
        <v>1974</v>
      </c>
      <c r="B1976">
        <v>2022</v>
      </c>
      <c r="C1976">
        <v>1</v>
      </c>
      <c r="D1976" t="s">
        <v>564</v>
      </c>
      <c r="E1976" s="1">
        <v>227211778.53975901</v>
      </c>
      <c r="F1976">
        <v>31.435107490765201</v>
      </c>
      <c r="G1976" t="s">
        <v>462</v>
      </c>
    </row>
    <row r="1977" spans="1:7" x14ac:dyDescent="0.3">
      <c r="A1977">
        <v>1975</v>
      </c>
      <c r="B1977">
        <v>2022</v>
      </c>
      <c r="C1977">
        <v>1</v>
      </c>
      <c r="D1977" t="s">
        <v>565</v>
      </c>
      <c r="E1977" s="1">
        <v>3177950106.6955199</v>
      </c>
      <c r="F1977">
        <v>21.436250956466999</v>
      </c>
      <c r="G1977" t="s">
        <v>462</v>
      </c>
    </row>
    <row r="1978" spans="1:7" x14ac:dyDescent="0.3">
      <c r="A1978">
        <v>1976</v>
      </c>
      <c r="B1978">
        <v>2022</v>
      </c>
      <c r="C1978">
        <v>1</v>
      </c>
      <c r="D1978" t="s">
        <v>566</v>
      </c>
      <c r="E1978" s="1">
        <v>7443299576.6343002</v>
      </c>
      <c r="F1978">
        <v>9.8971557346895001</v>
      </c>
      <c r="G1978" t="s">
        <v>462</v>
      </c>
    </row>
    <row r="1979" spans="1:7" x14ac:dyDescent="0.3">
      <c r="A1979">
        <v>1977</v>
      </c>
      <c r="B1979">
        <v>2022</v>
      </c>
      <c r="C1979">
        <v>1</v>
      </c>
      <c r="D1979" t="s">
        <v>567</v>
      </c>
      <c r="E1979" s="1">
        <v>320814751.264112</v>
      </c>
      <c r="F1979">
        <v>32.619357276996901</v>
      </c>
      <c r="G1979" t="s">
        <v>462</v>
      </c>
    </row>
    <row r="1980" spans="1:7" x14ac:dyDescent="0.3">
      <c r="A1980">
        <v>1978</v>
      </c>
      <c r="B1980">
        <v>2022</v>
      </c>
      <c r="C1980">
        <v>1</v>
      </c>
      <c r="D1980" t="s">
        <v>568</v>
      </c>
      <c r="E1980" s="1">
        <v>10295748731.2568</v>
      </c>
      <c r="F1980">
        <v>8.2734772089997399</v>
      </c>
      <c r="G1980" t="s">
        <v>462</v>
      </c>
    </row>
    <row r="1981" spans="1:7" x14ac:dyDescent="0.3">
      <c r="A1981">
        <v>1979</v>
      </c>
      <c r="B1981">
        <v>2022</v>
      </c>
      <c r="C1981">
        <v>1</v>
      </c>
      <c r="D1981" t="s">
        <v>569</v>
      </c>
      <c r="E1981" s="1">
        <v>453167914.92408299</v>
      </c>
      <c r="F1981">
        <v>21.58032453949</v>
      </c>
      <c r="G1981" t="s">
        <v>462</v>
      </c>
    </row>
    <row r="1982" spans="1:7" x14ac:dyDescent="0.3">
      <c r="A1982">
        <v>1980</v>
      </c>
      <c r="B1982">
        <v>2022</v>
      </c>
      <c r="C1982">
        <v>1</v>
      </c>
      <c r="D1982" t="s">
        <v>570</v>
      </c>
      <c r="E1982" s="1">
        <v>11800844813.4471</v>
      </c>
      <c r="F1982">
        <v>12.843918095906799</v>
      </c>
      <c r="G1982" t="s">
        <v>462</v>
      </c>
    </row>
    <row r="1983" spans="1:7" x14ac:dyDescent="0.3">
      <c r="A1983">
        <v>1981</v>
      </c>
      <c r="B1983">
        <v>2022</v>
      </c>
      <c r="C1983">
        <v>1</v>
      </c>
      <c r="D1983" t="s">
        <v>571</v>
      </c>
      <c r="E1983" s="1">
        <v>376596900.34721798</v>
      </c>
      <c r="F1983">
        <v>34.784423879681597</v>
      </c>
      <c r="G1983" t="s">
        <v>462</v>
      </c>
    </row>
    <row r="1984" spans="1:7" x14ac:dyDescent="0.3">
      <c r="A1984">
        <v>1982</v>
      </c>
      <c r="B1984">
        <v>2022</v>
      </c>
      <c r="C1984">
        <v>1</v>
      </c>
      <c r="D1984" t="s">
        <v>572</v>
      </c>
      <c r="E1984" s="1">
        <v>445516204.77779102</v>
      </c>
      <c r="F1984">
        <v>29.173772409466</v>
      </c>
      <c r="G1984" t="s">
        <v>462</v>
      </c>
    </row>
    <row r="1985" spans="1:7" x14ac:dyDescent="0.3">
      <c r="A1985">
        <v>1983</v>
      </c>
      <c r="B1985">
        <v>2022</v>
      </c>
      <c r="C1985">
        <v>1</v>
      </c>
      <c r="D1985" t="s">
        <v>573</v>
      </c>
      <c r="E1985" s="1">
        <v>3676590388.79213</v>
      </c>
      <c r="F1985">
        <v>3.5938514979001699</v>
      </c>
      <c r="G1985" t="s">
        <v>462</v>
      </c>
    </row>
    <row r="1986" spans="1:7" x14ac:dyDescent="0.3">
      <c r="A1986">
        <v>1984</v>
      </c>
      <c r="B1986">
        <v>2022</v>
      </c>
      <c r="C1986">
        <v>1</v>
      </c>
      <c r="D1986" t="s">
        <v>575</v>
      </c>
      <c r="E1986" s="1">
        <v>15608902054.800699</v>
      </c>
      <c r="F1986">
        <v>9.9069832190464595</v>
      </c>
      <c r="G1986" t="s">
        <v>462</v>
      </c>
    </row>
    <row r="1987" spans="1:7" x14ac:dyDescent="0.3">
      <c r="A1987">
        <v>1985</v>
      </c>
      <c r="B1987">
        <v>2022</v>
      </c>
      <c r="C1987">
        <v>1</v>
      </c>
      <c r="D1987" t="s">
        <v>576</v>
      </c>
      <c r="E1987" s="1">
        <v>9119548004.6359005</v>
      </c>
      <c r="F1987">
        <v>8.6363730500246092</v>
      </c>
      <c r="G1987" t="s">
        <v>462</v>
      </c>
    </row>
    <row r="1988" spans="1:7" x14ac:dyDescent="0.3">
      <c r="A1988">
        <v>1986</v>
      </c>
      <c r="B1988">
        <v>2022</v>
      </c>
      <c r="C1988">
        <v>1</v>
      </c>
      <c r="E1988" s="1">
        <v>161501956.81839201</v>
      </c>
      <c r="F1988">
        <v>3.7562165041202702</v>
      </c>
      <c r="G1988" t="s">
        <v>462</v>
      </c>
    </row>
    <row r="1989" spans="1:7" x14ac:dyDescent="0.3">
      <c r="A1989">
        <v>1987</v>
      </c>
      <c r="B1989">
        <v>2022</v>
      </c>
      <c r="C1989">
        <v>1</v>
      </c>
      <c r="E1989" s="1">
        <v>65243578.451299801</v>
      </c>
      <c r="F1989">
        <v>3.21497273825584</v>
      </c>
      <c r="G1989" t="s">
        <v>462</v>
      </c>
    </row>
    <row r="1990" spans="1:7" x14ac:dyDescent="0.3">
      <c r="A1990">
        <v>1988</v>
      </c>
      <c r="B1990">
        <v>2022</v>
      </c>
      <c r="C1990">
        <v>1</v>
      </c>
      <c r="E1990" s="1">
        <v>50371439.409029402</v>
      </c>
      <c r="F1990">
        <v>2.9822817808948399</v>
      </c>
      <c r="G1990" t="s">
        <v>462</v>
      </c>
    </row>
    <row r="1991" spans="1:7" x14ac:dyDescent="0.3">
      <c r="A1991">
        <v>1989</v>
      </c>
      <c r="B1991">
        <v>2022</v>
      </c>
      <c r="C1991">
        <v>1</v>
      </c>
      <c r="D1991" t="s">
        <v>577</v>
      </c>
      <c r="E1991" s="1">
        <v>556126121.47272003</v>
      </c>
      <c r="F1991">
        <v>37.663244589546402</v>
      </c>
      <c r="G1991" t="s">
        <v>462</v>
      </c>
    </row>
    <row r="1992" spans="1:7" x14ac:dyDescent="0.3">
      <c r="A1992">
        <v>1990</v>
      </c>
      <c r="B1992">
        <v>2022</v>
      </c>
      <c r="C1992">
        <v>1</v>
      </c>
      <c r="D1992" t="s">
        <v>578</v>
      </c>
      <c r="E1992" s="1">
        <v>1024312239.624</v>
      </c>
      <c r="F1992">
        <v>30.211671991256299</v>
      </c>
      <c r="G1992" t="s">
        <v>462</v>
      </c>
    </row>
    <row r="1993" spans="1:7" x14ac:dyDescent="0.3">
      <c r="A1993">
        <v>1991</v>
      </c>
      <c r="B1993">
        <v>2022</v>
      </c>
      <c r="C1993">
        <v>1</v>
      </c>
      <c r="D1993" t="s">
        <v>579</v>
      </c>
      <c r="E1993" s="1">
        <v>739992235.71109498</v>
      </c>
      <c r="F1993">
        <v>23.636730070157601</v>
      </c>
      <c r="G1993" t="s">
        <v>462</v>
      </c>
    </row>
    <row r="1994" spans="1:7" x14ac:dyDescent="0.3">
      <c r="A1994">
        <v>1992</v>
      </c>
      <c r="B1994">
        <v>2022</v>
      </c>
      <c r="C1994">
        <v>1</v>
      </c>
      <c r="D1994" t="s">
        <v>580</v>
      </c>
      <c r="E1994" s="1">
        <v>5512709205.3105698</v>
      </c>
      <c r="F1994">
        <v>12.0545213819799</v>
      </c>
      <c r="G1994" t="s">
        <v>462</v>
      </c>
    </row>
    <row r="1995" spans="1:7" x14ac:dyDescent="0.3">
      <c r="A1995">
        <v>1993</v>
      </c>
      <c r="B1995">
        <v>2022</v>
      </c>
      <c r="C1995">
        <v>1</v>
      </c>
      <c r="D1995" t="s">
        <v>581</v>
      </c>
      <c r="E1995" s="1">
        <v>7164472132.1464901</v>
      </c>
      <c r="F1995">
        <v>8.8528832504421899</v>
      </c>
      <c r="G1995" t="s">
        <v>462</v>
      </c>
    </row>
    <row r="1996" spans="1:7" x14ac:dyDescent="0.3">
      <c r="A1996">
        <v>1994</v>
      </c>
      <c r="B1996">
        <v>2022</v>
      </c>
      <c r="C1996">
        <v>1</v>
      </c>
      <c r="D1996" t="s">
        <v>582</v>
      </c>
      <c r="E1996" s="1">
        <v>6661812818.3780298</v>
      </c>
      <c r="F1996">
        <v>8.2226136115071693</v>
      </c>
      <c r="G1996" t="s">
        <v>462</v>
      </c>
    </row>
    <row r="1997" spans="1:7" x14ac:dyDescent="0.3">
      <c r="A1997">
        <v>1995</v>
      </c>
      <c r="B1997">
        <v>2022</v>
      </c>
      <c r="C1997">
        <v>1</v>
      </c>
      <c r="D1997" t="s">
        <v>583</v>
      </c>
      <c r="E1997" s="1">
        <v>406286451.81799197</v>
      </c>
      <c r="F1997">
        <v>6.9793324095991496</v>
      </c>
      <c r="G1997" t="s">
        <v>462</v>
      </c>
    </row>
    <row r="1998" spans="1:7" x14ac:dyDescent="0.3">
      <c r="A1998">
        <v>1996</v>
      </c>
      <c r="B1998">
        <v>2022</v>
      </c>
      <c r="C1998">
        <v>1</v>
      </c>
      <c r="D1998" t="s">
        <v>584</v>
      </c>
      <c r="E1998" s="1">
        <v>3932706090.7608199</v>
      </c>
      <c r="F1998">
        <v>18.617303096975402</v>
      </c>
      <c r="G1998" t="s">
        <v>462</v>
      </c>
    </row>
    <row r="1999" spans="1:7" x14ac:dyDescent="0.3">
      <c r="A1999">
        <v>1997</v>
      </c>
      <c r="B1999">
        <v>2022</v>
      </c>
      <c r="C1999">
        <v>1</v>
      </c>
      <c r="D1999" t="s">
        <v>585</v>
      </c>
      <c r="E1999" s="1">
        <v>3973088280.6458302</v>
      </c>
      <c r="F1999">
        <v>24.608566650363599</v>
      </c>
      <c r="G1999" t="s">
        <v>462</v>
      </c>
    </row>
    <row r="2000" spans="1:7" x14ac:dyDescent="0.3">
      <c r="A2000">
        <v>1998</v>
      </c>
      <c r="B2000">
        <v>2022</v>
      </c>
      <c r="C2000">
        <v>1</v>
      </c>
      <c r="D2000" t="s">
        <v>586</v>
      </c>
      <c r="E2000" s="1">
        <v>5535120142.6341896</v>
      </c>
      <c r="F2000">
        <v>12.9735946790407</v>
      </c>
      <c r="G2000" t="s">
        <v>462</v>
      </c>
    </row>
    <row r="2001" spans="1:7" x14ac:dyDescent="0.3">
      <c r="A2001">
        <v>1999</v>
      </c>
      <c r="B2001">
        <v>2022</v>
      </c>
      <c r="C2001">
        <v>1</v>
      </c>
      <c r="D2001" t="s">
        <v>587</v>
      </c>
      <c r="E2001" s="1">
        <v>2192163995.0931001</v>
      </c>
      <c r="F2001">
        <v>40.173348728839102</v>
      </c>
      <c r="G2001" t="s">
        <v>462</v>
      </c>
    </row>
    <row r="2002" spans="1:7" x14ac:dyDescent="0.3">
      <c r="A2002">
        <v>2000</v>
      </c>
      <c r="B2002">
        <v>2022</v>
      </c>
      <c r="C2002">
        <v>1</v>
      </c>
      <c r="D2002" t="s">
        <v>588</v>
      </c>
      <c r="E2002" s="1">
        <v>8407024390.8218403</v>
      </c>
      <c r="F2002">
        <v>7.6380858399887197</v>
      </c>
      <c r="G2002" t="s">
        <v>462</v>
      </c>
    </row>
    <row r="2003" spans="1:7" x14ac:dyDescent="0.3">
      <c r="A2003">
        <v>2001</v>
      </c>
      <c r="B2003">
        <v>2022</v>
      </c>
      <c r="C2003">
        <v>1</v>
      </c>
      <c r="D2003" t="s">
        <v>589</v>
      </c>
      <c r="E2003" s="1">
        <v>1198291253.1898401</v>
      </c>
      <c r="F2003">
        <v>39.029341538402399</v>
      </c>
      <c r="G2003" t="s">
        <v>462</v>
      </c>
    </row>
    <row r="2004" spans="1:7" x14ac:dyDescent="0.3">
      <c r="A2004">
        <v>2002</v>
      </c>
      <c r="B2004">
        <v>2022</v>
      </c>
      <c r="C2004">
        <v>1</v>
      </c>
      <c r="D2004" t="s">
        <v>590</v>
      </c>
      <c r="E2004" s="1">
        <v>356173001.030999</v>
      </c>
      <c r="F2004">
        <v>38.822112938068898</v>
      </c>
      <c r="G2004" t="s">
        <v>462</v>
      </c>
    </row>
    <row r="2005" spans="1:7" x14ac:dyDescent="0.3">
      <c r="A2005">
        <v>2003</v>
      </c>
      <c r="B2005">
        <v>2022</v>
      </c>
      <c r="C2005">
        <v>1</v>
      </c>
      <c r="D2005" t="s">
        <v>591</v>
      </c>
      <c r="E2005" s="1">
        <v>454996731.91757298</v>
      </c>
      <c r="F2005">
        <v>41.357132963311201</v>
      </c>
      <c r="G2005" t="s">
        <v>462</v>
      </c>
    </row>
    <row r="2006" spans="1:7" x14ac:dyDescent="0.3">
      <c r="A2006">
        <v>2004</v>
      </c>
      <c r="B2006">
        <v>2022</v>
      </c>
      <c r="C2006">
        <v>1</v>
      </c>
      <c r="D2006" t="s">
        <v>592</v>
      </c>
      <c r="E2006" s="1">
        <v>521814786.00248098</v>
      </c>
      <c r="F2006">
        <v>51.8292367938312</v>
      </c>
      <c r="G2006" t="s">
        <v>462</v>
      </c>
    </row>
    <row r="2007" spans="1:7" x14ac:dyDescent="0.3">
      <c r="A2007">
        <v>2005</v>
      </c>
      <c r="B2007">
        <v>2022</v>
      </c>
      <c r="C2007">
        <v>1</v>
      </c>
      <c r="D2007" t="s">
        <v>593</v>
      </c>
      <c r="E2007" s="1">
        <v>432368951.73227799</v>
      </c>
      <c r="F2007">
        <v>42.288658947981403</v>
      </c>
      <c r="G2007" t="s">
        <v>462</v>
      </c>
    </row>
    <row r="2008" spans="1:7" x14ac:dyDescent="0.3">
      <c r="A2008">
        <v>2006</v>
      </c>
      <c r="B2008">
        <v>2022</v>
      </c>
      <c r="C2008">
        <v>1</v>
      </c>
      <c r="D2008" t="s">
        <v>594</v>
      </c>
      <c r="E2008" s="1">
        <v>686202133.41617095</v>
      </c>
      <c r="F2008">
        <v>43.499056852958702</v>
      </c>
      <c r="G2008" t="s">
        <v>462</v>
      </c>
    </row>
    <row r="2009" spans="1:7" x14ac:dyDescent="0.3">
      <c r="A2009">
        <v>2007</v>
      </c>
      <c r="B2009">
        <v>2022</v>
      </c>
      <c r="C2009">
        <v>1</v>
      </c>
      <c r="D2009" t="s">
        <v>595</v>
      </c>
      <c r="E2009" s="1">
        <v>443688167.58483201</v>
      </c>
      <c r="F2009">
        <v>41.3500970483272</v>
      </c>
      <c r="G2009" t="s">
        <v>462</v>
      </c>
    </row>
    <row r="2010" spans="1:7" x14ac:dyDescent="0.3">
      <c r="A2010">
        <v>2008</v>
      </c>
      <c r="B2010">
        <v>2022</v>
      </c>
      <c r="C2010">
        <v>1</v>
      </c>
      <c r="D2010" t="s">
        <v>596</v>
      </c>
      <c r="E2010" s="1">
        <v>547816756.07480204</v>
      </c>
      <c r="F2010">
        <v>40.3025930720272</v>
      </c>
      <c r="G2010" t="s">
        <v>462</v>
      </c>
    </row>
    <row r="2011" spans="1:7" x14ac:dyDescent="0.3">
      <c r="A2011">
        <v>2009</v>
      </c>
      <c r="B2011">
        <v>2022</v>
      </c>
      <c r="C2011">
        <v>2</v>
      </c>
      <c r="D2011" t="s">
        <v>558</v>
      </c>
      <c r="E2011" s="1">
        <v>1833825795.12988</v>
      </c>
      <c r="F2011">
        <v>0.83813695122621101</v>
      </c>
      <c r="G2011" t="s">
        <v>462</v>
      </c>
    </row>
    <row r="2012" spans="1:7" x14ac:dyDescent="0.3">
      <c r="A2012">
        <v>2010</v>
      </c>
      <c r="B2012">
        <v>2022</v>
      </c>
      <c r="C2012">
        <v>2</v>
      </c>
      <c r="D2012" t="s">
        <v>559</v>
      </c>
      <c r="E2012" s="1">
        <v>748665255.43713903</v>
      </c>
      <c r="F2012">
        <v>27.504660953104299</v>
      </c>
      <c r="G2012" t="s">
        <v>462</v>
      </c>
    </row>
    <row r="2013" spans="1:7" x14ac:dyDescent="0.3">
      <c r="A2013">
        <v>2011</v>
      </c>
      <c r="B2013">
        <v>2022</v>
      </c>
      <c r="C2013">
        <v>2</v>
      </c>
      <c r="D2013" t="s">
        <v>560</v>
      </c>
      <c r="E2013" s="1">
        <v>8269171080.7181702</v>
      </c>
      <c r="F2013">
        <v>3.5348592951537898</v>
      </c>
      <c r="G2013" t="s">
        <v>462</v>
      </c>
    </row>
    <row r="2014" spans="1:7" x14ac:dyDescent="0.3">
      <c r="A2014">
        <v>2012</v>
      </c>
      <c r="B2014">
        <v>2022</v>
      </c>
      <c r="C2014">
        <v>2</v>
      </c>
      <c r="D2014" t="s">
        <v>561</v>
      </c>
      <c r="E2014" s="1">
        <v>721383548.63761795</v>
      </c>
      <c r="F2014">
        <v>22.791429040519901</v>
      </c>
      <c r="G2014" t="s">
        <v>462</v>
      </c>
    </row>
    <row r="2015" spans="1:7" x14ac:dyDescent="0.3">
      <c r="A2015">
        <v>2013</v>
      </c>
      <c r="B2015">
        <v>2022</v>
      </c>
      <c r="C2015">
        <v>2</v>
      </c>
      <c r="D2015" t="s">
        <v>562</v>
      </c>
      <c r="E2015" s="1">
        <v>258287561.34354299</v>
      </c>
      <c r="F2015">
        <v>29.334240871785401</v>
      </c>
      <c r="G2015" t="s">
        <v>462</v>
      </c>
    </row>
    <row r="2016" spans="1:7" x14ac:dyDescent="0.3">
      <c r="A2016">
        <v>2014</v>
      </c>
      <c r="B2016">
        <v>2022</v>
      </c>
      <c r="C2016">
        <v>2</v>
      </c>
      <c r="D2016" t="s">
        <v>563</v>
      </c>
      <c r="E2016" s="1">
        <v>610974628.21291006</v>
      </c>
      <c r="F2016">
        <v>18.7423086721864</v>
      </c>
      <c r="G2016" t="s">
        <v>462</v>
      </c>
    </row>
    <row r="2017" spans="1:7" x14ac:dyDescent="0.3">
      <c r="A2017">
        <v>2015</v>
      </c>
      <c r="B2017">
        <v>2022</v>
      </c>
      <c r="C2017">
        <v>2</v>
      </c>
      <c r="D2017" t="s">
        <v>564</v>
      </c>
      <c r="E2017" s="1">
        <v>227211778.53975901</v>
      </c>
      <c r="F2017">
        <v>21.392684411405401</v>
      </c>
      <c r="G2017" t="s">
        <v>462</v>
      </c>
    </row>
    <row r="2018" spans="1:7" x14ac:dyDescent="0.3">
      <c r="A2018">
        <v>2016</v>
      </c>
      <c r="B2018">
        <v>2022</v>
      </c>
      <c r="C2018">
        <v>2</v>
      </c>
      <c r="D2018" t="s">
        <v>565</v>
      </c>
      <c r="E2018" s="1">
        <v>3177950106.6955199</v>
      </c>
      <c r="F2018">
        <v>14.5252417779322</v>
      </c>
      <c r="G2018" t="s">
        <v>462</v>
      </c>
    </row>
    <row r="2019" spans="1:7" x14ac:dyDescent="0.3">
      <c r="A2019">
        <v>2017</v>
      </c>
      <c r="B2019">
        <v>2022</v>
      </c>
      <c r="C2019">
        <v>2</v>
      </c>
      <c r="D2019" t="s">
        <v>566</v>
      </c>
      <c r="E2019" s="1">
        <v>7443299576.6343002</v>
      </c>
      <c r="F2019">
        <v>5.1020121092558703</v>
      </c>
      <c r="G2019" t="s">
        <v>462</v>
      </c>
    </row>
    <row r="2020" spans="1:7" x14ac:dyDescent="0.3">
      <c r="A2020">
        <v>2018</v>
      </c>
      <c r="B2020">
        <v>2022</v>
      </c>
      <c r="C2020">
        <v>2</v>
      </c>
      <c r="D2020" t="s">
        <v>567</v>
      </c>
      <c r="E2020" s="1">
        <v>320814751.264112</v>
      </c>
      <c r="F2020">
        <v>26.494198526925398</v>
      </c>
      <c r="G2020" t="s">
        <v>462</v>
      </c>
    </row>
    <row r="2021" spans="1:7" x14ac:dyDescent="0.3">
      <c r="A2021">
        <v>2019</v>
      </c>
      <c r="B2021">
        <v>2022</v>
      </c>
      <c r="C2021">
        <v>2</v>
      </c>
      <c r="D2021" t="s">
        <v>568</v>
      </c>
      <c r="E2021" s="1">
        <v>10295748731.2568</v>
      </c>
      <c r="F2021">
        <v>7.2421487555370403</v>
      </c>
      <c r="G2021" t="s">
        <v>462</v>
      </c>
    </row>
    <row r="2022" spans="1:7" x14ac:dyDescent="0.3">
      <c r="A2022">
        <v>2020</v>
      </c>
      <c r="B2022">
        <v>2022</v>
      </c>
      <c r="C2022">
        <v>2</v>
      </c>
      <c r="D2022" t="s">
        <v>569</v>
      </c>
      <c r="E2022" s="1">
        <v>453167914.92408299</v>
      </c>
      <c r="F2022">
        <v>12.254415312621299</v>
      </c>
      <c r="G2022" t="s">
        <v>462</v>
      </c>
    </row>
    <row r="2023" spans="1:7" x14ac:dyDescent="0.3">
      <c r="A2023">
        <v>2021</v>
      </c>
      <c r="B2023">
        <v>2022</v>
      </c>
      <c r="C2023">
        <v>2</v>
      </c>
      <c r="D2023" t="s">
        <v>570</v>
      </c>
      <c r="E2023" s="1">
        <v>11800844813.4471</v>
      </c>
      <c r="F2023">
        <v>11.4407323175486</v>
      </c>
      <c r="G2023" t="s">
        <v>462</v>
      </c>
    </row>
    <row r="2024" spans="1:7" x14ac:dyDescent="0.3">
      <c r="A2024">
        <v>2022</v>
      </c>
      <c r="B2024">
        <v>2022</v>
      </c>
      <c r="C2024">
        <v>2</v>
      </c>
      <c r="D2024" t="s">
        <v>571</v>
      </c>
      <c r="E2024" s="1">
        <v>376596900.34721798</v>
      </c>
      <c r="F2024">
        <v>29.962745369683201</v>
      </c>
      <c r="G2024" t="s">
        <v>462</v>
      </c>
    </row>
    <row r="2025" spans="1:7" x14ac:dyDescent="0.3">
      <c r="A2025">
        <v>2023</v>
      </c>
      <c r="B2025">
        <v>2022</v>
      </c>
      <c r="C2025">
        <v>2</v>
      </c>
      <c r="D2025" t="s">
        <v>572</v>
      </c>
      <c r="E2025" s="1">
        <v>445516204.77779102</v>
      </c>
      <c r="F2025">
        <v>24.6682497936734</v>
      </c>
      <c r="G2025" t="s">
        <v>462</v>
      </c>
    </row>
    <row r="2026" spans="1:7" x14ac:dyDescent="0.3">
      <c r="A2026">
        <v>2024</v>
      </c>
      <c r="B2026">
        <v>2022</v>
      </c>
      <c r="C2026">
        <v>2</v>
      </c>
      <c r="D2026" t="s">
        <v>573</v>
      </c>
      <c r="E2026" s="1">
        <v>3676590388.79213</v>
      </c>
      <c r="F2026">
        <v>5.4273359508029202</v>
      </c>
      <c r="G2026" t="s">
        <v>462</v>
      </c>
    </row>
    <row r="2027" spans="1:7" x14ac:dyDescent="0.3">
      <c r="A2027">
        <v>2025</v>
      </c>
      <c r="B2027">
        <v>2022</v>
      </c>
      <c r="C2027">
        <v>2</v>
      </c>
      <c r="D2027" t="s">
        <v>575</v>
      </c>
      <c r="E2027" s="1">
        <v>15608902054.800699</v>
      </c>
      <c r="F2027">
        <v>10.827535775387499</v>
      </c>
      <c r="G2027" t="s">
        <v>462</v>
      </c>
    </row>
    <row r="2028" spans="1:7" x14ac:dyDescent="0.3">
      <c r="A2028">
        <v>2026</v>
      </c>
      <c r="B2028">
        <v>2022</v>
      </c>
      <c r="C2028">
        <v>2</v>
      </c>
      <c r="D2028" t="s">
        <v>576</v>
      </c>
      <c r="E2028" s="1">
        <v>9119548004.6359005</v>
      </c>
      <c r="F2028">
        <v>12.470797371909301</v>
      </c>
      <c r="G2028" t="s">
        <v>462</v>
      </c>
    </row>
    <row r="2029" spans="1:7" x14ac:dyDescent="0.3">
      <c r="A2029">
        <v>2027</v>
      </c>
      <c r="B2029">
        <v>2022</v>
      </c>
      <c r="C2029">
        <v>2</v>
      </c>
      <c r="E2029" s="1">
        <v>161501956.81839201</v>
      </c>
      <c r="F2029">
        <v>0.57345225403425304</v>
      </c>
      <c r="G2029" t="s">
        <v>462</v>
      </c>
    </row>
    <row r="2030" spans="1:7" x14ac:dyDescent="0.3">
      <c r="A2030">
        <v>2028</v>
      </c>
      <c r="B2030">
        <v>2022</v>
      </c>
      <c r="C2030">
        <v>2</v>
      </c>
      <c r="E2030" s="1">
        <v>65243578.451299801</v>
      </c>
      <c r="F2030">
        <v>1.0305639812524601</v>
      </c>
      <c r="G2030" t="s">
        <v>462</v>
      </c>
    </row>
    <row r="2031" spans="1:7" x14ac:dyDescent="0.3">
      <c r="A2031">
        <v>2029</v>
      </c>
      <c r="B2031">
        <v>2022</v>
      </c>
      <c r="C2031">
        <v>2</v>
      </c>
      <c r="E2031" s="1">
        <v>50371439.409029402</v>
      </c>
      <c r="F2031">
        <v>1.59926591673865</v>
      </c>
      <c r="G2031" t="s">
        <v>462</v>
      </c>
    </row>
    <row r="2032" spans="1:7" x14ac:dyDescent="0.3">
      <c r="A2032">
        <v>2030</v>
      </c>
      <c r="B2032">
        <v>2022</v>
      </c>
      <c r="C2032">
        <v>2</v>
      </c>
      <c r="D2032" t="s">
        <v>577</v>
      </c>
      <c r="E2032" s="1">
        <v>556126121.47272003</v>
      </c>
      <c r="F2032">
        <v>39.384992357456902</v>
      </c>
      <c r="G2032" t="s">
        <v>462</v>
      </c>
    </row>
    <row r="2033" spans="1:7" x14ac:dyDescent="0.3">
      <c r="A2033">
        <v>2031</v>
      </c>
      <c r="B2033">
        <v>2022</v>
      </c>
      <c r="C2033">
        <v>2</v>
      </c>
      <c r="D2033" t="s">
        <v>578</v>
      </c>
      <c r="E2033" s="1">
        <v>1024312239.624</v>
      </c>
      <c r="F2033">
        <v>27.095063970878002</v>
      </c>
      <c r="G2033" t="s">
        <v>462</v>
      </c>
    </row>
    <row r="2034" spans="1:7" x14ac:dyDescent="0.3">
      <c r="A2034">
        <v>2032</v>
      </c>
      <c r="B2034">
        <v>2022</v>
      </c>
      <c r="C2034">
        <v>2</v>
      </c>
      <c r="D2034" t="s">
        <v>579</v>
      </c>
      <c r="E2034" s="1">
        <v>739992235.71109498</v>
      </c>
      <c r="F2034">
        <v>15.891021170914099</v>
      </c>
      <c r="G2034" t="s">
        <v>462</v>
      </c>
    </row>
    <row r="2035" spans="1:7" x14ac:dyDescent="0.3">
      <c r="A2035">
        <v>2033</v>
      </c>
      <c r="B2035">
        <v>2022</v>
      </c>
      <c r="C2035">
        <v>2</v>
      </c>
      <c r="D2035" t="s">
        <v>580</v>
      </c>
      <c r="E2035" s="1">
        <v>5512709205.3105698</v>
      </c>
      <c r="F2035">
        <v>17.101462046460501</v>
      </c>
      <c r="G2035" t="s">
        <v>462</v>
      </c>
    </row>
    <row r="2036" spans="1:7" x14ac:dyDescent="0.3">
      <c r="A2036">
        <v>2034</v>
      </c>
      <c r="B2036">
        <v>2022</v>
      </c>
      <c r="C2036">
        <v>2</v>
      </c>
      <c r="D2036" t="s">
        <v>581</v>
      </c>
      <c r="E2036" s="1">
        <v>7164472132.1464901</v>
      </c>
      <c r="F2036">
        <v>8.9214639632054098</v>
      </c>
      <c r="G2036" t="s">
        <v>462</v>
      </c>
    </row>
    <row r="2037" spans="1:7" x14ac:dyDescent="0.3">
      <c r="A2037">
        <v>2035</v>
      </c>
      <c r="B2037">
        <v>2022</v>
      </c>
      <c r="C2037">
        <v>2</v>
      </c>
      <c r="D2037" t="s">
        <v>582</v>
      </c>
      <c r="E2037" s="1">
        <v>6661812818.3780298</v>
      </c>
      <c r="F2037">
        <v>12.5318132039771</v>
      </c>
      <c r="G2037" t="s">
        <v>462</v>
      </c>
    </row>
    <row r="2038" spans="1:7" x14ac:dyDescent="0.3">
      <c r="A2038">
        <v>2036</v>
      </c>
      <c r="B2038">
        <v>2022</v>
      </c>
      <c r="C2038">
        <v>2</v>
      </c>
      <c r="D2038" t="s">
        <v>583</v>
      </c>
      <c r="E2038" s="1">
        <v>406286451.81799197</v>
      </c>
      <c r="F2038">
        <v>6.8134164116352398</v>
      </c>
      <c r="G2038" t="s">
        <v>462</v>
      </c>
    </row>
    <row r="2039" spans="1:7" x14ac:dyDescent="0.3">
      <c r="A2039">
        <v>2037</v>
      </c>
      <c r="B2039">
        <v>2022</v>
      </c>
      <c r="C2039">
        <v>2</v>
      </c>
      <c r="D2039" t="s">
        <v>584</v>
      </c>
      <c r="E2039" s="1">
        <v>3932706090.7608199</v>
      </c>
      <c r="F2039">
        <v>9.1466423791962903</v>
      </c>
      <c r="G2039" t="s">
        <v>462</v>
      </c>
    </row>
    <row r="2040" spans="1:7" x14ac:dyDescent="0.3">
      <c r="A2040">
        <v>2038</v>
      </c>
      <c r="B2040">
        <v>2022</v>
      </c>
      <c r="C2040">
        <v>2</v>
      </c>
      <c r="D2040" t="s">
        <v>585</v>
      </c>
      <c r="E2040" s="1">
        <v>3973088280.6458302</v>
      </c>
      <c r="F2040">
        <v>15.969102586848299</v>
      </c>
      <c r="G2040" t="s">
        <v>462</v>
      </c>
    </row>
    <row r="2041" spans="1:7" x14ac:dyDescent="0.3">
      <c r="A2041">
        <v>2039</v>
      </c>
      <c r="B2041">
        <v>2022</v>
      </c>
      <c r="C2041">
        <v>2</v>
      </c>
      <c r="D2041" t="s">
        <v>586</v>
      </c>
      <c r="E2041" s="1">
        <v>5535120142.6341896</v>
      </c>
      <c r="F2041">
        <v>4.7351734153578997</v>
      </c>
      <c r="G2041" t="s">
        <v>462</v>
      </c>
    </row>
    <row r="2042" spans="1:7" x14ac:dyDescent="0.3">
      <c r="A2042">
        <v>2040</v>
      </c>
      <c r="B2042">
        <v>2022</v>
      </c>
      <c r="C2042">
        <v>2</v>
      </c>
      <c r="D2042" t="s">
        <v>587</v>
      </c>
      <c r="E2042" s="1">
        <v>2192163995.0931001</v>
      </c>
      <c r="F2042">
        <v>26.329579932298799</v>
      </c>
      <c r="G2042" t="s">
        <v>462</v>
      </c>
    </row>
    <row r="2043" spans="1:7" x14ac:dyDescent="0.3">
      <c r="A2043">
        <v>2041</v>
      </c>
      <c r="B2043">
        <v>2022</v>
      </c>
      <c r="C2043">
        <v>2</v>
      </c>
      <c r="D2043" t="s">
        <v>588</v>
      </c>
      <c r="E2043" s="1">
        <v>8407024390.8218403</v>
      </c>
      <c r="F2043">
        <v>0.79372559144352295</v>
      </c>
      <c r="G2043" t="s">
        <v>462</v>
      </c>
    </row>
    <row r="2044" spans="1:7" x14ac:dyDescent="0.3">
      <c r="A2044">
        <v>2042</v>
      </c>
      <c r="B2044">
        <v>2022</v>
      </c>
      <c r="C2044">
        <v>2</v>
      </c>
      <c r="D2044" t="s">
        <v>589</v>
      </c>
      <c r="E2044" s="1">
        <v>1198291253.1898401</v>
      </c>
      <c r="F2044">
        <v>26.658192805873899</v>
      </c>
      <c r="G2044" t="s">
        <v>462</v>
      </c>
    </row>
    <row r="2045" spans="1:7" x14ac:dyDescent="0.3">
      <c r="A2045">
        <v>2043</v>
      </c>
      <c r="B2045">
        <v>2022</v>
      </c>
      <c r="C2045">
        <v>2</v>
      </c>
      <c r="D2045" t="s">
        <v>590</v>
      </c>
      <c r="E2045" s="1">
        <v>356173001.030999</v>
      </c>
      <c r="F2045">
        <v>25.040993365428101</v>
      </c>
      <c r="G2045" t="s">
        <v>462</v>
      </c>
    </row>
    <row r="2046" spans="1:7" x14ac:dyDescent="0.3">
      <c r="A2046">
        <v>2044</v>
      </c>
      <c r="B2046">
        <v>2022</v>
      </c>
      <c r="C2046">
        <v>2</v>
      </c>
      <c r="D2046" t="s">
        <v>591</v>
      </c>
      <c r="E2046" s="1">
        <v>454996731.91757298</v>
      </c>
      <c r="F2046">
        <v>29.269858002842401</v>
      </c>
      <c r="G2046" t="s">
        <v>462</v>
      </c>
    </row>
    <row r="2047" spans="1:7" x14ac:dyDescent="0.3">
      <c r="A2047">
        <v>2045</v>
      </c>
      <c r="B2047">
        <v>2022</v>
      </c>
      <c r="C2047">
        <v>2</v>
      </c>
      <c r="D2047" t="s">
        <v>592</v>
      </c>
      <c r="E2047" s="1">
        <v>521814786.00248098</v>
      </c>
      <c r="F2047">
        <v>38.727174940162897</v>
      </c>
      <c r="G2047" t="s">
        <v>462</v>
      </c>
    </row>
    <row r="2048" spans="1:7" x14ac:dyDescent="0.3">
      <c r="A2048">
        <v>2046</v>
      </c>
      <c r="B2048">
        <v>2022</v>
      </c>
      <c r="C2048">
        <v>2</v>
      </c>
      <c r="D2048" t="s">
        <v>593</v>
      </c>
      <c r="E2048" s="1">
        <v>432368951.73227799</v>
      </c>
      <c r="F2048">
        <v>56.1047750964767</v>
      </c>
      <c r="G2048" t="s">
        <v>462</v>
      </c>
    </row>
    <row r="2049" spans="1:7" x14ac:dyDescent="0.3">
      <c r="A2049">
        <v>2047</v>
      </c>
      <c r="B2049">
        <v>2022</v>
      </c>
      <c r="C2049">
        <v>2</v>
      </c>
      <c r="D2049" t="s">
        <v>594</v>
      </c>
      <c r="E2049" s="1">
        <v>686202133.41617095</v>
      </c>
      <c r="F2049">
        <v>45.5122857720458</v>
      </c>
      <c r="G2049" t="s">
        <v>462</v>
      </c>
    </row>
    <row r="2050" spans="1:7" x14ac:dyDescent="0.3">
      <c r="A2050">
        <v>2048</v>
      </c>
      <c r="B2050">
        <v>2022</v>
      </c>
      <c r="C2050">
        <v>2</v>
      </c>
      <c r="D2050" t="s">
        <v>595</v>
      </c>
      <c r="E2050" s="1">
        <v>443688167.58483201</v>
      </c>
      <c r="F2050">
        <v>57.666255075721303</v>
      </c>
      <c r="G2050" t="s">
        <v>462</v>
      </c>
    </row>
    <row r="2051" spans="1:7" x14ac:dyDescent="0.3">
      <c r="A2051">
        <v>2049</v>
      </c>
      <c r="B2051">
        <v>2022</v>
      </c>
      <c r="C2051">
        <v>2</v>
      </c>
      <c r="D2051" t="s">
        <v>596</v>
      </c>
      <c r="E2051" s="1">
        <v>547816756.07480204</v>
      </c>
      <c r="F2051">
        <v>45.8230612660943</v>
      </c>
      <c r="G2051" t="s">
        <v>462</v>
      </c>
    </row>
    <row r="2052" spans="1:7" x14ac:dyDescent="0.3">
      <c r="A2052">
        <v>2050</v>
      </c>
      <c r="B2052">
        <v>2022</v>
      </c>
      <c r="C2052">
        <v>3</v>
      </c>
      <c r="D2052" t="s">
        <v>558</v>
      </c>
      <c r="E2052" s="1">
        <v>1833825795.12988</v>
      </c>
      <c r="F2052">
        <v>15.7808578767401</v>
      </c>
      <c r="G2052" t="s">
        <v>462</v>
      </c>
    </row>
    <row r="2053" spans="1:7" x14ac:dyDescent="0.3">
      <c r="A2053">
        <v>2051</v>
      </c>
      <c r="B2053">
        <v>2022</v>
      </c>
      <c r="C2053">
        <v>3</v>
      </c>
      <c r="D2053" t="s">
        <v>559</v>
      </c>
      <c r="E2053" s="1">
        <v>748665255.43713903</v>
      </c>
      <c r="F2053">
        <v>45.660140375928101</v>
      </c>
      <c r="G2053" t="s">
        <v>462</v>
      </c>
    </row>
    <row r="2054" spans="1:7" x14ac:dyDescent="0.3">
      <c r="A2054">
        <v>2052</v>
      </c>
      <c r="B2054">
        <v>2022</v>
      </c>
      <c r="C2054">
        <v>3</v>
      </c>
      <c r="D2054" t="s">
        <v>560</v>
      </c>
      <c r="E2054" s="1">
        <v>8269171080.7181702</v>
      </c>
      <c r="F2054">
        <v>9.7916928153250709</v>
      </c>
      <c r="G2054" t="s">
        <v>462</v>
      </c>
    </row>
    <row r="2055" spans="1:7" x14ac:dyDescent="0.3">
      <c r="A2055">
        <v>2053</v>
      </c>
      <c r="B2055">
        <v>2022</v>
      </c>
      <c r="C2055">
        <v>3</v>
      </c>
      <c r="D2055" t="s">
        <v>561</v>
      </c>
      <c r="E2055" s="1">
        <v>721383548.63761795</v>
      </c>
      <c r="F2055">
        <v>45.170703914653203</v>
      </c>
      <c r="G2055" t="s">
        <v>462</v>
      </c>
    </row>
    <row r="2056" spans="1:7" x14ac:dyDescent="0.3">
      <c r="A2056">
        <v>2054</v>
      </c>
      <c r="B2056">
        <v>2022</v>
      </c>
      <c r="C2056">
        <v>3</v>
      </c>
      <c r="D2056" t="s">
        <v>562</v>
      </c>
      <c r="E2056" s="1">
        <v>258287561.34354299</v>
      </c>
      <c r="F2056">
        <v>52.1007665723155</v>
      </c>
      <c r="G2056" t="s">
        <v>462</v>
      </c>
    </row>
    <row r="2057" spans="1:7" x14ac:dyDescent="0.3">
      <c r="A2057">
        <v>2055</v>
      </c>
      <c r="B2057">
        <v>2022</v>
      </c>
      <c r="C2057">
        <v>3</v>
      </c>
      <c r="D2057" t="s">
        <v>563</v>
      </c>
      <c r="E2057" s="1">
        <v>610974628.21291006</v>
      </c>
      <c r="F2057">
        <v>46.319524575272297</v>
      </c>
      <c r="G2057" t="s">
        <v>462</v>
      </c>
    </row>
    <row r="2058" spans="1:7" x14ac:dyDescent="0.3">
      <c r="A2058">
        <v>2056</v>
      </c>
      <c r="B2058">
        <v>2022</v>
      </c>
      <c r="C2058">
        <v>3</v>
      </c>
      <c r="D2058" t="s">
        <v>564</v>
      </c>
      <c r="E2058" s="1">
        <v>227211778.53975901</v>
      </c>
      <c r="F2058">
        <v>46.714754368871802</v>
      </c>
      <c r="G2058" t="s">
        <v>462</v>
      </c>
    </row>
    <row r="2059" spans="1:7" x14ac:dyDescent="0.3">
      <c r="A2059">
        <v>2057</v>
      </c>
      <c r="B2059">
        <v>2022</v>
      </c>
      <c r="C2059">
        <v>3</v>
      </c>
      <c r="D2059" t="s">
        <v>565</v>
      </c>
      <c r="E2059" s="1">
        <v>3177950106.6955199</v>
      </c>
      <c r="F2059">
        <v>30.705574955228599</v>
      </c>
      <c r="G2059" t="s">
        <v>462</v>
      </c>
    </row>
    <row r="2060" spans="1:7" x14ac:dyDescent="0.3">
      <c r="A2060">
        <v>2058</v>
      </c>
      <c r="B2060">
        <v>2022</v>
      </c>
      <c r="C2060">
        <v>3</v>
      </c>
      <c r="D2060" t="s">
        <v>566</v>
      </c>
      <c r="E2060" s="1">
        <v>7443299576.6343002</v>
      </c>
      <c r="F2060">
        <v>15.296336830687901</v>
      </c>
      <c r="G2060" t="s">
        <v>462</v>
      </c>
    </row>
    <row r="2061" spans="1:7" x14ac:dyDescent="0.3">
      <c r="A2061">
        <v>2059</v>
      </c>
      <c r="B2061">
        <v>2022</v>
      </c>
      <c r="C2061">
        <v>3</v>
      </c>
      <c r="D2061" t="s">
        <v>567</v>
      </c>
      <c r="E2061" s="1">
        <v>320814751.264112</v>
      </c>
      <c r="F2061">
        <v>42.464659772344497</v>
      </c>
      <c r="G2061" t="s">
        <v>462</v>
      </c>
    </row>
    <row r="2062" spans="1:7" x14ac:dyDescent="0.3">
      <c r="A2062">
        <v>2060</v>
      </c>
      <c r="B2062">
        <v>2022</v>
      </c>
      <c r="C2062">
        <v>3</v>
      </c>
      <c r="D2062" t="s">
        <v>568</v>
      </c>
      <c r="E2062" s="1">
        <v>10295748731.2568</v>
      </c>
      <c r="F2062">
        <v>12.357724665907799</v>
      </c>
      <c r="G2062" t="s">
        <v>462</v>
      </c>
    </row>
    <row r="2063" spans="1:7" x14ac:dyDescent="0.3">
      <c r="A2063">
        <v>2061</v>
      </c>
      <c r="B2063">
        <v>2022</v>
      </c>
      <c r="C2063">
        <v>3</v>
      </c>
      <c r="D2063" t="s">
        <v>569</v>
      </c>
      <c r="E2063" s="1">
        <v>453167914.92408299</v>
      </c>
      <c r="F2063">
        <v>40.411287274246199</v>
      </c>
      <c r="G2063" t="s">
        <v>462</v>
      </c>
    </row>
    <row r="2064" spans="1:7" x14ac:dyDescent="0.3">
      <c r="A2064">
        <v>2062</v>
      </c>
      <c r="B2064">
        <v>2022</v>
      </c>
      <c r="C2064">
        <v>3</v>
      </c>
      <c r="D2064" t="s">
        <v>570</v>
      </c>
      <c r="E2064" s="1">
        <v>11800844813.4471</v>
      </c>
      <c r="F2064">
        <v>14.755477872569999</v>
      </c>
      <c r="G2064" t="s">
        <v>462</v>
      </c>
    </row>
    <row r="2065" spans="1:7" x14ac:dyDescent="0.3">
      <c r="A2065">
        <v>2063</v>
      </c>
      <c r="B2065">
        <v>2022</v>
      </c>
      <c r="C2065">
        <v>3</v>
      </c>
      <c r="D2065" t="s">
        <v>571</v>
      </c>
      <c r="E2065" s="1">
        <v>376596900.34721798</v>
      </c>
      <c r="F2065">
        <v>43.724303394787299</v>
      </c>
      <c r="G2065" t="s">
        <v>462</v>
      </c>
    </row>
    <row r="2066" spans="1:7" x14ac:dyDescent="0.3">
      <c r="A2066">
        <v>2064</v>
      </c>
      <c r="B2066">
        <v>2022</v>
      </c>
      <c r="C2066">
        <v>3</v>
      </c>
      <c r="D2066" t="s">
        <v>572</v>
      </c>
      <c r="E2066" s="1">
        <v>445516204.77779102</v>
      </c>
      <c r="F2066">
        <v>46.448586533308799</v>
      </c>
      <c r="G2066" t="s">
        <v>462</v>
      </c>
    </row>
    <row r="2067" spans="1:7" x14ac:dyDescent="0.3">
      <c r="A2067">
        <v>2065</v>
      </c>
      <c r="B2067">
        <v>2022</v>
      </c>
      <c r="C2067">
        <v>3</v>
      </c>
      <c r="D2067" t="s">
        <v>573</v>
      </c>
      <c r="E2067" s="1">
        <v>3676590388.79213</v>
      </c>
      <c r="F2067">
        <v>3.1613960419304798</v>
      </c>
      <c r="G2067" t="s">
        <v>462</v>
      </c>
    </row>
    <row r="2068" spans="1:7" x14ac:dyDescent="0.3">
      <c r="A2068">
        <v>2066</v>
      </c>
      <c r="B2068">
        <v>2022</v>
      </c>
      <c r="C2068">
        <v>3</v>
      </c>
      <c r="D2068" t="s">
        <v>575</v>
      </c>
      <c r="E2068" s="1">
        <v>15608902054.800699</v>
      </c>
      <c r="F2068">
        <v>14.8063339884757</v>
      </c>
      <c r="G2068" t="s">
        <v>462</v>
      </c>
    </row>
    <row r="2069" spans="1:7" x14ac:dyDescent="0.3">
      <c r="A2069">
        <v>2067</v>
      </c>
      <c r="B2069">
        <v>2022</v>
      </c>
      <c r="C2069">
        <v>3</v>
      </c>
      <c r="D2069" t="s">
        <v>576</v>
      </c>
      <c r="E2069" s="1">
        <v>9119548004.6359005</v>
      </c>
      <c r="F2069">
        <v>16.403809910117101</v>
      </c>
      <c r="G2069" t="s">
        <v>462</v>
      </c>
    </row>
    <row r="2070" spans="1:7" x14ac:dyDescent="0.3">
      <c r="A2070">
        <v>2068</v>
      </c>
      <c r="B2070">
        <v>2022</v>
      </c>
      <c r="C2070">
        <v>3</v>
      </c>
      <c r="E2070" s="1">
        <v>161501956.81839201</v>
      </c>
      <c r="F2070">
        <v>0.33492193369142098</v>
      </c>
      <c r="G2070" t="s">
        <v>462</v>
      </c>
    </row>
    <row r="2071" spans="1:7" x14ac:dyDescent="0.3">
      <c r="A2071">
        <v>2069</v>
      </c>
      <c r="B2071">
        <v>2022</v>
      </c>
      <c r="C2071">
        <v>3</v>
      </c>
      <c r="E2071" s="1">
        <v>65243578.451299801</v>
      </c>
      <c r="F2071">
        <v>7.2652250166903096</v>
      </c>
      <c r="G2071" t="s">
        <v>462</v>
      </c>
    </row>
    <row r="2072" spans="1:7" x14ac:dyDescent="0.3">
      <c r="A2072">
        <v>2070</v>
      </c>
      <c r="B2072">
        <v>2022</v>
      </c>
      <c r="C2072">
        <v>3</v>
      </c>
      <c r="E2072" s="1">
        <v>50371439.409029402</v>
      </c>
      <c r="F2072">
        <v>7.3833586215972904</v>
      </c>
      <c r="G2072" t="s">
        <v>462</v>
      </c>
    </row>
    <row r="2073" spans="1:7" x14ac:dyDescent="0.3">
      <c r="A2073">
        <v>2071</v>
      </c>
      <c r="B2073">
        <v>2022</v>
      </c>
      <c r="C2073">
        <v>3</v>
      </c>
      <c r="D2073" t="s">
        <v>577</v>
      </c>
      <c r="E2073" s="1">
        <v>556126121.47272003</v>
      </c>
      <c r="F2073">
        <v>48.121477051102097</v>
      </c>
      <c r="G2073" t="s">
        <v>462</v>
      </c>
    </row>
    <row r="2074" spans="1:7" x14ac:dyDescent="0.3">
      <c r="A2074">
        <v>2072</v>
      </c>
      <c r="B2074">
        <v>2022</v>
      </c>
      <c r="C2074">
        <v>3</v>
      </c>
      <c r="D2074" t="s">
        <v>578</v>
      </c>
      <c r="E2074" s="1">
        <v>1024312239.624</v>
      </c>
      <c r="F2074">
        <v>45.899564905416</v>
      </c>
      <c r="G2074" t="s">
        <v>462</v>
      </c>
    </row>
    <row r="2075" spans="1:7" x14ac:dyDescent="0.3">
      <c r="A2075">
        <v>2073</v>
      </c>
      <c r="B2075">
        <v>2022</v>
      </c>
      <c r="C2075">
        <v>3</v>
      </c>
      <c r="D2075" t="s">
        <v>579</v>
      </c>
      <c r="E2075" s="1">
        <v>739992235.71109498</v>
      </c>
      <c r="F2075">
        <v>37.966510135662197</v>
      </c>
      <c r="G2075" t="s">
        <v>462</v>
      </c>
    </row>
    <row r="2076" spans="1:7" x14ac:dyDescent="0.3">
      <c r="A2076">
        <v>2074</v>
      </c>
      <c r="B2076">
        <v>2022</v>
      </c>
      <c r="C2076">
        <v>3</v>
      </c>
      <c r="D2076" t="s">
        <v>580</v>
      </c>
      <c r="E2076" s="1">
        <v>5512709205.3105698</v>
      </c>
      <c r="F2076">
        <v>20.0953851944852</v>
      </c>
      <c r="G2076" t="s">
        <v>462</v>
      </c>
    </row>
    <row r="2077" spans="1:7" x14ac:dyDescent="0.3">
      <c r="A2077">
        <v>2075</v>
      </c>
      <c r="B2077">
        <v>2022</v>
      </c>
      <c r="C2077">
        <v>3</v>
      </c>
      <c r="D2077" t="s">
        <v>581</v>
      </c>
      <c r="E2077" s="1">
        <v>7164472132.1464901</v>
      </c>
      <c r="F2077">
        <v>14.4611418644129</v>
      </c>
      <c r="G2077" t="s">
        <v>462</v>
      </c>
    </row>
    <row r="2078" spans="1:7" x14ac:dyDescent="0.3">
      <c r="A2078">
        <v>2076</v>
      </c>
      <c r="B2078">
        <v>2022</v>
      </c>
      <c r="C2078">
        <v>3</v>
      </c>
      <c r="D2078" t="s">
        <v>582</v>
      </c>
      <c r="E2078" s="1">
        <v>6661812818.3780298</v>
      </c>
      <c r="F2078">
        <v>18.396758419358701</v>
      </c>
      <c r="G2078" t="s">
        <v>462</v>
      </c>
    </row>
    <row r="2079" spans="1:7" x14ac:dyDescent="0.3">
      <c r="A2079">
        <v>2077</v>
      </c>
      <c r="B2079">
        <v>2022</v>
      </c>
      <c r="C2079">
        <v>3</v>
      </c>
      <c r="D2079" t="s">
        <v>583</v>
      </c>
      <c r="E2079" s="1">
        <v>406286451.81799197</v>
      </c>
      <c r="F2079">
        <v>9.2468104168734904</v>
      </c>
      <c r="G2079" t="s">
        <v>462</v>
      </c>
    </row>
    <row r="2080" spans="1:7" x14ac:dyDescent="0.3">
      <c r="A2080">
        <v>2078</v>
      </c>
      <c r="B2080">
        <v>2022</v>
      </c>
      <c r="C2080">
        <v>3</v>
      </c>
      <c r="D2080" t="s">
        <v>584</v>
      </c>
      <c r="E2080" s="1">
        <v>3932706090.7608199</v>
      </c>
      <c r="F2080">
        <v>13.166053661516999</v>
      </c>
      <c r="G2080" t="s">
        <v>462</v>
      </c>
    </row>
    <row r="2081" spans="1:7" x14ac:dyDescent="0.3">
      <c r="A2081">
        <v>2079</v>
      </c>
      <c r="B2081">
        <v>2022</v>
      </c>
      <c r="C2081">
        <v>3</v>
      </c>
      <c r="D2081" t="s">
        <v>585</v>
      </c>
      <c r="E2081" s="1">
        <v>3973088280.6458302</v>
      </c>
      <c r="F2081">
        <v>21.190321738990001</v>
      </c>
      <c r="G2081" t="s">
        <v>462</v>
      </c>
    </row>
    <row r="2082" spans="1:7" x14ac:dyDescent="0.3">
      <c r="A2082">
        <v>2080</v>
      </c>
      <c r="B2082">
        <v>2022</v>
      </c>
      <c r="C2082">
        <v>3</v>
      </c>
      <c r="D2082" t="s">
        <v>586</v>
      </c>
      <c r="E2082" s="1">
        <v>5535120142.6341896</v>
      </c>
      <c r="F2082">
        <v>15.210834690959</v>
      </c>
      <c r="G2082" t="s">
        <v>462</v>
      </c>
    </row>
    <row r="2083" spans="1:7" x14ac:dyDescent="0.3">
      <c r="A2083">
        <v>2081</v>
      </c>
      <c r="B2083">
        <v>2022</v>
      </c>
      <c r="C2083">
        <v>3</v>
      </c>
      <c r="D2083" t="s">
        <v>587</v>
      </c>
      <c r="E2083" s="1">
        <v>2192163995.0931001</v>
      </c>
      <c r="F2083">
        <v>38.801055671616602</v>
      </c>
      <c r="G2083" t="s">
        <v>462</v>
      </c>
    </row>
    <row r="2084" spans="1:7" x14ac:dyDescent="0.3">
      <c r="A2084">
        <v>2082</v>
      </c>
      <c r="B2084">
        <v>2022</v>
      </c>
      <c r="C2084">
        <v>3</v>
      </c>
      <c r="D2084" t="s">
        <v>588</v>
      </c>
      <c r="E2084" s="1">
        <v>8407024390.8218403</v>
      </c>
      <c r="F2084">
        <v>13.495996363324499</v>
      </c>
      <c r="G2084" t="s">
        <v>462</v>
      </c>
    </row>
    <row r="2085" spans="1:7" x14ac:dyDescent="0.3">
      <c r="A2085">
        <v>2083</v>
      </c>
      <c r="B2085">
        <v>2022</v>
      </c>
      <c r="C2085">
        <v>3</v>
      </c>
      <c r="D2085" t="s">
        <v>589</v>
      </c>
      <c r="E2085" s="1">
        <v>1198291253.1898401</v>
      </c>
      <c r="F2085">
        <v>48.7351311381816</v>
      </c>
      <c r="G2085" t="s">
        <v>462</v>
      </c>
    </row>
    <row r="2086" spans="1:7" x14ac:dyDescent="0.3">
      <c r="A2086">
        <v>2084</v>
      </c>
      <c r="B2086">
        <v>2022</v>
      </c>
      <c r="C2086">
        <v>3</v>
      </c>
      <c r="D2086" t="s">
        <v>590</v>
      </c>
      <c r="E2086" s="1">
        <v>356173001.030999</v>
      </c>
      <c r="F2086">
        <v>51.479165533123499</v>
      </c>
      <c r="G2086" t="s">
        <v>462</v>
      </c>
    </row>
    <row r="2087" spans="1:7" x14ac:dyDescent="0.3">
      <c r="A2087">
        <v>2085</v>
      </c>
      <c r="B2087">
        <v>2022</v>
      </c>
      <c r="C2087">
        <v>3</v>
      </c>
      <c r="D2087" t="s">
        <v>591</v>
      </c>
      <c r="E2087" s="1">
        <v>454996731.91757298</v>
      </c>
      <c r="F2087">
        <v>52.316231252971903</v>
      </c>
      <c r="G2087" t="s">
        <v>462</v>
      </c>
    </row>
    <row r="2088" spans="1:7" x14ac:dyDescent="0.3">
      <c r="A2088">
        <v>2086</v>
      </c>
      <c r="B2088">
        <v>2022</v>
      </c>
      <c r="C2088">
        <v>3</v>
      </c>
      <c r="D2088" t="s">
        <v>592</v>
      </c>
      <c r="E2088" s="1">
        <v>521814786.00248098</v>
      </c>
      <c r="F2088">
        <v>61.72603220045</v>
      </c>
      <c r="G2088" t="s">
        <v>462</v>
      </c>
    </row>
    <row r="2089" spans="1:7" x14ac:dyDescent="0.3">
      <c r="A2089">
        <v>2087</v>
      </c>
      <c r="B2089">
        <v>2022</v>
      </c>
      <c r="C2089">
        <v>3</v>
      </c>
      <c r="D2089" t="s">
        <v>593</v>
      </c>
      <c r="E2089" s="1">
        <v>432368951.73227799</v>
      </c>
      <c r="F2089">
        <v>55.650898702932103</v>
      </c>
      <c r="G2089" t="s">
        <v>462</v>
      </c>
    </row>
    <row r="2090" spans="1:7" x14ac:dyDescent="0.3">
      <c r="A2090">
        <v>2088</v>
      </c>
      <c r="B2090">
        <v>2022</v>
      </c>
      <c r="C2090">
        <v>3</v>
      </c>
      <c r="D2090" t="s">
        <v>594</v>
      </c>
      <c r="E2090" s="1">
        <v>686202133.41617095</v>
      </c>
      <c r="F2090">
        <v>56.573345136417998</v>
      </c>
      <c r="G2090" t="s">
        <v>462</v>
      </c>
    </row>
    <row r="2091" spans="1:7" x14ac:dyDescent="0.3">
      <c r="A2091">
        <v>2089</v>
      </c>
      <c r="B2091">
        <v>2022</v>
      </c>
      <c r="C2091">
        <v>3</v>
      </c>
      <c r="D2091" t="s">
        <v>595</v>
      </c>
      <c r="E2091" s="1">
        <v>443688167.58483201</v>
      </c>
      <c r="F2091">
        <v>54.152110594247503</v>
      </c>
      <c r="G2091" t="s">
        <v>462</v>
      </c>
    </row>
    <row r="2092" spans="1:7" x14ac:dyDescent="0.3">
      <c r="A2092">
        <v>2090</v>
      </c>
      <c r="B2092">
        <v>2022</v>
      </c>
      <c r="C2092">
        <v>3</v>
      </c>
      <c r="D2092" t="s">
        <v>596</v>
      </c>
      <c r="E2092" s="1">
        <v>547816756.07480204</v>
      </c>
      <c r="F2092">
        <v>50.385248831939201</v>
      </c>
      <c r="G2092" t="s">
        <v>462</v>
      </c>
    </row>
    <row r="2093" spans="1:7" x14ac:dyDescent="0.3">
      <c r="A2093">
        <v>2091</v>
      </c>
      <c r="B2093">
        <v>2022</v>
      </c>
      <c r="C2093">
        <v>4</v>
      </c>
      <c r="D2093" t="s">
        <v>558</v>
      </c>
      <c r="E2093" s="1">
        <v>1833825795.12988</v>
      </c>
      <c r="F2093">
        <v>17.838936705720101</v>
      </c>
      <c r="G2093" t="s">
        <v>462</v>
      </c>
    </row>
    <row r="2094" spans="1:7" x14ac:dyDescent="0.3">
      <c r="A2094">
        <v>2092</v>
      </c>
      <c r="B2094">
        <v>2022</v>
      </c>
      <c r="C2094">
        <v>4</v>
      </c>
      <c r="D2094" t="s">
        <v>559</v>
      </c>
      <c r="E2094" s="1">
        <v>748665255.43713903</v>
      </c>
      <c r="F2094">
        <v>259.871785813315</v>
      </c>
      <c r="G2094" t="s">
        <v>462</v>
      </c>
    </row>
    <row r="2095" spans="1:7" x14ac:dyDescent="0.3">
      <c r="A2095">
        <v>2093</v>
      </c>
      <c r="B2095">
        <v>2022</v>
      </c>
      <c r="C2095">
        <v>4</v>
      </c>
      <c r="D2095" t="s">
        <v>560</v>
      </c>
      <c r="E2095" s="1">
        <v>8269171080.7181702</v>
      </c>
      <c r="F2095">
        <v>79.772291690191693</v>
      </c>
      <c r="G2095" t="s">
        <v>462</v>
      </c>
    </row>
    <row r="2096" spans="1:7" x14ac:dyDescent="0.3">
      <c r="A2096">
        <v>2094</v>
      </c>
      <c r="B2096">
        <v>2022</v>
      </c>
      <c r="C2096">
        <v>4</v>
      </c>
      <c r="D2096" t="s">
        <v>561</v>
      </c>
      <c r="E2096" s="1">
        <v>721383548.63761795</v>
      </c>
      <c r="F2096">
        <v>229.47205603711299</v>
      </c>
      <c r="G2096" t="s">
        <v>462</v>
      </c>
    </row>
    <row r="2097" spans="1:7" x14ac:dyDescent="0.3">
      <c r="A2097">
        <v>2095</v>
      </c>
      <c r="B2097">
        <v>2022</v>
      </c>
      <c r="C2097">
        <v>4</v>
      </c>
      <c r="D2097" t="s">
        <v>562</v>
      </c>
      <c r="E2097" s="1">
        <v>258287561.34354299</v>
      </c>
      <c r="F2097">
        <v>251.415424511537</v>
      </c>
      <c r="G2097" t="s">
        <v>462</v>
      </c>
    </row>
    <row r="2098" spans="1:7" x14ac:dyDescent="0.3">
      <c r="A2098">
        <v>2096</v>
      </c>
      <c r="B2098">
        <v>2022</v>
      </c>
      <c r="C2098">
        <v>4</v>
      </c>
      <c r="D2098" t="s">
        <v>563</v>
      </c>
      <c r="E2098" s="1">
        <v>610974628.21291006</v>
      </c>
      <c r="F2098">
        <v>232.16735081057999</v>
      </c>
      <c r="G2098" t="s">
        <v>462</v>
      </c>
    </row>
    <row r="2099" spans="1:7" x14ac:dyDescent="0.3">
      <c r="A2099">
        <v>2097</v>
      </c>
      <c r="B2099">
        <v>2022</v>
      </c>
      <c r="C2099">
        <v>4</v>
      </c>
      <c r="D2099" t="s">
        <v>564</v>
      </c>
      <c r="E2099" s="1">
        <v>227211778.53975901</v>
      </c>
      <c r="F2099">
        <v>227.489799338918</v>
      </c>
      <c r="G2099" t="s">
        <v>462</v>
      </c>
    </row>
    <row r="2100" spans="1:7" x14ac:dyDescent="0.3">
      <c r="A2100">
        <v>2098</v>
      </c>
      <c r="B2100">
        <v>2022</v>
      </c>
      <c r="C2100">
        <v>4</v>
      </c>
      <c r="D2100" t="s">
        <v>565</v>
      </c>
      <c r="E2100" s="1">
        <v>3177950106.6955199</v>
      </c>
      <c r="F2100">
        <v>206.72686562050001</v>
      </c>
      <c r="G2100" t="s">
        <v>462</v>
      </c>
    </row>
    <row r="2101" spans="1:7" x14ac:dyDescent="0.3">
      <c r="A2101">
        <v>2099</v>
      </c>
      <c r="B2101">
        <v>2022</v>
      </c>
      <c r="C2101">
        <v>4</v>
      </c>
      <c r="D2101" t="s">
        <v>566</v>
      </c>
      <c r="E2101" s="1">
        <v>7443299576.6343002</v>
      </c>
      <c r="F2101">
        <v>41.328067958541197</v>
      </c>
      <c r="G2101" t="s">
        <v>462</v>
      </c>
    </row>
    <row r="2102" spans="1:7" x14ac:dyDescent="0.3">
      <c r="A2102">
        <v>2100</v>
      </c>
      <c r="B2102">
        <v>2022</v>
      </c>
      <c r="C2102">
        <v>4</v>
      </c>
      <c r="D2102" t="s">
        <v>567</v>
      </c>
      <c r="E2102" s="1">
        <v>320814751.264112</v>
      </c>
      <c r="F2102">
        <v>264.48220998656802</v>
      </c>
      <c r="G2102" t="s">
        <v>462</v>
      </c>
    </row>
    <row r="2103" spans="1:7" x14ac:dyDescent="0.3">
      <c r="A2103">
        <v>2101</v>
      </c>
      <c r="B2103">
        <v>2022</v>
      </c>
      <c r="C2103">
        <v>4</v>
      </c>
      <c r="D2103" t="s">
        <v>568</v>
      </c>
      <c r="E2103" s="1">
        <v>10295748731.2568</v>
      </c>
      <c r="F2103">
        <v>80.311075084125605</v>
      </c>
      <c r="G2103" t="s">
        <v>462</v>
      </c>
    </row>
    <row r="2104" spans="1:7" x14ac:dyDescent="0.3">
      <c r="A2104">
        <v>2102</v>
      </c>
      <c r="B2104">
        <v>2022</v>
      </c>
      <c r="C2104">
        <v>4</v>
      </c>
      <c r="D2104" t="s">
        <v>569</v>
      </c>
      <c r="E2104" s="1">
        <v>453167914.92408299</v>
      </c>
      <c r="F2104">
        <v>202.47015319170399</v>
      </c>
      <c r="G2104" t="s">
        <v>462</v>
      </c>
    </row>
    <row r="2105" spans="1:7" x14ac:dyDescent="0.3">
      <c r="A2105">
        <v>2103</v>
      </c>
      <c r="B2105">
        <v>2022</v>
      </c>
      <c r="C2105">
        <v>4</v>
      </c>
      <c r="D2105" t="s">
        <v>570</v>
      </c>
      <c r="E2105" s="1">
        <v>11800844813.4471</v>
      </c>
      <c r="F2105">
        <v>66.848796848656306</v>
      </c>
      <c r="G2105" t="s">
        <v>462</v>
      </c>
    </row>
    <row r="2106" spans="1:7" x14ac:dyDescent="0.3">
      <c r="A2106">
        <v>2104</v>
      </c>
      <c r="B2106">
        <v>2022</v>
      </c>
      <c r="C2106">
        <v>4</v>
      </c>
      <c r="D2106" t="s">
        <v>571</v>
      </c>
      <c r="E2106" s="1">
        <v>376596900.34721798</v>
      </c>
      <c r="F2106">
        <v>220.78671991991601</v>
      </c>
      <c r="G2106" t="s">
        <v>462</v>
      </c>
    </row>
    <row r="2107" spans="1:7" x14ac:dyDescent="0.3">
      <c r="A2107">
        <v>2105</v>
      </c>
      <c r="B2107">
        <v>2022</v>
      </c>
      <c r="C2107">
        <v>4</v>
      </c>
      <c r="D2107" t="s">
        <v>572</v>
      </c>
      <c r="E2107" s="1">
        <v>445516204.77779102</v>
      </c>
      <c r="F2107">
        <v>205.82696126984999</v>
      </c>
      <c r="G2107" t="s">
        <v>462</v>
      </c>
    </row>
    <row r="2108" spans="1:7" x14ac:dyDescent="0.3">
      <c r="A2108">
        <v>2106</v>
      </c>
      <c r="B2108">
        <v>2022</v>
      </c>
      <c r="C2108">
        <v>4</v>
      </c>
      <c r="D2108" t="s">
        <v>573</v>
      </c>
      <c r="E2108" s="1">
        <v>3676590388.79213</v>
      </c>
      <c r="F2108">
        <v>87.804902491630699</v>
      </c>
      <c r="G2108" t="s">
        <v>462</v>
      </c>
    </row>
    <row r="2109" spans="1:7" x14ac:dyDescent="0.3">
      <c r="A2109">
        <v>2107</v>
      </c>
      <c r="B2109">
        <v>2022</v>
      </c>
      <c r="C2109">
        <v>4</v>
      </c>
      <c r="D2109" t="s">
        <v>575</v>
      </c>
      <c r="E2109" s="1">
        <v>15608902054.800699</v>
      </c>
      <c r="F2109">
        <v>62.097379397274501</v>
      </c>
      <c r="G2109" t="s">
        <v>462</v>
      </c>
    </row>
    <row r="2110" spans="1:7" x14ac:dyDescent="0.3">
      <c r="A2110">
        <v>2108</v>
      </c>
      <c r="B2110">
        <v>2022</v>
      </c>
      <c r="C2110">
        <v>4</v>
      </c>
      <c r="D2110" t="s">
        <v>576</v>
      </c>
      <c r="E2110" s="1">
        <v>9119548004.6359005</v>
      </c>
      <c r="F2110">
        <v>70.373407611833798</v>
      </c>
      <c r="G2110" t="s">
        <v>462</v>
      </c>
    </row>
    <row r="2111" spans="1:7" x14ac:dyDescent="0.3">
      <c r="A2111">
        <v>2109</v>
      </c>
      <c r="B2111">
        <v>2022</v>
      </c>
      <c r="C2111">
        <v>4</v>
      </c>
      <c r="E2111" s="1">
        <v>161501956.81839201</v>
      </c>
      <c r="F2111">
        <v>37.020745578952102</v>
      </c>
      <c r="G2111" t="s">
        <v>462</v>
      </c>
    </row>
    <row r="2112" spans="1:7" x14ac:dyDescent="0.3">
      <c r="A2112">
        <v>2110</v>
      </c>
      <c r="B2112">
        <v>2022</v>
      </c>
      <c r="C2112">
        <v>4</v>
      </c>
      <c r="E2112" s="1">
        <v>65243578.451299801</v>
      </c>
      <c r="F2112">
        <v>44.027118855334301</v>
      </c>
      <c r="G2112" t="s">
        <v>462</v>
      </c>
    </row>
    <row r="2113" spans="1:7" x14ac:dyDescent="0.3">
      <c r="A2113">
        <v>2111</v>
      </c>
      <c r="B2113">
        <v>2022</v>
      </c>
      <c r="C2113">
        <v>4</v>
      </c>
      <c r="E2113" s="1">
        <v>50371439.409029402</v>
      </c>
      <c r="F2113">
        <v>40.3598450735211</v>
      </c>
      <c r="G2113" t="s">
        <v>462</v>
      </c>
    </row>
    <row r="2114" spans="1:7" x14ac:dyDescent="0.3">
      <c r="A2114">
        <v>2112</v>
      </c>
      <c r="B2114">
        <v>2022</v>
      </c>
      <c r="C2114">
        <v>4</v>
      </c>
      <c r="D2114" t="s">
        <v>577</v>
      </c>
      <c r="E2114" s="1">
        <v>556126121.47272003</v>
      </c>
      <c r="F2114">
        <v>281.084804828053</v>
      </c>
      <c r="G2114" t="s">
        <v>462</v>
      </c>
    </row>
    <row r="2115" spans="1:7" x14ac:dyDescent="0.3">
      <c r="A2115">
        <v>2113</v>
      </c>
      <c r="B2115">
        <v>2022</v>
      </c>
      <c r="C2115">
        <v>4</v>
      </c>
      <c r="D2115" t="s">
        <v>578</v>
      </c>
      <c r="E2115" s="1">
        <v>1024312239.624</v>
      </c>
      <c r="F2115">
        <v>188.53233486346801</v>
      </c>
      <c r="G2115" t="s">
        <v>462</v>
      </c>
    </row>
    <row r="2116" spans="1:7" x14ac:dyDescent="0.3">
      <c r="A2116">
        <v>2114</v>
      </c>
      <c r="B2116">
        <v>2022</v>
      </c>
      <c r="C2116">
        <v>4</v>
      </c>
      <c r="D2116" t="s">
        <v>579</v>
      </c>
      <c r="E2116" s="1">
        <v>739992235.71109498</v>
      </c>
      <c r="F2116">
        <v>195.594500022766</v>
      </c>
      <c r="G2116" t="s">
        <v>462</v>
      </c>
    </row>
    <row r="2117" spans="1:7" x14ac:dyDescent="0.3">
      <c r="A2117">
        <v>2115</v>
      </c>
      <c r="B2117">
        <v>2022</v>
      </c>
      <c r="C2117">
        <v>4</v>
      </c>
      <c r="D2117" t="s">
        <v>580</v>
      </c>
      <c r="E2117" s="1">
        <v>5512709205.3105698</v>
      </c>
      <c r="F2117">
        <v>132.45331560972599</v>
      </c>
      <c r="G2117" t="s">
        <v>462</v>
      </c>
    </row>
    <row r="2118" spans="1:7" x14ac:dyDescent="0.3">
      <c r="A2118">
        <v>2116</v>
      </c>
      <c r="B2118">
        <v>2022</v>
      </c>
      <c r="C2118">
        <v>4</v>
      </c>
      <c r="D2118" t="s">
        <v>581</v>
      </c>
      <c r="E2118" s="1">
        <v>7164472132.1464901</v>
      </c>
      <c r="F2118">
        <v>65.526613767620901</v>
      </c>
      <c r="G2118" t="s">
        <v>462</v>
      </c>
    </row>
    <row r="2119" spans="1:7" x14ac:dyDescent="0.3">
      <c r="A2119">
        <v>2117</v>
      </c>
      <c r="B2119">
        <v>2022</v>
      </c>
      <c r="C2119">
        <v>4</v>
      </c>
      <c r="D2119" t="s">
        <v>582</v>
      </c>
      <c r="E2119" s="1">
        <v>6661812818.3780298</v>
      </c>
      <c r="F2119">
        <v>56.826447868645197</v>
      </c>
      <c r="G2119" t="s">
        <v>462</v>
      </c>
    </row>
    <row r="2120" spans="1:7" x14ac:dyDescent="0.3">
      <c r="A2120">
        <v>2118</v>
      </c>
      <c r="B2120">
        <v>2022</v>
      </c>
      <c r="C2120">
        <v>4</v>
      </c>
      <c r="D2120" t="s">
        <v>583</v>
      </c>
      <c r="E2120" s="1">
        <v>406286451.81799197</v>
      </c>
      <c r="F2120">
        <v>113.833604511792</v>
      </c>
      <c r="G2120" t="s">
        <v>462</v>
      </c>
    </row>
    <row r="2121" spans="1:7" x14ac:dyDescent="0.3">
      <c r="A2121">
        <v>2119</v>
      </c>
      <c r="B2121">
        <v>2022</v>
      </c>
      <c r="C2121">
        <v>4</v>
      </c>
      <c r="D2121" t="s">
        <v>584</v>
      </c>
      <c r="E2121" s="1">
        <v>3932706090.7608199</v>
      </c>
      <c r="F2121">
        <v>98.945359788394299</v>
      </c>
      <c r="G2121" t="s">
        <v>462</v>
      </c>
    </row>
    <row r="2122" spans="1:7" x14ac:dyDescent="0.3">
      <c r="A2122">
        <v>2120</v>
      </c>
      <c r="B2122">
        <v>2022</v>
      </c>
      <c r="C2122">
        <v>4</v>
      </c>
      <c r="D2122" t="s">
        <v>585</v>
      </c>
      <c r="E2122" s="1">
        <v>3973088280.6458302</v>
      </c>
      <c r="F2122">
        <v>185.49049606164601</v>
      </c>
      <c r="G2122" t="s">
        <v>462</v>
      </c>
    </row>
    <row r="2123" spans="1:7" x14ac:dyDescent="0.3">
      <c r="A2123">
        <v>2121</v>
      </c>
      <c r="B2123">
        <v>2022</v>
      </c>
      <c r="C2123">
        <v>4</v>
      </c>
      <c r="D2123" t="s">
        <v>586</v>
      </c>
      <c r="E2123" s="1">
        <v>5535120142.6341896</v>
      </c>
      <c r="F2123">
        <v>38.065984307514498</v>
      </c>
      <c r="G2123" t="s">
        <v>462</v>
      </c>
    </row>
    <row r="2124" spans="1:7" x14ac:dyDescent="0.3">
      <c r="A2124">
        <v>2122</v>
      </c>
      <c r="B2124">
        <v>2022</v>
      </c>
      <c r="C2124">
        <v>4</v>
      </c>
      <c r="D2124" t="s">
        <v>587</v>
      </c>
      <c r="E2124" s="1">
        <v>2192163995.0931001</v>
      </c>
      <c r="F2124">
        <v>232.923925124048</v>
      </c>
      <c r="G2124" t="s">
        <v>462</v>
      </c>
    </row>
    <row r="2125" spans="1:7" x14ac:dyDescent="0.3">
      <c r="A2125">
        <v>2123</v>
      </c>
      <c r="B2125">
        <v>2022</v>
      </c>
      <c r="C2125">
        <v>4</v>
      </c>
      <c r="D2125" t="s">
        <v>588</v>
      </c>
      <c r="E2125" s="1">
        <v>8407024390.8218403</v>
      </c>
      <c r="F2125">
        <v>40.886733494465702</v>
      </c>
      <c r="G2125" t="s">
        <v>462</v>
      </c>
    </row>
    <row r="2126" spans="1:7" x14ac:dyDescent="0.3">
      <c r="A2126">
        <v>2124</v>
      </c>
      <c r="B2126">
        <v>2022</v>
      </c>
      <c r="C2126">
        <v>4</v>
      </c>
      <c r="D2126" t="s">
        <v>589</v>
      </c>
      <c r="E2126" s="1">
        <v>1198291253.1898401</v>
      </c>
      <c r="F2126">
        <v>267.66641032268399</v>
      </c>
      <c r="G2126" t="s">
        <v>462</v>
      </c>
    </row>
    <row r="2127" spans="1:7" x14ac:dyDescent="0.3">
      <c r="A2127">
        <v>2125</v>
      </c>
      <c r="B2127">
        <v>2022</v>
      </c>
      <c r="C2127">
        <v>4</v>
      </c>
      <c r="D2127" t="s">
        <v>590</v>
      </c>
      <c r="E2127" s="1">
        <v>356173001.030999</v>
      </c>
      <c r="F2127">
        <v>246.32753281809701</v>
      </c>
      <c r="G2127" t="s">
        <v>462</v>
      </c>
    </row>
    <row r="2128" spans="1:7" x14ac:dyDescent="0.3">
      <c r="A2128">
        <v>2126</v>
      </c>
      <c r="B2128">
        <v>2022</v>
      </c>
      <c r="C2128">
        <v>4</v>
      </c>
      <c r="D2128" t="s">
        <v>591</v>
      </c>
      <c r="E2128" s="1">
        <v>454996731.91757298</v>
      </c>
      <c r="F2128">
        <v>249.37798181470899</v>
      </c>
      <c r="G2128" t="s">
        <v>462</v>
      </c>
    </row>
    <row r="2129" spans="1:7" x14ac:dyDescent="0.3">
      <c r="A2129">
        <v>2127</v>
      </c>
      <c r="B2129">
        <v>2022</v>
      </c>
      <c r="C2129">
        <v>4</v>
      </c>
      <c r="D2129" t="s">
        <v>592</v>
      </c>
      <c r="E2129" s="1">
        <v>521814786.00248098</v>
      </c>
      <c r="F2129">
        <v>227.89480913602301</v>
      </c>
      <c r="G2129" t="s">
        <v>462</v>
      </c>
    </row>
    <row r="2130" spans="1:7" x14ac:dyDescent="0.3">
      <c r="A2130">
        <v>2128</v>
      </c>
      <c r="B2130">
        <v>2022</v>
      </c>
      <c r="C2130">
        <v>4</v>
      </c>
      <c r="D2130" t="s">
        <v>593</v>
      </c>
      <c r="E2130" s="1">
        <v>432368951.73227799</v>
      </c>
      <c r="F2130">
        <v>227.03605079866901</v>
      </c>
      <c r="G2130" t="s">
        <v>462</v>
      </c>
    </row>
    <row r="2131" spans="1:7" x14ac:dyDescent="0.3">
      <c r="A2131">
        <v>2129</v>
      </c>
      <c r="B2131">
        <v>2022</v>
      </c>
      <c r="C2131">
        <v>4</v>
      </c>
      <c r="D2131" t="s">
        <v>594</v>
      </c>
      <c r="E2131" s="1">
        <v>686202133.41617095</v>
      </c>
      <c r="F2131">
        <v>172.08053153185401</v>
      </c>
      <c r="G2131" t="s">
        <v>462</v>
      </c>
    </row>
    <row r="2132" spans="1:7" x14ac:dyDescent="0.3">
      <c r="A2132">
        <v>2130</v>
      </c>
      <c r="B2132">
        <v>2022</v>
      </c>
      <c r="C2132">
        <v>4</v>
      </c>
      <c r="D2132" t="s">
        <v>595</v>
      </c>
      <c r="E2132" s="1">
        <v>443688167.58483201</v>
      </c>
      <c r="F2132">
        <v>256.92024577945898</v>
      </c>
      <c r="G2132" t="s">
        <v>462</v>
      </c>
    </row>
    <row r="2133" spans="1:7" x14ac:dyDescent="0.3">
      <c r="A2133">
        <v>2131</v>
      </c>
      <c r="B2133">
        <v>2022</v>
      </c>
      <c r="C2133">
        <v>4</v>
      </c>
      <c r="D2133" t="s">
        <v>596</v>
      </c>
      <c r="E2133" s="1">
        <v>547816756.07480204</v>
      </c>
      <c r="F2133">
        <v>275.90962068279703</v>
      </c>
      <c r="G2133" t="s">
        <v>462</v>
      </c>
    </row>
    <row r="2134" spans="1:7" x14ac:dyDescent="0.3">
      <c r="A2134">
        <v>2132</v>
      </c>
      <c r="B2134">
        <v>2022</v>
      </c>
      <c r="C2134">
        <v>5</v>
      </c>
      <c r="D2134" t="s">
        <v>558</v>
      </c>
      <c r="E2134" s="1">
        <v>1833825795.12988</v>
      </c>
      <c r="F2134">
        <v>1.17183849578213</v>
      </c>
      <c r="G2134" t="s">
        <v>462</v>
      </c>
    </row>
    <row r="2135" spans="1:7" x14ac:dyDescent="0.3">
      <c r="A2135">
        <v>2133</v>
      </c>
      <c r="B2135">
        <v>2022</v>
      </c>
      <c r="C2135">
        <v>5</v>
      </c>
      <c r="D2135" t="s">
        <v>559</v>
      </c>
      <c r="E2135" s="1">
        <v>748665255.43713903</v>
      </c>
      <c r="F2135">
        <v>45.231495324681497</v>
      </c>
      <c r="G2135" t="s">
        <v>462</v>
      </c>
    </row>
    <row r="2136" spans="1:7" x14ac:dyDescent="0.3">
      <c r="A2136">
        <v>2134</v>
      </c>
      <c r="B2136">
        <v>2022</v>
      </c>
      <c r="C2136">
        <v>5</v>
      </c>
      <c r="D2136" t="s">
        <v>560</v>
      </c>
      <c r="E2136" s="1">
        <v>8269171080.7181702</v>
      </c>
      <c r="F2136">
        <v>105.620041398449</v>
      </c>
      <c r="G2136" t="s">
        <v>462</v>
      </c>
    </row>
    <row r="2137" spans="1:7" x14ac:dyDescent="0.3">
      <c r="A2137">
        <v>2135</v>
      </c>
      <c r="B2137">
        <v>2022</v>
      </c>
      <c r="C2137">
        <v>5</v>
      </c>
      <c r="D2137" t="s">
        <v>561</v>
      </c>
      <c r="E2137" s="1">
        <v>721383548.63761795</v>
      </c>
      <c r="F2137">
        <v>58.388929863565998</v>
      </c>
      <c r="G2137" t="s">
        <v>462</v>
      </c>
    </row>
    <row r="2138" spans="1:7" x14ac:dyDescent="0.3">
      <c r="A2138">
        <v>2136</v>
      </c>
      <c r="B2138">
        <v>2022</v>
      </c>
      <c r="C2138">
        <v>5</v>
      </c>
      <c r="D2138" t="s">
        <v>562</v>
      </c>
      <c r="E2138" s="1">
        <v>258287561.34354299</v>
      </c>
      <c r="F2138">
        <v>76.943238133183002</v>
      </c>
      <c r="G2138" t="s">
        <v>462</v>
      </c>
    </row>
    <row r="2139" spans="1:7" x14ac:dyDescent="0.3">
      <c r="A2139">
        <v>2137</v>
      </c>
      <c r="B2139">
        <v>2022</v>
      </c>
      <c r="C2139">
        <v>5</v>
      </c>
      <c r="D2139" t="s">
        <v>563</v>
      </c>
      <c r="E2139" s="1">
        <v>610974628.21291006</v>
      </c>
      <c r="F2139">
        <v>41.046639933368503</v>
      </c>
      <c r="G2139" t="s">
        <v>462</v>
      </c>
    </row>
    <row r="2140" spans="1:7" x14ac:dyDescent="0.3">
      <c r="A2140">
        <v>2138</v>
      </c>
      <c r="B2140">
        <v>2022</v>
      </c>
      <c r="C2140">
        <v>5</v>
      </c>
      <c r="D2140" t="s">
        <v>564</v>
      </c>
      <c r="E2140" s="1">
        <v>227211778.53975901</v>
      </c>
      <c r="F2140">
        <v>61.730496324199798</v>
      </c>
      <c r="G2140" t="s">
        <v>462</v>
      </c>
    </row>
    <row r="2141" spans="1:7" x14ac:dyDescent="0.3">
      <c r="A2141">
        <v>2139</v>
      </c>
      <c r="B2141">
        <v>2022</v>
      </c>
      <c r="C2141">
        <v>5</v>
      </c>
      <c r="D2141" t="s">
        <v>565</v>
      </c>
      <c r="E2141" s="1">
        <v>3177950106.6955199</v>
      </c>
      <c r="F2141">
        <v>19.300023048917801</v>
      </c>
      <c r="G2141" t="s">
        <v>462</v>
      </c>
    </row>
    <row r="2142" spans="1:7" x14ac:dyDescent="0.3">
      <c r="A2142">
        <v>2140</v>
      </c>
      <c r="B2142">
        <v>2022</v>
      </c>
      <c r="C2142">
        <v>5</v>
      </c>
      <c r="D2142" t="s">
        <v>566</v>
      </c>
      <c r="E2142" s="1">
        <v>7443299576.6343002</v>
      </c>
      <c r="F2142">
        <v>4.68146680758481</v>
      </c>
      <c r="G2142" t="s">
        <v>462</v>
      </c>
    </row>
    <row r="2143" spans="1:7" x14ac:dyDescent="0.3">
      <c r="A2143">
        <v>2141</v>
      </c>
      <c r="B2143">
        <v>2022</v>
      </c>
      <c r="C2143">
        <v>5</v>
      </c>
      <c r="D2143" t="s">
        <v>567</v>
      </c>
      <c r="E2143" s="1">
        <v>320814751.264112</v>
      </c>
      <c r="F2143">
        <v>69.613559633620795</v>
      </c>
      <c r="G2143" t="s">
        <v>462</v>
      </c>
    </row>
    <row r="2144" spans="1:7" x14ac:dyDescent="0.3">
      <c r="A2144">
        <v>2142</v>
      </c>
      <c r="B2144">
        <v>2022</v>
      </c>
      <c r="C2144">
        <v>5</v>
      </c>
      <c r="D2144" t="s">
        <v>568</v>
      </c>
      <c r="E2144" s="1">
        <v>10295748731.2568</v>
      </c>
      <c r="F2144">
        <v>153.07300171607599</v>
      </c>
      <c r="G2144" t="s">
        <v>462</v>
      </c>
    </row>
    <row r="2145" spans="1:7" x14ac:dyDescent="0.3">
      <c r="A2145">
        <v>2143</v>
      </c>
      <c r="B2145">
        <v>2022</v>
      </c>
      <c r="C2145">
        <v>5</v>
      </c>
      <c r="D2145" t="s">
        <v>569</v>
      </c>
      <c r="E2145" s="1">
        <v>453167914.92408299</v>
      </c>
      <c r="F2145">
        <v>30.706157188423699</v>
      </c>
      <c r="G2145" t="s">
        <v>462</v>
      </c>
    </row>
    <row r="2146" spans="1:7" x14ac:dyDescent="0.3">
      <c r="A2146">
        <v>2144</v>
      </c>
      <c r="B2146">
        <v>2022</v>
      </c>
      <c r="C2146">
        <v>5</v>
      </c>
      <c r="D2146" t="s">
        <v>570</v>
      </c>
      <c r="E2146" s="1">
        <v>11800844813.4471</v>
      </c>
      <c r="F2146">
        <v>11.530321437398101</v>
      </c>
      <c r="G2146" t="s">
        <v>462</v>
      </c>
    </row>
    <row r="2147" spans="1:7" x14ac:dyDescent="0.3">
      <c r="A2147">
        <v>2145</v>
      </c>
      <c r="B2147">
        <v>2022</v>
      </c>
      <c r="C2147">
        <v>5</v>
      </c>
      <c r="D2147" t="s">
        <v>571</v>
      </c>
      <c r="E2147" s="1">
        <v>376596900.34721798</v>
      </c>
      <c r="F2147">
        <v>64.239611671060899</v>
      </c>
      <c r="G2147" t="s">
        <v>462</v>
      </c>
    </row>
    <row r="2148" spans="1:7" x14ac:dyDescent="0.3">
      <c r="A2148">
        <v>2146</v>
      </c>
      <c r="B2148">
        <v>2022</v>
      </c>
      <c r="C2148">
        <v>5</v>
      </c>
      <c r="D2148" t="s">
        <v>572</v>
      </c>
      <c r="E2148" s="1">
        <v>445516204.77779102</v>
      </c>
      <c r="F2148">
        <v>44.177990979056297</v>
      </c>
      <c r="G2148" t="s">
        <v>462</v>
      </c>
    </row>
    <row r="2149" spans="1:7" x14ac:dyDescent="0.3">
      <c r="A2149">
        <v>2147</v>
      </c>
      <c r="B2149">
        <v>2022</v>
      </c>
      <c r="C2149">
        <v>5</v>
      </c>
      <c r="D2149" t="s">
        <v>573</v>
      </c>
      <c r="E2149" s="1">
        <v>3676590388.79213</v>
      </c>
      <c r="F2149">
        <v>134.79088973008501</v>
      </c>
      <c r="G2149" t="s">
        <v>462</v>
      </c>
    </row>
    <row r="2150" spans="1:7" x14ac:dyDescent="0.3">
      <c r="A2150">
        <v>2148</v>
      </c>
      <c r="B2150">
        <v>2022</v>
      </c>
      <c r="C2150">
        <v>5</v>
      </c>
      <c r="D2150" t="s">
        <v>575</v>
      </c>
      <c r="E2150" s="1">
        <v>15608902054.800699</v>
      </c>
      <c r="F2150">
        <v>27.242278383622299</v>
      </c>
      <c r="G2150" t="s">
        <v>462</v>
      </c>
    </row>
    <row r="2151" spans="1:7" x14ac:dyDescent="0.3">
      <c r="A2151">
        <v>2149</v>
      </c>
      <c r="B2151">
        <v>2022</v>
      </c>
      <c r="C2151">
        <v>5</v>
      </c>
      <c r="D2151" t="s">
        <v>576</v>
      </c>
      <c r="E2151" s="1">
        <v>9119548004.6359005</v>
      </c>
      <c r="F2151">
        <v>21.6557762936486</v>
      </c>
      <c r="G2151" t="s">
        <v>462</v>
      </c>
    </row>
    <row r="2152" spans="1:7" x14ac:dyDescent="0.3">
      <c r="A2152">
        <v>2150</v>
      </c>
      <c r="B2152">
        <v>2022</v>
      </c>
      <c r="C2152">
        <v>5</v>
      </c>
      <c r="E2152" s="1">
        <v>161501956.81839201</v>
      </c>
      <c r="F2152">
        <v>262.71556525242602</v>
      </c>
      <c r="G2152" t="s">
        <v>462</v>
      </c>
    </row>
    <row r="2153" spans="1:7" x14ac:dyDescent="0.3">
      <c r="A2153">
        <v>2151</v>
      </c>
      <c r="B2153">
        <v>2022</v>
      </c>
      <c r="C2153">
        <v>5</v>
      </c>
      <c r="E2153" s="1">
        <v>65243578.451299801</v>
      </c>
      <c r="F2153">
        <v>332.23459834240799</v>
      </c>
      <c r="G2153" t="s">
        <v>462</v>
      </c>
    </row>
    <row r="2154" spans="1:7" x14ac:dyDescent="0.3">
      <c r="A2154">
        <v>2152</v>
      </c>
      <c r="B2154">
        <v>2022</v>
      </c>
      <c r="C2154">
        <v>5</v>
      </c>
      <c r="E2154" s="1">
        <v>50371439.409029402</v>
      </c>
      <c r="F2154">
        <v>347.99833877086598</v>
      </c>
      <c r="G2154" t="s">
        <v>462</v>
      </c>
    </row>
    <row r="2155" spans="1:7" x14ac:dyDescent="0.3">
      <c r="A2155">
        <v>2153</v>
      </c>
      <c r="B2155">
        <v>2022</v>
      </c>
      <c r="C2155">
        <v>5</v>
      </c>
      <c r="D2155" t="s">
        <v>577</v>
      </c>
      <c r="E2155" s="1">
        <v>556126121.47272003</v>
      </c>
      <c r="F2155">
        <v>95.039182641377295</v>
      </c>
      <c r="G2155" t="s">
        <v>462</v>
      </c>
    </row>
    <row r="2156" spans="1:7" x14ac:dyDescent="0.3">
      <c r="A2156">
        <v>2154</v>
      </c>
      <c r="B2156">
        <v>2022</v>
      </c>
      <c r="C2156">
        <v>5</v>
      </c>
      <c r="D2156" t="s">
        <v>578</v>
      </c>
      <c r="E2156" s="1">
        <v>1024312239.624</v>
      </c>
      <c r="F2156">
        <v>43.071013435604698</v>
      </c>
      <c r="G2156" t="s">
        <v>462</v>
      </c>
    </row>
    <row r="2157" spans="1:7" x14ac:dyDescent="0.3">
      <c r="A2157">
        <v>2155</v>
      </c>
      <c r="B2157">
        <v>2022</v>
      </c>
      <c r="C2157">
        <v>5</v>
      </c>
      <c r="D2157" t="s">
        <v>579</v>
      </c>
      <c r="E2157" s="1">
        <v>739992235.71109498</v>
      </c>
      <c r="F2157">
        <v>25.642651540723701</v>
      </c>
      <c r="G2157" t="s">
        <v>462</v>
      </c>
    </row>
    <row r="2158" spans="1:7" x14ac:dyDescent="0.3">
      <c r="A2158">
        <v>2156</v>
      </c>
      <c r="B2158">
        <v>2022</v>
      </c>
      <c r="C2158">
        <v>5</v>
      </c>
      <c r="D2158" t="s">
        <v>580</v>
      </c>
      <c r="E2158" s="1">
        <v>5512709205.3105698</v>
      </c>
      <c r="F2158">
        <v>12.7644981995525</v>
      </c>
      <c r="G2158" t="s">
        <v>462</v>
      </c>
    </row>
    <row r="2159" spans="1:7" x14ac:dyDescent="0.3">
      <c r="A2159">
        <v>2157</v>
      </c>
      <c r="B2159">
        <v>2022</v>
      </c>
      <c r="C2159">
        <v>5</v>
      </c>
      <c r="D2159" t="s">
        <v>581</v>
      </c>
      <c r="E2159" s="1">
        <v>7164472132.1464901</v>
      </c>
      <c r="F2159">
        <v>141.82282187637799</v>
      </c>
      <c r="G2159" t="s">
        <v>462</v>
      </c>
    </row>
    <row r="2160" spans="1:7" x14ac:dyDescent="0.3">
      <c r="A2160">
        <v>2158</v>
      </c>
      <c r="B2160">
        <v>2022</v>
      </c>
      <c r="C2160">
        <v>5</v>
      </c>
      <c r="D2160" t="s">
        <v>582</v>
      </c>
      <c r="E2160" s="1">
        <v>6661812818.3780298</v>
      </c>
      <c r="F2160">
        <v>19.973881489684899</v>
      </c>
      <c r="G2160" t="s">
        <v>462</v>
      </c>
    </row>
    <row r="2161" spans="1:7" x14ac:dyDescent="0.3">
      <c r="A2161">
        <v>2159</v>
      </c>
      <c r="B2161">
        <v>2022</v>
      </c>
      <c r="C2161">
        <v>5</v>
      </c>
      <c r="D2161" t="s">
        <v>583</v>
      </c>
      <c r="E2161" s="1">
        <v>406286451.81799197</v>
      </c>
      <c r="F2161">
        <v>201.193771842763</v>
      </c>
      <c r="G2161" t="s">
        <v>462</v>
      </c>
    </row>
    <row r="2162" spans="1:7" x14ac:dyDescent="0.3">
      <c r="A2162">
        <v>2160</v>
      </c>
      <c r="B2162">
        <v>2022</v>
      </c>
      <c r="C2162">
        <v>5</v>
      </c>
      <c r="D2162" t="s">
        <v>584</v>
      </c>
      <c r="E2162" s="1">
        <v>3932706090.7608199</v>
      </c>
      <c r="F2162">
        <v>12.3939389924243</v>
      </c>
      <c r="G2162" t="s">
        <v>462</v>
      </c>
    </row>
    <row r="2163" spans="1:7" x14ac:dyDescent="0.3">
      <c r="A2163">
        <v>2161</v>
      </c>
      <c r="B2163">
        <v>2022</v>
      </c>
      <c r="C2163">
        <v>5</v>
      </c>
      <c r="D2163" t="s">
        <v>585</v>
      </c>
      <c r="E2163" s="1">
        <v>3973088280.6458302</v>
      </c>
      <c r="F2163">
        <v>17.1654309954138</v>
      </c>
      <c r="G2163" t="s">
        <v>462</v>
      </c>
    </row>
    <row r="2164" spans="1:7" x14ac:dyDescent="0.3">
      <c r="A2164">
        <v>2162</v>
      </c>
      <c r="B2164">
        <v>2022</v>
      </c>
      <c r="C2164">
        <v>5</v>
      </c>
      <c r="D2164" t="s">
        <v>586</v>
      </c>
      <c r="E2164" s="1">
        <v>5535120142.6341896</v>
      </c>
      <c r="F2164">
        <v>6.1240778012609098</v>
      </c>
      <c r="G2164" t="s">
        <v>462</v>
      </c>
    </row>
    <row r="2165" spans="1:7" x14ac:dyDescent="0.3">
      <c r="A2165">
        <v>2163</v>
      </c>
      <c r="B2165">
        <v>2022</v>
      </c>
      <c r="C2165">
        <v>5</v>
      </c>
      <c r="D2165" t="s">
        <v>587</v>
      </c>
      <c r="E2165" s="1">
        <v>2192163995.0931001</v>
      </c>
      <c r="F2165">
        <v>35.749649338815303</v>
      </c>
      <c r="G2165" t="s">
        <v>462</v>
      </c>
    </row>
    <row r="2166" spans="1:7" x14ac:dyDescent="0.3">
      <c r="A2166">
        <v>2164</v>
      </c>
      <c r="B2166">
        <v>2022</v>
      </c>
      <c r="C2166">
        <v>5</v>
      </c>
      <c r="D2166" t="s">
        <v>588</v>
      </c>
      <c r="E2166" s="1">
        <v>8407024390.8218403</v>
      </c>
      <c r="F2166">
        <v>23.844929183144099</v>
      </c>
      <c r="G2166" t="s">
        <v>462</v>
      </c>
    </row>
    <row r="2167" spans="1:7" x14ac:dyDescent="0.3">
      <c r="A2167">
        <v>2165</v>
      </c>
      <c r="B2167">
        <v>2022</v>
      </c>
      <c r="C2167">
        <v>5</v>
      </c>
      <c r="D2167" t="s">
        <v>589</v>
      </c>
      <c r="E2167" s="1">
        <v>1198291253.1898401</v>
      </c>
      <c r="F2167">
        <v>52.200547158610703</v>
      </c>
      <c r="G2167" t="s">
        <v>462</v>
      </c>
    </row>
    <row r="2168" spans="1:7" x14ac:dyDescent="0.3">
      <c r="A2168">
        <v>2166</v>
      </c>
      <c r="B2168">
        <v>2022</v>
      </c>
      <c r="C2168">
        <v>5</v>
      </c>
      <c r="D2168" t="s">
        <v>590</v>
      </c>
      <c r="E2168" s="1">
        <v>356173001.030999</v>
      </c>
      <c r="F2168">
        <v>60.050905569252301</v>
      </c>
      <c r="G2168" t="s">
        <v>462</v>
      </c>
    </row>
    <row r="2169" spans="1:7" x14ac:dyDescent="0.3">
      <c r="A2169">
        <v>2167</v>
      </c>
      <c r="B2169">
        <v>2022</v>
      </c>
      <c r="C2169">
        <v>5</v>
      </c>
      <c r="D2169" t="s">
        <v>591</v>
      </c>
      <c r="E2169" s="1">
        <v>454996731.91757298</v>
      </c>
      <c r="F2169">
        <v>59.204322156452001</v>
      </c>
      <c r="G2169" t="s">
        <v>462</v>
      </c>
    </row>
    <row r="2170" spans="1:7" x14ac:dyDescent="0.3">
      <c r="A2170">
        <v>2168</v>
      </c>
      <c r="B2170">
        <v>2022</v>
      </c>
      <c r="C2170">
        <v>5</v>
      </c>
      <c r="D2170" t="s">
        <v>592</v>
      </c>
      <c r="E2170" s="1">
        <v>521814786.00248098</v>
      </c>
      <c r="F2170">
        <v>69.495696127034506</v>
      </c>
      <c r="G2170" t="s">
        <v>462</v>
      </c>
    </row>
    <row r="2171" spans="1:7" x14ac:dyDescent="0.3">
      <c r="A2171">
        <v>2169</v>
      </c>
      <c r="B2171">
        <v>2022</v>
      </c>
      <c r="C2171">
        <v>5</v>
      </c>
      <c r="D2171" t="s">
        <v>593</v>
      </c>
      <c r="E2171" s="1">
        <v>432368951.73227799</v>
      </c>
      <c r="F2171">
        <v>86.829740907684595</v>
      </c>
      <c r="G2171" t="s">
        <v>462</v>
      </c>
    </row>
    <row r="2172" spans="1:7" x14ac:dyDescent="0.3">
      <c r="A2172">
        <v>2170</v>
      </c>
      <c r="B2172">
        <v>2022</v>
      </c>
      <c r="C2172">
        <v>5</v>
      </c>
      <c r="D2172" t="s">
        <v>594</v>
      </c>
      <c r="E2172" s="1">
        <v>686202133.41617095</v>
      </c>
      <c r="F2172">
        <v>65.314789084931206</v>
      </c>
      <c r="G2172" t="s">
        <v>462</v>
      </c>
    </row>
    <row r="2173" spans="1:7" x14ac:dyDescent="0.3">
      <c r="A2173">
        <v>2171</v>
      </c>
      <c r="B2173">
        <v>2022</v>
      </c>
      <c r="C2173">
        <v>5</v>
      </c>
      <c r="D2173" t="s">
        <v>595</v>
      </c>
      <c r="E2173" s="1">
        <v>443688167.58483201</v>
      </c>
      <c r="F2173">
        <v>105.94744177433</v>
      </c>
      <c r="G2173" t="s">
        <v>462</v>
      </c>
    </row>
    <row r="2174" spans="1:7" x14ac:dyDescent="0.3">
      <c r="A2174">
        <v>2172</v>
      </c>
      <c r="B2174">
        <v>2022</v>
      </c>
      <c r="C2174">
        <v>5</v>
      </c>
      <c r="D2174" t="s">
        <v>596</v>
      </c>
      <c r="E2174" s="1">
        <v>547816756.07480204</v>
      </c>
      <c r="F2174">
        <v>102.71518751347701</v>
      </c>
      <c r="G2174" t="s">
        <v>462</v>
      </c>
    </row>
    <row r="2175" spans="1:7" x14ac:dyDescent="0.3">
      <c r="A2175">
        <v>2173</v>
      </c>
      <c r="B2175">
        <v>2022</v>
      </c>
      <c r="C2175">
        <v>6</v>
      </c>
      <c r="D2175" t="s">
        <v>558</v>
      </c>
      <c r="E2175" s="1">
        <v>1833825795.12988</v>
      </c>
      <c r="F2175">
        <v>0</v>
      </c>
      <c r="G2175" t="s">
        <v>462</v>
      </c>
    </row>
    <row r="2176" spans="1:7" x14ac:dyDescent="0.3">
      <c r="A2176">
        <v>2174</v>
      </c>
      <c r="B2176">
        <v>2022</v>
      </c>
      <c r="C2176">
        <v>6</v>
      </c>
      <c r="D2176" t="s">
        <v>559</v>
      </c>
      <c r="E2176" s="1">
        <v>748665255.43713903</v>
      </c>
      <c r="F2176">
        <v>6.7279311798940098</v>
      </c>
      <c r="G2176" t="s">
        <v>462</v>
      </c>
    </row>
    <row r="2177" spans="1:7" x14ac:dyDescent="0.3">
      <c r="A2177">
        <v>2175</v>
      </c>
      <c r="B2177">
        <v>2022</v>
      </c>
      <c r="C2177">
        <v>6</v>
      </c>
      <c r="D2177" t="s">
        <v>560</v>
      </c>
      <c r="E2177" s="1">
        <v>8269171080.7181702</v>
      </c>
      <c r="F2177">
        <v>40.004945705310298</v>
      </c>
      <c r="G2177" t="s">
        <v>462</v>
      </c>
    </row>
    <row r="2178" spans="1:7" x14ac:dyDescent="0.3">
      <c r="A2178">
        <v>2176</v>
      </c>
      <c r="B2178">
        <v>2022</v>
      </c>
      <c r="C2178">
        <v>6</v>
      </c>
      <c r="D2178" t="s">
        <v>561</v>
      </c>
      <c r="E2178" s="1">
        <v>721383548.63761795</v>
      </c>
      <c r="F2178">
        <v>22.327505432946001</v>
      </c>
      <c r="G2178" t="s">
        <v>462</v>
      </c>
    </row>
    <row r="2179" spans="1:7" x14ac:dyDescent="0.3">
      <c r="A2179">
        <v>2177</v>
      </c>
      <c r="B2179">
        <v>2022</v>
      </c>
      <c r="C2179">
        <v>6</v>
      </c>
      <c r="D2179" t="s">
        <v>562</v>
      </c>
      <c r="E2179" s="1">
        <v>258287561.34354299</v>
      </c>
      <c r="F2179">
        <v>31.632704250277001</v>
      </c>
      <c r="G2179" t="s">
        <v>462</v>
      </c>
    </row>
    <row r="2180" spans="1:7" x14ac:dyDescent="0.3">
      <c r="A2180">
        <v>2178</v>
      </c>
      <c r="B2180">
        <v>2022</v>
      </c>
      <c r="C2180">
        <v>6</v>
      </c>
      <c r="D2180" t="s">
        <v>563</v>
      </c>
      <c r="E2180" s="1">
        <v>610974628.21291006</v>
      </c>
      <c r="F2180">
        <v>7.70034464941061</v>
      </c>
      <c r="G2180" t="s">
        <v>462</v>
      </c>
    </row>
    <row r="2181" spans="1:7" x14ac:dyDescent="0.3">
      <c r="A2181">
        <v>2179</v>
      </c>
      <c r="B2181">
        <v>2022</v>
      </c>
      <c r="C2181">
        <v>6</v>
      </c>
      <c r="D2181" t="s">
        <v>564</v>
      </c>
      <c r="E2181" s="1">
        <v>227211778.53975901</v>
      </c>
      <c r="F2181">
        <v>20.058093405346298</v>
      </c>
      <c r="G2181" t="s">
        <v>462</v>
      </c>
    </row>
    <row r="2182" spans="1:7" x14ac:dyDescent="0.3">
      <c r="A2182">
        <v>2180</v>
      </c>
      <c r="B2182">
        <v>2022</v>
      </c>
      <c r="C2182">
        <v>6</v>
      </c>
      <c r="D2182" t="s">
        <v>565</v>
      </c>
      <c r="E2182" s="1">
        <v>3177950106.6955199</v>
      </c>
      <c r="F2182">
        <v>2.2555944498890002</v>
      </c>
      <c r="G2182" t="s">
        <v>462</v>
      </c>
    </row>
    <row r="2183" spans="1:7" x14ac:dyDescent="0.3">
      <c r="A2183">
        <v>2181</v>
      </c>
      <c r="B2183">
        <v>2022</v>
      </c>
      <c r="C2183">
        <v>6</v>
      </c>
      <c r="D2183" t="s">
        <v>566</v>
      </c>
      <c r="E2183" s="1">
        <v>7443299576.6343002</v>
      </c>
      <c r="F2183">
        <v>0.41642177597219998</v>
      </c>
      <c r="G2183" t="s">
        <v>462</v>
      </c>
    </row>
    <row r="2184" spans="1:7" x14ac:dyDescent="0.3">
      <c r="A2184">
        <v>2182</v>
      </c>
      <c r="B2184">
        <v>2022</v>
      </c>
      <c r="C2184">
        <v>6</v>
      </c>
      <c r="D2184" t="s">
        <v>567</v>
      </c>
      <c r="E2184" s="1">
        <v>320814751.264112</v>
      </c>
      <c r="F2184">
        <v>18.801329569548599</v>
      </c>
      <c r="G2184" t="s">
        <v>462</v>
      </c>
    </row>
    <row r="2185" spans="1:7" x14ac:dyDescent="0.3">
      <c r="A2185">
        <v>2183</v>
      </c>
      <c r="B2185">
        <v>2022</v>
      </c>
      <c r="C2185">
        <v>6</v>
      </c>
      <c r="D2185" t="s">
        <v>568</v>
      </c>
      <c r="E2185" s="1">
        <v>10295748731.2568</v>
      </c>
      <c r="F2185">
        <v>52.578527708995203</v>
      </c>
      <c r="G2185" t="s">
        <v>462</v>
      </c>
    </row>
    <row r="2186" spans="1:7" x14ac:dyDescent="0.3">
      <c r="A2186">
        <v>2184</v>
      </c>
      <c r="B2186">
        <v>2022</v>
      </c>
      <c r="C2186">
        <v>6</v>
      </c>
      <c r="D2186" t="s">
        <v>569</v>
      </c>
      <c r="E2186" s="1">
        <v>453167914.92408299</v>
      </c>
      <c r="F2186">
        <v>4.0249375156510299</v>
      </c>
      <c r="G2186" t="s">
        <v>462</v>
      </c>
    </row>
    <row r="2187" spans="1:7" x14ac:dyDescent="0.3">
      <c r="A2187">
        <v>2185</v>
      </c>
      <c r="B2187">
        <v>2022</v>
      </c>
      <c r="C2187">
        <v>6</v>
      </c>
      <c r="D2187" t="s">
        <v>570</v>
      </c>
      <c r="E2187" s="1">
        <v>11800844813.4471</v>
      </c>
      <c r="F2187">
        <v>1.7821173650775</v>
      </c>
      <c r="G2187" t="s">
        <v>462</v>
      </c>
    </row>
    <row r="2188" spans="1:7" x14ac:dyDescent="0.3">
      <c r="A2188">
        <v>2186</v>
      </c>
      <c r="B2188">
        <v>2022</v>
      </c>
      <c r="C2188">
        <v>6</v>
      </c>
      <c r="D2188" t="s">
        <v>571</v>
      </c>
      <c r="E2188" s="1">
        <v>376596900.34721798</v>
      </c>
      <c r="F2188">
        <v>11.767424786331301</v>
      </c>
      <c r="G2188" t="s">
        <v>462</v>
      </c>
    </row>
    <row r="2189" spans="1:7" x14ac:dyDescent="0.3">
      <c r="A2189">
        <v>2187</v>
      </c>
      <c r="B2189">
        <v>2022</v>
      </c>
      <c r="C2189">
        <v>6</v>
      </c>
      <c r="D2189" t="s">
        <v>572</v>
      </c>
      <c r="E2189" s="1">
        <v>445516204.77779102</v>
      </c>
      <c r="F2189">
        <v>6.3296206361028604</v>
      </c>
      <c r="G2189" t="s">
        <v>462</v>
      </c>
    </row>
    <row r="2190" spans="1:7" x14ac:dyDescent="0.3">
      <c r="A2190">
        <v>2188</v>
      </c>
      <c r="B2190">
        <v>2022</v>
      </c>
      <c r="C2190">
        <v>6</v>
      </c>
      <c r="D2190" t="s">
        <v>573</v>
      </c>
      <c r="E2190" s="1">
        <v>3676590388.79213</v>
      </c>
      <c r="F2190">
        <v>59.498341386080703</v>
      </c>
      <c r="G2190" t="s">
        <v>462</v>
      </c>
    </row>
    <row r="2191" spans="1:7" x14ac:dyDescent="0.3">
      <c r="A2191">
        <v>2189</v>
      </c>
      <c r="B2191">
        <v>2022</v>
      </c>
      <c r="C2191">
        <v>6</v>
      </c>
      <c r="D2191" t="s">
        <v>575</v>
      </c>
      <c r="E2191" s="1">
        <v>15608902054.800699</v>
      </c>
      <c r="F2191">
        <v>11.014439898042401</v>
      </c>
      <c r="G2191" t="s">
        <v>462</v>
      </c>
    </row>
    <row r="2192" spans="1:7" x14ac:dyDescent="0.3">
      <c r="A2192">
        <v>2190</v>
      </c>
      <c r="B2192">
        <v>2022</v>
      </c>
      <c r="C2192">
        <v>6</v>
      </c>
      <c r="D2192" t="s">
        <v>576</v>
      </c>
      <c r="E2192" s="1">
        <v>9119548004.6359005</v>
      </c>
      <c r="F2192">
        <v>18.6437184362388</v>
      </c>
      <c r="G2192" t="s">
        <v>462</v>
      </c>
    </row>
    <row r="2193" spans="1:7" x14ac:dyDescent="0.3">
      <c r="A2193">
        <v>2191</v>
      </c>
      <c r="B2193">
        <v>2022</v>
      </c>
      <c r="C2193">
        <v>6</v>
      </c>
      <c r="E2193" s="1">
        <v>161501956.81839201</v>
      </c>
      <c r="F2193">
        <v>128.68942225193899</v>
      </c>
      <c r="G2193" t="s">
        <v>462</v>
      </c>
    </row>
    <row r="2194" spans="1:7" x14ac:dyDescent="0.3">
      <c r="A2194">
        <v>2192</v>
      </c>
      <c r="B2194">
        <v>2022</v>
      </c>
      <c r="C2194">
        <v>6</v>
      </c>
      <c r="E2194" s="1">
        <v>65243578.451299801</v>
      </c>
      <c r="F2194">
        <v>113.834428803717</v>
      </c>
      <c r="G2194" t="s">
        <v>462</v>
      </c>
    </row>
    <row r="2195" spans="1:7" x14ac:dyDescent="0.3">
      <c r="A2195">
        <v>2193</v>
      </c>
      <c r="B2195">
        <v>2022</v>
      </c>
      <c r="C2195">
        <v>6</v>
      </c>
      <c r="E2195" s="1">
        <v>50371439.409029402</v>
      </c>
      <c r="F2195">
        <v>110.515885673835</v>
      </c>
      <c r="G2195" t="s">
        <v>462</v>
      </c>
    </row>
    <row r="2196" spans="1:7" x14ac:dyDescent="0.3">
      <c r="A2196">
        <v>2194</v>
      </c>
      <c r="B2196">
        <v>2022</v>
      </c>
      <c r="C2196">
        <v>6</v>
      </c>
      <c r="D2196" t="s">
        <v>577</v>
      </c>
      <c r="E2196" s="1">
        <v>556126121.47272003</v>
      </c>
      <c r="F2196">
        <v>21.022380871106702</v>
      </c>
      <c r="G2196" t="s">
        <v>462</v>
      </c>
    </row>
    <row r="2197" spans="1:7" x14ac:dyDescent="0.3">
      <c r="A2197">
        <v>2195</v>
      </c>
      <c r="B2197">
        <v>2022</v>
      </c>
      <c r="C2197">
        <v>6</v>
      </c>
      <c r="D2197" t="s">
        <v>578</v>
      </c>
      <c r="E2197" s="1">
        <v>1024312239.624</v>
      </c>
      <c r="F2197">
        <v>6.3473889891318303</v>
      </c>
      <c r="G2197" t="s">
        <v>462</v>
      </c>
    </row>
    <row r="2198" spans="1:7" x14ac:dyDescent="0.3">
      <c r="A2198">
        <v>2196</v>
      </c>
      <c r="B2198">
        <v>2022</v>
      </c>
      <c r="C2198">
        <v>6</v>
      </c>
      <c r="D2198" t="s">
        <v>579</v>
      </c>
      <c r="E2198" s="1">
        <v>739992235.71109498</v>
      </c>
      <c r="F2198">
        <v>1.29961747236616</v>
      </c>
      <c r="G2198" t="s">
        <v>462</v>
      </c>
    </row>
    <row r="2199" spans="1:7" x14ac:dyDescent="0.3">
      <c r="A2199">
        <v>2197</v>
      </c>
      <c r="B2199">
        <v>2022</v>
      </c>
      <c r="C2199">
        <v>6</v>
      </c>
      <c r="D2199" t="s">
        <v>580</v>
      </c>
      <c r="E2199" s="1">
        <v>5512709205.3105698</v>
      </c>
      <c r="F2199">
        <v>3.0920545675217599</v>
      </c>
      <c r="G2199" t="s">
        <v>462</v>
      </c>
    </row>
    <row r="2200" spans="1:7" x14ac:dyDescent="0.3">
      <c r="A2200">
        <v>2198</v>
      </c>
      <c r="B2200">
        <v>2022</v>
      </c>
      <c r="C2200">
        <v>6</v>
      </c>
      <c r="D2200" t="s">
        <v>581</v>
      </c>
      <c r="E2200" s="1">
        <v>7164472132.1464901</v>
      </c>
      <c r="F2200">
        <v>60.776732520995303</v>
      </c>
      <c r="G2200" t="s">
        <v>462</v>
      </c>
    </row>
    <row r="2201" spans="1:7" x14ac:dyDescent="0.3">
      <c r="A2201">
        <v>2199</v>
      </c>
      <c r="B2201">
        <v>2022</v>
      </c>
      <c r="C2201">
        <v>6</v>
      </c>
      <c r="D2201" t="s">
        <v>582</v>
      </c>
      <c r="E2201" s="1">
        <v>6661812818.3780298</v>
      </c>
      <c r="F2201">
        <v>28.7812310834946</v>
      </c>
      <c r="G2201" t="s">
        <v>462</v>
      </c>
    </row>
    <row r="2202" spans="1:7" x14ac:dyDescent="0.3">
      <c r="A2202">
        <v>2200</v>
      </c>
      <c r="B2202">
        <v>2022</v>
      </c>
      <c r="C2202">
        <v>6</v>
      </c>
      <c r="D2202" t="s">
        <v>583</v>
      </c>
      <c r="E2202" s="1">
        <v>406286451.81799197</v>
      </c>
      <c r="F2202">
        <v>107.20564833472</v>
      </c>
      <c r="G2202" t="s">
        <v>462</v>
      </c>
    </row>
    <row r="2203" spans="1:7" x14ac:dyDescent="0.3">
      <c r="A2203">
        <v>2201</v>
      </c>
      <c r="B2203">
        <v>2022</v>
      </c>
      <c r="C2203">
        <v>6</v>
      </c>
      <c r="D2203" t="s">
        <v>584</v>
      </c>
      <c r="E2203" s="1">
        <v>3932706090.7608199</v>
      </c>
      <c r="F2203">
        <v>0.22246321903807201</v>
      </c>
      <c r="G2203" t="s">
        <v>462</v>
      </c>
    </row>
    <row r="2204" spans="1:7" x14ac:dyDescent="0.3">
      <c r="A2204">
        <v>2202</v>
      </c>
      <c r="B2204">
        <v>2022</v>
      </c>
      <c r="C2204">
        <v>6</v>
      </c>
      <c r="D2204" t="s">
        <v>585</v>
      </c>
      <c r="E2204" s="1">
        <v>3973088280.6458302</v>
      </c>
      <c r="F2204">
        <v>1.47210291107521</v>
      </c>
      <c r="G2204" t="s">
        <v>462</v>
      </c>
    </row>
    <row r="2205" spans="1:7" x14ac:dyDescent="0.3">
      <c r="A2205">
        <v>2203</v>
      </c>
      <c r="B2205">
        <v>2022</v>
      </c>
      <c r="C2205">
        <v>6</v>
      </c>
      <c r="D2205" t="s">
        <v>586</v>
      </c>
      <c r="E2205" s="1">
        <v>5535120142.6341896</v>
      </c>
      <c r="F2205">
        <v>1.2285300210025201E-3</v>
      </c>
      <c r="G2205" t="s">
        <v>462</v>
      </c>
    </row>
    <row r="2206" spans="1:7" x14ac:dyDescent="0.3">
      <c r="A2206">
        <v>2204</v>
      </c>
      <c r="B2206">
        <v>2022</v>
      </c>
      <c r="C2206">
        <v>6</v>
      </c>
      <c r="D2206" t="s">
        <v>587</v>
      </c>
      <c r="E2206" s="1">
        <v>2192163995.0931001</v>
      </c>
      <c r="F2206">
        <v>3.5709563891381699</v>
      </c>
      <c r="G2206" t="s">
        <v>462</v>
      </c>
    </row>
    <row r="2207" spans="1:7" x14ac:dyDescent="0.3">
      <c r="A2207">
        <v>2205</v>
      </c>
      <c r="B2207">
        <v>2022</v>
      </c>
      <c r="C2207">
        <v>6</v>
      </c>
      <c r="D2207" t="s">
        <v>588</v>
      </c>
      <c r="E2207" s="1">
        <v>8407024390.8218403</v>
      </c>
      <c r="F2207">
        <v>3.7834467471236199</v>
      </c>
      <c r="G2207" t="s">
        <v>462</v>
      </c>
    </row>
    <row r="2208" spans="1:7" x14ac:dyDescent="0.3">
      <c r="A2208">
        <v>2206</v>
      </c>
      <c r="B2208">
        <v>2022</v>
      </c>
      <c r="C2208">
        <v>6</v>
      </c>
      <c r="D2208" t="s">
        <v>589</v>
      </c>
      <c r="E2208" s="1">
        <v>1198291253.1898401</v>
      </c>
      <c r="F2208">
        <v>12.254859727108</v>
      </c>
      <c r="G2208" t="s">
        <v>462</v>
      </c>
    </row>
    <row r="2209" spans="1:7" x14ac:dyDescent="0.3">
      <c r="A2209">
        <v>2207</v>
      </c>
      <c r="B2209">
        <v>2022</v>
      </c>
      <c r="C2209">
        <v>6</v>
      </c>
      <c r="D2209" t="s">
        <v>590</v>
      </c>
      <c r="E2209" s="1">
        <v>356173001.030999</v>
      </c>
      <c r="F2209">
        <v>18.881252151815801</v>
      </c>
      <c r="G2209" t="s">
        <v>462</v>
      </c>
    </row>
    <row r="2210" spans="1:7" x14ac:dyDescent="0.3">
      <c r="A2210">
        <v>2208</v>
      </c>
      <c r="B2210">
        <v>2022</v>
      </c>
      <c r="C2210">
        <v>6</v>
      </c>
      <c r="D2210" t="s">
        <v>591</v>
      </c>
      <c r="E2210" s="1">
        <v>454996731.91757298</v>
      </c>
      <c r="F2210">
        <v>22.0189661257895</v>
      </c>
      <c r="G2210" t="s">
        <v>462</v>
      </c>
    </row>
    <row r="2211" spans="1:7" x14ac:dyDescent="0.3">
      <c r="A2211">
        <v>2209</v>
      </c>
      <c r="B2211">
        <v>2022</v>
      </c>
      <c r="C2211">
        <v>6</v>
      </c>
      <c r="D2211" t="s">
        <v>592</v>
      </c>
      <c r="E2211" s="1">
        <v>521814786.00248098</v>
      </c>
      <c r="F2211">
        <v>24.9967540237961</v>
      </c>
      <c r="G2211" t="s">
        <v>462</v>
      </c>
    </row>
    <row r="2212" spans="1:7" x14ac:dyDescent="0.3">
      <c r="A2212">
        <v>2210</v>
      </c>
      <c r="B2212">
        <v>2022</v>
      </c>
      <c r="C2212">
        <v>6</v>
      </c>
      <c r="D2212" t="s">
        <v>593</v>
      </c>
      <c r="E2212" s="1">
        <v>432368951.73227799</v>
      </c>
      <c r="F2212">
        <v>28.110930043753299</v>
      </c>
      <c r="G2212" t="s">
        <v>462</v>
      </c>
    </row>
    <row r="2213" spans="1:7" x14ac:dyDescent="0.3">
      <c r="A2213">
        <v>2211</v>
      </c>
      <c r="B2213">
        <v>2022</v>
      </c>
      <c r="C2213">
        <v>6</v>
      </c>
      <c r="D2213" t="s">
        <v>594</v>
      </c>
      <c r="E2213" s="1">
        <v>686202133.41617095</v>
      </c>
      <c r="F2213">
        <v>22.3678424490293</v>
      </c>
      <c r="G2213" t="s">
        <v>462</v>
      </c>
    </row>
    <row r="2214" spans="1:7" x14ac:dyDescent="0.3">
      <c r="A2214">
        <v>2212</v>
      </c>
      <c r="B2214">
        <v>2022</v>
      </c>
      <c r="C2214">
        <v>6</v>
      </c>
      <c r="D2214" t="s">
        <v>595</v>
      </c>
      <c r="E2214" s="1">
        <v>443688167.58483201</v>
      </c>
      <c r="F2214">
        <v>31.189062552161602</v>
      </c>
      <c r="G2214" t="s">
        <v>462</v>
      </c>
    </row>
    <row r="2215" spans="1:7" x14ac:dyDescent="0.3">
      <c r="A2215">
        <v>2213</v>
      </c>
      <c r="B2215">
        <v>2022</v>
      </c>
      <c r="C2215">
        <v>6</v>
      </c>
      <c r="D2215" t="s">
        <v>596</v>
      </c>
      <c r="E2215" s="1">
        <v>547816756.07480204</v>
      </c>
      <c r="F2215">
        <v>25.171731188283498</v>
      </c>
      <c r="G2215" t="s">
        <v>462</v>
      </c>
    </row>
    <row r="2216" spans="1:7" x14ac:dyDescent="0.3">
      <c r="A2216">
        <v>2214</v>
      </c>
      <c r="B2216">
        <v>2022</v>
      </c>
      <c r="C2216">
        <v>7</v>
      </c>
      <c r="D2216" t="s">
        <v>558</v>
      </c>
      <c r="E2216" s="1">
        <v>1833825795.12988</v>
      </c>
      <c r="F2216">
        <v>0</v>
      </c>
      <c r="G2216" t="s">
        <v>462</v>
      </c>
    </row>
    <row r="2217" spans="1:7" x14ac:dyDescent="0.3">
      <c r="A2217">
        <v>2215</v>
      </c>
      <c r="B2217">
        <v>2022</v>
      </c>
      <c r="C2217">
        <v>7</v>
      </c>
      <c r="D2217" t="s">
        <v>559</v>
      </c>
      <c r="E2217" s="1">
        <v>748665255.43713903</v>
      </c>
      <c r="F2217">
        <v>20.802063612203199</v>
      </c>
      <c r="G2217" t="s">
        <v>462</v>
      </c>
    </row>
    <row r="2218" spans="1:7" x14ac:dyDescent="0.3">
      <c r="A2218">
        <v>2216</v>
      </c>
      <c r="B2218">
        <v>2022</v>
      </c>
      <c r="C2218">
        <v>7</v>
      </c>
      <c r="D2218" t="s">
        <v>560</v>
      </c>
      <c r="E2218" s="1">
        <v>8269171080.7181702</v>
      </c>
      <c r="F2218">
        <v>32.787816450364403</v>
      </c>
      <c r="G2218" t="s">
        <v>462</v>
      </c>
    </row>
    <row r="2219" spans="1:7" x14ac:dyDescent="0.3">
      <c r="A2219">
        <v>2217</v>
      </c>
      <c r="B2219">
        <v>2022</v>
      </c>
      <c r="C2219">
        <v>7</v>
      </c>
      <c r="D2219" t="s">
        <v>561</v>
      </c>
      <c r="E2219" s="1">
        <v>721383548.63761795</v>
      </c>
      <c r="F2219">
        <v>48.570362410271102</v>
      </c>
      <c r="G2219" t="s">
        <v>462</v>
      </c>
    </row>
    <row r="2220" spans="1:7" x14ac:dyDescent="0.3">
      <c r="A2220">
        <v>2218</v>
      </c>
      <c r="B2220">
        <v>2022</v>
      </c>
      <c r="C2220">
        <v>7</v>
      </c>
      <c r="D2220" t="s">
        <v>562</v>
      </c>
      <c r="E2220" s="1">
        <v>258287561.34354299</v>
      </c>
      <c r="F2220">
        <v>61.596357974369297</v>
      </c>
      <c r="G2220" t="s">
        <v>462</v>
      </c>
    </row>
    <row r="2221" spans="1:7" x14ac:dyDescent="0.3">
      <c r="A2221">
        <v>2219</v>
      </c>
      <c r="B2221">
        <v>2022</v>
      </c>
      <c r="C2221">
        <v>7</v>
      </c>
      <c r="D2221" t="s">
        <v>563</v>
      </c>
      <c r="E2221" s="1">
        <v>610974628.21291006</v>
      </c>
      <c r="F2221">
        <v>21.413008969301501</v>
      </c>
      <c r="G2221" t="s">
        <v>462</v>
      </c>
    </row>
    <row r="2222" spans="1:7" x14ac:dyDescent="0.3">
      <c r="A2222">
        <v>2220</v>
      </c>
      <c r="B2222">
        <v>2022</v>
      </c>
      <c r="C2222">
        <v>7</v>
      </c>
      <c r="D2222" t="s">
        <v>564</v>
      </c>
      <c r="E2222" s="1">
        <v>227211778.53975901</v>
      </c>
      <c r="F2222">
        <v>41.547719973974203</v>
      </c>
      <c r="G2222" t="s">
        <v>462</v>
      </c>
    </row>
    <row r="2223" spans="1:7" x14ac:dyDescent="0.3">
      <c r="A2223">
        <v>2221</v>
      </c>
      <c r="B2223">
        <v>2022</v>
      </c>
      <c r="C2223">
        <v>7</v>
      </c>
      <c r="D2223" t="s">
        <v>565</v>
      </c>
      <c r="E2223" s="1">
        <v>3177950106.6955199</v>
      </c>
      <c r="F2223">
        <v>10.984959624999499</v>
      </c>
      <c r="G2223" t="s">
        <v>462</v>
      </c>
    </row>
    <row r="2224" spans="1:7" x14ac:dyDescent="0.3">
      <c r="A2224">
        <v>2222</v>
      </c>
      <c r="B2224">
        <v>2022</v>
      </c>
      <c r="C2224">
        <v>7</v>
      </c>
      <c r="D2224" t="s">
        <v>566</v>
      </c>
      <c r="E2224" s="1">
        <v>7443299576.6343002</v>
      </c>
      <c r="F2224">
        <v>3.1667770857769102</v>
      </c>
      <c r="G2224" t="s">
        <v>462</v>
      </c>
    </row>
    <row r="2225" spans="1:7" x14ac:dyDescent="0.3">
      <c r="A2225">
        <v>2223</v>
      </c>
      <c r="B2225">
        <v>2022</v>
      </c>
      <c r="C2225">
        <v>7</v>
      </c>
      <c r="D2225" t="s">
        <v>567</v>
      </c>
      <c r="E2225" s="1">
        <v>320814751.264112</v>
      </c>
      <c r="F2225">
        <v>44.7532131644233</v>
      </c>
      <c r="G2225" t="s">
        <v>462</v>
      </c>
    </row>
    <row r="2226" spans="1:7" x14ac:dyDescent="0.3">
      <c r="A2226">
        <v>2224</v>
      </c>
      <c r="B2226">
        <v>2022</v>
      </c>
      <c r="C2226">
        <v>7</v>
      </c>
      <c r="D2226" t="s">
        <v>568</v>
      </c>
      <c r="E2226" s="1">
        <v>10295748731.2568</v>
      </c>
      <c r="F2226">
        <v>43.654745167688702</v>
      </c>
      <c r="G2226" t="s">
        <v>462</v>
      </c>
    </row>
    <row r="2227" spans="1:7" x14ac:dyDescent="0.3">
      <c r="A2227">
        <v>2225</v>
      </c>
      <c r="B2227">
        <v>2022</v>
      </c>
      <c r="C2227">
        <v>7</v>
      </c>
      <c r="D2227" t="s">
        <v>569</v>
      </c>
      <c r="E2227" s="1">
        <v>453167914.92408299</v>
      </c>
      <c r="F2227">
        <v>12.692997819897601</v>
      </c>
      <c r="G2227" t="s">
        <v>462</v>
      </c>
    </row>
    <row r="2228" spans="1:7" x14ac:dyDescent="0.3">
      <c r="A2228">
        <v>2226</v>
      </c>
      <c r="B2228">
        <v>2022</v>
      </c>
      <c r="C2228">
        <v>7</v>
      </c>
      <c r="D2228" t="s">
        <v>570</v>
      </c>
      <c r="E2228" s="1">
        <v>11800844813.4471</v>
      </c>
      <c r="F2228">
        <v>8.3531322879479308</v>
      </c>
      <c r="G2228" t="s">
        <v>462</v>
      </c>
    </row>
    <row r="2229" spans="1:7" x14ac:dyDescent="0.3">
      <c r="A2229">
        <v>2227</v>
      </c>
      <c r="B2229">
        <v>2022</v>
      </c>
      <c r="C2229">
        <v>7</v>
      </c>
      <c r="D2229" t="s">
        <v>571</v>
      </c>
      <c r="E2229" s="1">
        <v>376596900.34721798</v>
      </c>
      <c r="F2229">
        <v>16.720690062979699</v>
      </c>
      <c r="G2229" t="s">
        <v>462</v>
      </c>
    </row>
    <row r="2230" spans="1:7" x14ac:dyDescent="0.3">
      <c r="A2230">
        <v>2228</v>
      </c>
      <c r="B2230">
        <v>2022</v>
      </c>
      <c r="C2230">
        <v>7</v>
      </c>
      <c r="D2230" t="s">
        <v>572</v>
      </c>
      <c r="E2230" s="1">
        <v>445516204.77779102</v>
      </c>
      <c r="F2230">
        <v>11.7576759896059</v>
      </c>
      <c r="G2230" t="s">
        <v>462</v>
      </c>
    </row>
    <row r="2231" spans="1:7" x14ac:dyDescent="0.3">
      <c r="A2231">
        <v>2229</v>
      </c>
      <c r="B2231">
        <v>2022</v>
      </c>
      <c r="C2231">
        <v>7</v>
      </c>
      <c r="D2231" t="s">
        <v>573</v>
      </c>
      <c r="E2231" s="1">
        <v>3676590388.79213</v>
      </c>
      <c r="F2231">
        <v>39.011141788525499</v>
      </c>
      <c r="G2231" t="s">
        <v>462</v>
      </c>
    </row>
    <row r="2232" spans="1:7" x14ac:dyDescent="0.3">
      <c r="A2232">
        <v>2230</v>
      </c>
      <c r="B2232">
        <v>2022</v>
      </c>
      <c r="C2232">
        <v>7</v>
      </c>
      <c r="D2232" t="s">
        <v>575</v>
      </c>
      <c r="E2232" s="1">
        <v>15608902054.800699</v>
      </c>
      <c r="F2232">
        <v>15.869927166445301</v>
      </c>
      <c r="G2232" t="s">
        <v>462</v>
      </c>
    </row>
    <row r="2233" spans="1:7" x14ac:dyDescent="0.3">
      <c r="A2233">
        <v>2231</v>
      </c>
      <c r="B2233">
        <v>2022</v>
      </c>
      <c r="C2233">
        <v>7</v>
      </c>
      <c r="D2233" t="s">
        <v>576</v>
      </c>
      <c r="E2233" s="1">
        <v>9119548004.6359005</v>
      </c>
      <c r="F2233">
        <v>18.097032800794601</v>
      </c>
      <c r="G2233" t="s">
        <v>462</v>
      </c>
    </row>
    <row r="2234" spans="1:7" x14ac:dyDescent="0.3">
      <c r="A2234">
        <v>2232</v>
      </c>
      <c r="B2234">
        <v>2022</v>
      </c>
      <c r="C2234">
        <v>7</v>
      </c>
      <c r="E2234" s="1">
        <v>161501956.81839201</v>
      </c>
      <c r="F2234">
        <v>81.042505264282198</v>
      </c>
      <c r="G2234" t="s">
        <v>462</v>
      </c>
    </row>
    <row r="2235" spans="1:7" x14ac:dyDescent="0.3">
      <c r="A2235">
        <v>2233</v>
      </c>
      <c r="B2235">
        <v>2022</v>
      </c>
      <c r="C2235">
        <v>7</v>
      </c>
      <c r="E2235" s="1">
        <v>65243578.451299801</v>
      </c>
      <c r="F2235">
        <v>89.953868501998002</v>
      </c>
      <c r="G2235" t="s">
        <v>462</v>
      </c>
    </row>
    <row r="2236" spans="1:7" x14ac:dyDescent="0.3">
      <c r="A2236">
        <v>2234</v>
      </c>
      <c r="B2236">
        <v>2022</v>
      </c>
      <c r="C2236">
        <v>7</v>
      </c>
      <c r="E2236" s="1">
        <v>50371439.409029402</v>
      </c>
      <c r="F2236">
        <v>82.636412405967704</v>
      </c>
      <c r="G2236" t="s">
        <v>462</v>
      </c>
    </row>
    <row r="2237" spans="1:7" x14ac:dyDescent="0.3">
      <c r="A2237">
        <v>2235</v>
      </c>
      <c r="B2237">
        <v>2022</v>
      </c>
      <c r="C2237">
        <v>7</v>
      </c>
      <c r="D2237" t="s">
        <v>577</v>
      </c>
      <c r="E2237" s="1">
        <v>556126121.47272003</v>
      </c>
      <c r="F2237">
        <v>30.321106712814299</v>
      </c>
      <c r="G2237" t="s">
        <v>462</v>
      </c>
    </row>
    <row r="2238" spans="1:7" x14ac:dyDescent="0.3">
      <c r="A2238">
        <v>2236</v>
      </c>
      <c r="B2238">
        <v>2022</v>
      </c>
      <c r="C2238">
        <v>7</v>
      </c>
      <c r="D2238" t="s">
        <v>578</v>
      </c>
      <c r="E2238" s="1">
        <v>1024312239.624</v>
      </c>
      <c r="F2238">
        <v>9.7878772752115193</v>
      </c>
      <c r="G2238" t="s">
        <v>462</v>
      </c>
    </row>
    <row r="2239" spans="1:7" x14ac:dyDescent="0.3">
      <c r="A2239">
        <v>2237</v>
      </c>
      <c r="B2239">
        <v>2022</v>
      </c>
      <c r="C2239">
        <v>7</v>
      </c>
      <c r="D2239" t="s">
        <v>579</v>
      </c>
      <c r="E2239" s="1">
        <v>739992235.71109498</v>
      </c>
      <c r="F2239">
        <v>5.1933231211067703</v>
      </c>
      <c r="G2239" t="s">
        <v>462</v>
      </c>
    </row>
    <row r="2240" spans="1:7" x14ac:dyDescent="0.3">
      <c r="A2240">
        <v>2238</v>
      </c>
      <c r="B2240">
        <v>2022</v>
      </c>
      <c r="C2240">
        <v>7</v>
      </c>
      <c r="D2240" t="s">
        <v>580</v>
      </c>
      <c r="E2240" s="1">
        <v>5512709205.3105698</v>
      </c>
      <c r="F2240">
        <v>6.4069035725805898</v>
      </c>
      <c r="G2240" t="s">
        <v>462</v>
      </c>
    </row>
    <row r="2241" spans="1:7" x14ac:dyDescent="0.3">
      <c r="A2241">
        <v>2239</v>
      </c>
      <c r="B2241">
        <v>2022</v>
      </c>
      <c r="C2241">
        <v>7</v>
      </c>
      <c r="D2241" t="s">
        <v>581</v>
      </c>
      <c r="E2241" s="1">
        <v>7164472132.1464901</v>
      </c>
      <c r="F2241">
        <v>59.534328290030899</v>
      </c>
      <c r="G2241" t="s">
        <v>462</v>
      </c>
    </row>
    <row r="2242" spans="1:7" x14ac:dyDescent="0.3">
      <c r="A2242">
        <v>2240</v>
      </c>
      <c r="B2242">
        <v>2022</v>
      </c>
      <c r="C2242">
        <v>7</v>
      </c>
      <c r="D2242" t="s">
        <v>582</v>
      </c>
      <c r="E2242" s="1">
        <v>6661812818.3780298</v>
      </c>
      <c r="F2242">
        <v>20.8624291714656</v>
      </c>
      <c r="G2242" t="s">
        <v>462</v>
      </c>
    </row>
    <row r="2243" spans="1:7" x14ac:dyDescent="0.3">
      <c r="A2243">
        <v>2241</v>
      </c>
      <c r="B2243">
        <v>2022</v>
      </c>
      <c r="C2243">
        <v>7</v>
      </c>
      <c r="D2243" t="s">
        <v>583</v>
      </c>
      <c r="E2243" s="1">
        <v>406286451.81799197</v>
      </c>
      <c r="F2243">
        <v>116.77755427360501</v>
      </c>
      <c r="G2243" t="s">
        <v>462</v>
      </c>
    </row>
    <row r="2244" spans="1:7" x14ac:dyDescent="0.3">
      <c r="A2244">
        <v>2242</v>
      </c>
      <c r="B2244">
        <v>2022</v>
      </c>
      <c r="C2244">
        <v>7</v>
      </c>
      <c r="D2244" t="s">
        <v>584</v>
      </c>
      <c r="E2244" s="1">
        <v>3932706090.7608199</v>
      </c>
      <c r="F2244">
        <v>7.6546038038136599</v>
      </c>
      <c r="G2244" t="s">
        <v>462</v>
      </c>
    </row>
    <row r="2245" spans="1:7" x14ac:dyDescent="0.3">
      <c r="A2245">
        <v>2243</v>
      </c>
      <c r="B2245">
        <v>2022</v>
      </c>
      <c r="C2245">
        <v>7</v>
      </c>
      <c r="D2245" t="s">
        <v>585</v>
      </c>
      <c r="E2245" s="1">
        <v>3973088280.6458302</v>
      </c>
      <c r="F2245">
        <v>10.4209171481907</v>
      </c>
      <c r="G2245" t="s">
        <v>462</v>
      </c>
    </row>
    <row r="2246" spans="1:7" x14ac:dyDescent="0.3">
      <c r="A2246">
        <v>2244</v>
      </c>
      <c r="B2246">
        <v>2022</v>
      </c>
      <c r="C2246">
        <v>7</v>
      </c>
      <c r="D2246" t="s">
        <v>586</v>
      </c>
      <c r="E2246" s="1">
        <v>5535120142.6341896</v>
      </c>
      <c r="F2246">
        <v>2.99466529934283</v>
      </c>
      <c r="G2246" t="s">
        <v>462</v>
      </c>
    </row>
    <row r="2247" spans="1:7" x14ac:dyDescent="0.3">
      <c r="A2247">
        <v>2245</v>
      </c>
      <c r="B2247">
        <v>2022</v>
      </c>
      <c r="C2247">
        <v>7</v>
      </c>
      <c r="D2247" t="s">
        <v>587</v>
      </c>
      <c r="E2247" s="1">
        <v>2192163995.0931001</v>
      </c>
      <c r="F2247">
        <v>14.0446543415531</v>
      </c>
      <c r="G2247" t="s">
        <v>462</v>
      </c>
    </row>
    <row r="2248" spans="1:7" x14ac:dyDescent="0.3">
      <c r="A2248">
        <v>2246</v>
      </c>
      <c r="B2248">
        <v>2022</v>
      </c>
      <c r="C2248">
        <v>7</v>
      </c>
      <c r="D2248" t="s">
        <v>588</v>
      </c>
      <c r="E2248" s="1">
        <v>8407024390.8218403</v>
      </c>
      <c r="F2248">
        <v>12.380968462545299</v>
      </c>
      <c r="G2248" t="s">
        <v>462</v>
      </c>
    </row>
    <row r="2249" spans="1:7" x14ac:dyDescent="0.3">
      <c r="A2249">
        <v>2247</v>
      </c>
      <c r="B2249">
        <v>2022</v>
      </c>
      <c r="C2249">
        <v>7</v>
      </c>
      <c r="D2249" t="s">
        <v>589</v>
      </c>
      <c r="E2249" s="1">
        <v>1198291253.1898401</v>
      </c>
      <c r="F2249">
        <v>32.658802199761801</v>
      </c>
      <c r="G2249" t="s">
        <v>462</v>
      </c>
    </row>
    <row r="2250" spans="1:7" x14ac:dyDescent="0.3">
      <c r="A2250">
        <v>2248</v>
      </c>
      <c r="B2250">
        <v>2022</v>
      </c>
      <c r="C2250">
        <v>7</v>
      </c>
      <c r="D2250" t="s">
        <v>590</v>
      </c>
      <c r="E2250" s="1">
        <v>356173001.030999</v>
      </c>
      <c r="F2250">
        <v>48.546245101787001</v>
      </c>
      <c r="G2250" t="s">
        <v>462</v>
      </c>
    </row>
    <row r="2251" spans="1:7" x14ac:dyDescent="0.3">
      <c r="A2251">
        <v>2249</v>
      </c>
      <c r="B2251">
        <v>2022</v>
      </c>
      <c r="C2251">
        <v>7</v>
      </c>
      <c r="D2251" t="s">
        <v>591</v>
      </c>
      <c r="E2251" s="1">
        <v>454996731.91757298</v>
      </c>
      <c r="F2251">
        <v>49.3292648562633</v>
      </c>
      <c r="G2251" t="s">
        <v>462</v>
      </c>
    </row>
    <row r="2252" spans="1:7" x14ac:dyDescent="0.3">
      <c r="A2252">
        <v>2250</v>
      </c>
      <c r="B2252">
        <v>2022</v>
      </c>
      <c r="C2252">
        <v>7</v>
      </c>
      <c r="D2252" t="s">
        <v>592</v>
      </c>
      <c r="E2252" s="1">
        <v>521814786.00248098</v>
      </c>
      <c r="F2252">
        <v>45.205232026653</v>
      </c>
      <c r="G2252" t="s">
        <v>462</v>
      </c>
    </row>
    <row r="2253" spans="1:7" x14ac:dyDescent="0.3">
      <c r="A2253">
        <v>2251</v>
      </c>
      <c r="B2253">
        <v>2022</v>
      </c>
      <c r="C2253">
        <v>7</v>
      </c>
      <c r="D2253" t="s">
        <v>593</v>
      </c>
      <c r="E2253" s="1">
        <v>432368951.73227799</v>
      </c>
      <c r="F2253">
        <v>34.9339532610189</v>
      </c>
      <c r="G2253" t="s">
        <v>462</v>
      </c>
    </row>
    <row r="2254" spans="1:7" x14ac:dyDescent="0.3">
      <c r="A2254">
        <v>2252</v>
      </c>
      <c r="B2254">
        <v>2022</v>
      </c>
      <c r="C2254">
        <v>7</v>
      </c>
      <c r="D2254" t="s">
        <v>594</v>
      </c>
      <c r="E2254" s="1">
        <v>686202133.41617095</v>
      </c>
      <c r="F2254">
        <v>29.293935500344599</v>
      </c>
      <c r="G2254" t="s">
        <v>462</v>
      </c>
    </row>
    <row r="2255" spans="1:7" x14ac:dyDescent="0.3">
      <c r="A2255">
        <v>2253</v>
      </c>
      <c r="B2255">
        <v>2022</v>
      </c>
      <c r="C2255">
        <v>7</v>
      </c>
      <c r="D2255" t="s">
        <v>595</v>
      </c>
      <c r="E2255" s="1">
        <v>443688167.58483201</v>
      </c>
      <c r="F2255">
        <v>41.383348857069201</v>
      </c>
      <c r="G2255" t="s">
        <v>462</v>
      </c>
    </row>
    <row r="2256" spans="1:7" x14ac:dyDescent="0.3">
      <c r="A2256">
        <v>2254</v>
      </c>
      <c r="B2256">
        <v>2022</v>
      </c>
      <c r="C2256">
        <v>7</v>
      </c>
      <c r="D2256" t="s">
        <v>596</v>
      </c>
      <c r="E2256" s="1">
        <v>547816756.07480204</v>
      </c>
      <c r="F2256">
        <v>39.608213601656601</v>
      </c>
      <c r="G2256" t="s">
        <v>462</v>
      </c>
    </row>
    <row r="2257" spans="1:7" x14ac:dyDescent="0.3">
      <c r="A2257">
        <v>2255</v>
      </c>
      <c r="B2257">
        <v>2022</v>
      </c>
      <c r="C2257">
        <v>8</v>
      </c>
      <c r="D2257" t="s">
        <v>558</v>
      </c>
      <c r="E2257" s="1">
        <v>1833825795.12988</v>
      </c>
      <c r="F2257">
        <v>0</v>
      </c>
      <c r="G2257" t="s">
        <v>462</v>
      </c>
    </row>
    <row r="2258" spans="1:7" x14ac:dyDescent="0.3">
      <c r="A2258">
        <v>2256</v>
      </c>
      <c r="B2258">
        <v>2022</v>
      </c>
      <c r="C2258">
        <v>8</v>
      </c>
      <c r="D2258" t="s">
        <v>559</v>
      </c>
      <c r="E2258" s="1">
        <v>748665255.43713903</v>
      </c>
      <c r="F2258">
        <v>27.025343363954999</v>
      </c>
      <c r="G2258" t="s">
        <v>462</v>
      </c>
    </row>
    <row r="2259" spans="1:7" x14ac:dyDescent="0.3">
      <c r="A2259">
        <v>2257</v>
      </c>
      <c r="B2259">
        <v>2022</v>
      </c>
      <c r="C2259">
        <v>8</v>
      </c>
      <c r="D2259" t="s">
        <v>560</v>
      </c>
      <c r="E2259" s="1">
        <v>8269171080.7181702</v>
      </c>
      <c r="F2259">
        <v>10.6279374335762</v>
      </c>
      <c r="G2259" t="s">
        <v>462</v>
      </c>
    </row>
    <row r="2260" spans="1:7" x14ac:dyDescent="0.3">
      <c r="A2260">
        <v>2258</v>
      </c>
      <c r="B2260">
        <v>2022</v>
      </c>
      <c r="C2260">
        <v>8</v>
      </c>
      <c r="D2260" t="s">
        <v>561</v>
      </c>
      <c r="E2260" s="1">
        <v>721383548.63761795</v>
      </c>
      <c r="F2260">
        <v>55.229641521423297</v>
      </c>
      <c r="G2260" t="s">
        <v>462</v>
      </c>
    </row>
    <row r="2261" spans="1:7" x14ac:dyDescent="0.3">
      <c r="A2261">
        <v>2259</v>
      </c>
      <c r="B2261">
        <v>2022</v>
      </c>
      <c r="C2261">
        <v>8</v>
      </c>
      <c r="D2261" t="s">
        <v>562</v>
      </c>
      <c r="E2261" s="1">
        <v>258287561.34354299</v>
      </c>
      <c r="F2261">
        <v>73.196491242992593</v>
      </c>
      <c r="G2261" t="s">
        <v>462</v>
      </c>
    </row>
    <row r="2262" spans="1:7" x14ac:dyDescent="0.3">
      <c r="A2262">
        <v>2260</v>
      </c>
      <c r="B2262">
        <v>2022</v>
      </c>
      <c r="C2262">
        <v>8</v>
      </c>
      <c r="D2262" t="s">
        <v>563</v>
      </c>
      <c r="E2262" s="1">
        <v>610974628.21291006</v>
      </c>
      <c r="F2262">
        <v>27.825947339330501</v>
      </c>
      <c r="G2262" t="s">
        <v>462</v>
      </c>
    </row>
    <row r="2263" spans="1:7" x14ac:dyDescent="0.3">
      <c r="A2263">
        <v>2261</v>
      </c>
      <c r="B2263">
        <v>2022</v>
      </c>
      <c r="C2263">
        <v>8</v>
      </c>
      <c r="D2263" t="s">
        <v>564</v>
      </c>
      <c r="E2263" s="1">
        <v>227211778.53975901</v>
      </c>
      <c r="F2263">
        <v>45.2485524352144</v>
      </c>
      <c r="G2263" t="s">
        <v>462</v>
      </c>
    </row>
    <row r="2264" spans="1:7" x14ac:dyDescent="0.3">
      <c r="A2264">
        <v>2262</v>
      </c>
      <c r="B2264">
        <v>2022</v>
      </c>
      <c r="C2264">
        <v>8</v>
      </c>
      <c r="D2264" t="s">
        <v>565</v>
      </c>
      <c r="E2264" s="1">
        <v>3177950106.6955199</v>
      </c>
      <c r="F2264">
        <v>9.8978365083564803</v>
      </c>
      <c r="G2264" t="s">
        <v>462</v>
      </c>
    </row>
    <row r="2265" spans="1:7" x14ac:dyDescent="0.3">
      <c r="A2265">
        <v>2263</v>
      </c>
      <c r="B2265">
        <v>2022</v>
      </c>
      <c r="C2265">
        <v>8</v>
      </c>
      <c r="D2265" t="s">
        <v>566</v>
      </c>
      <c r="E2265" s="1">
        <v>7443299576.6343002</v>
      </c>
      <c r="F2265">
        <v>3.1708296691445002</v>
      </c>
      <c r="G2265" t="s">
        <v>462</v>
      </c>
    </row>
    <row r="2266" spans="1:7" x14ac:dyDescent="0.3">
      <c r="A2266">
        <v>2264</v>
      </c>
      <c r="B2266">
        <v>2022</v>
      </c>
      <c r="C2266">
        <v>8</v>
      </c>
      <c r="D2266" t="s">
        <v>567</v>
      </c>
      <c r="E2266" s="1">
        <v>320814751.264112</v>
      </c>
      <c r="F2266">
        <v>31.629156877227</v>
      </c>
      <c r="G2266" t="s">
        <v>462</v>
      </c>
    </row>
    <row r="2267" spans="1:7" x14ac:dyDescent="0.3">
      <c r="A2267">
        <v>2265</v>
      </c>
      <c r="B2267">
        <v>2022</v>
      </c>
      <c r="C2267">
        <v>8</v>
      </c>
      <c r="D2267" t="s">
        <v>568</v>
      </c>
      <c r="E2267" s="1">
        <v>10295748731.2568</v>
      </c>
      <c r="F2267">
        <v>13.0735400982649</v>
      </c>
      <c r="G2267" t="s">
        <v>462</v>
      </c>
    </row>
    <row r="2268" spans="1:7" x14ac:dyDescent="0.3">
      <c r="A2268">
        <v>2266</v>
      </c>
      <c r="B2268">
        <v>2022</v>
      </c>
      <c r="C2268">
        <v>8</v>
      </c>
      <c r="D2268" t="s">
        <v>569</v>
      </c>
      <c r="E2268" s="1">
        <v>453167914.92408299</v>
      </c>
      <c r="F2268">
        <v>13.888661104478</v>
      </c>
      <c r="G2268" t="s">
        <v>462</v>
      </c>
    </row>
    <row r="2269" spans="1:7" x14ac:dyDescent="0.3">
      <c r="A2269">
        <v>2267</v>
      </c>
      <c r="B2269">
        <v>2022</v>
      </c>
      <c r="C2269">
        <v>8</v>
      </c>
      <c r="D2269" t="s">
        <v>570</v>
      </c>
      <c r="E2269" s="1">
        <v>11800844813.4471</v>
      </c>
      <c r="F2269">
        <v>6.3140512941563403</v>
      </c>
      <c r="G2269" t="s">
        <v>462</v>
      </c>
    </row>
    <row r="2270" spans="1:7" x14ac:dyDescent="0.3">
      <c r="A2270">
        <v>2268</v>
      </c>
      <c r="B2270">
        <v>2022</v>
      </c>
      <c r="C2270">
        <v>8</v>
      </c>
      <c r="D2270" t="s">
        <v>571</v>
      </c>
      <c r="E2270" s="1">
        <v>376596900.34721798</v>
      </c>
      <c r="F2270">
        <v>17.947346111498401</v>
      </c>
      <c r="G2270" t="s">
        <v>462</v>
      </c>
    </row>
    <row r="2271" spans="1:7" x14ac:dyDescent="0.3">
      <c r="A2271">
        <v>2269</v>
      </c>
      <c r="B2271">
        <v>2022</v>
      </c>
      <c r="C2271">
        <v>8</v>
      </c>
      <c r="D2271" t="s">
        <v>572</v>
      </c>
      <c r="E2271" s="1">
        <v>445516204.77779102</v>
      </c>
      <c r="F2271">
        <v>10.8129800658748</v>
      </c>
      <c r="G2271" t="s">
        <v>462</v>
      </c>
    </row>
    <row r="2272" spans="1:7" x14ac:dyDescent="0.3">
      <c r="A2272">
        <v>2270</v>
      </c>
      <c r="B2272">
        <v>2022</v>
      </c>
      <c r="C2272">
        <v>8</v>
      </c>
      <c r="D2272" t="s">
        <v>573</v>
      </c>
      <c r="E2272" s="1">
        <v>3676590388.79213</v>
      </c>
      <c r="F2272">
        <v>15.7085175154232</v>
      </c>
      <c r="G2272" t="s">
        <v>462</v>
      </c>
    </row>
    <row r="2273" spans="1:7" x14ac:dyDescent="0.3">
      <c r="A2273">
        <v>2271</v>
      </c>
      <c r="B2273">
        <v>2022</v>
      </c>
      <c r="C2273">
        <v>8</v>
      </c>
      <c r="D2273" t="s">
        <v>575</v>
      </c>
      <c r="E2273" s="1">
        <v>15608902054.800699</v>
      </c>
      <c r="F2273">
        <v>8.4895527147623397</v>
      </c>
      <c r="G2273" t="s">
        <v>462</v>
      </c>
    </row>
    <row r="2274" spans="1:7" x14ac:dyDescent="0.3">
      <c r="A2274">
        <v>2272</v>
      </c>
      <c r="B2274">
        <v>2022</v>
      </c>
      <c r="C2274">
        <v>8</v>
      </c>
      <c r="D2274" t="s">
        <v>576</v>
      </c>
      <c r="E2274" s="1">
        <v>9119548004.6359005</v>
      </c>
      <c r="F2274">
        <v>15.6934531400826</v>
      </c>
      <c r="G2274" t="s">
        <v>462</v>
      </c>
    </row>
    <row r="2275" spans="1:7" x14ac:dyDescent="0.3">
      <c r="A2275">
        <v>2273</v>
      </c>
      <c r="B2275">
        <v>2022</v>
      </c>
      <c r="C2275">
        <v>8</v>
      </c>
      <c r="E2275" s="1">
        <v>161501956.81839201</v>
      </c>
      <c r="F2275">
        <v>61.930133985676299</v>
      </c>
      <c r="G2275" t="s">
        <v>462</v>
      </c>
    </row>
    <row r="2276" spans="1:7" x14ac:dyDescent="0.3">
      <c r="A2276">
        <v>2274</v>
      </c>
      <c r="B2276">
        <v>2022</v>
      </c>
      <c r="C2276">
        <v>8</v>
      </c>
      <c r="E2276" s="1">
        <v>65243578.451299801</v>
      </c>
      <c r="F2276">
        <v>42.725551636929197</v>
      </c>
      <c r="G2276" t="s">
        <v>462</v>
      </c>
    </row>
    <row r="2277" spans="1:7" x14ac:dyDescent="0.3">
      <c r="A2277">
        <v>2275</v>
      </c>
      <c r="B2277">
        <v>2022</v>
      </c>
      <c r="C2277">
        <v>8</v>
      </c>
      <c r="E2277" s="1">
        <v>50371439.409029402</v>
      </c>
      <c r="F2277">
        <v>43.547127223014797</v>
      </c>
      <c r="G2277" t="s">
        <v>462</v>
      </c>
    </row>
    <row r="2278" spans="1:7" x14ac:dyDescent="0.3">
      <c r="A2278">
        <v>2276</v>
      </c>
      <c r="B2278">
        <v>2022</v>
      </c>
      <c r="C2278">
        <v>8</v>
      </c>
      <c r="D2278" t="s">
        <v>577</v>
      </c>
      <c r="E2278" s="1">
        <v>556126121.47272003</v>
      </c>
      <c r="F2278">
        <v>30.4936099620232</v>
      </c>
      <c r="G2278" t="s">
        <v>462</v>
      </c>
    </row>
    <row r="2279" spans="1:7" x14ac:dyDescent="0.3">
      <c r="A2279">
        <v>2277</v>
      </c>
      <c r="B2279">
        <v>2022</v>
      </c>
      <c r="C2279">
        <v>8</v>
      </c>
      <c r="D2279" t="s">
        <v>578</v>
      </c>
      <c r="E2279" s="1">
        <v>1024312239.624</v>
      </c>
      <c r="F2279">
        <v>9.6329491134590004</v>
      </c>
      <c r="G2279" t="s">
        <v>462</v>
      </c>
    </row>
    <row r="2280" spans="1:7" x14ac:dyDescent="0.3">
      <c r="A2280">
        <v>2278</v>
      </c>
      <c r="B2280">
        <v>2022</v>
      </c>
      <c r="C2280">
        <v>8</v>
      </c>
      <c r="D2280" t="s">
        <v>579</v>
      </c>
      <c r="E2280" s="1">
        <v>739992235.71109498</v>
      </c>
      <c r="F2280">
        <v>5.4855707193211503</v>
      </c>
      <c r="G2280" t="s">
        <v>462</v>
      </c>
    </row>
    <row r="2281" spans="1:7" x14ac:dyDescent="0.3">
      <c r="A2281">
        <v>2279</v>
      </c>
      <c r="B2281">
        <v>2022</v>
      </c>
      <c r="C2281">
        <v>8</v>
      </c>
      <c r="D2281" t="s">
        <v>580</v>
      </c>
      <c r="E2281" s="1">
        <v>5512709205.3105698</v>
      </c>
      <c r="F2281">
        <v>4.1651147163706801</v>
      </c>
      <c r="G2281" t="s">
        <v>462</v>
      </c>
    </row>
    <row r="2282" spans="1:7" x14ac:dyDescent="0.3">
      <c r="A2282">
        <v>2280</v>
      </c>
      <c r="B2282">
        <v>2022</v>
      </c>
      <c r="C2282">
        <v>8</v>
      </c>
      <c r="D2282" t="s">
        <v>581</v>
      </c>
      <c r="E2282" s="1">
        <v>7164472132.1464901</v>
      </c>
      <c r="F2282">
        <v>28.583509437453401</v>
      </c>
      <c r="G2282" t="s">
        <v>462</v>
      </c>
    </row>
    <row r="2283" spans="1:7" x14ac:dyDescent="0.3">
      <c r="A2283">
        <v>2281</v>
      </c>
      <c r="B2283">
        <v>2022</v>
      </c>
      <c r="C2283">
        <v>8</v>
      </c>
      <c r="D2283" t="s">
        <v>582</v>
      </c>
      <c r="E2283" s="1">
        <v>6661812818.3780298</v>
      </c>
      <c r="F2283">
        <v>19.622620928259099</v>
      </c>
      <c r="G2283" t="s">
        <v>462</v>
      </c>
    </row>
    <row r="2284" spans="1:7" x14ac:dyDescent="0.3">
      <c r="A2284">
        <v>2282</v>
      </c>
      <c r="B2284">
        <v>2022</v>
      </c>
      <c r="C2284">
        <v>8</v>
      </c>
      <c r="D2284" t="s">
        <v>583</v>
      </c>
      <c r="E2284" s="1">
        <v>406286451.81799197</v>
      </c>
      <c r="F2284">
        <v>37.855541028493498</v>
      </c>
      <c r="G2284" t="s">
        <v>462</v>
      </c>
    </row>
    <row r="2285" spans="1:7" x14ac:dyDescent="0.3">
      <c r="A2285">
        <v>2283</v>
      </c>
      <c r="B2285">
        <v>2022</v>
      </c>
      <c r="C2285">
        <v>8</v>
      </c>
      <c r="D2285" t="s">
        <v>584</v>
      </c>
      <c r="E2285" s="1">
        <v>3932706090.7608199</v>
      </c>
      <c r="F2285">
        <v>6.4221150576704904</v>
      </c>
      <c r="G2285" t="s">
        <v>462</v>
      </c>
    </row>
    <row r="2286" spans="1:7" x14ac:dyDescent="0.3">
      <c r="A2286">
        <v>2284</v>
      </c>
      <c r="B2286">
        <v>2022</v>
      </c>
      <c r="C2286">
        <v>8</v>
      </c>
      <c r="D2286" t="s">
        <v>585</v>
      </c>
      <c r="E2286" s="1">
        <v>3973088280.6458302</v>
      </c>
      <c r="F2286">
        <v>15.0848899371048</v>
      </c>
      <c r="G2286" t="s">
        <v>462</v>
      </c>
    </row>
    <row r="2287" spans="1:7" x14ac:dyDescent="0.3">
      <c r="A2287">
        <v>2285</v>
      </c>
      <c r="B2287">
        <v>2022</v>
      </c>
      <c r="C2287">
        <v>8</v>
      </c>
      <c r="D2287" t="s">
        <v>586</v>
      </c>
      <c r="E2287" s="1">
        <v>5535120142.6341896</v>
      </c>
      <c r="F2287">
        <v>2.8412103788014198</v>
      </c>
      <c r="G2287" t="s">
        <v>462</v>
      </c>
    </row>
    <row r="2288" spans="1:7" x14ac:dyDescent="0.3">
      <c r="A2288">
        <v>2286</v>
      </c>
      <c r="B2288">
        <v>2022</v>
      </c>
      <c r="C2288">
        <v>8</v>
      </c>
      <c r="D2288" t="s">
        <v>587</v>
      </c>
      <c r="E2288" s="1">
        <v>2192163995.0931001</v>
      </c>
      <c r="F2288">
        <v>18.327928801737102</v>
      </c>
      <c r="G2288" t="s">
        <v>462</v>
      </c>
    </row>
    <row r="2289" spans="1:7" x14ac:dyDescent="0.3">
      <c r="A2289">
        <v>2287</v>
      </c>
      <c r="B2289">
        <v>2022</v>
      </c>
      <c r="C2289">
        <v>8</v>
      </c>
      <c r="D2289" t="s">
        <v>588</v>
      </c>
      <c r="E2289" s="1">
        <v>8407024390.8218403</v>
      </c>
      <c r="F2289">
        <v>4.6687144552005897</v>
      </c>
      <c r="G2289" t="s">
        <v>462</v>
      </c>
    </row>
    <row r="2290" spans="1:7" x14ac:dyDescent="0.3">
      <c r="A2290">
        <v>2288</v>
      </c>
      <c r="B2290">
        <v>2022</v>
      </c>
      <c r="C2290">
        <v>8</v>
      </c>
      <c r="D2290" t="s">
        <v>589</v>
      </c>
      <c r="E2290" s="1">
        <v>1198291253.1898401</v>
      </c>
      <c r="F2290">
        <v>40.868324939582898</v>
      </c>
      <c r="G2290" t="s">
        <v>462</v>
      </c>
    </row>
    <row r="2291" spans="1:7" x14ac:dyDescent="0.3">
      <c r="A2291">
        <v>2289</v>
      </c>
      <c r="B2291">
        <v>2022</v>
      </c>
      <c r="C2291">
        <v>8</v>
      </c>
      <c r="D2291" t="s">
        <v>590</v>
      </c>
      <c r="E2291" s="1">
        <v>356173001.030999</v>
      </c>
      <c r="F2291">
        <v>56.866081854795297</v>
      </c>
      <c r="G2291" t="s">
        <v>462</v>
      </c>
    </row>
    <row r="2292" spans="1:7" x14ac:dyDescent="0.3">
      <c r="A2292">
        <v>2290</v>
      </c>
      <c r="B2292">
        <v>2022</v>
      </c>
      <c r="C2292">
        <v>8</v>
      </c>
      <c r="D2292" t="s">
        <v>591</v>
      </c>
      <c r="E2292" s="1">
        <v>454996731.91757298</v>
      </c>
      <c r="F2292">
        <v>61.201284120062802</v>
      </c>
      <c r="G2292" t="s">
        <v>462</v>
      </c>
    </row>
    <row r="2293" spans="1:7" x14ac:dyDescent="0.3">
      <c r="A2293">
        <v>2291</v>
      </c>
      <c r="B2293">
        <v>2022</v>
      </c>
      <c r="C2293">
        <v>8</v>
      </c>
      <c r="D2293" t="s">
        <v>592</v>
      </c>
      <c r="E2293" s="1">
        <v>521814786.00248098</v>
      </c>
      <c r="F2293">
        <v>68.915292246256698</v>
      </c>
      <c r="G2293" t="s">
        <v>462</v>
      </c>
    </row>
    <row r="2294" spans="1:7" x14ac:dyDescent="0.3">
      <c r="A2294">
        <v>2292</v>
      </c>
      <c r="B2294">
        <v>2022</v>
      </c>
      <c r="C2294">
        <v>8</v>
      </c>
      <c r="D2294" t="s">
        <v>593</v>
      </c>
      <c r="E2294" s="1">
        <v>432368951.73227799</v>
      </c>
      <c r="F2294">
        <v>56.939970297677299</v>
      </c>
      <c r="G2294" t="s">
        <v>462</v>
      </c>
    </row>
    <row r="2295" spans="1:7" x14ac:dyDescent="0.3">
      <c r="A2295">
        <v>2293</v>
      </c>
      <c r="B2295">
        <v>2022</v>
      </c>
      <c r="C2295">
        <v>8</v>
      </c>
      <c r="D2295" t="s">
        <v>594</v>
      </c>
      <c r="E2295" s="1">
        <v>686202133.41617095</v>
      </c>
      <c r="F2295">
        <v>52.261180079126099</v>
      </c>
      <c r="G2295" t="s">
        <v>462</v>
      </c>
    </row>
    <row r="2296" spans="1:7" x14ac:dyDescent="0.3">
      <c r="A2296">
        <v>2294</v>
      </c>
      <c r="B2296">
        <v>2022</v>
      </c>
      <c r="C2296">
        <v>8</v>
      </c>
      <c r="D2296" t="s">
        <v>595</v>
      </c>
      <c r="E2296" s="1">
        <v>443688167.58483201</v>
      </c>
      <c r="F2296">
        <v>60.483588819900199</v>
      </c>
      <c r="G2296" t="s">
        <v>462</v>
      </c>
    </row>
    <row r="2297" spans="1:7" x14ac:dyDescent="0.3">
      <c r="A2297">
        <v>2295</v>
      </c>
      <c r="B2297">
        <v>2022</v>
      </c>
      <c r="C2297">
        <v>8</v>
      </c>
      <c r="D2297" t="s">
        <v>596</v>
      </c>
      <c r="E2297" s="1">
        <v>547816756.07480204</v>
      </c>
      <c r="F2297">
        <v>40.522910660706401</v>
      </c>
      <c r="G2297" t="s">
        <v>462</v>
      </c>
    </row>
    <row r="2298" spans="1:7" x14ac:dyDescent="0.3">
      <c r="A2298">
        <v>2296</v>
      </c>
      <c r="B2298">
        <v>2022</v>
      </c>
      <c r="C2298">
        <v>9</v>
      </c>
      <c r="D2298" t="s">
        <v>558</v>
      </c>
      <c r="E2298" s="1">
        <v>1833825795.12988</v>
      </c>
      <c r="F2298">
        <v>5.2183828384206299</v>
      </c>
      <c r="G2298" t="s">
        <v>462</v>
      </c>
    </row>
    <row r="2299" spans="1:7" x14ac:dyDescent="0.3">
      <c r="A2299">
        <v>2297</v>
      </c>
      <c r="B2299">
        <v>2022</v>
      </c>
      <c r="C2299">
        <v>9</v>
      </c>
      <c r="D2299" t="s">
        <v>559</v>
      </c>
      <c r="E2299" s="1">
        <v>748665255.43713903</v>
      </c>
      <c r="F2299">
        <v>15.725026303602901</v>
      </c>
      <c r="G2299" t="s">
        <v>462</v>
      </c>
    </row>
    <row r="2300" spans="1:7" x14ac:dyDescent="0.3">
      <c r="A2300">
        <v>2298</v>
      </c>
      <c r="B2300">
        <v>2022</v>
      </c>
      <c r="C2300">
        <v>9</v>
      </c>
      <c r="D2300" t="s">
        <v>560</v>
      </c>
      <c r="E2300" s="1">
        <v>8269171080.7181702</v>
      </c>
      <c r="F2300">
        <v>16.425966964703399</v>
      </c>
      <c r="G2300" t="s">
        <v>462</v>
      </c>
    </row>
    <row r="2301" spans="1:7" x14ac:dyDescent="0.3">
      <c r="A2301">
        <v>2299</v>
      </c>
      <c r="B2301">
        <v>2022</v>
      </c>
      <c r="C2301">
        <v>9</v>
      </c>
      <c r="D2301" t="s">
        <v>561</v>
      </c>
      <c r="E2301" s="1">
        <v>721383548.63761795</v>
      </c>
      <c r="F2301">
        <v>36.087842085053602</v>
      </c>
      <c r="G2301" t="s">
        <v>462</v>
      </c>
    </row>
    <row r="2302" spans="1:7" x14ac:dyDescent="0.3">
      <c r="A2302">
        <v>2300</v>
      </c>
      <c r="B2302">
        <v>2022</v>
      </c>
      <c r="C2302">
        <v>9</v>
      </c>
      <c r="D2302" t="s">
        <v>562</v>
      </c>
      <c r="E2302" s="1">
        <v>258287561.34354299</v>
      </c>
      <c r="F2302">
        <v>52.964513642925397</v>
      </c>
      <c r="G2302" t="s">
        <v>462</v>
      </c>
    </row>
    <row r="2303" spans="1:7" x14ac:dyDescent="0.3">
      <c r="A2303">
        <v>2301</v>
      </c>
      <c r="B2303">
        <v>2022</v>
      </c>
      <c r="C2303">
        <v>9</v>
      </c>
      <c r="D2303" t="s">
        <v>563</v>
      </c>
      <c r="E2303" s="1">
        <v>610974628.21291006</v>
      </c>
      <c r="F2303">
        <v>12.7939473991922</v>
      </c>
      <c r="G2303" t="s">
        <v>462</v>
      </c>
    </row>
    <row r="2304" spans="1:7" x14ac:dyDescent="0.3">
      <c r="A2304">
        <v>2302</v>
      </c>
      <c r="B2304">
        <v>2022</v>
      </c>
      <c r="C2304">
        <v>9</v>
      </c>
      <c r="D2304" t="s">
        <v>564</v>
      </c>
      <c r="E2304" s="1">
        <v>227211778.53975901</v>
      </c>
      <c r="F2304">
        <v>27.678165454629699</v>
      </c>
      <c r="G2304" t="s">
        <v>462</v>
      </c>
    </row>
    <row r="2305" spans="1:7" x14ac:dyDescent="0.3">
      <c r="A2305">
        <v>2303</v>
      </c>
      <c r="B2305">
        <v>2022</v>
      </c>
      <c r="C2305">
        <v>9</v>
      </c>
      <c r="D2305" t="s">
        <v>565</v>
      </c>
      <c r="E2305" s="1">
        <v>3177950106.6955199</v>
      </c>
      <c r="F2305">
        <v>2.4059111005113398</v>
      </c>
      <c r="G2305" t="s">
        <v>462</v>
      </c>
    </row>
    <row r="2306" spans="1:7" x14ac:dyDescent="0.3">
      <c r="A2306">
        <v>2304</v>
      </c>
      <c r="B2306">
        <v>2022</v>
      </c>
      <c r="C2306">
        <v>9</v>
      </c>
      <c r="D2306" t="s">
        <v>566</v>
      </c>
      <c r="E2306" s="1">
        <v>7443299576.6343002</v>
      </c>
      <c r="F2306">
        <v>7.3747910230713503</v>
      </c>
      <c r="G2306" t="s">
        <v>462</v>
      </c>
    </row>
    <row r="2307" spans="1:7" x14ac:dyDescent="0.3">
      <c r="A2307">
        <v>2305</v>
      </c>
      <c r="B2307">
        <v>2022</v>
      </c>
      <c r="C2307">
        <v>9</v>
      </c>
      <c r="D2307" t="s">
        <v>567</v>
      </c>
      <c r="E2307" s="1">
        <v>320814751.264112</v>
      </c>
      <c r="F2307">
        <v>24.369597264158699</v>
      </c>
      <c r="G2307" t="s">
        <v>462</v>
      </c>
    </row>
    <row r="2308" spans="1:7" x14ac:dyDescent="0.3">
      <c r="A2308">
        <v>2306</v>
      </c>
      <c r="B2308">
        <v>2022</v>
      </c>
      <c r="C2308">
        <v>9</v>
      </c>
      <c r="D2308" t="s">
        <v>568</v>
      </c>
      <c r="E2308" s="1">
        <v>10295748731.2568</v>
      </c>
      <c r="F2308">
        <v>13.0707956555755</v>
      </c>
      <c r="G2308" t="s">
        <v>462</v>
      </c>
    </row>
    <row r="2309" spans="1:7" x14ac:dyDescent="0.3">
      <c r="A2309">
        <v>2307</v>
      </c>
      <c r="B2309">
        <v>2022</v>
      </c>
      <c r="C2309">
        <v>9</v>
      </c>
      <c r="D2309" t="s">
        <v>569</v>
      </c>
      <c r="E2309" s="1">
        <v>453167914.92408299</v>
      </c>
      <c r="F2309">
        <v>9.7845141800059601</v>
      </c>
      <c r="G2309" t="s">
        <v>462</v>
      </c>
    </row>
    <row r="2310" spans="1:7" x14ac:dyDescent="0.3">
      <c r="A2310">
        <v>2308</v>
      </c>
      <c r="B2310">
        <v>2022</v>
      </c>
      <c r="C2310">
        <v>9</v>
      </c>
      <c r="D2310" t="s">
        <v>570</v>
      </c>
      <c r="E2310" s="1">
        <v>11800844813.4471</v>
      </c>
      <c r="F2310">
        <v>8.7190165428583093</v>
      </c>
      <c r="G2310" t="s">
        <v>462</v>
      </c>
    </row>
    <row r="2311" spans="1:7" x14ac:dyDescent="0.3">
      <c r="A2311">
        <v>2309</v>
      </c>
      <c r="B2311">
        <v>2022</v>
      </c>
      <c r="C2311">
        <v>9</v>
      </c>
      <c r="D2311" t="s">
        <v>571</v>
      </c>
      <c r="E2311" s="1">
        <v>376596900.34721798</v>
      </c>
      <c r="F2311">
        <v>11.117109655247701</v>
      </c>
      <c r="G2311" t="s">
        <v>462</v>
      </c>
    </row>
    <row r="2312" spans="1:7" x14ac:dyDescent="0.3">
      <c r="A2312">
        <v>2310</v>
      </c>
      <c r="B2312">
        <v>2022</v>
      </c>
      <c r="C2312">
        <v>9</v>
      </c>
      <c r="D2312" t="s">
        <v>572</v>
      </c>
      <c r="E2312" s="1">
        <v>445516204.77779102</v>
      </c>
      <c r="F2312">
        <v>5.7666311181338896</v>
      </c>
      <c r="G2312" t="s">
        <v>462</v>
      </c>
    </row>
    <row r="2313" spans="1:7" x14ac:dyDescent="0.3">
      <c r="A2313">
        <v>2311</v>
      </c>
      <c r="B2313">
        <v>2022</v>
      </c>
      <c r="C2313">
        <v>9</v>
      </c>
      <c r="D2313" t="s">
        <v>573</v>
      </c>
      <c r="E2313" s="1">
        <v>3676590388.79213</v>
      </c>
      <c r="F2313">
        <v>15.615645382880301</v>
      </c>
      <c r="G2313" t="s">
        <v>462</v>
      </c>
    </row>
    <row r="2314" spans="1:7" x14ac:dyDescent="0.3">
      <c r="A2314">
        <v>2312</v>
      </c>
      <c r="B2314">
        <v>2022</v>
      </c>
      <c r="C2314">
        <v>9</v>
      </c>
      <c r="D2314" t="s">
        <v>575</v>
      </c>
      <c r="E2314" s="1">
        <v>15608902054.800699</v>
      </c>
      <c r="F2314">
        <v>13.685050016195699</v>
      </c>
      <c r="G2314" t="s">
        <v>462</v>
      </c>
    </row>
    <row r="2315" spans="1:7" x14ac:dyDescent="0.3">
      <c r="A2315">
        <v>2313</v>
      </c>
      <c r="B2315">
        <v>2022</v>
      </c>
      <c r="C2315">
        <v>9</v>
      </c>
      <c r="D2315" t="s">
        <v>576</v>
      </c>
      <c r="E2315" s="1">
        <v>9119548004.6359005</v>
      </c>
      <c r="F2315">
        <v>16.4740873840171</v>
      </c>
      <c r="G2315" t="s">
        <v>462</v>
      </c>
    </row>
    <row r="2316" spans="1:7" x14ac:dyDescent="0.3">
      <c r="A2316">
        <v>2314</v>
      </c>
      <c r="B2316">
        <v>2022</v>
      </c>
      <c r="C2316">
        <v>9</v>
      </c>
      <c r="E2316" s="1">
        <v>161501956.81839201</v>
      </c>
      <c r="F2316">
        <v>11.541282673421399</v>
      </c>
      <c r="G2316" t="s">
        <v>462</v>
      </c>
    </row>
    <row r="2317" spans="1:7" x14ac:dyDescent="0.3">
      <c r="A2317">
        <v>2315</v>
      </c>
      <c r="B2317">
        <v>2022</v>
      </c>
      <c r="C2317">
        <v>9</v>
      </c>
      <c r="E2317" s="1">
        <v>65243578.451299801</v>
      </c>
      <c r="F2317">
        <v>36.635087822345902</v>
      </c>
      <c r="G2317" t="s">
        <v>462</v>
      </c>
    </row>
    <row r="2318" spans="1:7" x14ac:dyDescent="0.3">
      <c r="A2318">
        <v>2316</v>
      </c>
      <c r="B2318">
        <v>2022</v>
      </c>
      <c r="C2318">
        <v>9</v>
      </c>
      <c r="E2318" s="1">
        <v>50371439.409029402</v>
      </c>
      <c r="F2318">
        <v>28.3862137323943</v>
      </c>
      <c r="G2318" t="s">
        <v>462</v>
      </c>
    </row>
    <row r="2319" spans="1:7" x14ac:dyDescent="0.3">
      <c r="A2319">
        <v>2317</v>
      </c>
      <c r="B2319">
        <v>2022</v>
      </c>
      <c r="C2319">
        <v>9</v>
      </c>
      <c r="D2319" t="s">
        <v>577</v>
      </c>
      <c r="E2319" s="1">
        <v>556126121.47272003</v>
      </c>
      <c r="F2319">
        <v>29.401570158484802</v>
      </c>
      <c r="G2319" t="s">
        <v>462</v>
      </c>
    </row>
    <row r="2320" spans="1:7" x14ac:dyDescent="0.3">
      <c r="A2320">
        <v>2318</v>
      </c>
      <c r="B2320">
        <v>2022</v>
      </c>
      <c r="C2320">
        <v>9</v>
      </c>
      <c r="D2320" t="s">
        <v>578</v>
      </c>
      <c r="E2320" s="1">
        <v>1024312239.624</v>
      </c>
      <c r="F2320">
        <v>5.9817993932670896</v>
      </c>
      <c r="G2320" t="s">
        <v>462</v>
      </c>
    </row>
    <row r="2321" spans="1:7" x14ac:dyDescent="0.3">
      <c r="A2321">
        <v>2319</v>
      </c>
      <c r="B2321">
        <v>2022</v>
      </c>
      <c r="C2321">
        <v>9</v>
      </c>
      <c r="D2321" t="s">
        <v>579</v>
      </c>
      <c r="E2321" s="1">
        <v>739992235.71109498</v>
      </c>
      <c r="F2321">
        <v>2.0336045045167301</v>
      </c>
      <c r="G2321" t="s">
        <v>462</v>
      </c>
    </row>
    <row r="2322" spans="1:7" x14ac:dyDescent="0.3">
      <c r="A2322">
        <v>2320</v>
      </c>
      <c r="B2322">
        <v>2022</v>
      </c>
      <c r="C2322">
        <v>9</v>
      </c>
      <c r="D2322" t="s">
        <v>580</v>
      </c>
      <c r="E2322" s="1">
        <v>5512709205.3105698</v>
      </c>
      <c r="F2322">
        <v>7.1027918871669602</v>
      </c>
      <c r="G2322" t="s">
        <v>462</v>
      </c>
    </row>
    <row r="2323" spans="1:7" x14ac:dyDescent="0.3">
      <c r="A2323">
        <v>2321</v>
      </c>
      <c r="B2323">
        <v>2022</v>
      </c>
      <c r="C2323">
        <v>9</v>
      </c>
      <c r="D2323" t="s">
        <v>581</v>
      </c>
      <c r="E2323" s="1">
        <v>7164472132.1464901</v>
      </c>
      <c r="F2323">
        <v>16.8224977575873</v>
      </c>
      <c r="G2323" t="s">
        <v>462</v>
      </c>
    </row>
    <row r="2324" spans="1:7" x14ac:dyDescent="0.3">
      <c r="A2324">
        <v>2322</v>
      </c>
      <c r="B2324">
        <v>2022</v>
      </c>
      <c r="C2324">
        <v>9</v>
      </c>
      <c r="D2324" t="s">
        <v>582</v>
      </c>
      <c r="E2324" s="1">
        <v>6661812818.3780298</v>
      </c>
      <c r="F2324">
        <v>15.4909852906856</v>
      </c>
      <c r="G2324" t="s">
        <v>462</v>
      </c>
    </row>
    <row r="2325" spans="1:7" x14ac:dyDescent="0.3">
      <c r="A2325">
        <v>2323</v>
      </c>
      <c r="B2325">
        <v>2022</v>
      </c>
      <c r="C2325">
        <v>9</v>
      </c>
      <c r="D2325" t="s">
        <v>583</v>
      </c>
      <c r="E2325" s="1">
        <v>406286451.81799197</v>
      </c>
      <c r="F2325">
        <v>20.243388075526699</v>
      </c>
      <c r="G2325" t="s">
        <v>462</v>
      </c>
    </row>
    <row r="2326" spans="1:7" x14ac:dyDescent="0.3">
      <c r="A2326">
        <v>2324</v>
      </c>
      <c r="B2326">
        <v>2022</v>
      </c>
      <c r="C2326">
        <v>9</v>
      </c>
      <c r="D2326" t="s">
        <v>584</v>
      </c>
      <c r="E2326" s="1">
        <v>3932706090.7608199</v>
      </c>
      <c r="F2326">
        <v>2.4827283543146899</v>
      </c>
      <c r="G2326" t="s">
        <v>462</v>
      </c>
    </row>
    <row r="2327" spans="1:7" x14ac:dyDescent="0.3">
      <c r="A2327">
        <v>2325</v>
      </c>
      <c r="B2327">
        <v>2022</v>
      </c>
      <c r="C2327">
        <v>9</v>
      </c>
      <c r="D2327" t="s">
        <v>585</v>
      </c>
      <c r="E2327" s="1">
        <v>3973088280.6458302</v>
      </c>
      <c r="F2327">
        <v>3.7602119593315999</v>
      </c>
      <c r="G2327" t="s">
        <v>462</v>
      </c>
    </row>
    <row r="2328" spans="1:7" x14ac:dyDescent="0.3">
      <c r="A2328">
        <v>2326</v>
      </c>
      <c r="B2328">
        <v>2022</v>
      </c>
      <c r="C2328">
        <v>9</v>
      </c>
      <c r="D2328" t="s">
        <v>586</v>
      </c>
      <c r="E2328" s="1">
        <v>5535120142.6341896</v>
      </c>
      <c r="F2328">
        <v>2.1362008622571298</v>
      </c>
      <c r="G2328" t="s">
        <v>462</v>
      </c>
    </row>
    <row r="2329" spans="1:7" x14ac:dyDescent="0.3">
      <c r="A2329">
        <v>2327</v>
      </c>
      <c r="B2329">
        <v>2022</v>
      </c>
      <c r="C2329">
        <v>9</v>
      </c>
      <c r="D2329" t="s">
        <v>587</v>
      </c>
      <c r="E2329" s="1">
        <v>2192163995.0931001</v>
      </c>
      <c r="F2329">
        <v>10.944946130994699</v>
      </c>
      <c r="G2329" t="s">
        <v>462</v>
      </c>
    </row>
    <row r="2330" spans="1:7" x14ac:dyDescent="0.3">
      <c r="A2330">
        <v>2328</v>
      </c>
      <c r="B2330">
        <v>2022</v>
      </c>
      <c r="C2330">
        <v>9</v>
      </c>
      <c r="D2330" t="s">
        <v>588</v>
      </c>
      <c r="E2330" s="1">
        <v>8407024390.8218403</v>
      </c>
      <c r="F2330">
        <v>19.9485473208751</v>
      </c>
      <c r="G2330" t="s">
        <v>462</v>
      </c>
    </row>
    <row r="2331" spans="1:7" x14ac:dyDescent="0.3">
      <c r="A2331">
        <v>2329</v>
      </c>
      <c r="B2331">
        <v>2022</v>
      </c>
      <c r="C2331">
        <v>9</v>
      </c>
      <c r="D2331" t="s">
        <v>589</v>
      </c>
      <c r="E2331" s="1">
        <v>1198291253.1898401</v>
      </c>
      <c r="F2331">
        <v>24.2238072669806</v>
      </c>
      <c r="G2331" t="s">
        <v>462</v>
      </c>
    </row>
    <row r="2332" spans="1:7" x14ac:dyDescent="0.3">
      <c r="A2332">
        <v>2330</v>
      </c>
      <c r="B2332">
        <v>2022</v>
      </c>
      <c r="C2332">
        <v>9</v>
      </c>
      <c r="D2332" t="s">
        <v>590</v>
      </c>
      <c r="E2332" s="1">
        <v>356173001.030999</v>
      </c>
      <c r="F2332">
        <v>38.111461437978299</v>
      </c>
      <c r="G2332" t="s">
        <v>462</v>
      </c>
    </row>
    <row r="2333" spans="1:7" x14ac:dyDescent="0.3">
      <c r="A2333">
        <v>2331</v>
      </c>
      <c r="B2333">
        <v>2022</v>
      </c>
      <c r="C2333">
        <v>9</v>
      </c>
      <c r="D2333" t="s">
        <v>591</v>
      </c>
      <c r="E2333" s="1">
        <v>454996731.91757298</v>
      </c>
      <c r="F2333">
        <v>43.245506400770203</v>
      </c>
      <c r="G2333" t="s">
        <v>462</v>
      </c>
    </row>
    <row r="2334" spans="1:7" x14ac:dyDescent="0.3">
      <c r="A2334">
        <v>2332</v>
      </c>
      <c r="B2334">
        <v>2022</v>
      </c>
      <c r="C2334">
        <v>9</v>
      </c>
      <c r="D2334" t="s">
        <v>592</v>
      </c>
      <c r="E2334" s="1">
        <v>521814786.00248098</v>
      </c>
      <c r="F2334">
        <v>53.233787205057602</v>
      </c>
      <c r="G2334" t="s">
        <v>462</v>
      </c>
    </row>
    <row r="2335" spans="1:7" x14ac:dyDescent="0.3">
      <c r="A2335">
        <v>2333</v>
      </c>
      <c r="B2335">
        <v>2022</v>
      </c>
      <c r="C2335">
        <v>9</v>
      </c>
      <c r="D2335" t="s">
        <v>593</v>
      </c>
      <c r="E2335" s="1">
        <v>432368951.73227799</v>
      </c>
      <c r="F2335">
        <v>54.298054314004503</v>
      </c>
      <c r="G2335" t="s">
        <v>462</v>
      </c>
    </row>
    <row r="2336" spans="1:7" x14ac:dyDescent="0.3">
      <c r="A2336">
        <v>2334</v>
      </c>
      <c r="B2336">
        <v>2022</v>
      </c>
      <c r="C2336">
        <v>9</v>
      </c>
      <c r="D2336" t="s">
        <v>594</v>
      </c>
      <c r="E2336" s="1">
        <v>686202133.41617095</v>
      </c>
      <c r="F2336">
        <v>46.652325937746497</v>
      </c>
      <c r="G2336" t="s">
        <v>462</v>
      </c>
    </row>
    <row r="2337" spans="1:7" x14ac:dyDescent="0.3">
      <c r="A2337">
        <v>2335</v>
      </c>
      <c r="B2337">
        <v>2022</v>
      </c>
      <c r="C2337">
        <v>9</v>
      </c>
      <c r="D2337" t="s">
        <v>595</v>
      </c>
      <c r="E2337" s="1">
        <v>443688167.58483201</v>
      </c>
      <c r="F2337">
        <v>61.530011598202599</v>
      </c>
      <c r="G2337" t="s">
        <v>462</v>
      </c>
    </row>
    <row r="2338" spans="1:7" x14ac:dyDescent="0.3">
      <c r="A2338">
        <v>2336</v>
      </c>
      <c r="B2338">
        <v>2022</v>
      </c>
      <c r="C2338">
        <v>9</v>
      </c>
      <c r="D2338" t="s">
        <v>596</v>
      </c>
      <c r="E2338" s="1">
        <v>547816756.07480204</v>
      </c>
      <c r="F2338">
        <v>40.899863271862998</v>
      </c>
      <c r="G2338" t="s">
        <v>462</v>
      </c>
    </row>
    <row r="2339" spans="1:7" x14ac:dyDescent="0.3">
      <c r="A2339">
        <v>2337</v>
      </c>
      <c r="B2339">
        <v>2022</v>
      </c>
      <c r="C2339">
        <v>10</v>
      </c>
      <c r="D2339" t="s">
        <v>558</v>
      </c>
      <c r="E2339" s="1">
        <v>1833825795.12988</v>
      </c>
      <c r="F2339">
        <v>10.498013916399501</v>
      </c>
      <c r="G2339" t="s">
        <v>462</v>
      </c>
    </row>
    <row r="2340" spans="1:7" x14ac:dyDescent="0.3">
      <c r="A2340">
        <v>2338</v>
      </c>
      <c r="B2340">
        <v>2022</v>
      </c>
      <c r="C2340">
        <v>10</v>
      </c>
      <c r="D2340" t="s">
        <v>559</v>
      </c>
      <c r="E2340" s="1">
        <v>748665255.43713903</v>
      </c>
      <c r="F2340">
        <v>55.407937460727503</v>
      </c>
      <c r="G2340" t="s">
        <v>462</v>
      </c>
    </row>
    <row r="2341" spans="1:7" x14ac:dyDescent="0.3">
      <c r="A2341">
        <v>2339</v>
      </c>
      <c r="B2341">
        <v>2022</v>
      </c>
      <c r="C2341">
        <v>10</v>
      </c>
      <c r="D2341" t="s">
        <v>560</v>
      </c>
      <c r="E2341" s="1">
        <v>8269171080.7181702</v>
      </c>
      <c r="F2341">
        <v>30.600816514644599</v>
      </c>
      <c r="G2341" t="s">
        <v>462</v>
      </c>
    </row>
    <row r="2342" spans="1:7" x14ac:dyDescent="0.3">
      <c r="A2342">
        <v>2340</v>
      </c>
      <c r="B2342">
        <v>2022</v>
      </c>
      <c r="C2342">
        <v>10</v>
      </c>
      <c r="D2342" t="s">
        <v>561</v>
      </c>
      <c r="E2342" s="1">
        <v>721383548.63761795</v>
      </c>
      <c r="F2342">
        <v>48.954359789646197</v>
      </c>
      <c r="G2342" t="s">
        <v>462</v>
      </c>
    </row>
    <row r="2343" spans="1:7" x14ac:dyDescent="0.3">
      <c r="A2343">
        <v>2341</v>
      </c>
      <c r="B2343">
        <v>2022</v>
      </c>
      <c r="C2343">
        <v>10</v>
      </c>
      <c r="D2343" t="s">
        <v>562</v>
      </c>
      <c r="E2343" s="1">
        <v>258287561.34354299</v>
      </c>
      <c r="F2343">
        <v>62.617136005747398</v>
      </c>
      <c r="G2343" t="s">
        <v>462</v>
      </c>
    </row>
    <row r="2344" spans="1:7" x14ac:dyDescent="0.3">
      <c r="A2344">
        <v>2342</v>
      </c>
      <c r="B2344">
        <v>2022</v>
      </c>
      <c r="C2344">
        <v>10</v>
      </c>
      <c r="D2344" t="s">
        <v>563</v>
      </c>
      <c r="E2344" s="1">
        <v>610974628.21291006</v>
      </c>
      <c r="F2344">
        <v>50.043662485148602</v>
      </c>
      <c r="G2344" t="s">
        <v>462</v>
      </c>
    </row>
    <row r="2345" spans="1:7" x14ac:dyDescent="0.3">
      <c r="A2345">
        <v>2343</v>
      </c>
      <c r="B2345">
        <v>2022</v>
      </c>
      <c r="C2345">
        <v>10</v>
      </c>
      <c r="D2345" t="s">
        <v>564</v>
      </c>
      <c r="E2345" s="1">
        <v>227211778.53975901</v>
      </c>
      <c r="F2345">
        <v>42.852882021655198</v>
      </c>
      <c r="G2345" t="s">
        <v>462</v>
      </c>
    </row>
    <row r="2346" spans="1:7" x14ac:dyDescent="0.3">
      <c r="A2346">
        <v>2344</v>
      </c>
      <c r="B2346">
        <v>2022</v>
      </c>
      <c r="C2346">
        <v>10</v>
      </c>
      <c r="D2346" t="s">
        <v>565</v>
      </c>
      <c r="E2346" s="1">
        <v>3177950106.6955199</v>
      </c>
      <c r="F2346">
        <v>31.935364467525201</v>
      </c>
      <c r="G2346" t="s">
        <v>462</v>
      </c>
    </row>
    <row r="2347" spans="1:7" x14ac:dyDescent="0.3">
      <c r="A2347">
        <v>2345</v>
      </c>
      <c r="B2347">
        <v>2022</v>
      </c>
      <c r="C2347">
        <v>10</v>
      </c>
      <c r="D2347" t="s">
        <v>566</v>
      </c>
      <c r="E2347" s="1">
        <v>7443299576.6343002</v>
      </c>
      <c r="F2347">
        <v>17.749786216879698</v>
      </c>
      <c r="G2347" t="s">
        <v>462</v>
      </c>
    </row>
    <row r="2348" spans="1:7" x14ac:dyDescent="0.3">
      <c r="A2348">
        <v>2346</v>
      </c>
      <c r="B2348">
        <v>2022</v>
      </c>
      <c r="C2348">
        <v>10</v>
      </c>
      <c r="D2348" t="s">
        <v>567</v>
      </c>
      <c r="E2348" s="1">
        <v>320814751.264112</v>
      </c>
      <c r="F2348">
        <v>49.672490689837502</v>
      </c>
      <c r="G2348" t="s">
        <v>462</v>
      </c>
    </row>
    <row r="2349" spans="1:7" x14ac:dyDescent="0.3">
      <c r="A2349">
        <v>2347</v>
      </c>
      <c r="B2349">
        <v>2022</v>
      </c>
      <c r="C2349">
        <v>10</v>
      </c>
      <c r="D2349" t="s">
        <v>568</v>
      </c>
      <c r="E2349" s="1">
        <v>10295748731.2568</v>
      </c>
      <c r="F2349">
        <v>25.330931839606301</v>
      </c>
      <c r="G2349" t="s">
        <v>462</v>
      </c>
    </row>
    <row r="2350" spans="1:7" x14ac:dyDescent="0.3">
      <c r="A2350">
        <v>2348</v>
      </c>
      <c r="B2350">
        <v>2022</v>
      </c>
      <c r="C2350">
        <v>10</v>
      </c>
      <c r="D2350" t="s">
        <v>569</v>
      </c>
      <c r="E2350" s="1">
        <v>453167914.92408299</v>
      </c>
      <c r="F2350">
        <v>31.936992912331601</v>
      </c>
      <c r="G2350" t="s">
        <v>462</v>
      </c>
    </row>
    <row r="2351" spans="1:7" x14ac:dyDescent="0.3">
      <c r="A2351">
        <v>2349</v>
      </c>
      <c r="B2351">
        <v>2022</v>
      </c>
      <c r="C2351">
        <v>10</v>
      </c>
      <c r="D2351" t="s">
        <v>570</v>
      </c>
      <c r="E2351" s="1">
        <v>11800844813.4471</v>
      </c>
      <c r="F2351">
        <v>19.229053098845799</v>
      </c>
      <c r="G2351" t="s">
        <v>462</v>
      </c>
    </row>
    <row r="2352" spans="1:7" x14ac:dyDescent="0.3">
      <c r="A2352">
        <v>2350</v>
      </c>
      <c r="B2352">
        <v>2022</v>
      </c>
      <c r="C2352">
        <v>10</v>
      </c>
      <c r="D2352" t="s">
        <v>571</v>
      </c>
      <c r="E2352" s="1">
        <v>376596900.34721798</v>
      </c>
      <c r="F2352">
        <v>35.859870601428099</v>
      </c>
      <c r="G2352" t="s">
        <v>462</v>
      </c>
    </row>
    <row r="2353" spans="1:7" x14ac:dyDescent="0.3">
      <c r="A2353">
        <v>2351</v>
      </c>
      <c r="B2353">
        <v>2022</v>
      </c>
      <c r="C2353">
        <v>10</v>
      </c>
      <c r="D2353" t="s">
        <v>572</v>
      </c>
      <c r="E2353" s="1">
        <v>445516204.77779102</v>
      </c>
      <c r="F2353">
        <v>24.517020089767499</v>
      </c>
      <c r="G2353" t="s">
        <v>462</v>
      </c>
    </row>
    <row r="2354" spans="1:7" x14ac:dyDescent="0.3">
      <c r="A2354">
        <v>2352</v>
      </c>
      <c r="B2354">
        <v>2022</v>
      </c>
      <c r="C2354">
        <v>10</v>
      </c>
      <c r="D2354" t="s">
        <v>573</v>
      </c>
      <c r="E2354" s="1">
        <v>3676590388.79213</v>
      </c>
      <c r="F2354">
        <v>25.220512233326701</v>
      </c>
      <c r="G2354" t="s">
        <v>462</v>
      </c>
    </row>
    <row r="2355" spans="1:7" x14ac:dyDescent="0.3">
      <c r="A2355">
        <v>2353</v>
      </c>
      <c r="B2355">
        <v>2022</v>
      </c>
      <c r="C2355">
        <v>10</v>
      </c>
      <c r="D2355" t="s">
        <v>575</v>
      </c>
      <c r="E2355" s="1">
        <v>15608902054.800699</v>
      </c>
      <c r="F2355">
        <v>24.608867795336799</v>
      </c>
      <c r="G2355" t="s">
        <v>462</v>
      </c>
    </row>
    <row r="2356" spans="1:7" x14ac:dyDescent="0.3">
      <c r="A2356">
        <v>2354</v>
      </c>
      <c r="B2356">
        <v>2022</v>
      </c>
      <c r="C2356">
        <v>10</v>
      </c>
      <c r="D2356" t="s">
        <v>576</v>
      </c>
      <c r="E2356" s="1">
        <v>9119548004.6359005</v>
      </c>
      <c r="F2356">
        <v>23.4592186581181</v>
      </c>
      <c r="G2356" t="s">
        <v>462</v>
      </c>
    </row>
    <row r="2357" spans="1:7" x14ac:dyDescent="0.3">
      <c r="A2357">
        <v>2355</v>
      </c>
      <c r="B2357">
        <v>2022</v>
      </c>
      <c r="C2357">
        <v>10</v>
      </c>
      <c r="E2357" s="1">
        <v>161501956.81839201</v>
      </c>
      <c r="F2357">
        <v>20.272117855003302</v>
      </c>
      <c r="G2357" t="s">
        <v>462</v>
      </c>
    </row>
    <row r="2358" spans="1:7" x14ac:dyDescent="0.3">
      <c r="A2358">
        <v>2356</v>
      </c>
      <c r="B2358">
        <v>2022</v>
      </c>
      <c r="C2358">
        <v>10</v>
      </c>
      <c r="E2358" s="1">
        <v>65243578.451299801</v>
      </c>
      <c r="F2358">
        <v>19.669647639736201</v>
      </c>
      <c r="G2358" t="s">
        <v>462</v>
      </c>
    </row>
    <row r="2359" spans="1:7" x14ac:dyDescent="0.3">
      <c r="A2359">
        <v>2357</v>
      </c>
      <c r="B2359">
        <v>2022</v>
      </c>
      <c r="C2359">
        <v>10</v>
      </c>
      <c r="E2359" s="1">
        <v>50371439.409029402</v>
      </c>
      <c r="F2359">
        <v>16.755174314975701</v>
      </c>
      <c r="G2359" t="s">
        <v>462</v>
      </c>
    </row>
    <row r="2360" spans="1:7" x14ac:dyDescent="0.3">
      <c r="A2360">
        <v>2358</v>
      </c>
      <c r="B2360">
        <v>2022</v>
      </c>
      <c r="C2360">
        <v>10</v>
      </c>
      <c r="D2360" t="s">
        <v>577</v>
      </c>
      <c r="E2360" s="1">
        <v>556126121.47272003</v>
      </c>
      <c r="F2360">
        <v>57.561827092391603</v>
      </c>
      <c r="G2360" t="s">
        <v>462</v>
      </c>
    </row>
    <row r="2361" spans="1:7" x14ac:dyDescent="0.3">
      <c r="A2361">
        <v>2359</v>
      </c>
      <c r="B2361">
        <v>2022</v>
      </c>
      <c r="C2361">
        <v>10</v>
      </c>
      <c r="D2361" t="s">
        <v>578</v>
      </c>
      <c r="E2361" s="1">
        <v>1024312239.624</v>
      </c>
      <c r="F2361">
        <v>27.1282904437535</v>
      </c>
      <c r="G2361" t="s">
        <v>462</v>
      </c>
    </row>
    <row r="2362" spans="1:7" x14ac:dyDescent="0.3">
      <c r="A2362">
        <v>2360</v>
      </c>
      <c r="B2362">
        <v>2022</v>
      </c>
      <c r="C2362">
        <v>10</v>
      </c>
      <c r="D2362" t="s">
        <v>579</v>
      </c>
      <c r="E2362" s="1">
        <v>739992235.71109498</v>
      </c>
      <c r="F2362">
        <v>29.652858772938</v>
      </c>
      <c r="G2362" t="s">
        <v>462</v>
      </c>
    </row>
    <row r="2363" spans="1:7" x14ac:dyDescent="0.3">
      <c r="A2363">
        <v>2361</v>
      </c>
      <c r="B2363">
        <v>2022</v>
      </c>
      <c r="C2363">
        <v>10</v>
      </c>
      <c r="D2363" t="s">
        <v>580</v>
      </c>
      <c r="E2363" s="1">
        <v>5512709205.3105698</v>
      </c>
      <c r="F2363">
        <v>15.4042451607984</v>
      </c>
      <c r="G2363" t="s">
        <v>462</v>
      </c>
    </row>
    <row r="2364" spans="1:7" x14ac:dyDescent="0.3">
      <c r="A2364">
        <v>2362</v>
      </c>
      <c r="B2364">
        <v>2022</v>
      </c>
      <c r="C2364">
        <v>10</v>
      </c>
      <c r="D2364" t="s">
        <v>581</v>
      </c>
      <c r="E2364" s="1">
        <v>7164472132.1464901</v>
      </c>
      <c r="F2364">
        <v>13.6921247500386</v>
      </c>
      <c r="G2364" t="s">
        <v>462</v>
      </c>
    </row>
    <row r="2365" spans="1:7" x14ac:dyDescent="0.3">
      <c r="A2365">
        <v>2363</v>
      </c>
      <c r="B2365">
        <v>2022</v>
      </c>
      <c r="C2365">
        <v>10</v>
      </c>
      <c r="D2365" t="s">
        <v>582</v>
      </c>
      <c r="E2365" s="1">
        <v>6661812818.3780298</v>
      </c>
      <c r="F2365">
        <v>12.9048092153126</v>
      </c>
      <c r="G2365" t="s">
        <v>462</v>
      </c>
    </row>
    <row r="2366" spans="1:7" x14ac:dyDescent="0.3">
      <c r="A2366">
        <v>2364</v>
      </c>
      <c r="B2366">
        <v>2022</v>
      </c>
      <c r="C2366">
        <v>10</v>
      </c>
      <c r="D2366" t="s">
        <v>583</v>
      </c>
      <c r="E2366" s="1">
        <v>406286451.81799197</v>
      </c>
      <c r="F2366">
        <v>12.5475185988824</v>
      </c>
      <c r="G2366" t="s">
        <v>462</v>
      </c>
    </row>
    <row r="2367" spans="1:7" x14ac:dyDescent="0.3">
      <c r="A2367">
        <v>2365</v>
      </c>
      <c r="B2367">
        <v>2022</v>
      </c>
      <c r="C2367">
        <v>10</v>
      </c>
      <c r="D2367" t="s">
        <v>584</v>
      </c>
      <c r="E2367" s="1">
        <v>3932706090.7608199</v>
      </c>
      <c r="F2367">
        <v>18.968074655735698</v>
      </c>
      <c r="G2367" t="s">
        <v>462</v>
      </c>
    </row>
    <row r="2368" spans="1:7" x14ac:dyDescent="0.3">
      <c r="A2368">
        <v>2366</v>
      </c>
      <c r="B2368">
        <v>2022</v>
      </c>
      <c r="C2368">
        <v>10</v>
      </c>
      <c r="D2368" t="s">
        <v>585</v>
      </c>
      <c r="E2368" s="1">
        <v>3973088280.6458302</v>
      </c>
      <c r="F2368">
        <v>24.921139738254301</v>
      </c>
      <c r="G2368" t="s">
        <v>462</v>
      </c>
    </row>
    <row r="2369" spans="1:7" x14ac:dyDescent="0.3">
      <c r="A2369">
        <v>2367</v>
      </c>
      <c r="B2369">
        <v>2022</v>
      </c>
      <c r="C2369">
        <v>10</v>
      </c>
      <c r="D2369" t="s">
        <v>586</v>
      </c>
      <c r="E2369" s="1">
        <v>5535120142.6341896</v>
      </c>
      <c r="F2369">
        <v>12.627593240980699</v>
      </c>
      <c r="G2369" t="s">
        <v>462</v>
      </c>
    </row>
    <row r="2370" spans="1:7" x14ac:dyDescent="0.3">
      <c r="A2370">
        <v>2368</v>
      </c>
      <c r="B2370">
        <v>2022</v>
      </c>
      <c r="C2370">
        <v>10</v>
      </c>
      <c r="D2370" t="s">
        <v>587</v>
      </c>
      <c r="E2370" s="1">
        <v>2192163995.0931001</v>
      </c>
      <c r="F2370">
        <v>47.108271851411899</v>
      </c>
      <c r="G2370" t="s">
        <v>462</v>
      </c>
    </row>
    <row r="2371" spans="1:7" x14ac:dyDescent="0.3">
      <c r="A2371">
        <v>2369</v>
      </c>
      <c r="B2371">
        <v>2022</v>
      </c>
      <c r="C2371">
        <v>10</v>
      </c>
      <c r="D2371" t="s">
        <v>588</v>
      </c>
      <c r="E2371" s="1">
        <v>8407024390.8218403</v>
      </c>
      <c r="F2371">
        <v>31.441200077091001</v>
      </c>
      <c r="G2371" t="s">
        <v>462</v>
      </c>
    </row>
    <row r="2372" spans="1:7" x14ac:dyDescent="0.3">
      <c r="A2372">
        <v>2370</v>
      </c>
      <c r="B2372">
        <v>2022</v>
      </c>
      <c r="C2372">
        <v>10</v>
      </c>
      <c r="D2372" t="s">
        <v>589</v>
      </c>
      <c r="E2372" s="1">
        <v>1198291253.1898401</v>
      </c>
      <c r="F2372">
        <v>61.650775547015101</v>
      </c>
      <c r="G2372" t="s">
        <v>462</v>
      </c>
    </row>
    <row r="2373" spans="1:7" x14ac:dyDescent="0.3">
      <c r="A2373">
        <v>2371</v>
      </c>
      <c r="B2373">
        <v>2022</v>
      </c>
      <c r="C2373">
        <v>10</v>
      </c>
      <c r="D2373" t="s">
        <v>590</v>
      </c>
      <c r="E2373" s="1">
        <v>356173001.030999</v>
      </c>
      <c r="F2373">
        <v>60.2804675651875</v>
      </c>
      <c r="G2373" t="s">
        <v>462</v>
      </c>
    </row>
    <row r="2374" spans="1:7" x14ac:dyDescent="0.3">
      <c r="A2374">
        <v>2372</v>
      </c>
      <c r="B2374">
        <v>2022</v>
      </c>
      <c r="C2374">
        <v>10</v>
      </c>
      <c r="D2374" t="s">
        <v>591</v>
      </c>
      <c r="E2374" s="1">
        <v>454996731.91757298</v>
      </c>
      <c r="F2374">
        <v>58.302952666756298</v>
      </c>
      <c r="G2374" t="s">
        <v>462</v>
      </c>
    </row>
    <row r="2375" spans="1:7" x14ac:dyDescent="0.3">
      <c r="A2375">
        <v>2373</v>
      </c>
      <c r="B2375">
        <v>2022</v>
      </c>
      <c r="C2375">
        <v>10</v>
      </c>
      <c r="D2375" t="s">
        <v>592</v>
      </c>
      <c r="E2375" s="1">
        <v>521814786.00248098</v>
      </c>
      <c r="F2375">
        <v>66.818426694297401</v>
      </c>
      <c r="G2375" t="s">
        <v>462</v>
      </c>
    </row>
    <row r="2376" spans="1:7" x14ac:dyDescent="0.3">
      <c r="A2376">
        <v>2374</v>
      </c>
      <c r="B2376">
        <v>2022</v>
      </c>
      <c r="C2376">
        <v>10</v>
      </c>
      <c r="D2376" t="s">
        <v>593</v>
      </c>
      <c r="E2376" s="1">
        <v>432368951.73227799</v>
      </c>
      <c r="F2376">
        <v>75.345346589513994</v>
      </c>
      <c r="G2376" t="s">
        <v>462</v>
      </c>
    </row>
    <row r="2377" spans="1:7" x14ac:dyDescent="0.3">
      <c r="A2377">
        <v>2375</v>
      </c>
      <c r="B2377">
        <v>2022</v>
      </c>
      <c r="C2377">
        <v>10</v>
      </c>
      <c r="D2377" t="s">
        <v>594</v>
      </c>
      <c r="E2377" s="1">
        <v>686202133.41617095</v>
      </c>
      <c r="F2377">
        <v>64.100553804510199</v>
      </c>
      <c r="G2377" t="s">
        <v>462</v>
      </c>
    </row>
    <row r="2378" spans="1:7" x14ac:dyDescent="0.3">
      <c r="A2378">
        <v>2376</v>
      </c>
      <c r="B2378">
        <v>2022</v>
      </c>
      <c r="C2378">
        <v>10</v>
      </c>
      <c r="D2378" t="s">
        <v>595</v>
      </c>
      <c r="E2378" s="1">
        <v>443688167.58483201</v>
      </c>
      <c r="F2378">
        <v>77.663715284002294</v>
      </c>
      <c r="G2378" t="s">
        <v>462</v>
      </c>
    </row>
    <row r="2379" spans="1:7" x14ac:dyDescent="0.3">
      <c r="A2379">
        <v>2377</v>
      </c>
      <c r="B2379">
        <v>2022</v>
      </c>
      <c r="C2379">
        <v>10</v>
      </c>
      <c r="D2379" t="s">
        <v>596</v>
      </c>
      <c r="E2379" s="1">
        <v>547816756.07480204</v>
      </c>
      <c r="F2379">
        <v>65.689173658118307</v>
      </c>
      <c r="G2379" t="s">
        <v>462</v>
      </c>
    </row>
    <row r="2380" spans="1:7" x14ac:dyDescent="0.3">
      <c r="A2380">
        <v>2378</v>
      </c>
      <c r="B2380">
        <v>2022</v>
      </c>
      <c r="C2380">
        <v>11</v>
      </c>
      <c r="D2380" t="s">
        <v>558</v>
      </c>
      <c r="E2380" s="1">
        <v>1833825795.12988</v>
      </c>
      <c r="F2380">
        <v>108.034494770035</v>
      </c>
      <c r="G2380" t="s">
        <v>462</v>
      </c>
    </row>
    <row r="2381" spans="1:7" x14ac:dyDescent="0.3">
      <c r="A2381">
        <v>2379</v>
      </c>
      <c r="B2381">
        <v>2022</v>
      </c>
      <c r="C2381">
        <v>11</v>
      </c>
      <c r="D2381" t="s">
        <v>559</v>
      </c>
      <c r="E2381" s="1">
        <v>748665255.43713903</v>
      </c>
      <c r="F2381">
        <v>323.00744547858801</v>
      </c>
      <c r="G2381" t="s">
        <v>462</v>
      </c>
    </row>
    <row r="2382" spans="1:7" x14ac:dyDescent="0.3">
      <c r="A2382">
        <v>2380</v>
      </c>
      <c r="B2382">
        <v>2022</v>
      </c>
      <c r="C2382">
        <v>11</v>
      </c>
      <c r="D2382" t="s">
        <v>560</v>
      </c>
      <c r="E2382" s="1">
        <v>8269171080.7181702</v>
      </c>
      <c r="F2382">
        <v>121.48722404383901</v>
      </c>
      <c r="G2382" t="s">
        <v>462</v>
      </c>
    </row>
    <row r="2383" spans="1:7" x14ac:dyDescent="0.3">
      <c r="A2383">
        <v>2381</v>
      </c>
      <c r="B2383">
        <v>2022</v>
      </c>
      <c r="C2383">
        <v>11</v>
      </c>
      <c r="D2383" t="s">
        <v>561</v>
      </c>
      <c r="E2383" s="1">
        <v>721383548.63761795</v>
      </c>
      <c r="F2383">
        <v>266.57947866087397</v>
      </c>
      <c r="G2383" t="s">
        <v>462</v>
      </c>
    </row>
    <row r="2384" spans="1:7" x14ac:dyDescent="0.3">
      <c r="A2384">
        <v>2382</v>
      </c>
      <c r="B2384">
        <v>2022</v>
      </c>
      <c r="C2384">
        <v>11</v>
      </c>
      <c r="D2384" t="s">
        <v>562</v>
      </c>
      <c r="E2384" s="1">
        <v>258287561.34354299</v>
      </c>
      <c r="F2384">
        <v>267.79946794097401</v>
      </c>
      <c r="G2384" t="s">
        <v>462</v>
      </c>
    </row>
    <row r="2385" spans="1:7" x14ac:dyDescent="0.3">
      <c r="A2385">
        <v>2383</v>
      </c>
      <c r="B2385">
        <v>2022</v>
      </c>
      <c r="C2385">
        <v>11</v>
      </c>
      <c r="D2385" t="s">
        <v>563</v>
      </c>
      <c r="E2385" s="1">
        <v>610974628.21291006</v>
      </c>
      <c r="F2385">
        <v>274.82120502203099</v>
      </c>
      <c r="G2385" t="s">
        <v>462</v>
      </c>
    </row>
    <row r="2386" spans="1:7" x14ac:dyDescent="0.3">
      <c r="A2386">
        <v>2384</v>
      </c>
      <c r="B2386">
        <v>2022</v>
      </c>
      <c r="C2386">
        <v>11</v>
      </c>
      <c r="D2386" t="s">
        <v>564</v>
      </c>
      <c r="E2386" s="1">
        <v>227211778.53975901</v>
      </c>
      <c r="F2386">
        <v>262.59817764054901</v>
      </c>
      <c r="G2386" t="s">
        <v>462</v>
      </c>
    </row>
    <row r="2387" spans="1:7" x14ac:dyDescent="0.3">
      <c r="A2387">
        <v>2385</v>
      </c>
      <c r="B2387">
        <v>2022</v>
      </c>
      <c r="C2387">
        <v>11</v>
      </c>
      <c r="D2387" t="s">
        <v>565</v>
      </c>
      <c r="E2387" s="1">
        <v>3177950106.6955199</v>
      </c>
      <c r="F2387">
        <v>236.66546207250801</v>
      </c>
      <c r="G2387" t="s">
        <v>462</v>
      </c>
    </row>
    <row r="2388" spans="1:7" x14ac:dyDescent="0.3">
      <c r="A2388">
        <v>2386</v>
      </c>
      <c r="B2388">
        <v>2022</v>
      </c>
      <c r="C2388">
        <v>11</v>
      </c>
      <c r="D2388" t="s">
        <v>566</v>
      </c>
      <c r="E2388" s="1">
        <v>7443299576.6343002</v>
      </c>
      <c r="F2388">
        <v>115.70966129864</v>
      </c>
      <c r="G2388" t="s">
        <v>462</v>
      </c>
    </row>
    <row r="2389" spans="1:7" x14ac:dyDescent="0.3">
      <c r="A2389">
        <v>2387</v>
      </c>
      <c r="B2389">
        <v>2022</v>
      </c>
      <c r="C2389">
        <v>11</v>
      </c>
      <c r="D2389" t="s">
        <v>567</v>
      </c>
      <c r="E2389" s="1">
        <v>320814751.264112</v>
      </c>
      <c r="F2389">
        <v>279.91339937491398</v>
      </c>
      <c r="G2389" t="s">
        <v>462</v>
      </c>
    </row>
    <row r="2390" spans="1:7" x14ac:dyDescent="0.3">
      <c r="A2390">
        <v>2388</v>
      </c>
      <c r="B2390">
        <v>2022</v>
      </c>
      <c r="C2390">
        <v>11</v>
      </c>
      <c r="D2390" t="s">
        <v>568</v>
      </c>
      <c r="E2390" s="1">
        <v>10295748731.2568</v>
      </c>
      <c r="F2390">
        <v>108.403084171308</v>
      </c>
      <c r="G2390" t="s">
        <v>462</v>
      </c>
    </row>
    <row r="2391" spans="1:7" x14ac:dyDescent="0.3">
      <c r="A2391">
        <v>2389</v>
      </c>
      <c r="B2391">
        <v>2022</v>
      </c>
      <c r="C2391">
        <v>11</v>
      </c>
      <c r="D2391" t="s">
        <v>569</v>
      </c>
      <c r="E2391" s="1">
        <v>453167914.92408299</v>
      </c>
      <c r="F2391">
        <v>247.64631262767401</v>
      </c>
      <c r="G2391" t="s">
        <v>462</v>
      </c>
    </row>
    <row r="2392" spans="1:7" x14ac:dyDescent="0.3">
      <c r="A2392">
        <v>2390</v>
      </c>
      <c r="B2392">
        <v>2022</v>
      </c>
      <c r="C2392">
        <v>11</v>
      </c>
      <c r="D2392" t="s">
        <v>570</v>
      </c>
      <c r="E2392" s="1">
        <v>11800844813.4471</v>
      </c>
      <c r="F2392">
        <v>139.11904147091201</v>
      </c>
      <c r="G2392" t="s">
        <v>462</v>
      </c>
    </row>
    <row r="2393" spans="1:7" x14ac:dyDescent="0.3">
      <c r="A2393">
        <v>2391</v>
      </c>
      <c r="B2393">
        <v>2022</v>
      </c>
      <c r="C2393">
        <v>11</v>
      </c>
      <c r="D2393" t="s">
        <v>571</v>
      </c>
      <c r="E2393" s="1">
        <v>376596900.34721798</v>
      </c>
      <c r="F2393">
        <v>267.56959011341303</v>
      </c>
      <c r="G2393" t="s">
        <v>462</v>
      </c>
    </row>
    <row r="2394" spans="1:7" x14ac:dyDescent="0.3">
      <c r="A2394">
        <v>2392</v>
      </c>
      <c r="B2394">
        <v>2022</v>
      </c>
      <c r="C2394">
        <v>11</v>
      </c>
      <c r="D2394" t="s">
        <v>572</v>
      </c>
      <c r="E2394" s="1">
        <v>445516204.77779102</v>
      </c>
      <c r="F2394">
        <v>244.34001843324199</v>
      </c>
      <c r="G2394" t="s">
        <v>462</v>
      </c>
    </row>
    <row r="2395" spans="1:7" x14ac:dyDescent="0.3">
      <c r="A2395">
        <v>2393</v>
      </c>
      <c r="B2395">
        <v>2022</v>
      </c>
      <c r="C2395">
        <v>11</v>
      </c>
      <c r="D2395" t="s">
        <v>573</v>
      </c>
      <c r="E2395" s="1">
        <v>3676590388.79213</v>
      </c>
      <c r="F2395">
        <v>114.01988827663</v>
      </c>
      <c r="G2395" t="s">
        <v>462</v>
      </c>
    </row>
    <row r="2396" spans="1:7" x14ac:dyDescent="0.3">
      <c r="A2396">
        <v>2394</v>
      </c>
      <c r="B2396">
        <v>2022</v>
      </c>
      <c r="C2396">
        <v>11</v>
      </c>
      <c r="D2396" t="s">
        <v>575</v>
      </c>
      <c r="E2396" s="1">
        <v>15608902054.800699</v>
      </c>
      <c r="F2396">
        <v>123.13324713165601</v>
      </c>
      <c r="G2396" t="s">
        <v>462</v>
      </c>
    </row>
    <row r="2397" spans="1:7" x14ac:dyDescent="0.3">
      <c r="A2397">
        <v>2395</v>
      </c>
      <c r="B2397">
        <v>2022</v>
      </c>
      <c r="C2397">
        <v>11</v>
      </c>
      <c r="D2397" t="s">
        <v>576</v>
      </c>
      <c r="E2397" s="1">
        <v>9119548004.6359005</v>
      </c>
      <c r="F2397">
        <v>113.90569276278499</v>
      </c>
      <c r="G2397" t="s">
        <v>462</v>
      </c>
    </row>
    <row r="2398" spans="1:7" x14ac:dyDescent="0.3">
      <c r="A2398">
        <v>2396</v>
      </c>
      <c r="B2398">
        <v>2022</v>
      </c>
      <c r="C2398">
        <v>11</v>
      </c>
      <c r="E2398" s="1">
        <v>161501956.81839201</v>
      </c>
      <c r="F2398">
        <v>88.411448204118898</v>
      </c>
      <c r="G2398" t="s">
        <v>462</v>
      </c>
    </row>
    <row r="2399" spans="1:7" x14ac:dyDescent="0.3">
      <c r="A2399">
        <v>2397</v>
      </c>
      <c r="B2399">
        <v>2022</v>
      </c>
      <c r="C2399">
        <v>11</v>
      </c>
      <c r="E2399" s="1">
        <v>65243578.451299801</v>
      </c>
      <c r="F2399">
        <v>94.406803148858103</v>
      </c>
      <c r="G2399" t="s">
        <v>462</v>
      </c>
    </row>
    <row r="2400" spans="1:7" x14ac:dyDescent="0.3">
      <c r="A2400">
        <v>2398</v>
      </c>
      <c r="B2400">
        <v>2022</v>
      </c>
      <c r="C2400">
        <v>11</v>
      </c>
      <c r="E2400" s="1">
        <v>50371439.409029402</v>
      </c>
      <c r="F2400">
        <v>80.713106137514103</v>
      </c>
      <c r="G2400" t="s">
        <v>462</v>
      </c>
    </row>
    <row r="2401" spans="1:7" x14ac:dyDescent="0.3">
      <c r="A2401">
        <v>2399</v>
      </c>
      <c r="B2401">
        <v>2022</v>
      </c>
      <c r="C2401">
        <v>11</v>
      </c>
      <c r="D2401" t="s">
        <v>577</v>
      </c>
      <c r="E2401" s="1">
        <v>556126121.47272003</v>
      </c>
      <c r="F2401">
        <v>286.281354048438</v>
      </c>
      <c r="G2401" t="s">
        <v>462</v>
      </c>
    </row>
    <row r="2402" spans="1:7" x14ac:dyDescent="0.3">
      <c r="A2402">
        <v>2400</v>
      </c>
      <c r="B2402">
        <v>2022</v>
      </c>
      <c r="C2402">
        <v>11</v>
      </c>
      <c r="D2402" t="s">
        <v>578</v>
      </c>
      <c r="E2402" s="1">
        <v>1024312239.624</v>
      </c>
      <c r="F2402">
        <v>247.591448879578</v>
      </c>
      <c r="G2402" t="s">
        <v>462</v>
      </c>
    </row>
    <row r="2403" spans="1:7" x14ac:dyDescent="0.3">
      <c r="A2403">
        <v>2401</v>
      </c>
      <c r="B2403">
        <v>2022</v>
      </c>
      <c r="C2403">
        <v>11</v>
      </c>
      <c r="D2403" t="s">
        <v>579</v>
      </c>
      <c r="E2403" s="1">
        <v>739992235.71109498</v>
      </c>
      <c r="F2403">
        <v>247.419230245161</v>
      </c>
      <c r="G2403" t="s">
        <v>462</v>
      </c>
    </row>
    <row r="2404" spans="1:7" x14ac:dyDescent="0.3">
      <c r="A2404">
        <v>2402</v>
      </c>
      <c r="B2404">
        <v>2022</v>
      </c>
      <c r="C2404">
        <v>11</v>
      </c>
      <c r="D2404" t="s">
        <v>580</v>
      </c>
      <c r="E2404" s="1">
        <v>5512709205.3105698</v>
      </c>
      <c r="F2404">
        <v>162.90477861277901</v>
      </c>
      <c r="G2404" t="s">
        <v>462</v>
      </c>
    </row>
    <row r="2405" spans="1:7" x14ac:dyDescent="0.3">
      <c r="A2405">
        <v>2403</v>
      </c>
      <c r="B2405">
        <v>2022</v>
      </c>
      <c r="C2405">
        <v>11</v>
      </c>
      <c r="D2405" t="s">
        <v>581</v>
      </c>
      <c r="E2405" s="1">
        <v>7164472132.1464901</v>
      </c>
      <c r="F2405">
        <v>115.134037722323</v>
      </c>
      <c r="G2405" t="s">
        <v>462</v>
      </c>
    </row>
    <row r="2406" spans="1:7" x14ac:dyDescent="0.3">
      <c r="A2406">
        <v>2404</v>
      </c>
      <c r="B2406">
        <v>2022</v>
      </c>
      <c r="C2406">
        <v>11</v>
      </c>
      <c r="D2406" t="s">
        <v>582</v>
      </c>
      <c r="E2406" s="1">
        <v>6661812818.3780298</v>
      </c>
      <c r="F2406">
        <v>97.661529545598</v>
      </c>
      <c r="G2406" t="s">
        <v>462</v>
      </c>
    </row>
    <row r="2407" spans="1:7" x14ac:dyDescent="0.3">
      <c r="A2407">
        <v>2405</v>
      </c>
      <c r="B2407">
        <v>2022</v>
      </c>
      <c r="C2407">
        <v>11</v>
      </c>
      <c r="D2407" t="s">
        <v>583</v>
      </c>
      <c r="E2407" s="1">
        <v>406286451.81799197</v>
      </c>
      <c r="F2407">
        <v>121.603741221367</v>
      </c>
      <c r="G2407" t="s">
        <v>462</v>
      </c>
    </row>
    <row r="2408" spans="1:7" x14ac:dyDescent="0.3">
      <c r="A2408">
        <v>2406</v>
      </c>
      <c r="B2408">
        <v>2022</v>
      </c>
      <c r="C2408">
        <v>11</v>
      </c>
      <c r="D2408" t="s">
        <v>584</v>
      </c>
      <c r="E2408" s="1">
        <v>3932706090.7608199</v>
      </c>
      <c r="F2408">
        <v>248.74236393919301</v>
      </c>
      <c r="G2408" t="s">
        <v>462</v>
      </c>
    </row>
    <row r="2409" spans="1:7" x14ac:dyDescent="0.3">
      <c r="A2409">
        <v>2407</v>
      </c>
      <c r="B2409">
        <v>2022</v>
      </c>
      <c r="C2409">
        <v>11</v>
      </c>
      <c r="D2409" t="s">
        <v>585</v>
      </c>
      <c r="E2409" s="1">
        <v>3973088280.6458302</v>
      </c>
      <c r="F2409">
        <v>276.87942816101202</v>
      </c>
      <c r="G2409" t="s">
        <v>462</v>
      </c>
    </row>
    <row r="2410" spans="1:7" x14ac:dyDescent="0.3">
      <c r="A2410">
        <v>2408</v>
      </c>
      <c r="B2410">
        <v>2022</v>
      </c>
      <c r="C2410">
        <v>11</v>
      </c>
      <c r="D2410" t="s">
        <v>586</v>
      </c>
      <c r="E2410" s="1">
        <v>5535120142.6341896</v>
      </c>
      <c r="F2410">
        <v>179.44842464742101</v>
      </c>
      <c r="G2410" t="s">
        <v>462</v>
      </c>
    </row>
    <row r="2411" spans="1:7" x14ac:dyDescent="0.3">
      <c r="A2411">
        <v>2409</v>
      </c>
      <c r="B2411">
        <v>2022</v>
      </c>
      <c r="C2411">
        <v>11</v>
      </c>
      <c r="D2411" t="s">
        <v>587</v>
      </c>
      <c r="E2411" s="1">
        <v>2192163995.0931001</v>
      </c>
      <c r="F2411">
        <v>312.68235331331903</v>
      </c>
      <c r="G2411" t="s">
        <v>462</v>
      </c>
    </row>
    <row r="2412" spans="1:7" x14ac:dyDescent="0.3">
      <c r="A2412">
        <v>2410</v>
      </c>
      <c r="B2412">
        <v>2022</v>
      </c>
      <c r="C2412">
        <v>11</v>
      </c>
      <c r="D2412" t="s">
        <v>588</v>
      </c>
      <c r="E2412" s="1">
        <v>8407024390.8218403</v>
      </c>
      <c r="F2412">
        <v>142.72225695179199</v>
      </c>
      <c r="G2412" t="s">
        <v>462</v>
      </c>
    </row>
    <row r="2413" spans="1:7" x14ac:dyDescent="0.3">
      <c r="A2413">
        <v>2411</v>
      </c>
      <c r="B2413">
        <v>2022</v>
      </c>
      <c r="C2413">
        <v>11</v>
      </c>
      <c r="D2413" t="s">
        <v>589</v>
      </c>
      <c r="E2413" s="1">
        <v>1198291253.1898401</v>
      </c>
      <c r="F2413">
        <v>305.02769319069398</v>
      </c>
      <c r="G2413" t="s">
        <v>462</v>
      </c>
    </row>
    <row r="2414" spans="1:7" x14ac:dyDescent="0.3">
      <c r="A2414">
        <v>2412</v>
      </c>
      <c r="B2414">
        <v>2022</v>
      </c>
      <c r="C2414">
        <v>11</v>
      </c>
      <c r="D2414" t="s">
        <v>590</v>
      </c>
      <c r="E2414" s="1">
        <v>356173001.030999</v>
      </c>
      <c r="F2414">
        <v>290.99303369299002</v>
      </c>
      <c r="G2414" t="s">
        <v>462</v>
      </c>
    </row>
    <row r="2415" spans="1:7" x14ac:dyDescent="0.3">
      <c r="A2415">
        <v>2413</v>
      </c>
      <c r="B2415">
        <v>2022</v>
      </c>
      <c r="C2415">
        <v>11</v>
      </c>
      <c r="D2415" t="s">
        <v>591</v>
      </c>
      <c r="E2415" s="1">
        <v>454996731.91757298</v>
      </c>
      <c r="F2415">
        <v>286.35822724155503</v>
      </c>
      <c r="G2415" t="s">
        <v>462</v>
      </c>
    </row>
    <row r="2416" spans="1:7" x14ac:dyDescent="0.3">
      <c r="A2416">
        <v>2414</v>
      </c>
      <c r="B2416">
        <v>2022</v>
      </c>
      <c r="C2416">
        <v>11</v>
      </c>
      <c r="D2416" t="s">
        <v>592</v>
      </c>
      <c r="E2416" s="1">
        <v>521814786.00248098</v>
      </c>
      <c r="F2416">
        <v>242.649907119815</v>
      </c>
      <c r="G2416" t="s">
        <v>462</v>
      </c>
    </row>
    <row r="2417" spans="1:7" x14ac:dyDescent="0.3">
      <c r="A2417">
        <v>2415</v>
      </c>
      <c r="B2417">
        <v>2022</v>
      </c>
      <c r="C2417">
        <v>11</v>
      </c>
      <c r="D2417" t="s">
        <v>593</v>
      </c>
      <c r="E2417" s="1">
        <v>432368951.73227799</v>
      </c>
      <c r="F2417">
        <v>239.57950546593401</v>
      </c>
      <c r="G2417" t="s">
        <v>462</v>
      </c>
    </row>
    <row r="2418" spans="1:7" x14ac:dyDescent="0.3">
      <c r="A2418">
        <v>2416</v>
      </c>
      <c r="B2418">
        <v>2022</v>
      </c>
      <c r="C2418">
        <v>11</v>
      </c>
      <c r="D2418" t="s">
        <v>594</v>
      </c>
      <c r="E2418" s="1">
        <v>686202133.41617095</v>
      </c>
      <c r="F2418">
        <v>202.06057678279501</v>
      </c>
      <c r="G2418" t="s">
        <v>462</v>
      </c>
    </row>
    <row r="2419" spans="1:7" x14ac:dyDescent="0.3">
      <c r="A2419">
        <v>2417</v>
      </c>
      <c r="B2419">
        <v>2022</v>
      </c>
      <c r="C2419">
        <v>11</v>
      </c>
      <c r="D2419" t="s">
        <v>595</v>
      </c>
      <c r="E2419" s="1">
        <v>443688167.58483201</v>
      </c>
      <c r="F2419">
        <v>242.30590850178999</v>
      </c>
      <c r="G2419" t="s">
        <v>462</v>
      </c>
    </row>
    <row r="2420" spans="1:7" x14ac:dyDescent="0.3">
      <c r="A2420">
        <v>2418</v>
      </c>
      <c r="B2420">
        <v>2022</v>
      </c>
      <c r="C2420">
        <v>11</v>
      </c>
      <c r="D2420" t="s">
        <v>596</v>
      </c>
      <c r="E2420" s="1">
        <v>547816756.07480204</v>
      </c>
      <c r="F2420">
        <v>282.27538377085102</v>
      </c>
      <c r="G2420" t="s">
        <v>462</v>
      </c>
    </row>
    <row r="2421" spans="1:7" x14ac:dyDescent="0.3">
      <c r="A2421">
        <v>2419</v>
      </c>
      <c r="B2421">
        <v>2022</v>
      </c>
      <c r="C2421">
        <v>12</v>
      </c>
      <c r="D2421" t="s">
        <v>558</v>
      </c>
      <c r="E2421" s="1">
        <v>1833825795.12988</v>
      </c>
      <c r="F2421">
        <v>34.665776754502197</v>
      </c>
      <c r="G2421" t="s">
        <v>462</v>
      </c>
    </row>
    <row r="2422" spans="1:7" x14ac:dyDescent="0.3">
      <c r="A2422">
        <v>2420</v>
      </c>
      <c r="B2422">
        <v>2022</v>
      </c>
      <c r="C2422">
        <v>12</v>
      </c>
      <c r="D2422" t="s">
        <v>559</v>
      </c>
      <c r="E2422" s="1">
        <v>748665255.43713903</v>
      </c>
      <c r="F2422">
        <v>104.491694775811</v>
      </c>
      <c r="G2422" t="s">
        <v>462</v>
      </c>
    </row>
    <row r="2423" spans="1:7" x14ac:dyDescent="0.3">
      <c r="A2423">
        <v>2421</v>
      </c>
      <c r="B2423">
        <v>2022</v>
      </c>
      <c r="C2423">
        <v>12</v>
      </c>
      <c r="D2423" t="s">
        <v>560</v>
      </c>
      <c r="E2423" s="1">
        <v>8269171080.7181702</v>
      </c>
      <c r="F2423">
        <v>25.2356607181509</v>
      </c>
      <c r="G2423" t="s">
        <v>462</v>
      </c>
    </row>
    <row r="2424" spans="1:7" x14ac:dyDescent="0.3">
      <c r="A2424">
        <v>2422</v>
      </c>
      <c r="B2424">
        <v>2022</v>
      </c>
      <c r="C2424">
        <v>12</v>
      </c>
      <c r="D2424" t="s">
        <v>561</v>
      </c>
      <c r="E2424" s="1">
        <v>721383548.63761795</v>
      </c>
      <c r="F2424">
        <v>49.356016081050903</v>
      </c>
      <c r="G2424" t="s">
        <v>462</v>
      </c>
    </row>
    <row r="2425" spans="1:7" x14ac:dyDescent="0.3">
      <c r="A2425">
        <v>2423</v>
      </c>
      <c r="B2425">
        <v>2022</v>
      </c>
      <c r="C2425">
        <v>12</v>
      </c>
      <c r="D2425" t="s">
        <v>562</v>
      </c>
      <c r="E2425" s="1">
        <v>258287561.34354299</v>
      </c>
      <c r="F2425">
        <v>63.8809310268378</v>
      </c>
      <c r="G2425" t="s">
        <v>462</v>
      </c>
    </row>
    <row r="2426" spans="1:7" x14ac:dyDescent="0.3">
      <c r="A2426">
        <v>2424</v>
      </c>
      <c r="B2426">
        <v>2022</v>
      </c>
      <c r="C2426">
        <v>12</v>
      </c>
      <c r="D2426" t="s">
        <v>563</v>
      </c>
      <c r="E2426" s="1">
        <v>610974628.21291006</v>
      </c>
      <c r="F2426">
        <v>63.0959501791802</v>
      </c>
      <c r="G2426" t="s">
        <v>462</v>
      </c>
    </row>
    <row r="2427" spans="1:7" x14ac:dyDescent="0.3">
      <c r="A2427">
        <v>2425</v>
      </c>
      <c r="B2427">
        <v>2022</v>
      </c>
      <c r="C2427">
        <v>12</v>
      </c>
      <c r="D2427" t="s">
        <v>564</v>
      </c>
      <c r="E2427" s="1">
        <v>227211778.53975901</v>
      </c>
      <c r="F2427">
        <v>42.260510017834797</v>
      </c>
      <c r="G2427" t="s">
        <v>462</v>
      </c>
    </row>
    <row r="2428" spans="1:7" x14ac:dyDescent="0.3">
      <c r="A2428">
        <v>2426</v>
      </c>
      <c r="B2428">
        <v>2022</v>
      </c>
      <c r="C2428">
        <v>12</v>
      </c>
      <c r="D2428" t="s">
        <v>565</v>
      </c>
      <c r="E2428" s="1">
        <v>3177950106.6955199</v>
      </c>
      <c r="F2428">
        <v>56.253441202138298</v>
      </c>
      <c r="G2428" t="s">
        <v>462</v>
      </c>
    </row>
    <row r="2429" spans="1:7" x14ac:dyDescent="0.3">
      <c r="A2429">
        <v>2427</v>
      </c>
      <c r="B2429">
        <v>2022</v>
      </c>
      <c r="C2429">
        <v>12</v>
      </c>
      <c r="D2429" t="s">
        <v>566</v>
      </c>
      <c r="E2429" s="1">
        <v>7443299576.6343002</v>
      </c>
      <c r="F2429">
        <v>41.124960214405299</v>
      </c>
      <c r="G2429" t="s">
        <v>462</v>
      </c>
    </row>
    <row r="2430" spans="1:7" x14ac:dyDescent="0.3">
      <c r="A2430">
        <v>2428</v>
      </c>
      <c r="B2430">
        <v>2022</v>
      </c>
      <c r="C2430">
        <v>12</v>
      </c>
      <c r="D2430" t="s">
        <v>567</v>
      </c>
      <c r="E2430" s="1">
        <v>320814751.264112</v>
      </c>
      <c r="F2430">
        <v>43.385042701469501</v>
      </c>
      <c r="G2430" t="s">
        <v>462</v>
      </c>
    </row>
    <row r="2431" spans="1:7" x14ac:dyDescent="0.3">
      <c r="A2431">
        <v>2429</v>
      </c>
      <c r="B2431">
        <v>2022</v>
      </c>
      <c r="C2431">
        <v>12</v>
      </c>
      <c r="D2431" t="s">
        <v>568</v>
      </c>
      <c r="E2431" s="1">
        <v>10295748731.2568</v>
      </c>
      <c r="F2431">
        <v>24.944962884787898</v>
      </c>
      <c r="G2431" t="s">
        <v>462</v>
      </c>
    </row>
    <row r="2432" spans="1:7" x14ac:dyDescent="0.3">
      <c r="A2432">
        <v>2430</v>
      </c>
      <c r="B2432">
        <v>2022</v>
      </c>
      <c r="C2432">
        <v>12</v>
      </c>
      <c r="D2432" t="s">
        <v>569</v>
      </c>
      <c r="E2432" s="1">
        <v>453167914.92408299</v>
      </c>
      <c r="F2432">
        <v>38.642295237929297</v>
      </c>
      <c r="G2432" t="s">
        <v>462</v>
      </c>
    </row>
    <row r="2433" spans="1:7" x14ac:dyDescent="0.3">
      <c r="A2433">
        <v>2431</v>
      </c>
      <c r="B2433">
        <v>2022</v>
      </c>
      <c r="C2433">
        <v>12</v>
      </c>
      <c r="D2433" t="s">
        <v>570</v>
      </c>
      <c r="E2433" s="1">
        <v>11800844813.4471</v>
      </c>
      <c r="F2433">
        <v>47.806816346379399</v>
      </c>
      <c r="G2433" t="s">
        <v>462</v>
      </c>
    </row>
    <row r="2434" spans="1:7" x14ac:dyDescent="0.3">
      <c r="A2434">
        <v>2432</v>
      </c>
      <c r="B2434">
        <v>2022</v>
      </c>
      <c r="C2434">
        <v>12</v>
      </c>
      <c r="D2434" t="s">
        <v>571</v>
      </c>
      <c r="E2434" s="1">
        <v>376596900.34721798</v>
      </c>
      <c r="F2434">
        <v>33.841974399525199</v>
      </c>
      <c r="G2434" t="s">
        <v>462</v>
      </c>
    </row>
    <row r="2435" spans="1:7" x14ac:dyDescent="0.3">
      <c r="A2435">
        <v>2433</v>
      </c>
      <c r="B2435">
        <v>2022</v>
      </c>
      <c r="C2435">
        <v>12</v>
      </c>
      <c r="D2435" t="s">
        <v>572</v>
      </c>
      <c r="E2435" s="1">
        <v>445516204.77779102</v>
      </c>
      <c r="F2435">
        <v>34.8187703077609</v>
      </c>
      <c r="G2435" t="s">
        <v>462</v>
      </c>
    </row>
    <row r="2436" spans="1:7" x14ac:dyDescent="0.3">
      <c r="A2436">
        <v>2434</v>
      </c>
      <c r="B2436">
        <v>2022</v>
      </c>
      <c r="C2436">
        <v>12</v>
      </c>
      <c r="D2436" t="s">
        <v>573</v>
      </c>
      <c r="E2436" s="1">
        <v>3676590388.79213</v>
      </c>
      <c r="F2436">
        <v>17.051786951940802</v>
      </c>
      <c r="G2436" t="s">
        <v>462</v>
      </c>
    </row>
    <row r="2437" spans="1:7" x14ac:dyDescent="0.3">
      <c r="A2437">
        <v>2435</v>
      </c>
      <c r="B2437">
        <v>2022</v>
      </c>
      <c r="C2437">
        <v>12</v>
      </c>
      <c r="D2437" t="s">
        <v>575</v>
      </c>
      <c r="E2437" s="1">
        <v>15608902054.800699</v>
      </c>
      <c r="F2437">
        <v>42.637785425241503</v>
      </c>
      <c r="G2437" t="s">
        <v>462</v>
      </c>
    </row>
    <row r="2438" spans="1:7" x14ac:dyDescent="0.3">
      <c r="A2438">
        <v>2436</v>
      </c>
      <c r="B2438">
        <v>2022</v>
      </c>
      <c r="C2438">
        <v>12</v>
      </c>
      <c r="D2438" t="s">
        <v>576</v>
      </c>
      <c r="E2438" s="1">
        <v>9119548004.6359005</v>
      </c>
      <c r="F2438">
        <v>57.9329648661286</v>
      </c>
      <c r="G2438" t="s">
        <v>462</v>
      </c>
    </row>
    <row r="2439" spans="1:7" x14ac:dyDescent="0.3">
      <c r="A2439">
        <v>2437</v>
      </c>
      <c r="B2439">
        <v>2022</v>
      </c>
      <c r="C2439">
        <v>12</v>
      </c>
      <c r="E2439" s="1">
        <v>161501956.81839201</v>
      </c>
      <c r="F2439">
        <v>9.0397765397412595</v>
      </c>
      <c r="G2439" t="s">
        <v>462</v>
      </c>
    </row>
    <row r="2440" spans="1:7" x14ac:dyDescent="0.3">
      <c r="A2440">
        <v>2438</v>
      </c>
      <c r="B2440">
        <v>2022</v>
      </c>
      <c r="C2440">
        <v>12</v>
      </c>
      <c r="E2440" s="1">
        <v>65243578.451299801</v>
      </c>
      <c r="F2440">
        <v>9.4155562792686691</v>
      </c>
      <c r="G2440" t="s">
        <v>462</v>
      </c>
    </row>
    <row r="2441" spans="1:7" x14ac:dyDescent="0.3">
      <c r="A2441">
        <v>2439</v>
      </c>
      <c r="B2441">
        <v>2022</v>
      </c>
      <c r="C2441">
        <v>12</v>
      </c>
      <c r="E2441" s="1">
        <v>50371439.409029402</v>
      </c>
      <c r="F2441">
        <v>7.7968502402305599</v>
      </c>
      <c r="G2441" t="s">
        <v>462</v>
      </c>
    </row>
    <row r="2442" spans="1:7" x14ac:dyDescent="0.3">
      <c r="A2442">
        <v>2440</v>
      </c>
      <c r="B2442">
        <v>2022</v>
      </c>
      <c r="C2442">
        <v>12</v>
      </c>
      <c r="D2442" t="s">
        <v>577</v>
      </c>
      <c r="E2442" s="1">
        <v>556126121.47272003</v>
      </c>
      <c r="F2442">
        <v>36.214724658218799</v>
      </c>
      <c r="G2442" t="s">
        <v>462</v>
      </c>
    </row>
    <row r="2443" spans="1:7" x14ac:dyDescent="0.3">
      <c r="A2443">
        <v>2441</v>
      </c>
      <c r="B2443">
        <v>2022</v>
      </c>
      <c r="C2443">
        <v>12</v>
      </c>
      <c r="D2443" t="s">
        <v>578</v>
      </c>
      <c r="E2443" s="1">
        <v>1024312239.624</v>
      </c>
      <c r="F2443">
        <v>36.892676196040902</v>
      </c>
      <c r="G2443" t="s">
        <v>462</v>
      </c>
    </row>
    <row r="2444" spans="1:7" x14ac:dyDescent="0.3">
      <c r="A2444">
        <v>2442</v>
      </c>
      <c r="B2444">
        <v>2022</v>
      </c>
      <c r="C2444">
        <v>12</v>
      </c>
      <c r="D2444" t="s">
        <v>579</v>
      </c>
      <c r="E2444" s="1">
        <v>739992235.71109498</v>
      </c>
      <c r="F2444">
        <v>39.481314211071897</v>
      </c>
      <c r="G2444" t="s">
        <v>462</v>
      </c>
    </row>
    <row r="2445" spans="1:7" x14ac:dyDescent="0.3">
      <c r="A2445">
        <v>2443</v>
      </c>
      <c r="B2445">
        <v>2022</v>
      </c>
      <c r="C2445">
        <v>12</v>
      </c>
      <c r="D2445" t="s">
        <v>580</v>
      </c>
      <c r="E2445" s="1">
        <v>5512709205.3105698</v>
      </c>
      <c r="F2445">
        <v>71.258079780064307</v>
      </c>
      <c r="G2445" t="s">
        <v>462</v>
      </c>
    </row>
    <row r="2446" spans="1:7" x14ac:dyDescent="0.3">
      <c r="A2446">
        <v>2444</v>
      </c>
      <c r="B2446">
        <v>2022</v>
      </c>
      <c r="C2446">
        <v>12</v>
      </c>
      <c r="D2446" t="s">
        <v>581</v>
      </c>
      <c r="E2446" s="1">
        <v>7164472132.1464901</v>
      </c>
      <c r="F2446">
        <v>26.038141232774901</v>
      </c>
      <c r="G2446" t="s">
        <v>462</v>
      </c>
    </row>
    <row r="2447" spans="1:7" x14ac:dyDescent="0.3">
      <c r="A2447">
        <v>2445</v>
      </c>
      <c r="B2447">
        <v>2022</v>
      </c>
      <c r="C2447">
        <v>12</v>
      </c>
      <c r="D2447" t="s">
        <v>582</v>
      </c>
      <c r="E2447" s="1">
        <v>6661812818.3780298</v>
      </c>
      <c r="F2447">
        <v>70.1025777146438</v>
      </c>
      <c r="G2447" t="s">
        <v>462</v>
      </c>
    </row>
    <row r="2448" spans="1:7" x14ac:dyDescent="0.3">
      <c r="A2448">
        <v>2446</v>
      </c>
      <c r="B2448">
        <v>2022</v>
      </c>
      <c r="C2448">
        <v>12</v>
      </c>
      <c r="D2448" t="s">
        <v>583</v>
      </c>
      <c r="E2448" s="1">
        <v>406286451.81799197</v>
      </c>
      <c r="F2448">
        <v>22.925420496614599</v>
      </c>
      <c r="G2448" t="s">
        <v>462</v>
      </c>
    </row>
    <row r="2449" spans="1:7" x14ac:dyDescent="0.3">
      <c r="A2449">
        <v>2447</v>
      </c>
      <c r="B2449">
        <v>2022</v>
      </c>
      <c r="C2449">
        <v>12</v>
      </c>
      <c r="D2449" t="s">
        <v>584</v>
      </c>
      <c r="E2449" s="1">
        <v>3932706090.7608199</v>
      </c>
      <c r="F2449">
        <v>65.179511251852205</v>
      </c>
      <c r="G2449" t="s">
        <v>462</v>
      </c>
    </row>
    <row r="2450" spans="1:7" x14ac:dyDescent="0.3">
      <c r="A2450">
        <v>2448</v>
      </c>
      <c r="B2450">
        <v>2022</v>
      </c>
      <c r="C2450">
        <v>12</v>
      </c>
      <c r="D2450" t="s">
        <v>585</v>
      </c>
      <c r="E2450" s="1">
        <v>3973088280.6458302</v>
      </c>
      <c r="F2450">
        <v>101.663621116782</v>
      </c>
      <c r="G2450" t="s">
        <v>462</v>
      </c>
    </row>
    <row r="2451" spans="1:7" x14ac:dyDescent="0.3">
      <c r="A2451">
        <v>2449</v>
      </c>
      <c r="B2451">
        <v>2022</v>
      </c>
      <c r="C2451">
        <v>12</v>
      </c>
      <c r="D2451" t="s">
        <v>586</v>
      </c>
      <c r="E2451" s="1">
        <v>5535120142.6341896</v>
      </c>
      <c r="F2451">
        <v>32.172742760508399</v>
      </c>
      <c r="G2451" t="s">
        <v>462</v>
      </c>
    </row>
    <row r="2452" spans="1:7" x14ac:dyDescent="0.3">
      <c r="A2452">
        <v>2450</v>
      </c>
      <c r="B2452">
        <v>2022</v>
      </c>
      <c r="C2452">
        <v>12</v>
      </c>
      <c r="D2452" t="s">
        <v>587</v>
      </c>
      <c r="E2452" s="1">
        <v>2192163995.0931001</v>
      </c>
      <c r="F2452">
        <v>103.539023472807</v>
      </c>
      <c r="G2452" t="s">
        <v>462</v>
      </c>
    </row>
    <row r="2453" spans="1:7" x14ac:dyDescent="0.3">
      <c r="A2453">
        <v>2451</v>
      </c>
      <c r="B2453">
        <v>2022</v>
      </c>
      <c r="C2453">
        <v>12</v>
      </c>
      <c r="D2453" t="s">
        <v>588</v>
      </c>
      <c r="E2453" s="1">
        <v>8407024390.8218403</v>
      </c>
      <c r="F2453">
        <v>30.397047322661699</v>
      </c>
      <c r="G2453" t="s">
        <v>462</v>
      </c>
    </row>
    <row r="2454" spans="1:7" x14ac:dyDescent="0.3">
      <c r="A2454">
        <v>2452</v>
      </c>
      <c r="B2454">
        <v>2022</v>
      </c>
      <c r="C2454">
        <v>12</v>
      </c>
      <c r="D2454" t="s">
        <v>589</v>
      </c>
      <c r="E2454" s="1">
        <v>1198291253.1898401</v>
      </c>
      <c r="F2454">
        <v>86.658022457067503</v>
      </c>
      <c r="G2454" t="s">
        <v>462</v>
      </c>
    </row>
    <row r="2455" spans="1:7" x14ac:dyDescent="0.3">
      <c r="A2455">
        <v>2453</v>
      </c>
      <c r="B2455">
        <v>2022</v>
      </c>
      <c r="C2455">
        <v>12</v>
      </c>
      <c r="D2455" t="s">
        <v>590</v>
      </c>
      <c r="E2455" s="1">
        <v>356173001.030999</v>
      </c>
      <c r="F2455">
        <v>59.9972562452785</v>
      </c>
      <c r="G2455" t="s">
        <v>462</v>
      </c>
    </row>
    <row r="2456" spans="1:7" x14ac:dyDescent="0.3">
      <c r="A2456">
        <v>2454</v>
      </c>
      <c r="B2456">
        <v>2022</v>
      </c>
      <c r="C2456">
        <v>12</v>
      </c>
      <c r="D2456" t="s">
        <v>591</v>
      </c>
      <c r="E2456" s="1">
        <v>454996731.91757298</v>
      </c>
      <c r="F2456">
        <v>57.396653409919601</v>
      </c>
      <c r="G2456" t="s">
        <v>462</v>
      </c>
    </row>
    <row r="2457" spans="1:7" x14ac:dyDescent="0.3">
      <c r="A2457">
        <v>2455</v>
      </c>
      <c r="B2457">
        <v>2022</v>
      </c>
      <c r="C2457">
        <v>12</v>
      </c>
      <c r="D2457" t="s">
        <v>592</v>
      </c>
      <c r="E2457" s="1">
        <v>521814786.00248098</v>
      </c>
      <c r="F2457">
        <v>78.3077397099579</v>
      </c>
      <c r="G2457" t="s">
        <v>462</v>
      </c>
    </row>
    <row r="2458" spans="1:7" x14ac:dyDescent="0.3">
      <c r="A2458">
        <v>2456</v>
      </c>
      <c r="B2458">
        <v>2022</v>
      </c>
      <c r="C2458">
        <v>12</v>
      </c>
      <c r="D2458" t="s">
        <v>593</v>
      </c>
      <c r="E2458" s="1">
        <v>432368951.73227799</v>
      </c>
      <c r="F2458">
        <v>49.910397193849903</v>
      </c>
      <c r="G2458" t="s">
        <v>462</v>
      </c>
    </row>
    <row r="2459" spans="1:7" x14ac:dyDescent="0.3">
      <c r="A2459">
        <v>2457</v>
      </c>
      <c r="B2459">
        <v>2022</v>
      </c>
      <c r="C2459">
        <v>12</v>
      </c>
      <c r="D2459" t="s">
        <v>594</v>
      </c>
      <c r="E2459" s="1">
        <v>686202133.41617095</v>
      </c>
      <c r="F2459">
        <v>65.463080924303895</v>
      </c>
      <c r="G2459" t="s">
        <v>462</v>
      </c>
    </row>
    <row r="2460" spans="1:7" x14ac:dyDescent="0.3">
      <c r="A2460">
        <v>2458</v>
      </c>
      <c r="B2460">
        <v>2022</v>
      </c>
      <c r="C2460">
        <v>12</v>
      </c>
      <c r="D2460" t="s">
        <v>595</v>
      </c>
      <c r="E2460" s="1">
        <v>443688167.58483201</v>
      </c>
      <c r="F2460">
        <v>43.9330382062913</v>
      </c>
      <c r="G2460" t="s">
        <v>462</v>
      </c>
    </row>
    <row r="2461" spans="1:7" x14ac:dyDescent="0.3">
      <c r="A2461">
        <v>2459</v>
      </c>
      <c r="B2461">
        <v>2022</v>
      </c>
      <c r="C2461">
        <v>12</v>
      </c>
      <c r="D2461" t="s">
        <v>596</v>
      </c>
      <c r="E2461" s="1">
        <v>547816756.07480204</v>
      </c>
      <c r="F2461">
        <v>38.399179353785797</v>
      </c>
      <c r="G2461" t="s">
        <v>462</v>
      </c>
    </row>
    <row r="2462" spans="1:7" x14ac:dyDescent="0.3">
      <c r="A2462">
        <v>2460</v>
      </c>
      <c r="B2462">
        <v>2023</v>
      </c>
      <c r="C2462">
        <v>1</v>
      </c>
      <c r="D2462" t="s">
        <v>558</v>
      </c>
      <c r="E2462" s="1">
        <v>1833825795.12988</v>
      </c>
      <c r="F2462">
        <v>6.1747178492149501</v>
      </c>
      <c r="G2462" t="s">
        <v>462</v>
      </c>
    </row>
    <row r="2463" spans="1:7" x14ac:dyDescent="0.3">
      <c r="A2463">
        <v>2461</v>
      </c>
      <c r="B2463">
        <v>2023</v>
      </c>
      <c r="C2463">
        <v>1</v>
      </c>
      <c r="D2463" t="s">
        <v>559</v>
      </c>
      <c r="E2463" s="1">
        <v>748665255.43713903</v>
      </c>
      <c r="F2463">
        <v>32.517326210505999</v>
      </c>
      <c r="G2463" t="s">
        <v>462</v>
      </c>
    </row>
    <row r="2464" spans="1:7" x14ac:dyDescent="0.3">
      <c r="A2464">
        <v>2462</v>
      </c>
      <c r="B2464">
        <v>2023</v>
      </c>
      <c r="C2464">
        <v>1</v>
      </c>
      <c r="D2464" t="s">
        <v>560</v>
      </c>
      <c r="E2464" s="1">
        <v>8269171080.7181702</v>
      </c>
      <c r="F2464">
        <v>3.4624718764748699</v>
      </c>
      <c r="G2464" t="s">
        <v>462</v>
      </c>
    </row>
    <row r="2465" spans="1:7" x14ac:dyDescent="0.3">
      <c r="A2465">
        <v>2463</v>
      </c>
      <c r="B2465">
        <v>2023</v>
      </c>
      <c r="C2465">
        <v>1</v>
      </c>
      <c r="D2465" t="s">
        <v>561</v>
      </c>
      <c r="E2465" s="1">
        <v>721383548.63761795</v>
      </c>
      <c r="F2465">
        <v>34.950448683468501</v>
      </c>
      <c r="G2465" t="s">
        <v>462</v>
      </c>
    </row>
    <row r="2466" spans="1:7" x14ac:dyDescent="0.3">
      <c r="A2466">
        <v>2464</v>
      </c>
      <c r="B2466">
        <v>2023</v>
      </c>
      <c r="C2466">
        <v>1</v>
      </c>
      <c r="D2466" t="s">
        <v>562</v>
      </c>
      <c r="E2466" s="1">
        <v>258287561.34354299</v>
      </c>
      <c r="F2466">
        <v>50.701988510007297</v>
      </c>
      <c r="G2466" t="s">
        <v>462</v>
      </c>
    </row>
    <row r="2467" spans="1:7" x14ac:dyDescent="0.3">
      <c r="A2467">
        <v>2465</v>
      </c>
      <c r="B2467">
        <v>2023</v>
      </c>
      <c r="C2467">
        <v>1</v>
      </c>
      <c r="D2467" t="s">
        <v>563</v>
      </c>
      <c r="E2467" s="1">
        <v>610974628.21291006</v>
      </c>
      <c r="F2467">
        <v>21.678730683597699</v>
      </c>
      <c r="G2467" t="s">
        <v>462</v>
      </c>
    </row>
    <row r="2468" spans="1:7" x14ac:dyDescent="0.3">
      <c r="A2468">
        <v>2466</v>
      </c>
      <c r="B2468">
        <v>2023</v>
      </c>
      <c r="C2468">
        <v>1</v>
      </c>
      <c r="D2468" t="s">
        <v>564</v>
      </c>
      <c r="E2468" s="1">
        <v>227211778.53975901</v>
      </c>
      <c r="F2468">
        <v>34.695671453171201</v>
      </c>
      <c r="G2468" t="s">
        <v>462</v>
      </c>
    </row>
    <row r="2469" spans="1:7" x14ac:dyDescent="0.3">
      <c r="A2469">
        <v>2467</v>
      </c>
      <c r="B2469">
        <v>2023</v>
      </c>
      <c r="C2469">
        <v>1</v>
      </c>
      <c r="D2469" t="s">
        <v>565</v>
      </c>
      <c r="E2469" s="1">
        <v>3177950106.6955199</v>
      </c>
      <c r="F2469">
        <v>18.769735141542299</v>
      </c>
      <c r="G2469" t="s">
        <v>462</v>
      </c>
    </row>
    <row r="2470" spans="1:7" x14ac:dyDescent="0.3">
      <c r="A2470">
        <v>2468</v>
      </c>
      <c r="B2470">
        <v>2023</v>
      </c>
      <c r="C2470">
        <v>1</v>
      </c>
      <c r="D2470" t="s">
        <v>566</v>
      </c>
      <c r="E2470" s="1">
        <v>7443299576.6343002</v>
      </c>
      <c r="F2470">
        <v>9.4966240773741806</v>
      </c>
      <c r="G2470" t="s">
        <v>462</v>
      </c>
    </row>
    <row r="2471" spans="1:7" x14ac:dyDescent="0.3">
      <c r="A2471">
        <v>2469</v>
      </c>
      <c r="B2471">
        <v>2023</v>
      </c>
      <c r="C2471">
        <v>1</v>
      </c>
      <c r="D2471" t="s">
        <v>567</v>
      </c>
      <c r="E2471" s="1">
        <v>320814751.264112</v>
      </c>
      <c r="F2471">
        <v>38.4506211758533</v>
      </c>
      <c r="G2471" t="s">
        <v>462</v>
      </c>
    </row>
    <row r="2472" spans="1:7" x14ac:dyDescent="0.3">
      <c r="A2472">
        <v>2470</v>
      </c>
      <c r="B2472">
        <v>2023</v>
      </c>
      <c r="C2472">
        <v>1</v>
      </c>
      <c r="D2472" t="s">
        <v>568</v>
      </c>
      <c r="E2472" s="1">
        <v>10295748731.2568</v>
      </c>
      <c r="F2472">
        <v>7.5022132703839901</v>
      </c>
      <c r="G2472" t="s">
        <v>462</v>
      </c>
    </row>
    <row r="2473" spans="1:7" x14ac:dyDescent="0.3">
      <c r="A2473">
        <v>2471</v>
      </c>
      <c r="B2473">
        <v>2023</v>
      </c>
      <c r="C2473">
        <v>1</v>
      </c>
      <c r="D2473" t="s">
        <v>569</v>
      </c>
      <c r="E2473" s="1">
        <v>453167914.92408299</v>
      </c>
      <c r="F2473">
        <v>21.5400866688727</v>
      </c>
      <c r="G2473" t="s">
        <v>462</v>
      </c>
    </row>
    <row r="2474" spans="1:7" x14ac:dyDescent="0.3">
      <c r="A2474">
        <v>2472</v>
      </c>
      <c r="B2474">
        <v>2023</v>
      </c>
      <c r="C2474">
        <v>1</v>
      </c>
      <c r="D2474" t="s">
        <v>570</v>
      </c>
      <c r="E2474" s="1">
        <v>11800844813.4471</v>
      </c>
      <c r="F2474">
        <v>13.1774186386174</v>
      </c>
      <c r="G2474" t="s">
        <v>462</v>
      </c>
    </row>
    <row r="2475" spans="1:7" x14ac:dyDescent="0.3">
      <c r="A2475">
        <v>2473</v>
      </c>
      <c r="B2475">
        <v>2023</v>
      </c>
      <c r="C2475">
        <v>1</v>
      </c>
      <c r="D2475" t="s">
        <v>571</v>
      </c>
      <c r="E2475" s="1">
        <v>376596900.34721798</v>
      </c>
      <c r="F2475">
        <v>33.872621693638202</v>
      </c>
      <c r="G2475" t="s">
        <v>462</v>
      </c>
    </row>
    <row r="2476" spans="1:7" x14ac:dyDescent="0.3">
      <c r="A2476">
        <v>2474</v>
      </c>
      <c r="B2476">
        <v>2023</v>
      </c>
      <c r="C2476">
        <v>1</v>
      </c>
      <c r="D2476" t="s">
        <v>572</v>
      </c>
      <c r="E2476" s="1">
        <v>445516204.77779102</v>
      </c>
      <c r="F2476">
        <v>28.181308888261199</v>
      </c>
      <c r="G2476" t="s">
        <v>462</v>
      </c>
    </row>
    <row r="2477" spans="1:7" x14ac:dyDescent="0.3">
      <c r="A2477">
        <v>2475</v>
      </c>
      <c r="B2477">
        <v>2023</v>
      </c>
      <c r="C2477">
        <v>1</v>
      </c>
      <c r="D2477" t="s">
        <v>573</v>
      </c>
      <c r="E2477" s="1">
        <v>3676590388.79213</v>
      </c>
      <c r="F2477">
        <v>0.52298482446522399</v>
      </c>
      <c r="G2477" t="s">
        <v>462</v>
      </c>
    </row>
    <row r="2478" spans="1:7" x14ac:dyDescent="0.3">
      <c r="A2478">
        <v>2476</v>
      </c>
      <c r="B2478">
        <v>2023</v>
      </c>
      <c r="C2478">
        <v>1</v>
      </c>
      <c r="D2478" t="s">
        <v>575</v>
      </c>
      <c r="E2478" s="1">
        <v>15608902054.800699</v>
      </c>
      <c r="F2478">
        <v>13.340887509141201</v>
      </c>
      <c r="G2478" t="s">
        <v>462</v>
      </c>
    </row>
    <row r="2479" spans="1:7" x14ac:dyDescent="0.3">
      <c r="A2479">
        <v>2477</v>
      </c>
      <c r="B2479">
        <v>2023</v>
      </c>
      <c r="C2479">
        <v>1</v>
      </c>
      <c r="D2479" t="s">
        <v>576</v>
      </c>
      <c r="E2479" s="1">
        <v>9119548004.6359005</v>
      </c>
      <c r="F2479">
        <v>9.8874620561667292</v>
      </c>
      <c r="G2479" t="s">
        <v>462</v>
      </c>
    </row>
    <row r="2480" spans="1:7" x14ac:dyDescent="0.3">
      <c r="A2480">
        <v>2478</v>
      </c>
      <c r="B2480">
        <v>2023</v>
      </c>
      <c r="C2480">
        <v>1</v>
      </c>
      <c r="E2480" s="1">
        <v>161501956.81839201</v>
      </c>
      <c r="F2480">
        <v>0</v>
      </c>
      <c r="G2480" t="s">
        <v>462</v>
      </c>
    </row>
    <row r="2481" spans="1:7" x14ac:dyDescent="0.3">
      <c r="A2481">
        <v>2479</v>
      </c>
      <c r="B2481">
        <v>2023</v>
      </c>
      <c r="C2481">
        <v>1</v>
      </c>
      <c r="E2481" s="1">
        <v>65243578.451299801</v>
      </c>
      <c r="F2481">
        <v>0</v>
      </c>
      <c r="G2481" t="s">
        <v>462</v>
      </c>
    </row>
    <row r="2482" spans="1:7" x14ac:dyDescent="0.3">
      <c r="A2482">
        <v>2480</v>
      </c>
      <c r="B2482">
        <v>2023</v>
      </c>
      <c r="C2482">
        <v>1</v>
      </c>
      <c r="E2482" s="1">
        <v>50371439.409029402</v>
      </c>
      <c r="F2482">
        <v>0</v>
      </c>
      <c r="G2482" t="s">
        <v>462</v>
      </c>
    </row>
    <row r="2483" spans="1:7" x14ac:dyDescent="0.3">
      <c r="A2483">
        <v>2481</v>
      </c>
      <c r="B2483">
        <v>2023</v>
      </c>
      <c r="C2483">
        <v>1</v>
      </c>
      <c r="D2483" t="s">
        <v>577</v>
      </c>
      <c r="E2483" s="1">
        <v>556126121.47272003</v>
      </c>
      <c r="F2483">
        <v>36.312476506803499</v>
      </c>
      <c r="G2483" t="s">
        <v>462</v>
      </c>
    </row>
    <row r="2484" spans="1:7" x14ac:dyDescent="0.3">
      <c r="A2484">
        <v>2482</v>
      </c>
      <c r="B2484">
        <v>2023</v>
      </c>
      <c r="C2484">
        <v>1</v>
      </c>
      <c r="D2484" t="s">
        <v>578</v>
      </c>
      <c r="E2484" s="1">
        <v>1024312239.624</v>
      </c>
      <c r="F2484">
        <v>32.396673034884401</v>
      </c>
      <c r="G2484" t="s">
        <v>462</v>
      </c>
    </row>
    <row r="2485" spans="1:7" x14ac:dyDescent="0.3">
      <c r="A2485">
        <v>2483</v>
      </c>
      <c r="B2485">
        <v>2023</v>
      </c>
      <c r="C2485">
        <v>1</v>
      </c>
      <c r="D2485" t="s">
        <v>579</v>
      </c>
      <c r="E2485" s="1">
        <v>739992235.71109498</v>
      </c>
      <c r="F2485">
        <v>22.542872843236399</v>
      </c>
      <c r="G2485" t="s">
        <v>462</v>
      </c>
    </row>
    <row r="2486" spans="1:7" x14ac:dyDescent="0.3">
      <c r="A2486">
        <v>2484</v>
      </c>
      <c r="B2486">
        <v>2023</v>
      </c>
      <c r="C2486">
        <v>1</v>
      </c>
      <c r="D2486" t="s">
        <v>580</v>
      </c>
      <c r="E2486" s="1">
        <v>5512709205.3105698</v>
      </c>
      <c r="F2486">
        <v>13.83284241702</v>
      </c>
      <c r="G2486" t="s">
        <v>462</v>
      </c>
    </row>
    <row r="2487" spans="1:7" x14ac:dyDescent="0.3">
      <c r="A2487">
        <v>2485</v>
      </c>
      <c r="B2487">
        <v>2023</v>
      </c>
      <c r="C2487">
        <v>1</v>
      </c>
      <c r="D2487" t="s">
        <v>581</v>
      </c>
      <c r="E2487" s="1">
        <v>7164472132.1464901</v>
      </c>
      <c r="F2487">
        <v>10.3191094701602</v>
      </c>
      <c r="G2487" t="s">
        <v>462</v>
      </c>
    </row>
    <row r="2488" spans="1:7" x14ac:dyDescent="0.3">
      <c r="A2488">
        <v>2486</v>
      </c>
      <c r="B2488">
        <v>2023</v>
      </c>
      <c r="C2488">
        <v>1</v>
      </c>
      <c r="D2488" t="s">
        <v>582</v>
      </c>
      <c r="E2488" s="1">
        <v>6661812818.3780298</v>
      </c>
      <c r="F2488">
        <v>8.6253193927317007</v>
      </c>
      <c r="G2488" t="s">
        <v>462</v>
      </c>
    </row>
    <row r="2489" spans="1:7" x14ac:dyDescent="0.3">
      <c r="A2489">
        <v>2487</v>
      </c>
      <c r="B2489">
        <v>2023</v>
      </c>
      <c r="C2489">
        <v>1</v>
      </c>
      <c r="D2489" t="s">
        <v>583</v>
      </c>
      <c r="E2489" s="1">
        <v>406286451.81799197</v>
      </c>
      <c r="F2489">
        <v>7.9730788821208298</v>
      </c>
      <c r="G2489" t="s">
        <v>462</v>
      </c>
    </row>
    <row r="2490" spans="1:7" x14ac:dyDescent="0.3">
      <c r="A2490">
        <v>2488</v>
      </c>
      <c r="B2490">
        <v>2023</v>
      </c>
      <c r="C2490">
        <v>1</v>
      </c>
      <c r="D2490" t="s">
        <v>584</v>
      </c>
      <c r="E2490" s="1">
        <v>3932706090.7608199</v>
      </c>
      <c r="F2490">
        <v>16.718907030015401</v>
      </c>
      <c r="G2490" t="s">
        <v>462</v>
      </c>
    </row>
    <row r="2491" spans="1:7" x14ac:dyDescent="0.3">
      <c r="A2491">
        <v>2489</v>
      </c>
      <c r="B2491">
        <v>2023</v>
      </c>
      <c r="C2491">
        <v>1</v>
      </c>
      <c r="D2491" t="s">
        <v>585</v>
      </c>
      <c r="E2491" s="1">
        <v>3973088280.6458302</v>
      </c>
      <c r="F2491">
        <v>19.980944635586098</v>
      </c>
      <c r="G2491" t="s">
        <v>462</v>
      </c>
    </row>
    <row r="2492" spans="1:7" x14ac:dyDescent="0.3">
      <c r="A2492">
        <v>2490</v>
      </c>
      <c r="B2492">
        <v>2023</v>
      </c>
      <c r="C2492">
        <v>1</v>
      </c>
      <c r="D2492" t="s">
        <v>586</v>
      </c>
      <c r="E2492" s="1">
        <v>5535120142.6341896</v>
      </c>
      <c r="F2492">
        <v>12.0318728408489</v>
      </c>
      <c r="G2492" t="s">
        <v>462</v>
      </c>
    </row>
    <row r="2493" spans="1:7" x14ac:dyDescent="0.3">
      <c r="A2493">
        <v>2491</v>
      </c>
      <c r="B2493">
        <v>2023</v>
      </c>
      <c r="C2493">
        <v>1</v>
      </c>
      <c r="D2493" t="s">
        <v>587</v>
      </c>
      <c r="E2493" s="1">
        <v>2192163995.0931001</v>
      </c>
      <c r="F2493">
        <v>30.1227981370495</v>
      </c>
      <c r="G2493" t="s">
        <v>462</v>
      </c>
    </row>
    <row r="2494" spans="1:7" x14ac:dyDescent="0.3">
      <c r="A2494">
        <v>2492</v>
      </c>
      <c r="B2494">
        <v>2023</v>
      </c>
      <c r="C2494">
        <v>1</v>
      </c>
      <c r="D2494" t="s">
        <v>588</v>
      </c>
      <c r="E2494" s="1">
        <v>8407024390.8218403</v>
      </c>
      <c r="F2494">
        <v>3.2107951594847699</v>
      </c>
      <c r="G2494" t="s">
        <v>462</v>
      </c>
    </row>
    <row r="2495" spans="1:7" x14ac:dyDescent="0.3">
      <c r="A2495">
        <v>2493</v>
      </c>
      <c r="B2495">
        <v>2023</v>
      </c>
      <c r="C2495">
        <v>1</v>
      </c>
      <c r="D2495" t="s">
        <v>589</v>
      </c>
      <c r="E2495" s="1">
        <v>1198291253.1898401</v>
      </c>
      <c r="F2495">
        <v>31.190974471396899</v>
      </c>
      <c r="G2495" t="s">
        <v>462</v>
      </c>
    </row>
    <row r="2496" spans="1:7" x14ac:dyDescent="0.3">
      <c r="A2496">
        <v>2494</v>
      </c>
      <c r="B2496">
        <v>2023</v>
      </c>
      <c r="C2496">
        <v>1</v>
      </c>
      <c r="D2496" t="s">
        <v>590</v>
      </c>
      <c r="E2496" s="1">
        <v>356173001.030999</v>
      </c>
      <c r="F2496">
        <v>33.113333531160599</v>
      </c>
      <c r="G2496" t="s">
        <v>462</v>
      </c>
    </row>
    <row r="2497" spans="1:7" x14ac:dyDescent="0.3">
      <c r="A2497">
        <v>2495</v>
      </c>
      <c r="B2497">
        <v>2023</v>
      </c>
      <c r="C2497">
        <v>1</v>
      </c>
      <c r="D2497" t="s">
        <v>591</v>
      </c>
      <c r="E2497" s="1">
        <v>454996731.91757298</v>
      </c>
      <c r="F2497">
        <v>37.145468063227</v>
      </c>
      <c r="G2497" t="s">
        <v>462</v>
      </c>
    </row>
    <row r="2498" spans="1:7" x14ac:dyDescent="0.3">
      <c r="A2498">
        <v>2496</v>
      </c>
      <c r="B2498">
        <v>2023</v>
      </c>
      <c r="C2498">
        <v>1</v>
      </c>
      <c r="D2498" t="s">
        <v>592</v>
      </c>
      <c r="E2498" s="1">
        <v>521814786.00248098</v>
      </c>
      <c r="F2498">
        <v>56.019262398743003</v>
      </c>
      <c r="G2498" t="s">
        <v>462</v>
      </c>
    </row>
    <row r="2499" spans="1:7" x14ac:dyDescent="0.3">
      <c r="A2499">
        <v>2497</v>
      </c>
      <c r="B2499">
        <v>2023</v>
      </c>
      <c r="C2499">
        <v>1</v>
      </c>
      <c r="D2499" t="s">
        <v>593</v>
      </c>
      <c r="E2499" s="1">
        <v>432368951.73227799</v>
      </c>
      <c r="F2499">
        <v>49.133169385875902</v>
      </c>
      <c r="G2499" t="s">
        <v>462</v>
      </c>
    </row>
    <row r="2500" spans="1:7" x14ac:dyDescent="0.3">
      <c r="A2500">
        <v>2498</v>
      </c>
      <c r="B2500">
        <v>2023</v>
      </c>
      <c r="C2500">
        <v>1</v>
      </c>
      <c r="D2500" t="s">
        <v>594</v>
      </c>
      <c r="E2500" s="1">
        <v>686202133.41617095</v>
      </c>
      <c r="F2500">
        <v>49.243553814960102</v>
      </c>
      <c r="G2500" t="s">
        <v>462</v>
      </c>
    </row>
    <row r="2501" spans="1:7" x14ac:dyDescent="0.3">
      <c r="A2501">
        <v>2499</v>
      </c>
      <c r="B2501">
        <v>2023</v>
      </c>
      <c r="C2501">
        <v>1</v>
      </c>
      <c r="D2501" t="s">
        <v>595</v>
      </c>
      <c r="E2501" s="1">
        <v>443688167.58483201</v>
      </c>
      <c r="F2501">
        <v>43.769874107609603</v>
      </c>
      <c r="G2501" t="s">
        <v>462</v>
      </c>
    </row>
    <row r="2502" spans="1:7" x14ac:dyDescent="0.3">
      <c r="A2502">
        <v>2500</v>
      </c>
      <c r="B2502">
        <v>2023</v>
      </c>
      <c r="C2502">
        <v>1</v>
      </c>
      <c r="D2502" t="s">
        <v>596</v>
      </c>
      <c r="E2502" s="1">
        <v>547816756.07480204</v>
      </c>
      <c r="F2502">
        <v>40.794545866137099</v>
      </c>
      <c r="G2502" t="s">
        <v>462</v>
      </c>
    </row>
    <row r="2503" spans="1:7" x14ac:dyDescent="0.3">
      <c r="A2503">
        <v>2501</v>
      </c>
      <c r="B2503">
        <v>2023</v>
      </c>
      <c r="C2503">
        <v>2</v>
      </c>
      <c r="D2503" t="s">
        <v>558</v>
      </c>
      <c r="E2503" s="1">
        <v>1833825795.12988</v>
      </c>
      <c r="F2503">
        <v>0</v>
      </c>
      <c r="G2503" t="s">
        <v>462</v>
      </c>
    </row>
    <row r="2504" spans="1:7" x14ac:dyDescent="0.3">
      <c r="A2504">
        <v>2502</v>
      </c>
      <c r="B2504">
        <v>2023</v>
      </c>
      <c r="C2504">
        <v>2</v>
      </c>
      <c r="D2504" t="s">
        <v>559</v>
      </c>
      <c r="E2504" s="1">
        <v>748665255.43713903</v>
      </c>
      <c r="F2504">
        <v>9.4178155304182294</v>
      </c>
      <c r="G2504" t="s">
        <v>462</v>
      </c>
    </row>
    <row r="2505" spans="1:7" x14ac:dyDescent="0.3">
      <c r="A2505">
        <v>2503</v>
      </c>
      <c r="B2505">
        <v>2023</v>
      </c>
      <c r="C2505">
        <v>2</v>
      </c>
      <c r="D2505" t="s">
        <v>560</v>
      </c>
      <c r="E2505" s="1">
        <v>8269171080.7181702</v>
      </c>
      <c r="F2505">
        <v>0.77313076304235695</v>
      </c>
      <c r="G2505" t="s">
        <v>462</v>
      </c>
    </row>
    <row r="2506" spans="1:7" x14ac:dyDescent="0.3">
      <c r="A2506">
        <v>2504</v>
      </c>
      <c r="B2506">
        <v>2023</v>
      </c>
      <c r="C2506">
        <v>2</v>
      </c>
      <c r="D2506" t="s">
        <v>561</v>
      </c>
      <c r="E2506" s="1">
        <v>721383548.63761795</v>
      </c>
      <c r="F2506">
        <v>7.83317992995112</v>
      </c>
      <c r="G2506" t="s">
        <v>462</v>
      </c>
    </row>
    <row r="2507" spans="1:7" x14ac:dyDescent="0.3">
      <c r="A2507">
        <v>2505</v>
      </c>
      <c r="B2507">
        <v>2023</v>
      </c>
      <c r="C2507">
        <v>2</v>
      </c>
      <c r="D2507" t="s">
        <v>562</v>
      </c>
      <c r="E2507" s="1">
        <v>258287561.34354299</v>
      </c>
      <c r="F2507">
        <v>11.4985233146431</v>
      </c>
      <c r="G2507" t="s">
        <v>462</v>
      </c>
    </row>
    <row r="2508" spans="1:7" x14ac:dyDescent="0.3">
      <c r="A2508">
        <v>2506</v>
      </c>
      <c r="B2508">
        <v>2023</v>
      </c>
      <c r="C2508">
        <v>2</v>
      </c>
      <c r="D2508" t="s">
        <v>563</v>
      </c>
      <c r="E2508" s="1">
        <v>610974628.21291006</v>
      </c>
      <c r="F2508">
        <v>7.5699014373165303</v>
      </c>
      <c r="G2508" t="s">
        <v>462</v>
      </c>
    </row>
    <row r="2509" spans="1:7" x14ac:dyDescent="0.3">
      <c r="A2509">
        <v>2507</v>
      </c>
      <c r="B2509">
        <v>2023</v>
      </c>
      <c r="C2509">
        <v>2</v>
      </c>
      <c r="D2509" t="s">
        <v>564</v>
      </c>
      <c r="E2509" s="1">
        <v>227211778.53975901</v>
      </c>
      <c r="F2509">
        <v>8.1113339072682002</v>
      </c>
      <c r="G2509" t="s">
        <v>462</v>
      </c>
    </row>
    <row r="2510" spans="1:7" x14ac:dyDescent="0.3">
      <c r="A2510">
        <v>2508</v>
      </c>
      <c r="B2510">
        <v>2023</v>
      </c>
      <c r="C2510">
        <v>2</v>
      </c>
      <c r="D2510" t="s">
        <v>565</v>
      </c>
      <c r="E2510" s="1">
        <v>3177950106.6955199</v>
      </c>
      <c r="F2510">
        <v>2.2937955973799702</v>
      </c>
      <c r="G2510" t="s">
        <v>462</v>
      </c>
    </row>
    <row r="2511" spans="1:7" x14ac:dyDescent="0.3">
      <c r="A2511">
        <v>2509</v>
      </c>
      <c r="B2511">
        <v>2023</v>
      </c>
      <c r="C2511">
        <v>2</v>
      </c>
      <c r="D2511" t="s">
        <v>566</v>
      </c>
      <c r="E2511" s="1">
        <v>7443299576.6343002</v>
      </c>
      <c r="F2511">
        <v>6.6070567920818807E-2</v>
      </c>
      <c r="G2511" t="s">
        <v>462</v>
      </c>
    </row>
    <row r="2512" spans="1:7" x14ac:dyDescent="0.3">
      <c r="A2512">
        <v>2510</v>
      </c>
      <c r="B2512">
        <v>2023</v>
      </c>
      <c r="C2512">
        <v>2</v>
      </c>
      <c r="D2512" t="s">
        <v>567</v>
      </c>
      <c r="E2512" s="1">
        <v>320814751.264112</v>
      </c>
      <c r="F2512">
        <v>9.1114503755464593</v>
      </c>
      <c r="G2512" t="s">
        <v>462</v>
      </c>
    </row>
    <row r="2513" spans="1:7" x14ac:dyDescent="0.3">
      <c r="A2513">
        <v>2511</v>
      </c>
      <c r="B2513">
        <v>2023</v>
      </c>
      <c r="C2513">
        <v>2</v>
      </c>
      <c r="D2513" t="s">
        <v>568</v>
      </c>
      <c r="E2513" s="1">
        <v>10295748731.2568</v>
      </c>
      <c r="F2513">
        <v>3.18040194153255</v>
      </c>
      <c r="G2513" t="s">
        <v>462</v>
      </c>
    </row>
    <row r="2514" spans="1:7" x14ac:dyDescent="0.3">
      <c r="A2514">
        <v>2512</v>
      </c>
      <c r="B2514">
        <v>2023</v>
      </c>
      <c r="C2514">
        <v>2</v>
      </c>
      <c r="D2514" t="s">
        <v>569</v>
      </c>
      <c r="E2514" s="1">
        <v>453167914.92408299</v>
      </c>
      <c r="F2514">
        <v>1.5900889631736701</v>
      </c>
      <c r="G2514" t="s">
        <v>462</v>
      </c>
    </row>
    <row r="2515" spans="1:7" x14ac:dyDescent="0.3">
      <c r="A2515">
        <v>2513</v>
      </c>
      <c r="B2515">
        <v>2023</v>
      </c>
      <c r="C2515">
        <v>2</v>
      </c>
      <c r="D2515" t="s">
        <v>570</v>
      </c>
      <c r="E2515" s="1">
        <v>11800844813.4471</v>
      </c>
      <c r="F2515">
        <v>1.55917528640873</v>
      </c>
      <c r="G2515" t="s">
        <v>462</v>
      </c>
    </row>
    <row r="2516" spans="1:7" x14ac:dyDescent="0.3">
      <c r="A2516">
        <v>2514</v>
      </c>
      <c r="B2516">
        <v>2023</v>
      </c>
      <c r="C2516">
        <v>2</v>
      </c>
      <c r="D2516" t="s">
        <v>571</v>
      </c>
      <c r="E2516" s="1">
        <v>376596900.34721798</v>
      </c>
      <c r="F2516">
        <v>6.8184385494561699</v>
      </c>
      <c r="G2516" t="s">
        <v>462</v>
      </c>
    </row>
    <row r="2517" spans="1:7" x14ac:dyDescent="0.3">
      <c r="A2517">
        <v>2515</v>
      </c>
      <c r="B2517">
        <v>2023</v>
      </c>
      <c r="C2517">
        <v>2</v>
      </c>
      <c r="D2517" t="s">
        <v>572</v>
      </c>
      <c r="E2517" s="1">
        <v>445516204.77779102</v>
      </c>
      <c r="F2517">
        <v>5.3233520511396097</v>
      </c>
      <c r="G2517" t="s">
        <v>462</v>
      </c>
    </row>
    <row r="2518" spans="1:7" x14ac:dyDescent="0.3">
      <c r="A2518">
        <v>2516</v>
      </c>
      <c r="B2518">
        <v>2023</v>
      </c>
      <c r="C2518">
        <v>2</v>
      </c>
      <c r="D2518" t="s">
        <v>573</v>
      </c>
      <c r="E2518" s="1">
        <v>3676590388.79213</v>
      </c>
      <c r="F2518">
        <v>4.2397487731510801E-2</v>
      </c>
      <c r="G2518" t="s">
        <v>462</v>
      </c>
    </row>
    <row r="2519" spans="1:7" x14ac:dyDescent="0.3">
      <c r="A2519">
        <v>2517</v>
      </c>
      <c r="B2519">
        <v>2023</v>
      </c>
      <c r="C2519">
        <v>2</v>
      </c>
      <c r="D2519" t="s">
        <v>575</v>
      </c>
      <c r="E2519" s="1">
        <v>15608902054.800699</v>
      </c>
      <c r="F2519">
        <v>1.2478334500197601</v>
      </c>
      <c r="G2519" t="s">
        <v>462</v>
      </c>
    </row>
    <row r="2520" spans="1:7" x14ac:dyDescent="0.3">
      <c r="A2520">
        <v>2518</v>
      </c>
      <c r="B2520">
        <v>2023</v>
      </c>
      <c r="C2520">
        <v>2</v>
      </c>
      <c r="D2520" t="s">
        <v>576</v>
      </c>
      <c r="E2520" s="1">
        <v>9119548004.6359005</v>
      </c>
      <c r="F2520">
        <v>2.5248696944560698</v>
      </c>
      <c r="G2520" t="s">
        <v>462</v>
      </c>
    </row>
    <row r="2521" spans="1:7" x14ac:dyDescent="0.3">
      <c r="A2521">
        <v>2519</v>
      </c>
      <c r="B2521">
        <v>2023</v>
      </c>
      <c r="C2521">
        <v>2</v>
      </c>
      <c r="E2521" s="1">
        <v>161501956.81839201</v>
      </c>
      <c r="F2521">
        <v>0</v>
      </c>
      <c r="G2521" t="s">
        <v>462</v>
      </c>
    </row>
    <row r="2522" spans="1:7" x14ac:dyDescent="0.3">
      <c r="A2522">
        <v>2520</v>
      </c>
      <c r="B2522">
        <v>2023</v>
      </c>
      <c r="C2522">
        <v>2</v>
      </c>
      <c r="E2522" s="1">
        <v>65243578.451299801</v>
      </c>
      <c r="F2522">
        <v>0</v>
      </c>
      <c r="G2522" t="s">
        <v>462</v>
      </c>
    </row>
    <row r="2523" spans="1:7" x14ac:dyDescent="0.3">
      <c r="A2523">
        <v>2521</v>
      </c>
      <c r="B2523">
        <v>2023</v>
      </c>
      <c r="C2523">
        <v>2</v>
      </c>
      <c r="E2523" s="1">
        <v>50371439.409029402</v>
      </c>
      <c r="F2523">
        <v>0</v>
      </c>
      <c r="G2523" t="s">
        <v>462</v>
      </c>
    </row>
    <row r="2524" spans="1:7" x14ac:dyDescent="0.3">
      <c r="A2524">
        <v>2522</v>
      </c>
      <c r="B2524">
        <v>2023</v>
      </c>
      <c r="C2524">
        <v>2</v>
      </c>
      <c r="D2524" t="s">
        <v>577</v>
      </c>
      <c r="E2524" s="1">
        <v>556126121.47272003</v>
      </c>
      <c r="F2524">
        <v>9.0627370360705299</v>
      </c>
      <c r="G2524" t="s">
        <v>462</v>
      </c>
    </row>
    <row r="2525" spans="1:7" x14ac:dyDescent="0.3">
      <c r="A2525">
        <v>2523</v>
      </c>
      <c r="B2525">
        <v>2023</v>
      </c>
      <c r="C2525">
        <v>2</v>
      </c>
      <c r="D2525" t="s">
        <v>578</v>
      </c>
      <c r="E2525" s="1">
        <v>1024312239.624</v>
      </c>
      <c r="F2525">
        <v>3.7225254003181099</v>
      </c>
      <c r="G2525" t="s">
        <v>462</v>
      </c>
    </row>
    <row r="2526" spans="1:7" x14ac:dyDescent="0.3">
      <c r="A2526">
        <v>2524</v>
      </c>
      <c r="B2526">
        <v>2023</v>
      </c>
      <c r="C2526">
        <v>2</v>
      </c>
      <c r="D2526" t="s">
        <v>579</v>
      </c>
      <c r="E2526" s="1">
        <v>739992235.71109498</v>
      </c>
      <c r="F2526">
        <v>0.61199335321785997</v>
      </c>
      <c r="G2526" t="s">
        <v>462</v>
      </c>
    </row>
    <row r="2527" spans="1:7" x14ac:dyDescent="0.3">
      <c r="A2527">
        <v>2525</v>
      </c>
      <c r="B2527">
        <v>2023</v>
      </c>
      <c r="C2527">
        <v>2</v>
      </c>
      <c r="D2527" t="s">
        <v>580</v>
      </c>
      <c r="E2527" s="1">
        <v>5512709205.3105698</v>
      </c>
      <c r="F2527">
        <v>3.8217183200303402</v>
      </c>
      <c r="G2527" t="s">
        <v>462</v>
      </c>
    </row>
    <row r="2528" spans="1:7" x14ac:dyDescent="0.3">
      <c r="A2528">
        <v>2526</v>
      </c>
      <c r="B2528">
        <v>2023</v>
      </c>
      <c r="C2528">
        <v>2</v>
      </c>
      <c r="D2528" t="s">
        <v>581</v>
      </c>
      <c r="E2528" s="1">
        <v>7164472132.1464901</v>
      </c>
      <c r="F2528">
        <v>0.38326374594578499</v>
      </c>
      <c r="G2528" t="s">
        <v>462</v>
      </c>
    </row>
    <row r="2529" spans="1:7" x14ac:dyDescent="0.3">
      <c r="A2529">
        <v>2527</v>
      </c>
      <c r="B2529">
        <v>2023</v>
      </c>
      <c r="C2529">
        <v>2</v>
      </c>
      <c r="D2529" t="s">
        <v>582</v>
      </c>
      <c r="E2529" s="1">
        <v>6661812818.3780298</v>
      </c>
      <c r="F2529">
        <v>1.24856301670521</v>
      </c>
      <c r="G2529" t="s">
        <v>462</v>
      </c>
    </row>
    <row r="2530" spans="1:7" x14ac:dyDescent="0.3">
      <c r="A2530">
        <v>2528</v>
      </c>
      <c r="B2530">
        <v>2023</v>
      </c>
      <c r="C2530">
        <v>2</v>
      </c>
      <c r="D2530" t="s">
        <v>583</v>
      </c>
      <c r="E2530" s="1">
        <v>406286451.81799197</v>
      </c>
      <c r="F2530">
        <v>0</v>
      </c>
      <c r="G2530" t="s">
        <v>462</v>
      </c>
    </row>
    <row r="2531" spans="1:7" x14ac:dyDescent="0.3">
      <c r="A2531">
        <v>2529</v>
      </c>
      <c r="B2531">
        <v>2023</v>
      </c>
      <c r="C2531">
        <v>2</v>
      </c>
      <c r="D2531" t="s">
        <v>584</v>
      </c>
      <c r="E2531" s="1">
        <v>3932706090.7608199</v>
      </c>
      <c r="F2531">
        <v>1.0920001904583001</v>
      </c>
      <c r="G2531" t="s">
        <v>462</v>
      </c>
    </row>
    <row r="2532" spans="1:7" x14ac:dyDescent="0.3">
      <c r="A2532">
        <v>2530</v>
      </c>
      <c r="B2532">
        <v>2023</v>
      </c>
      <c r="C2532">
        <v>2</v>
      </c>
      <c r="D2532" t="s">
        <v>585</v>
      </c>
      <c r="E2532" s="1">
        <v>3973088280.6458302</v>
      </c>
      <c r="F2532">
        <v>3.5738949262860902</v>
      </c>
      <c r="G2532" t="s">
        <v>462</v>
      </c>
    </row>
    <row r="2533" spans="1:7" x14ac:dyDescent="0.3">
      <c r="A2533">
        <v>2531</v>
      </c>
      <c r="B2533">
        <v>2023</v>
      </c>
      <c r="C2533">
        <v>2</v>
      </c>
      <c r="D2533" t="s">
        <v>586</v>
      </c>
      <c r="E2533" s="1">
        <v>5535120142.6341896</v>
      </c>
      <c r="F2533">
        <v>0.63376914294464803</v>
      </c>
      <c r="G2533" t="s">
        <v>462</v>
      </c>
    </row>
    <row r="2534" spans="1:7" x14ac:dyDescent="0.3">
      <c r="A2534">
        <v>2532</v>
      </c>
      <c r="B2534">
        <v>2023</v>
      </c>
      <c r="C2534">
        <v>2</v>
      </c>
      <c r="D2534" t="s">
        <v>587</v>
      </c>
      <c r="E2534" s="1">
        <v>2192163995.0931001</v>
      </c>
      <c r="F2534">
        <v>8.1747777416842098</v>
      </c>
      <c r="G2534" t="s">
        <v>462</v>
      </c>
    </row>
    <row r="2535" spans="1:7" x14ac:dyDescent="0.3">
      <c r="A2535">
        <v>2533</v>
      </c>
      <c r="B2535">
        <v>2023</v>
      </c>
      <c r="C2535">
        <v>2</v>
      </c>
      <c r="D2535" t="s">
        <v>588</v>
      </c>
      <c r="E2535" s="1">
        <v>8407024390.8218403</v>
      </c>
      <c r="F2535">
        <v>0.353165464506148</v>
      </c>
      <c r="G2535" t="s">
        <v>462</v>
      </c>
    </row>
    <row r="2536" spans="1:7" x14ac:dyDescent="0.3">
      <c r="A2536">
        <v>2534</v>
      </c>
      <c r="B2536">
        <v>2023</v>
      </c>
      <c r="C2536">
        <v>2</v>
      </c>
      <c r="D2536" t="s">
        <v>589</v>
      </c>
      <c r="E2536" s="1">
        <v>1198291253.1898401</v>
      </c>
      <c r="F2536">
        <v>9.5924820054043796</v>
      </c>
      <c r="G2536" t="s">
        <v>462</v>
      </c>
    </row>
    <row r="2537" spans="1:7" x14ac:dyDescent="0.3">
      <c r="A2537">
        <v>2535</v>
      </c>
      <c r="B2537">
        <v>2023</v>
      </c>
      <c r="C2537">
        <v>2</v>
      </c>
      <c r="D2537" t="s">
        <v>590</v>
      </c>
      <c r="E2537" s="1">
        <v>356173001.030999</v>
      </c>
      <c r="F2537">
        <v>8.70209683886584</v>
      </c>
      <c r="G2537" t="s">
        <v>462</v>
      </c>
    </row>
    <row r="2538" spans="1:7" x14ac:dyDescent="0.3">
      <c r="A2538">
        <v>2536</v>
      </c>
      <c r="B2538">
        <v>2023</v>
      </c>
      <c r="C2538">
        <v>2</v>
      </c>
      <c r="D2538" t="s">
        <v>591</v>
      </c>
      <c r="E2538" s="1">
        <v>454996731.91757298</v>
      </c>
      <c r="F2538">
        <v>9.7245670588616004</v>
      </c>
      <c r="G2538" t="s">
        <v>462</v>
      </c>
    </row>
    <row r="2539" spans="1:7" x14ac:dyDescent="0.3">
      <c r="A2539">
        <v>2537</v>
      </c>
      <c r="B2539">
        <v>2023</v>
      </c>
      <c r="C2539">
        <v>2</v>
      </c>
      <c r="D2539" t="s">
        <v>592</v>
      </c>
      <c r="E2539" s="1">
        <v>521814786.00248098</v>
      </c>
      <c r="F2539">
        <v>14.068454493903699</v>
      </c>
      <c r="G2539" t="s">
        <v>462</v>
      </c>
    </row>
    <row r="2540" spans="1:7" x14ac:dyDescent="0.3">
      <c r="A2540">
        <v>2538</v>
      </c>
      <c r="B2540">
        <v>2023</v>
      </c>
      <c r="C2540">
        <v>2</v>
      </c>
      <c r="D2540" t="s">
        <v>593</v>
      </c>
      <c r="E2540" s="1">
        <v>432368951.73227799</v>
      </c>
      <c r="F2540">
        <v>13.7421399108089</v>
      </c>
      <c r="G2540" t="s">
        <v>462</v>
      </c>
    </row>
    <row r="2541" spans="1:7" x14ac:dyDescent="0.3">
      <c r="A2541">
        <v>2539</v>
      </c>
      <c r="B2541">
        <v>2023</v>
      </c>
      <c r="C2541">
        <v>2</v>
      </c>
      <c r="D2541" t="s">
        <v>594</v>
      </c>
      <c r="E2541" s="1">
        <v>686202133.41617095</v>
      </c>
      <c r="F2541">
        <v>13.333068239267201</v>
      </c>
      <c r="G2541" t="s">
        <v>462</v>
      </c>
    </row>
    <row r="2542" spans="1:7" x14ac:dyDescent="0.3">
      <c r="A2542">
        <v>2540</v>
      </c>
      <c r="B2542">
        <v>2023</v>
      </c>
      <c r="C2542">
        <v>2</v>
      </c>
      <c r="D2542" t="s">
        <v>595</v>
      </c>
      <c r="E2542" s="1">
        <v>443688167.58483201</v>
      </c>
      <c r="F2542">
        <v>12.7623895520767</v>
      </c>
      <c r="G2542" t="s">
        <v>462</v>
      </c>
    </row>
    <row r="2543" spans="1:7" x14ac:dyDescent="0.3">
      <c r="A2543">
        <v>2541</v>
      </c>
      <c r="B2543">
        <v>2023</v>
      </c>
      <c r="C2543">
        <v>2</v>
      </c>
      <c r="D2543" t="s">
        <v>596</v>
      </c>
      <c r="E2543" s="1">
        <v>547816756.07480204</v>
      </c>
      <c r="F2543">
        <v>10.742609441708201</v>
      </c>
      <c r="G2543" t="s">
        <v>462</v>
      </c>
    </row>
    <row r="2544" spans="1:7" x14ac:dyDescent="0.3">
      <c r="A2544">
        <v>2542</v>
      </c>
      <c r="B2544">
        <v>2023</v>
      </c>
      <c r="C2544">
        <v>3</v>
      </c>
      <c r="D2544" t="s">
        <v>558</v>
      </c>
      <c r="E2544" s="1">
        <v>1833825795.12988</v>
      </c>
      <c r="F2544">
        <v>49.469042809525902</v>
      </c>
      <c r="G2544" t="s">
        <v>462</v>
      </c>
    </row>
    <row r="2545" spans="1:7" x14ac:dyDescent="0.3">
      <c r="A2545">
        <v>2543</v>
      </c>
      <c r="B2545">
        <v>2023</v>
      </c>
      <c r="C2545">
        <v>3</v>
      </c>
      <c r="D2545" t="s">
        <v>559</v>
      </c>
      <c r="E2545" s="1">
        <v>748665255.43713903</v>
      </c>
      <c r="F2545">
        <v>139.77961491528399</v>
      </c>
      <c r="G2545" t="s">
        <v>462</v>
      </c>
    </row>
    <row r="2546" spans="1:7" x14ac:dyDescent="0.3">
      <c r="A2546">
        <v>2544</v>
      </c>
      <c r="B2546">
        <v>2023</v>
      </c>
      <c r="C2546">
        <v>3</v>
      </c>
      <c r="D2546" t="s">
        <v>560</v>
      </c>
      <c r="E2546" s="1">
        <v>8269171080.7181702</v>
      </c>
      <c r="F2546">
        <v>53.2834095948444</v>
      </c>
      <c r="G2546" t="s">
        <v>462</v>
      </c>
    </row>
    <row r="2547" spans="1:7" x14ac:dyDescent="0.3">
      <c r="A2547">
        <v>2545</v>
      </c>
      <c r="B2547">
        <v>2023</v>
      </c>
      <c r="C2547">
        <v>3</v>
      </c>
      <c r="D2547" t="s">
        <v>561</v>
      </c>
      <c r="E2547" s="1">
        <v>721383548.63761795</v>
      </c>
      <c r="F2547">
        <v>95.314977606644305</v>
      </c>
      <c r="G2547" t="s">
        <v>462</v>
      </c>
    </row>
    <row r="2548" spans="1:7" x14ac:dyDescent="0.3">
      <c r="A2548">
        <v>2546</v>
      </c>
      <c r="B2548">
        <v>2023</v>
      </c>
      <c r="C2548">
        <v>3</v>
      </c>
      <c r="D2548" t="s">
        <v>562</v>
      </c>
      <c r="E2548" s="1">
        <v>258287561.34354299</v>
      </c>
      <c r="F2548">
        <v>102.859147683622</v>
      </c>
      <c r="G2548" t="s">
        <v>462</v>
      </c>
    </row>
    <row r="2549" spans="1:7" x14ac:dyDescent="0.3">
      <c r="A2549">
        <v>2547</v>
      </c>
      <c r="B2549">
        <v>2023</v>
      </c>
      <c r="C2549">
        <v>3</v>
      </c>
      <c r="D2549" t="s">
        <v>563</v>
      </c>
      <c r="E2549" s="1">
        <v>610974628.21291006</v>
      </c>
      <c r="F2549">
        <v>114.264151842828</v>
      </c>
      <c r="G2549" t="s">
        <v>462</v>
      </c>
    </row>
    <row r="2550" spans="1:7" x14ac:dyDescent="0.3">
      <c r="A2550">
        <v>2548</v>
      </c>
      <c r="B2550">
        <v>2023</v>
      </c>
      <c r="C2550">
        <v>3</v>
      </c>
      <c r="D2550" t="s">
        <v>564</v>
      </c>
      <c r="E2550" s="1">
        <v>227211778.53975901</v>
      </c>
      <c r="F2550">
        <v>99.638428800876099</v>
      </c>
      <c r="G2550" t="s">
        <v>462</v>
      </c>
    </row>
    <row r="2551" spans="1:7" x14ac:dyDescent="0.3">
      <c r="A2551">
        <v>2549</v>
      </c>
      <c r="B2551">
        <v>2023</v>
      </c>
      <c r="C2551">
        <v>3</v>
      </c>
      <c r="D2551" t="s">
        <v>565</v>
      </c>
      <c r="E2551" s="1">
        <v>3177950106.6955199</v>
      </c>
      <c r="F2551">
        <v>84.624741135441795</v>
      </c>
      <c r="G2551" t="s">
        <v>462</v>
      </c>
    </row>
    <row r="2552" spans="1:7" x14ac:dyDescent="0.3">
      <c r="A2552">
        <v>2550</v>
      </c>
      <c r="B2552">
        <v>2023</v>
      </c>
      <c r="C2552">
        <v>3</v>
      </c>
      <c r="D2552" t="s">
        <v>566</v>
      </c>
      <c r="E2552" s="1">
        <v>7443299576.6343002</v>
      </c>
      <c r="F2552">
        <v>66.501615651919096</v>
      </c>
      <c r="G2552" t="s">
        <v>462</v>
      </c>
    </row>
    <row r="2553" spans="1:7" x14ac:dyDescent="0.3">
      <c r="A2553">
        <v>2551</v>
      </c>
      <c r="B2553">
        <v>2023</v>
      </c>
      <c r="C2553">
        <v>3</v>
      </c>
      <c r="D2553" t="s">
        <v>567</v>
      </c>
      <c r="E2553" s="1">
        <v>320814751.264112</v>
      </c>
      <c r="F2553">
        <v>103.552789880578</v>
      </c>
      <c r="G2553" t="s">
        <v>462</v>
      </c>
    </row>
    <row r="2554" spans="1:7" x14ac:dyDescent="0.3">
      <c r="A2554">
        <v>2552</v>
      </c>
      <c r="B2554">
        <v>2023</v>
      </c>
      <c r="C2554">
        <v>3</v>
      </c>
      <c r="D2554" t="s">
        <v>568</v>
      </c>
      <c r="E2554" s="1">
        <v>10295748731.2568</v>
      </c>
      <c r="F2554">
        <v>57.220927233593102</v>
      </c>
      <c r="G2554" t="s">
        <v>462</v>
      </c>
    </row>
    <row r="2555" spans="1:7" x14ac:dyDescent="0.3">
      <c r="A2555">
        <v>2553</v>
      </c>
      <c r="B2555">
        <v>2023</v>
      </c>
      <c r="C2555">
        <v>3</v>
      </c>
      <c r="D2555" t="s">
        <v>569</v>
      </c>
      <c r="E2555" s="1">
        <v>453167914.92408299</v>
      </c>
      <c r="F2555">
        <v>85.986904739019593</v>
      </c>
      <c r="G2555" t="s">
        <v>462</v>
      </c>
    </row>
    <row r="2556" spans="1:7" x14ac:dyDescent="0.3">
      <c r="A2556">
        <v>2554</v>
      </c>
      <c r="B2556">
        <v>2023</v>
      </c>
      <c r="C2556">
        <v>3</v>
      </c>
      <c r="D2556" t="s">
        <v>570</v>
      </c>
      <c r="E2556" s="1">
        <v>11800844813.4471</v>
      </c>
      <c r="F2556">
        <v>74.164419300559203</v>
      </c>
      <c r="G2556" t="s">
        <v>462</v>
      </c>
    </row>
    <row r="2557" spans="1:7" x14ac:dyDescent="0.3">
      <c r="A2557">
        <v>2555</v>
      </c>
      <c r="B2557">
        <v>2023</v>
      </c>
      <c r="C2557">
        <v>3</v>
      </c>
      <c r="D2557" t="s">
        <v>571</v>
      </c>
      <c r="E2557" s="1">
        <v>376596900.34721798</v>
      </c>
      <c r="F2557">
        <v>112.19797496270201</v>
      </c>
      <c r="G2557" t="s">
        <v>462</v>
      </c>
    </row>
    <row r="2558" spans="1:7" x14ac:dyDescent="0.3">
      <c r="A2558">
        <v>2556</v>
      </c>
      <c r="B2558">
        <v>2023</v>
      </c>
      <c r="C2558">
        <v>3</v>
      </c>
      <c r="D2558" t="s">
        <v>572</v>
      </c>
      <c r="E2558" s="1">
        <v>445516204.77779102</v>
      </c>
      <c r="F2558">
        <v>105.70031626713499</v>
      </c>
      <c r="G2558" t="s">
        <v>462</v>
      </c>
    </row>
    <row r="2559" spans="1:7" x14ac:dyDescent="0.3">
      <c r="A2559">
        <v>2557</v>
      </c>
      <c r="B2559">
        <v>2023</v>
      </c>
      <c r="C2559">
        <v>3</v>
      </c>
      <c r="D2559" t="s">
        <v>573</v>
      </c>
      <c r="E2559" s="1">
        <v>3676590388.79213</v>
      </c>
      <c r="F2559">
        <v>28.0983012706136</v>
      </c>
      <c r="G2559" t="s">
        <v>462</v>
      </c>
    </row>
    <row r="2560" spans="1:7" x14ac:dyDescent="0.3">
      <c r="A2560">
        <v>2558</v>
      </c>
      <c r="B2560">
        <v>2023</v>
      </c>
      <c r="C2560">
        <v>3</v>
      </c>
      <c r="D2560" t="s">
        <v>575</v>
      </c>
      <c r="E2560" s="1">
        <v>15608902054.800699</v>
      </c>
      <c r="F2560">
        <v>58.047362452010802</v>
      </c>
      <c r="G2560" t="s">
        <v>462</v>
      </c>
    </row>
    <row r="2561" spans="1:7" x14ac:dyDescent="0.3">
      <c r="A2561">
        <v>2559</v>
      </c>
      <c r="B2561">
        <v>2023</v>
      </c>
      <c r="C2561">
        <v>3</v>
      </c>
      <c r="D2561" t="s">
        <v>576</v>
      </c>
      <c r="E2561" s="1">
        <v>9119548004.6359005</v>
      </c>
      <c r="F2561">
        <v>42.2576402120295</v>
      </c>
      <c r="G2561" t="s">
        <v>462</v>
      </c>
    </row>
    <row r="2562" spans="1:7" x14ac:dyDescent="0.3">
      <c r="A2562">
        <v>2560</v>
      </c>
      <c r="B2562">
        <v>2023</v>
      </c>
      <c r="C2562">
        <v>3</v>
      </c>
      <c r="E2562" s="1">
        <v>161501956.81839201</v>
      </c>
      <c r="F2562">
        <v>21.2393945507647</v>
      </c>
      <c r="G2562" t="s">
        <v>462</v>
      </c>
    </row>
    <row r="2563" spans="1:7" x14ac:dyDescent="0.3">
      <c r="A2563">
        <v>2561</v>
      </c>
      <c r="B2563">
        <v>2023</v>
      </c>
      <c r="C2563">
        <v>3</v>
      </c>
      <c r="E2563" s="1">
        <v>65243578.451299801</v>
      </c>
      <c r="F2563">
        <v>33.028117465211899</v>
      </c>
      <c r="G2563" t="s">
        <v>462</v>
      </c>
    </row>
    <row r="2564" spans="1:7" x14ac:dyDescent="0.3">
      <c r="A2564">
        <v>2562</v>
      </c>
      <c r="B2564">
        <v>2023</v>
      </c>
      <c r="C2564">
        <v>3</v>
      </c>
      <c r="E2564" s="1">
        <v>50371439.409029402</v>
      </c>
      <c r="F2564">
        <v>39.199937891960097</v>
      </c>
      <c r="G2564" t="s">
        <v>462</v>
      </c>
    </row>
    <row r="2565" spans="1:7" x14ac:dyDescent="0.3">
      <c r="A2565">
        <v>2563</v>
      </c>
      <c r="B2565">
        <v>2023</v>
      </c>
      <c r="C2565">
        <v>3</v>
      </c>
      <c r="D2565" t="s">
        <v>577</v>
      </c>
      <c r="E2565" s="1">
        <v>556126121.47272003</v>
      </c>
      <c r="F2565">
        <v>124.18869245272801</v>
      </c>
      <c r="G2565" t="s">
        <v>462</v>
      </c>
    </row>
    <row r="2566" spans="1:7" x14ac:dyDescent="0.3">
      <c r="A2566">
        <v>2564</v>
      </c>
      <c r="B2566">
        <v>2023</v>
      </c>
      <c r="C2566">
        <v>3</v>
      </c>
      <c r="D2566" t="s">
        <v>578</v>
      </c>
      <c r="E2566" s="1">
        <v>1024312239.624</v>
      </c>
      <c r="F2566">
        <v>101.12242608449</v>
      </c>
      <c r="G2566" t="s">
        <v>462</v>
      </c>
    </row>
    <row r="2567" spans="1:7" x14ac:dyDescent="0.3">
      <c r="A2567">
        <v>2565</v>
      </c>
      <c r="B2567">
        <v>2023</v>
      </c>
      <c r="C2567">
        <v>3</v>
      </c>
      <c r="D2567" t="s">
        <v>579</v>
      </c>
      <c r="E2567" s="1">
        <v>739992235.71109498</v>
      </c>
      <c r="F2567">
        <v>82.883363339210803</v>
      </c>
      <c r="G2567" t="s">
        <v>462</v>
      </c>
    </row>
    <row r="2568" spans="1:7" x14ac:dyDescent="0.3">
      <c r="A2568">
        <v>2566</v>
      </c>
      <c r="B2568">
        <v>2023</v>
      </c>
      <c r="C2568">
        <v>3</v>
      </c>
      <c r="D2568" t="s">
        <v>580</v>
      </c>
      <c r="E2568" s="1">
        <v>5512709205.3105698</v>
      </c>
      <c r="F2568">
        <v>70.199304516117394</v>
      </c>
      <c r="G2568" t="s">
        <v>462</v>
      </c>
    </row>
    <row r="2569" spans="1:7" x14ac:dyDescent="0.3">
      <c r="A2569">
        <v>2567</v>
      </c>
      <c r="B2569">
        <v>2023</v>
      </c>
      <c r="C2569">
        <v>3</v>
      </c>
      <c r="D2569" t="s">
        <v>581</v>
      </c>
      <c r="E2569" s="1">
        <v>7164472132.1464901</v>
      </c>
      <c r="F2569">
        <v>39.894989719529299</v>
      </c>
      <c r="G2569" t="s">
        <v>462</v>
      </c>
    </row>
    <row r="2570" spans="1:7" x14ac:dyDescent="0.3">
      <c r="A2570">
        <v>2568</v>
      </c>
      <c r="B2570">
        <v>2023</v>
      </c>
      <c r="C2570">
        <v>3</v>
      </c>
      <c r="D2570" t="s">
        <v>582</v>
      </c>
      <c r="E2570" s="1">
        <v>6661812818.3780298</v>
      </c>
      <c r="F2570">
        <v>34.504134672534398</v>
      </c>
      <c r="G2570" t="s">
        <v>462</v>
      </c>
    </row>
    <row r="2571" spans="1:7" x14ac:dyDescent="0.3">
      <c r="A2571">
        <v>2569</v>
      </c>
      <c r="B2571">
        <v>2023</v>
      </c>
      <c r="C2571">
        <v>3</v>
      </c>
      <c r="D2571" t="s">
        <v>583</v>
      </c>
      <c r="E2571" s="1">
        <v>406286451.81799197</v>
      </c>
      <c r="F2571">
        <v>34.405061868836597</v>
      </c>
      <c r="G2571" t="s">
        <v>462</v>
      </c>
    </row>
    <row r="2572" spans="1:7" x14ac:dyDescent="0.3">
      <c r="A2572">
        <v>2570</v>
      </c>
      <c r="B2572">
        <v>2023</v>
      </c>
      <c r="C2572">
        <v>3</v>
      </c>
      <c r="D2572" t="s">
        <v>584</v>
      </c>
      <c r="E2572" s="1">
        <v>3932706090.7608199</v>
      </c>
      <c r="F2572">
        <v>92.238203960658396</v>
      </c>
      <c r="G2572" t="s">
        <v>462</v>
      </c>
    </row>
    <row r="2573" spans="1:7" x14ac:dyDescent="0.3">
      <c r="A2573">
        <v>2571</v>
      </c>
      <c r="B2573">
        <v>2023</v>
      </c>
      <c r="C2573">
        <v>3</v>
      </c>
      <c r="D2573" t="s">
        <v>585</v>
      </c>
      <c r="E2573" s="1">
        <v>3973088280.6458302</v>
      </c>
      <c r="F2573">
        <v>109.956526921611</v>
      </c>
      <c r="G2573" t="s">
        <v>462</v>
      </c>
    </row>
    <row r="2574" spans="1:7" x14ac:dyDescent="0.3">
      <c r="A2574">
        <v>2572</v>
      </c>
      <c r="B2574">
        <v>2023</v>
      </c>
      <c r="C2574">
        <v>3</v>
      </c>
      <c r="D2574" t="s">
        <v>586</v>
      </c>
      <c r="E2574" s="1">
        <v>5535120142.6341896</v>
      </c>
      <c r="F2574">
        <v>60.3451996199394</v>
      </c>
      <c r="G2574" t="s">
        <v>462</v>
      </c>
    </row>
    <row r="2575" spans="1:7" x14ac:dyDescent="0.3">
      <c r="A2575">
        <v>2573</v>
      </c>
      <c r="B2575">
        <v>2023</v>
      </c>
      <c r="C2575">
        <v>3</v>
      </c>
      <c r="D2575" t="s">
        <v>587</v>
      </c>
      <c r="E2575" s="1">
        <v>2192163995.0931001</v>
      </c>
      <c r="F2575">
        <v>130.49507759284501</v>
      </c>
      <c r="G2575" t="s">
        <v>462</v>
      </c>
    </row>
    <row r="2576" spans="1:7" x14ac:dyDescent="0.3">
      <c r="A2576">
        <v>2574</v>
      </c>
      <c r="B2576">
        <v>2023</v>
      </c>
      <c r="C2576">
        <v>3</v>
      </c>
      <c r="D2576" t="s">
        <v>588</v>
      </c>
      <c r="E2576" s="1">
        <v>8407024390.8218403</v>
      </c>
      <c r="F2576">
        <v>66.243027503771401</v>
      </c>
      <c r="G2576" t="s">
        <v>462</v>
      </c>
    </row>
    <row r="2577" spans="1:7" x14ac:dyDescent="0.3">
      <c r="A2577">
        <v>2575</v>
      </c>
      <c r="B2577">
        <v>2023</v>
      </c>
      <c r="C2577">
        <v>3</v>
      </c>
      <c r="D2577" t="s">
        <v>589</v>
      </c>
      <c r="E2577" s="1">
        <v>1198291253.1898401</v>
      </c>
      <c r="F2577">
        <v>126.960161195759</v>
      </c>
      <c r="G2577" t="s">
        <v>462</v>
      </c>
    </row>
    <row r="2578" spans="1:7" x14ac:dyDescent="0.3">
      <c r="A2578">
        <v>2576</v>
      </c>
      <c r="B2578">
        <v>2023</v>
      </c>
      <c r="C2578">
        <v>3</v>
      </c>
      <c r="D2578" t="s">
        <v>590</v>
      </c>
      <c r="E2578" s="1">
        <v>356173001.030999</v>
      </c>
      <c r="F2578">
        <v>111.42910658404701</v>
      </c>
      <c r="G2578" t="s">
        <v>462</v>
      </c>
    </row>
    <row r="2579" spans="1:7" x14ac:dyDescent="0.3">
      <c r="A2579">
        <v>2577</v>
      </c>
      <c r="B2579">
        <v>2023</v>
      </c>
      <c r="C2579">
        <v>3</v>
      </c>
      <c r="D2579" t="s">
        <v>591</v>
      </c>
      <c r="E2579" s="1">
        <v>454996731.91757298</v>
      </c>
      <c r="F2579">
        <v>112.02850911828401</v>
      </c>
      <c r="G2579" t="s">
        <v>462</v>
      </c>
    </row>
    <row r="2580" spans="1:7" x14ac:dyDescent="0.3">
      <c r="A2580">
        <v>2578</v>
      </c>
      <c r="B2580">
        <v>2023</v>
      </c>
      <c r="C2580">
        <v>3</v>
      </c>
      <c r="D2580" t="s">
        <v>592</v>
      </c>
      <c r="E2580" s="1">
        <v>521814786.00248098</v>
      </c>
      <c r="F2580">
        <v>113.09078310282899</v>
      </c>
      <c r="G2580" t="s">
        <v>462</v>
      </c>
    </row>
    <row r="2581" spans="1:7" x14ac:dyDescent="0.3">
      <c r="A2581">
        <v>2579</v>
      </c>
      <c r="B2581">
        <v>2023</v>
      </c>
      <c r="C2581">
        <v>3</v>
      </c>
      <c r="D2581" t="s">
        <v>593</v>
      </c>
      <c r="E2581" s="1">
        <v>432368951.73227799</v>
      </c>
      <c r="F2581">
        <v>114.922165221794</v>
      </c>
      <c r="G2581" t="s">
        <v>462</v>
      </c>
    </row>
    <row r="2582" spans="1:7" x14ac:dyDescent="0.3">
      <c r="A2582">
        <v>2580</v>
      </c>
      <c r="B2582">
        <v>2023</v>
      </c>
      <c r="C2582">
        <v>3</v>
      </c>
      <c r="D2582" t="s">
        <v>594</v>
      </c>
      <c r="E2582" s="1">
        <v>686202133.41617095</v>
      </c>
      <c r="F2582">
        <v>100.949355355073</v>
      </c>
      <c r="G2582" t="s">
        <v>462</v>
      </c>
    </row>
    <row r="2583" spans="1:7" x14ac:dyDescent="0.3">
      <c r="A2583">
        <v>2581</v>
      </c>
      <c r="B2583">
        <v>2023</v>
      </c>
      <c r="C2583">
        <v>3</v>
      </c>
      <c r="D2583" t="s">
        <v>595</v>
      </c>
      <c r="E2583" s="1">
        <v>443688167.58483201</v>
      </c>
      <c r="F2583">
        <v>119.164778588865</v>
      </c>
      <c r="G2583" t="s">
        <v>462</v>
      </c>
    </row>
    <row r="2584" spans="1:7" x14ac:dyDescent="0.3">
      <c r="A2584">
        <v>2582</v>
      </c>
      <c r="B2584">
        <v>2023</v>
      </c>
      <c r="C2584">
        <v>3</v>
      </c>
      <c r="D2584" t="s">
        <v>596</v>
      </c>
      <c r="E2584" s="1">
        <v>547816756.07480204</v>
      </c>
      <c r="F2584">
        <v>126.75813489335</v>
      </c>
      <c r="G2584" t="s">
        <v>462</v>
      </c>
    </row>
    <row r="2585" spans="1:7" x14ac:dyDescent="0.3">
      <c r="A2585">
        <v>2583</v>
      </c>
      <c r="B2585">
        <v>2023</v>
      </c>
      <c r="C2585">
        <v>4</v>
      </c>
      <c r="D2585" t="s">
        <v>558</v>
      </c>
      <c r="E2585" s="1">
        <v>1833825795.12988</v>
      </c>
      <c r="F2585">
        <v>121.18940633958501</v>
      </c>
      <c r="G2585" t="s">
        <v>462</v>
      </c>
    </row>
    <row r="2586" spans="1:7" x14ac:dyDescent="0.3">
      <c r="A2586">
        <v>2584</v>
      </c>
      <c r="B2586">
        <v>2023</v>
      </c>
      <c r="C2586">
        <v>4</v>
      </c>
      <c r="D2586" t="s">
        <v>559</v>
      </c>
      <c r="E2586" s="1">
        <v>748665255.43713903</v>
      </c>
      <c r="F2586">
        <v>568.57754335264201</v>
      </c>
      <c r="G2586" t="s">
        <v>462</v>
      </c>
    </row>
    <row r="2587" spans="1:7" x14ac:dyDescent="0.3">
      <c r="A2587">
        <v>2585</v>
      </c>
      <c r="B2587">
        <v>2023</v>
      </c>
      <c r="C2587">
        <v>4</v>
      </c>
      <c r="D2587" t="s">
        <v>560</v>
      </c>
      <c r="E2587" s="1">
        <v>8269171080.7181702</v>
      </c>
      <c r="F2587">
        <v>263.33525948728698</v>
      </c>
      <c r="G2587" t="s">
        <v>462</v>
      </c>
    </row>
    <row r="2588" spans="1:7" x14ac:dyDescent="0.3">
      <c r="A2588">
        <v>2586</v>
      </c>
      <c r="B2588">
        <v>2023</v>
      </c>
      <c r="C2588">
        <v>4</v>
      </c>
      <c r="D2588" t="s">
        <v>561</v>
      </c>
      <c r="E2588" s="1">
        <v>721383548.63761795</v>
      </c>
      <c r="F2588">
        <v>364.598768197254</v>
      </c>
      <c r="G2588" t="s">
        <v>462</v>
      </c>
    </row>
    <row r="2589" spans="1:7" x14ac:dyDescent="0.3">
      <c r="A2589">
        <v>2587</v>
      </c>
      <c r="B2589">
        <v>2023</v>
      </c>
      <c r="C2589">
        <v>4</v>
      </c>
      <c r="D2589" t="s">
        <v>562</v>
      </c>
      <c r="E2589" s="1">
        <v>258287561.34354299</v>
      </c>
      <c r="F2589">
        <v>432.16522562883603</v>
      </c>
      <c r="G2589" t="s">
        <v>462</v>
      </c>
    </row>
    <row r="2590" spans="1:7" x14ac:dyDescent="0.3">
      <c r="A2590">
        <v>2588</v>
      </c>
      <c r="B2590">
        <v>2023</v>
      </c>
      <c r="C2590">
        <v>4</v>
      </c>
      <c r="D2590" t="s">
        <v>563</v>
      </c>
      <c r="E2590" s="1">
        <v>610974628.21291006</v>
      </c>
      <c r="F2590">
        <v>420.01301155609502</v>
      </c>
      <c r="G2590" t="s">
        <v>462</v>
      </c>
    </row>
    <row r="2591" spans="1:7" x14ac:dyDescent="0.3">
      <c r="A2591">
        <v>2589</v>
      </c>
      <c r="B2591">
        <v>2023</v>
      </c>
      <c r="C2591">
        <v>4</v>
      </c>
      <c r="D2591" t="s">
        <v>564</v>
      </c>
      <c r="E2591" s="1">
        <v>227211778.53975901</v>
      </c>
      <c r="F2591">
        <v>349.78410300401401</v>
      </c>
      <c r="G2591" t="s">
        <v>462</v>
      </c>
    </row>
    <row r="2592" spans="1:7" x14ac:dyDescent="0.3">
      <c r="A2592">
        <v>2590</v>
      </c>
      <c r="B2592">
        <v>2023</v>
      </c>
      <c r="C2592">
        <v>4</v>
      </c>
      <c r="D2592" t="s">
        <v>565</v>
      </c>
      <c r="E2592" s="1">
        <v>3177950106.6955199</v>
      </c>
      <c r="F2592">
        <v>275.73750525358997</v>
      </c>
      <c r="G2592" t="s">
        <v>462</v>
      </c>
    </row>
    <row r="2593" spans="1:7" x14ac:dyDescent="0.3">
      <c r="A2593">
        <v>2591</v>
      </c>
      <c r="B2593">
        <v>2023</v>
      </c>
      <c r="C2593">
        <v>4</v>
      </c>
      <c r="D2593" t="s">
        <v>566</v>
      </c>
      <c r="E2593" s="1">
        <v>7443299576.6343002</v>
      </c>
      <c r="F2593">
        <v>162.48254324355099</v>
      </c>
      <c r="G2593" t="s">
        <v>462</v>
      </c>
    </row>
    <row r="2594" spans="1:7" x14ac:dyDescent="0.3">
      <c r="A2594">
        <v>2592</v>
      </c>
      <c r="B2594">
        <v>2023</v>
      </c>
      <c r="C2594">
        <v>4</v>
      </c>
      <c r="D2594" t="s">
        <v>567</v>
      </c>
      <c r="E2594" s="1">
        <v>320814751.264112</v>
      </c>
      <c r="F2594">
        <v>356.91770948224701</v>
      </c>
      <c r="G2594" t="s">
        <v>462</v>
      </c>
    </row>
    <row r="2595" spans="1:7" x14ac:dyDescent="0.3">
      <c r="A2595">
        <v>2593</v>
      </c>
      <c r="B2595">
        <v>2023</v>
      </c>
      <c r="C2595">
        <v>4</v>
      </c>
      <c r="D2595" t="s">
        <v>568</v>
      </c>
      <c r="E2595" s="1">
        <v>10295748731.2568</v>
      </c>
      <c r="F2595">
        <v>304.304599448104</v>
      </c>
      <c r="G2595" t="s">
        <v>462</v>
      </c>
    </row>
    <row r="2596" spans="1:7" x14ac:dyDescent="0.3">
      <c r="A2596">
        <v>2594</v>
      </c>
      <c r="B2596">
        <v>2023</v>
      </c>
      <c r="C2596">
        <v>4</v>
      </c>
      <c r="D2596" t="s">
        <v>569</v>
      </c>
      <c r="E2596" s="1">
        <v>453167914.92408299</v>
      </c>
      <c r="F2596">
        <v>288.32019756276702</v>
      </c>
      <c r="G2596" t="s">
        <v>462</v>
      </c>
    </row>
    <row r="2597" spans="1:7" x14ac:dyDescent="0.3">
      <c r="A2597">
        <v>2595</v>
      </c>
      <c r="B2597">
        <v>2023</v>
      </c>
      <c r="C2597">
        <v>4</v>
      </c>
      <c r="D2597" t="s">
        <v>570</v>
      </c>
      <c r="E2597" s="1">
        <v>11800844813.4471</v>
      </c>
      <c r="F2597">
        <v>221.729113403459</v>
      </c>
      <c r="G2597" t="s">
        <v>462</v>
      </c>
    </row>
    <row r="2598" spans="1:7" x14ac:dyDescent="0.3">
      <c r="A2598">
        <v>2596</v>
      </c>
      <c r="B2598">
        <v>2023</v>
      </c>
      <c r="C2598">
        <v>4</v>
      </c>
      <c r="D2598" t="s">
        <v>571</v>
      </c>
      <c r="E2598" s="1">
        <v>376596900.34721798</v>
      </c>
      <c r="F2598">
        <v>303.407803223408</v>
      </c>
      <c r="G2598" t="s">
        <v>462</v>
      </c>
    </row>
    <row r="2599" spans="1:7" x14ac:dyDescent="0.3">
      <c r="A2599">
        <v>2597</v>
      </c>
      <c r="B2599">
        <v>2023</v>
      </c>
      <c r="C2599">
        <v>4</v>
      </c>
      <c r="D2599" t="s">
        <v>572</v>
      </c>
      <c r="E2599" s="1">
        <v>445516204.77779102</v>
      </c>
      <c r="F2599">
        <v>262.25669492060399</v>
      </c>
      <c r="G2599" t="s">
        <v>462</v>
      </c>
    </row>
    <row r="2600" spans="1:7" x14ac:dyDescent="0.3">
      <c r="A2600">
        <v>2598</v>
      </c>
      <c r="B2600">
        <v>2023</v>
      </c>
      <c r="C2600">
        <v>4</v>
      </c>
      <c r="D2600" t="s">
        <v>573</v>
      </c>
      <c r="E2600" s="1">
        <v>3676590388.79213</v>
      </c>
      <c r="F2600">
        <v>255.54974899179001</v>
      </c>
      <c r="G2600" t="s">
        <v>462</v>
      </c>
    </row>
    <row r="2601" spans="1:7" x14ac:dyDescent="0.3">
      <c r="A2601">
        <v>2599</v>
      </c>
      <c r="B2601">
        <v>2023</v>
      </c>
      <c r="C2601">
        <v>4</v>
      </c>
      <c r="D2601" t="s">
        <v>575</v>
      </c>
      <c r="E2601" s="1">
        <v>15608902054.800699</v>
      </c>
      <c r="F2601">
        <v>221.69679418555</v>
      </c>
      <c r="G2601" t="s">
        <v>462</v>
      </c>
    </row>
    <row r="2602" spans="1:7" x14ac:dyDescent="0.3">
      <c r="A2602">
        <v>2600</v>
      </c>
      <c r="B2602">
        <v>2023</v>
      </c>
      <c r="C2602">
        <v>4</v>
      </c>
      <c r="D2602" t="s">
        <v>576</v>
      </c>
      <c r="E2602" s="1">
        <v>9119548004.6359005</v>
      </c>
      <c r="F2602">
        <v>200.32093619737199</v>
      </c>
      <c r="G2602" t="s">
        <v>462</v>
      </c>
    </row>
    <row r="2603" spans="1:7" x14ac:dyDescent="0.3">
      <c r="A2603">
        <v>2601</v>
      </c>
      <c r="B2603">
        <v>2023</v>
      </c>
      <c r="C2603">
        <v>4</v>
      </c>
      <c r="E2603" s="1">
        <v>161501956.81839201</v>
      </c>
      <c r="F2603">
        <v>302.83167309626202</v>
      </c>
      <c r="G2603" t="s">
        <v>462</v>
      </c>
    </row>
    <row r="2604" spans="1:7" x14ac:dyDescent="0.3">
      <c r="A2604">
        <v>2602</v>
      </c>
      <c r="B2604">
        <v>2023</v>
      </c>
      <c r="C2604">
        <v>4</v>
      </c>
      <c r="E2604" s="1">
        <v>65243578.451299801</v>
      </c>
      <c r="F2604">
        <v>308.14040827497502</v>
      </c>
      <c r="G2604" t="s">
        <v>462</v>
      </c>
    </row>
    <row r="2605" spans="1:7" x14ac:dyDescent="0.3">
      <c r="A2605">
        <v>2603</v>
      </c>
      <c r="B2605">
        <v>2023</v>
      </c>
      <c r="C2605">
        <v>4</v>
      </c>
      <c r="E2605" s="1">
        <v>50371439.409029402</v>
      </c>
      <c r="F2605">
        <v>313.42418421506801</v>
      </c>
      <c r="G2605" t="s">
        <v>462</v>
      </c>
    </row>
    <row r="2606" spans="1:7" x14ac:dyDescent="0.3">
      <c r="A2606">
        <v>2604</v>
      </c>
      <c r="B2606">
        <v>2023</v>
      </c>
      <c r="C2606">
        <v>4</v>
      </c>
      <c r="D2606" t="s">
        <v>577</v>
      </c>
      <c r="E2606" s="1">
        <v>556126121.47272003</v>
      </c>
      <c r="F2606">
        <v>358.11793171706398</v>
      </c>
      <c r="G2606" t="s">
        <v>462</v>
      </c>
    </row>
    <row r="2607" spans="1:7" x14ac:dyDescent="0.3">
      <c r="A2607">
        <v>2605</v>
      </c>
      <c r="B2607">
        <v>2023</v>
      </c>
      <c r="C2607">
        <v>4</v>
      </c>
      <c r="D2607" t="s">
        <v>578</v>
      </c>
      <c r="E2607" s="1">
        <v>1024312239.624</v>
      </c>
      <c r="F2607">
        <v>238.30389626214</v>
      </c>
      <c r="G2607" t="s">
        <v>462</v>
      </c>
    </row>
    <row r="2608" spans="1:7" x14ac:dyDescent="0.3">
      <c r="A2608">
        <v>2606</v>
      </c>
      <c r="B2608">
        <v>2023</v>
      </c>
      <c r="C2608">
        <v>4</v>
      </c>
      <c r="D2608" t="s">
        <v>579</v>
      </c>
      <c r="E2608" s="1">
        <v>739992235.71109498</v>
      </c>
      <c r="F2608">
        <v>229.33491214311701</v>
      </c>
      <c r="G2608" t="s">
        <v>462</v>
      </c>
    </row>
    <row r="2609" spans="1:7" x14ac:dyDescent="0.3">
      <c r="A2609">
        <v>2607</v>
      </c>
      <c r="B2609">
        <v>2023</v>
      </c>
      <c r="C2609">
        <v>4</v>
      </c>
      <c r="D2609" t="s">
        <v>580</v>
      </c>
      <c r="E2609" s="1">
        <v>5512709205.3105698</v>
      </c>
      <c r="F2609">
        <v>193.55940576874599</v>
      </c>
      <c r="G2609" t="s">
        <v>462</v>
      </c>
    </row>
    <row r="2610" spans="1:7" x14ac:dyDescent="0.3">
      <c r="A2610">
        <v>2608</v>
      </c>
      <c r="B2610">
        <v>2023</v>
      </c>
      <c r="C2610">
        <v>4</v>
      </c>
      <c r="D2610" t="s">
        <v>581</v>
      </c>
      <c r="E2610" s="1">
        <v>7164472132.1464901</v>
      </c>
      <c r="F2610">
        <v>311.99310773421797</v>
      </c>
      <c r="G2610" t="s">
        <v>462</v>
      </c>
    </row>
    <row r="2611" spans="1:7" x14ac:dyDescent="0.3">
      <c r="A2611">
        <v>2609</v>
      </c>
      <c r="B2611">
        <v>2023</v>
      </c>
      <c r="C2611">
        <v>4</v>
      </c>
      <c r="D2611" t="s">
        <v>582</v>
      </c>
      <c r="E2611" s="1">
        <v>6661812818.3780298</v>
      </c>
      <c r="F2611">
        <v>169.08893610916201</v>
      </c>
      <c r="G2611" t="s">
        <v>462</v>
      </c>
    </row>
    <row r="2612" spans="1:7" x14ac:dyDescent="0.3">
      <c r="A2612">
        <v>2610</v>
      </c>
      <c r="B2612">
        <v>2023</v>
      </c>
      <c r="C2612">
        <v>4</v>
      </c>
      <c r="D2612" t="s">
        <v>583</v>
      </c>
      <c r="E2612" s="1">
        <v>406286451.81799197</v>
      </c>
      <c r="F2612">
        <v>341.21129720687799</v>
      </c>
      <c r="G2612" t="s">
        <v>462</v>
      </c>
    </row>
    <row r="2613" spans="1:7" x14ac:dyDescent="0.3">
      <c r="A2613">
        <v>2611</v>
      </c>
      <c r="B2613">
        <v>2023</v>
      </c>
      <c r="C2613">
        <v>4</v>
      </c>
      <c r="D2613" t="s">
        <v>584</v>
      </c>
      <c r="E2613" s="1">
        <v>3932706090.7608199</v>
      </c>
      <c r="F2613">
        <v>324.10250212186401</v>
      </c>
      <c r="G2613" t="s">
        <v>462</v>
      </c>
    </row>
    <row r="2614" spans="1:7" x14ac:dyDescent="0.3">
      <c r="A2614">
        <v>2612</v>
      </c>
      <c r="B2614">
        <v>2023</v>
      </c>
      <c r="C2614">
        <v>4</v>
      </c>
      <c r="D2614" t="s">
        <v>585</v>
      </c>
      <c r="E2614" s="1">
        <v>3973088280.6458302</v>
      </c>
      <c r="F2614">
        <v>455.09363909951497</v>
      </c>
      <c r="G2614" t="s">
        <v>462</v>
      </c>
    </row>
    <row r="2615" spans="1:7" x14ac:dyDescent="0.3">
      <c r="A2615">
        <v>2613</v>
      </c>
      <c r="B2615">
        <v>2023</v>
      </c>
      <c r="C2615">
        <v>4</v>
      </c>
      <c r="D2615" t="s">
        <v>586</v>
      </c>
      <c r="E2615" s="1">
        <v>5535120142.6341896</v>
      </c>
      <c r="F2615">
        <v>148.664652327173</v>
      </c>
      <c r="G2615" t="s">
        <v>462</v>
      </c>
    </row>
    <row r="2616" spans="1:7" x14ac:dyDescent="0.3">
      <c r="A2616">
        <v>2614</v>
      </c>
      <c r="B2616">
        <v>2023</v>
      </c>
      <c r="C2616">
        <v>4</v>
      </c>
      <c r="D2616" t="s">
        <v>587</v>
      </c>
      <c r="E2616" s="1">
        <v>2192163995.0931001</v>
      </c>
      <c r="F2616">
        <v>519.44215809695504</v>
      </c>
      <c r="G2616" t="s">
        <v>462</v>
      </c>
    </row>
    <row r="2617" spans="1:7" x14ac:dyDescent="0.3">
      <c r="A2617">
        <v>2615</v>
      </c>
      <c r="B2617">
        <v>2023</v>
      </c>
      <c r="C2617">
        <v>4</v>
      </c>
      <c r="D2617" t="s">
        <v>588</v>
      </c>
      <c r="E2617" s="1">
        <v>8407024390.8218403</v>
      </c>
      <c r="F2617">
        <v>247.042143003505</v>
      </c>
      <c r="G2617" t="s">
        <v>462</v>
      </c>
    </row>
    <row r="2618" spans="1:7" x14ac:dyDescent="0.3">
      <c r="A2618">
        <v>2616</v>
      </c>
      <c r="B2618">
        <v>2023</v>
      </c>
      <c r="C2618">
        <v>4</v>
      </c>
      <c r="D2618" t="s">
        <v>589</v>
      </c>
      <c r="E2618" s="1">
        <v>1198291253.1898401</v>
      </c>
      <c r="F2618">
        <v>556.47124909847196</v>
      </c>
      <c r="G2618" t="s">
        <v>462</v>
      </c>
    </row>
    <row r="2619" spans="1:7" x14ac:dyDescent="0.3">
      <c r="A2619">
        <v>2617</v>
      </c>
      <c r="B2619">
        <v>2023</v>
      </c>
      <c r="C2619">
        <v>4</v>
      </c>
      <c r="D2619" t="s">
        <v>590</v>
      </c>
      <c r="E2619" s="1">
        <v>356173001.030999</v>
      </c>
      <c r="F2619">
        <v>473.97539773754698</v>
      </c>
      <c r="G2619" t="s">
        <v>462</v>
      </c>
    </row>
    <row r="2620" spans="1:7" x14ac:dyDescent="0.3">
      <c r="A2620">
        <v>2618</v>
      </c>
      <c r="B2620">
        <v>2023</v>
      </c>
      <c r="C2620">
        <v>4</v>
      </c>
      <c r="D2620" t="s">
        <v>591</v>
      </c>
      <c r="E2620" s="1">
        <v>454996731.91757298</v>
      </c>
      <c r="F2620">
        <v>428.01717317281498</v>
      </c>
      <c r="G2620" t="s">
        <v>462</v>
      </c>
    </row>
    <row r="2621" spans="1:7" x14ac:dyDescent="0.3">
      <c r="A2621">
        <v>2619</v>
      </c>
      <c r="B2621">
        <v>2023</v>
      </c>
      <c r="C2621">
        <v>4</v>
      </c>
      <c r="D2621" t="s">
        <v>592</v>
      </c>
      <c r="E2621" s="1">
        <v>521814786.00248098</v>
      </c>
      <c r="F2621">
        <v>403.08939940737002</v>
      </c>
      <c r="G2621" t="s">
        <v>462</v>
      </c>
    </row>
    <row r="2622" spans="1:7" x14ac:dyDescent="0.3">
      <c r="A2622">
        <v>2620</v>
      </c>
      <c r="B2622">
        <v>2023</v>
      </c>
      <c r="C2622">
        <v>4</v>
      </c>
      <c r="D2622" t="s">
        <v>593</v>
      </c>
      <c r="E2622" s="1">
        <v>432368951.73227799</v>
      </c>
      <c r="F2622">
        <v>330.120017026634</v>
      </c>
      <c r="G2622" t="s">
        <v>462</v>
      </c>
    </row>
    <row r="2623" spans="1:7" x14ac:dyDescent="0.3">
      <c r="A2623">
        <v>2621</v>
      </c>
      <c r="B2623">
        <v>2023</v>
      </c>
      <c r="C2623">
        <v>4</v>
      </c>
      <c r="D2623" t="s">
        <v>594</v>
      </c>
      <c r="E2623" s="1">
        <v>686202133.41617095</v>
      </c>
      <c r="F2623">
        <v>273.51248565436902</v>
      </c>
      <c r="G2623" t="s">
        <v>462</v>
      </c>
    </row>
    <row r="2624" spans="1:7" x14ac:dyDescent="0.3">
      <c r="A2624">
        <v>2622</v>
      </c>
      <c r="B2624">
        <v>2023</v>
      </c>
      <c r="C2624">
        <v>4</v>
      </c>
      <c r="D2624" t="s">
        <v>595</v>
      </c>
      <c r="E2624" s="1">
        <v>443688167.58483201</v>
      </c>
      <c r="F2624">
        <v>359.09247803001102</v>
      </c>
      <c r="G2624" t="s">
        <v>462</v>
      </c>
    </row>
    <row r="2625" spans="1:7" x14ac:dyDescent="0.3">
      <c r="A2625">
        <v>2623</v>
      </c>
      <c r="B2625">
        <v>2023</v>
      </c>
      <c r="C2625">
        <v>4</v>
      </c>
      <c r="D2625" t="s">
        <v>596</v>
      </c>
      <c r="E2625" s="1">
        <v>547816756.07480204</v>
      </c>
      <c r="F2625">
        <v>363.90276961795502</v>
      </c>
      <c r="G2625" t="s">
        <v>462</v>
      </c>
    </row>
    <row r="2626" spans="1:7" x14ac:dyDescent="0.3">
      <c r="A2626">
        <v>2624</v>
      </c>
      <c r="B2626">
        <v>2023</v>
      </c>
      <c r="C2626">
        <v>5</v>
      </c>
      <c r="D2626" t="s">
        <v>558</v>
      </c>
      <c r="E2626" s="1">
        <v>1833825795.12988</v>
      </c>
      <c r="F2626">
        <v>1.5485686651508801</v>
      </c>
      <c r="G2626" t="s">
        <v>462</v>
      </c>
    </row>
    <row r="2627" spans="1:7" x14ac:dyDescent="0.3">
      <c r="A2627">
        <v>2625</v>
      </c>
      <c r="B2627">
        <v>2023</v>
      </c>
      <c r="C2627">
        <v>5</v>
      </c>
      <c r="D2627" t="s">
        <v>559</v>
      </c>
      <c r="E2627" s="1">
        <v>748665255.43713903</v>
      </c>
      <c r="F2627">
        <v>67.397437425798302</v>
      </c>
      <c r="G2627" t="s">
        <v>462</v>
      </c>
    </row>
    <row r="2628" spans="1:7" x14ac:dyDescent="0.3">
      <c r="A2628">
        <v>2626</v>
      </c>
      <c r="B2628">
        <v>2023</v>
      </c>
      <c r="C2628">
        <v>5</v>
      </c>
      <c r="D2628" t="s">
        <v>560</v>
      </c>
      <c r="E2628" s="1">
        <v>8269171080.7181702</v>
      </c>
      <c r="F2628">
        <v>41.417924553885697</v>
      </c>
      <c r="G2628" t="s">
        <v>462</v>
      </c>
    </row>
    <row r="2629" spans="1:7" x14ac:dyDescent="0.3">
      <c r="A2629">
        <v>2627</v>
      </c>
      <c r="B2629">
        <v>2023</v>
      </c>
      <c r="C2629">
        <v>5</v>
      </c>
      <c r="D2629" t="s">
        <v>561</v>
      </c>
      <c r="E2629" s="1">
        <v>721383548.63761795</v>
      </c>
      <c r="F2629">
        <v>105.84502510602699</v>
      </c>
      <c r="G2629" t="s">
        <v>462</v>
      </c>
    </row>
    <row r="2630" spans="1:7" x14ac:dyDescent="0.3">
      <c r="A2630">
        <v>2628</v>
      </c>
      <c r="B2630">
        <v>2023</v>
      </c>
      <c r="C2630">
        <v>5</v>
      </c>
      <c r="D2630" t="s">
        <v>562</v>
      </c>
      <c r="E2630" s="1">
        <v>258287561.34354299</v>
      </c>
      <c r="F2630">
        <v>140.12227874026399</v>
      </c>
      <c r="G2630" t="s">
        <v>462</v>
      </c>
    </row>
    <row r="2631" spans="1:7" x14ac:dyDescent="0.3">
      <c r="A2631">
        <v>2629</v>
      </c>
      <c r="B2631">
        <v>2023</v>
      </c>
      <c r="C2631">
        <v>5</v>
      </c>
      <c r="D2631" t="s">
        <v>563</v>
      </c>
      <c r="E2631" s="1">
        <v>610974628.21291006</v>
      </c>
      <c r="F2631">
        <v>66.752231635161607</v>
      </c>
      <c r="G2631" t="s">
        <v>462</v>
      </c>
    </row>
    <row r="2632" spans="1:7" x14ac:dyDescent="0.3">
      <c r="A2632">
        <v>2630</v>
      </c>
      <c r="B2632">
        <v>2023</v>
      </c>
      <c r="C2632">
        <v>5</v>
      </c>
      <c r="D2632" t="s">
        <v>564</v>
      </c>
      <c r="E2632" s="1">
        <v>227211778.53975901</v>
      </c>
      <c r="F2632">
        <v>114.330252360803</v>
      </c>
      <c r="G2632" t="s">
        <v>462</v>
      </c>
    </row>
    <row r="2633" spans="1:7" x14ac:dyDescent="0.3">
      <c r="A2633">
        <v>2631</v>
      </c>
      <c r="B2633">
        <v>2023</v>
      </c>
      <c r="C2633">
        <v>5</v>
      </c>
      <c r="D2633" t="s">
        <v>565</v>
      </c>
      <c r="E2633" s="1">
        <v>3177950106.6955199</v>
      </c>
      <c r="F2633">
        <v>36.788150860688198</v>
      </c>
      <c r="G2633" t="s">
        <v>462</v>
      </c>
    </row>
    <row r="2634" spans="1:7" x14ac:dyDescent="0.3">
      <c r="A2634">
        <v>2632</v>
      </c>
      <c r="B2634">
        <v>2023</v>
      </c>
      <c r="C2634">
        <v>5</v>
      </c>
      <c r="D2634" t="s">
        <v>566</v>
      </c>
      <c r="E2634" s="1">
        <v>7443299576.6343002</v>
      </c>
      <c r="F2634">
        <v>8.1289468568190397</v>
      </c>
      <c r="G2634" t="s">
        <v>462</v>
      </c>
    </row>
    <row r="2635" spans="1:7" x14ac:dyDescent="0.3">
      <c r="A2635">
        <v>2633</v>
      </c>
      <c r="B2635">
        <v>2023</v>
      </c>
      <c r="C2635">
        <v>5</v>
      </c>
      <c r="D2635" t="s">
        <v>567</v>
      </c>
      <c r="E2635" s="1">
        <v>320814751.264112</v>
      </c>
      <c r="F2635">
        <v>118.3165482847</v>
      </c>
      <c r="G2635" t="s">
        <v>462</v>
      </c>
    </row>
    <row r="2636" spans="1:7" x14ac:dyDescent="0.3">
      <c r="A2636">
        <v>2634</v>
      </c>
      <c r="B2636">
        <v>2023</v>
      </c>
      <c r="C2636">
        <v>5</v>
      </c>
      <c r="D2636" t="s">
        <v>568</v>
      </c>
      <c r="E2636" s="1">
        <v>10295748731.2568</v>
      </c>
      <c r="F2636">
        <v>59.362002045550497</v>
      </c>
      <c r="G2636" t="s">
        <v>462</v>
      </c>
    </row>
    <row r="2637" spans="1:7" x14ac:dyDescent="0.3">
      <c r="A2637">
        <v>2635</v>
      </c>
      <c r="B2637">
        <v>2023</v>
      </c>
      <c r="C2637">
        <v>5</v>
      </c>
      <c r="D2637" t="s">
        <v>569</v>
      </c>
      <c r="E2637" s="1">
        <v>453167914.92408299</v>
      </c>
      <c r="F2637">
        <v>52.508401660391499</v>
      </c>
      <c r="G2637" t="s">
        <v>462</v>
      </c>
    </row>
    <row r="2638" spans="1:7" x14ac:dyDescent="0.3">
      <c r="A2638">
        <v>2636</v>
      </c>
      <c r="B2638">
        <v>2023</v>
      </c>
      <c r="C2638">
        <v>5</v>
      </c>
      <c r="D2638" t="s">
        <v>570</v>
      </c>
      <c r="E2638" s="1">
        <v>11800844813.4471</v>
      </c>
      <c r="F2638">
        <v>15.7160137707906</v>
      </c>
      <c r="G2638" t="s">
        <v>462</v>
      </c>
    </row>
    <row r="2639" spans="1:7" x14ac:dyDescent="0.3">
      <c r="A2639">
        <v>2637</v>
      </c>
      <c r="B2639">
        <v>2023</v>
      </c>
      <c r="C2639">
        <v>5</v>
      </c>
      <c r="D2639" t="s">
        <v>571</v>
      </c>
      <c r="E2639" s="1">
        <v>376596900.34721798</v>
      </c>
      <c r="F2639">
        <v>103.98904054731</v>
      </c>
      <c r="G2639" t="s">
        <v>462</v>
      </c>
    </row>
    <row r="2640" spans="1:7" x14ac:dyDescent="0.3">
      <c r="A2640">
        <v>2638</v>
      </c>
      <c r="B2640">
        <v>2023</v>
      </c>
      <c r="C2640">
        <v>5</v>
      </c>
      <c r="D2640" t="s">
        <v>572</v>
      </c>
      <c r="E2640" s="1">
        <v>445516204.77779102</v>
      </c>
      <c r="F2640">
        <v>79.923040751120695</v>
      </c>
      <c r="G2640" t="s">
        <v>462</v>
      </c>
    </row>
    <row r="2641" spans="1:7" x14ac:dyDescent="0.3">
      <c r="A2641">
        <v>2639</v>
      </c>
      <c r="B2641">
        <v>2023</v>
      </c>
      <c r="C2641">
        <v>5</v>
      </c>
      <c r="D2641" t="s">
        <v>573</v>
      </c>
      <c r="E2641" s="1">
        <v>3676590388.79213</v>
      </c>
      <c r="F2641">
        <v>47.871406367427497</v>
      </c>
      <c r="G2641" t="s">
        <v>462</v>
      </c>
    </row>
    <row r="2642" spans="1:7" x14ac:dyDescent="0.3">
      <c r="A2642">
        <v>2640</v>
      </c>
      <c r="B2642">
        <v>2023</v>
      </c>
      <c r="C2642">
        <v>5</v>
      </c>
      <c r="D2642" t="s">
        <v>575</v>
      </c>
      <c r="E2642" s="1">
        <v>15608902054.800699</v>
      </c>
      <c r="F2642">
        <v>25.4270211316658</v>
      </c>
      <c r="G2642" t="s">
        <v>462</v>
      </c>
    </row>
    <row r="2643" spans="1:7" x14ac:dyDescent="0.3">
      <c r="A2643">
        <v>2641</v>
      </c>
      <c r="B2643">
        <v>2023</v>
      </c>
      <c r="C2643">
        <v>5</v>
      </c>
      <c r="D2643" t="s">
        <v>576</v>
      </c>
      <c r="E2643" s="1">
        <v>9119548004.6359005</v>
      </c>
      <c r="F2643">
        <v>22.078736205106701</v>
      </c>
      <c r="G2643" t="s">
        <v>462</v>
      </c>
    </row>
    <row r="2644" spans="1:7" x14ac:dyDescent="0.3">
      <c r="A2644">
        <v>2642</v>
      </c>
      <c r="B2644">
        <v>2023</v>
      </c>
      <c r="C2644">
        <v>5</v>
      </c>
      <c r="E2644" s="1">
        <v>161501956.81839201</v>
      </c>
      <c r="F2644">
        <v>63.206158466388104</v>
      </c>
      <c r="G2644" t="s">
        <v>462</v>
      </c>
    </row>
    <row r="2645" spans="1:7" x14ac:dyDescent="0.3">
      <c r="A2645">
        <v>2643</v>
      </c>
      <c r="B2645">
        <v>2023</v>
      </c>
      <c r="C2645">
        <v>5</v>
      </c>
      <c r="E2645" s="1">
        <v>65243578.451299801</v>
      </c>
      <c r="F2645">
        <v>69.633550652798107</v>
      </c>
      <c r="G2645" t="s">
        <v>462</v>
      </c>
    </row>
    <row r="2646" spans="1:7" x14ac:dyDescent="0.3">
      <c r="A2646">
        <v>2644</v>
      </c>
      <c r="B2646">
        <v>2023</v>
      </c>
      <c r="C2646">
        <v>5</v>
      </c>
      <c r="E2646" s="1">
        <v>50371439.409029402</v>
      </c>
      <c r="F2646">
        <v>63.207986381649903</v>
      </c>
      <c r="G2646" t="s">
        <v>462</v>
      </c>
    </row>
    <row r="2647" spans="1:7" x14ac:dyDescent="0.3">
      <c r="A2647">
        <v>2645</v>
      </c>
      <c r="B2647">
        <v>2023</v>
      </c>
      <c r="C2647">
        <v>5</v>
      </c>
      <c r="D2647" t="s">
        <v>577</v>
      </c>
      <c r="E2647" s="1">
        <v>556126121.47272003</v>
      </c>
      <c r="F2647">
        <v>130.370246570631</v>
      </c>
      <c r="G2647" t="s">
        <v>462</v>
      </c>
    </row>
    <row r="2648" spans="1:7" x14ac:dyDescent="0.3">
      <c r="A2648">
        <v>2646</v>
      </c>
      <c r="B2648">
        <v>2023</v>
      </c>
      <c r="C2648">
        <v>5</v>
      </c>
      <c r="D2648" t="s">
        <v>578</v>
      </c>
      <c r="E2648" s="1">
        <v>1024312239.624</v>
      </c>
      <c r="F2648">
        <v>73.963025029321301</v>
      </c>
      <c r="G2648" t="s">
        <v>462</v>
      </c>
    </row>
    <row r="2649" spans="1:7" x14ac:dyDescent="0.3">
      <c r="A2649">
        <v>2647</v>
      </c>
      <c r="B2649">
        <v>2023</v>
      </c>
      <c r="C2649">
        <v>5</v>
      </c>
      <c r="D2649" t="s">
        <v>579</v>
      </c>
      <c r="E2649" s="1">
        <v>739992235.71109498</v>
      </c>
      <c r="F2649">
        <v>45.174863462010897</v>
      </c>
      <c r="G2649" t="s">
        <v>462</v>
      </c>
    </row>
    <row r="2650" spans="1:7" x14ac:dyDescent="0.3">
      <c r="A2650">
        <v>2648</v>
      </c>
      <c r="B2650">
        <v>2023</v>
      </c>
      <c r="C2650">
        <v>5</v>
      </c>
      <c r="D2650" t="s">
        <v>580</v>
      </c>
      <c r="E2650" s="1">
        <v>5512709205.3105698</v>
      </c>
      <c r="F2650">
        <v>30.1913338153241</v>
      </c>
      <c r="G2650" t="s">
        <v>462</v>
      </c>
    </row>
    <row r="2651" spans="1:7" x14ac:dyDescent="0.3">
      <c r="A2651">
        <v>2649</v>
      </c>
      <c r="B2651">
        <v>2023</v>
      </c>
      <c r="C2651">
        <v>5</v>
      </c>
      <c r="D2651" t="s">
        <v>581</v>
      </c>
      <c r="E2651" s="1">
        <v>7164472132.1464901</v>
      </c>
      <c r="F2651">
        <v>73.323785464243599</v>
      </c>
      <c r="G2651" t="s">
        <v>462</v>
      </c>
    </row>
    <row r="2652" spans="1:7" x14ac:dyDescent="0.3">
      <c r="A2652">
        <v>2650</v>
      </c>
      <c r="B2652">
        <v>2023</v>
      </c>
      <c r="C2652">
        <v>5</v>
      </c>
      <c r="D2652" t="s">
        <v>582</v>
      </c>
      <c r="E2652" s="1">
        <v>6661812818.3780298</v>
      </c>
      <c r="F2652">
        <v>14.3133536456053</v>
      </c>
      <c r="G2652" t="s">
        <v>462</v>
      </c>
    </row>
    <row r="2653" spans="1:7" x14ac:dyDescent="0.3">
      <c r="A2653">
        <v>2651</v>
      </c>
      <c r="B2653">
        <v>2023</v>
      </c>
      <c r="C2653">
        <v>5</v>
      </c>
      <c r="D2653" t="s">
        <v>583</v>
      </c>
      <c r="E2653" s="1">
        <v>406286451.81799197</v>
      </c>
      <c r="F2653">
        <v>129.60331641643799</v>
      </c>
      <c r="G2653" t="s">
        <v>462</v>
      </c>
    </row>
    <row r="2654" spans="1:7" x14ac:dyDescent="0.3">
      <c r="A2654">
        <v>2652</v>
      </c>
      <c r="B2654">
        <v>2023</v>
      </c>
      <c r="C2654">
        <v>5</v>
      </c>
      <c r="D2654" t="s">
        <v>584</v>
      </c>
      <c r="E2654" s="1">
        <v>3932706090.7608199</v>
      </c>
      <c r="F2654">
        <v>23.1299489603396</v>
      </c>
      <c r="G2654" t="s">
        <v>462</v>
      </c>
    </row>
    <row r="2655" spans="1:7" x14ac:dyDescent="0.3">
      <c r="A2655">
        <v>2653</v>
      </c>
      <c r="B2655">
        <v>2023</v>
      </c>
      <c r="C2655">
        <v>5</v>
      </c>
      <c r="D2655" t="s">
        <v>585</v>
      </c>
      <c r="E2655" s="1">
        <v>3973088280.6458302</v>
      </c>
      <c r="F2655">
        <v>29.474170984470199</v>
      </c>
      <c r="G2655" t="s">
        <v>462</v>
      </c>
    </row>
    <row r="2656" spans="1:7" x14ac:dyDescent="0.3">
      <c r="A2656">
        <v>2654</v>
      </c>
      <c r="B2656">
        <v>2023</v>
      </c>
      <c r="C2656">
        <v>5</v>
      </c>
      <c r="D2656" t="s">
        <v>586</v>
      </c>
      <c r="E2656" s="1">
        <v>5535120142.6341896</v>
      </c>
      <c r="F2656">
        <v>10.3178208137164</v>
      </c>
      <c r="G2656" t="s">
        <v>462</v>
      </c>
    </row>
    <row r="2657" spans="1:7" x14ac:dyDescent="0.3">
      <c r="A2657">
        <v>2655</v>
      </c>
      <c r="B2657">
        <v>2023</v>
      </c>
      <c r="C2657">
        <v>5</v>
      </c>
      <c r="D2657" t="s">
        <v>587</v>
      </c>
      <c r="E2657" s="1">
        <v>2192163995.0931001</v>
      </c>
      <c r="F2657">
        <v>52.041139933824603</v>
      </c>
      <c r="G2657" t="s">
        <v>462</v>
      </c>
    </row>
    <row r="2658" spans="1:7" x14ac:dyDescent="0.3">
      <c r="A2658">
        <v>2656</v>
      </c>
      <c r="B2658">
        <v>2023</v>
      </c>
      <c r="C2658">
        <v>5</v>
      </c>
      <c r="D2658" t="s">
        <v>588</v>
      </c>
      <c r="E2658" s="1">
        <v>8407024390.8218403</v>
      </c>
      <c r="F2658">
        <v>12.2291238401227</v>
      </c>
      <c r="G2658" t="s">
        <v>462</v>
      </c>
    </row>
    <row r="2659" spans="1:7" x14ac:dyDescent="0.3">
      <c r="A2659">
        <v>2657</v>
      </c>
      <c r="B2659">
        <v>2023</v>
      </c>
      <c r="C2659">
        <v>5</v>
      </c>
      <c r="D2659" t="s">
        <v>589</v>
      </c>
      <c r="E2659" s="1">
        <v>1198291253.1898401</v>
      </c>
      <c r="F2659">
        <v>84.778913264696897</v>
      </c>
      <c r="G2659" t="s">
        <v>462</v>
      </c>
    </row>
    <row r="2660" spans="1:7" x14ac:dyDescent="0.3">
      <c r="A2660">
        <v>2658</v>
      </c>
      <c r="B2660">
        <v>2023</v>
      </c>
      <c r="C2660">
        <v>5</v>
      </c>
      <c r="D2660" t="s">
        <v>590</v>
      </c>
      <c r="E2660" s="1">
        <v>356173001.030999</v>
      </c>
      <c r="F2660">
        <v>104.954147733848</v>
      </c>
      <c r="G2660" t="s">
        <v>462</v>
      </c>
    </row>
    <row r="2661" spans="1:7" x14ac:dyDescent="0.3">
      <c r="A2661">
        <v>2659</v>
      </c>
      <c r="B2661">
        <v>2023</v>
      </c>
      <c r="C2661">
        <v>5</v>
      </c>
      <c r="D2661" t="s">
        <v>591</v>
      </c>
      <c r="E2661" s="1">
        <v>454996731.91757298</v>
      </c>
      <c r="F2661">
        <v>104.548335502898</v>
      </c>
      <c r="G2661" t="s">
        <v>462</v>
      </c>
    </row>
    <row r="2662" spans="1:7" x14ac:dyDescent="0.3">
      <c r="A2662">
        <v>2660</v>
      </c>
      <c r="B2662">
        <v>2023</v>
      </c>
      <c r="C2662">
        <v>5</v>
      </c>
      <c r="D2662" t="s">
        <v>592</v>
      </c>
      <c r="E2662" s="1">
        <v>521814786.00248098</v>
      </c>
      <c r="F2662">
        <v>122.47703300148601</v>
      </c>
      <c r="G2662" t="s">
        <v>462</v>
      </c>
    </row>
    <row r="2663" spans="1:7" x14ac:dyDescent="0.3">
      <c r="A2663">
        <v>2661</v>
      </c>
      <c r="B2663">
        <v>2023</v>
      </c>
      <c r="C2663">
        <v>5</v>
      </c>
      <c r="D2663" t="s">
        <v>593</v>
      </c>
      <c r="E2663" s="1">
        <v>432368951.73227799</v>
      </c>
      <c r="F2663">
        <v>108.039334783955</v>
      </c>
      <c r="G2663" t="s">
        <v>462</v>
      </c>
    </row>
    <row r="2664" spans="1:7" x14ac:dyDescent="0.3">
      <c r="A2664">
        <v>2662</v>
      </c>
      <c r="B2664">
        <v>2023</v>
      </c>
      <c r="C2664">
        <v>5</v>
      </c>
      <c r="D2664" t="s">
        <v>594</v>
      </c>
      <c r="E2664" s="1">
        <v>686202133.41617095</v>
      </c>
      <c r="F2664">
        <v>91.169820341802705</v>
      </c>
      <c r="G2664" t="s">
        <v>462</v>
      </c>
    </row>
    <row r="2665" spans="1:7" x14ac:dyDescent="0.3">
      <c r="A2665">
        <v>2663</v>
      </c>
      <c r="B2665">
        <v>2023</v>
      </c>
      <c r="C2665">
        <v>5</v>
      </c>
      <c r="D2665" t="s">
        <v>595</v>
      </c>
      <c r="E2665" s="1">
        <v>443688167.58483201</v>
      </c>
      <c r="F2665">
        <v>127.392915282114</v>
      </c>
      <c r="G2665" t="s">
        <v>462</v>
      </c>
    </row>
    <row r="2666" spans="1:7" x14ac:dyDescent="0.3">
      <c r="A2666">
        <v>2664</v>
      </c>
      <c r="B2666">
        <v>2023</v>
      </c>
      <c r="C2666">
        <v>5</v>
      </c>
      <c r="D2666" t="s">
        <v>596</v>
      </c>
      <c r="E2666" s="1">
        <v>547816756.07480204</v>
      </c>
      <c r="F2666">
        <v>132.28010216207699</v>
      </c>
      <c r="G2666" t="s">
        <v>462</v>
      </c>
    </row>
    <row r="2667" spans="1:7" x14ac:dyDescent="0.3">
      <c r="A2667">
        <v>2665</v>
      </c>
      <c r="B2667">
        <v>2023</v>
      </c>
      <c r="C2667">
        <v>6</v>
      </c>
      <c r="D2667" t="s">
        <v>558</v>
      </c>
      <c r="E2667" s="1">
        <v>1833825795.12988</v>
      </c>
      <c r="F2667">
        <v>0</v>
      </c>
      <c r="G2667" t="s">
        <v>462</v>
      </c>
    </row>
    <row r="2668" spans="1:7" x14ac:dyDescent="0.3">
      <c r="A2668">
        <v>2666</v>
      </c>
      <c r="B2668">
        <v>2023</v>
      </c>
      <c r="C2668">
        <v>6</v>
      </c>
      <c r="D2668" t="s">
        <v>559</v>
      </c>
      <c r="E2668" s="1">
        <v>748665255.43713903</v>
      </c>
      <c r="F2668">
        <v>21.651794186473701</v>
      </c>
      <c r="G2668" t="s">
        <v>462</v>
      </c>
    </row>
    <row r="2669" spans="1:7" x14ac:dyDescent="0.3">
      <c r="A2669">
        <v>2667</v>
      </c>
      <c r="B2669">
        <v>2023</v>
      </c>
      <c r="C2669">
        <v>6</v>
      </c>
      <c r="D2669" t="s">
        <v>560</v>
      </c>
      <c r="E2669" s="1">
        <v>8269171080.7181702</v>
      </c>
      <c r="F2669">
        <v>27.973840659764701</v>
      </c>
      <c r="G2669" t="s">
        <v>462</v>
      </c>
    </row>
    <row r="2670" spans="1:7" x14ac:dyDescent="0.3">
      <c r="A2670">
        <v>2668</v>
      </c>
      <c r="B2670">
        <v>2023</v>
      </c>
      <c r="C2670">
        <v>6</v>
      </c>
      <c r="D2670" t="s">
        <v>561</v>
      </c>
      <c r="E2670" s="1">
        <v>721383548.63761795</v>
      </c>
      <c r="F2670">
        <v>58.751677594913197</v>
      </c>
      <c r="G2670" t="s">
        <v>462</v>
      </c>
    </row>
    <row r="2671" spans="1:7" x14ac:dyDescent="0.3">
      <c r="A2671">
        <v>2669</v>
      </c>
      <c r="B2671">
        <v>2023</v>
      </c>
      <c r="C2671">
        <v>6</v>
      </c>
      <c r="D2671" t="s">
        <v>562</v>
      </c>
      <c r="E2671" s="1">
        <v>258287561.34354299</v>
      </c>
      <c r="F2671">
        <v>81.978449267393103</v>
      </c>
      <c r="G2671" t="s">
        <v>462</v>
      </c>
    </row>
    <row r="2672" spans="1:7" x14ac:dyDescent="0.3">
      <c r="A2672">
        <v>2670</v>
      </c>
      <c r="B2672">
        <v>2023</v>
      </c>
      <c r="C2672">
        <v>6</v>
      </c>
      <c r="D2672" t="s">
        <v>563</v>
      </c>
      <c r="E2672" s="1">
        <v>610974628.21291006</v>
      </c>
      <c r="F2672">
        <v>21.1892357274949</v>
      </c>
      <c r="G2672" t="s">
        <v>462</v>
      </c>
    </row>
    <row r="2673" spans="1:7" x14ac:dyDescent="0.3">
      <c r="A2673">
        <v>2671</v>
      </c>
      <c r="B2673">
        <v>2023</v>
      </c>
      <c r="C2673">
        <v>6</v>
      </c>
      <c r="D2673" t="s">
        <v>564</v>
      </c>
      <c r="E2673" s="1">
        <v>227211778.53975901</v>
      </c>
      <c r="F2673">
        <v>54.453925234254299</v>
      </c>
      <c r="G2673" t="s">
        <v>462</v>
      </c>
    </row>
    <row r="2674" spans="1:7" x14ac:dyDescent="0.3">
      <c r="A2674">
        <v>2672</v>
      </c>
      <c r="B2674">
        <v>2023</v>
      </c>
      <c r="C2674">
        <v>6</v>
      </c>
      <c r="D2674" t="s">
        <v>565</v>
      </c>
      <c r="E2674" s="1">
        <v>3177950106.6955199</v>
      </c>
      <c r="F2674">
        <v>6.9784869891532804</v>
      </c>
      <c r="G2674" t="s">
        <v>462</v>
      </c>
    </row>
    <row r="2675" spans="1:7" x14ac:dyDescent="0.3">
      <c r="A2675">
        <v>2673</v>
      </c>
      <c r="B2675">
        <v>2023</v>
      </c>
      <c r="C2675">
        <v>6</v>
      </c>
      <c r="D2675" t="s">
        <v>566</v>
      </c>
      <c r="E2675" s="1">
        <v>7443299576.6343002</v>
      </c>
      <c r="F2675">
        <v>0.43808086884351799</v>
      </c>
      <c r="G2675" t="s">
        <v>462</v>
      </c>
    </row>
    <row r="2676" spans="1:7" x14ac:dyDescent="0.3">
      <c r="A2676">
        <v>2674</v>
      </c>
      <c r="B2676">
        <v>2023</v>
      </c>
      <c r="C2676">
        <v>6</v>
      </c>
      <c r="D2676" t="s">
        <v>567</v>
      </c>
      <c r="E2676" s="1">
        <v>320814751.264112</v>
      </c>
      <c r="F2676">
        <v>50.890111835394599</v>
      </c>
      <c r="G2676" t="s">
        <v>462</v>
      </c>
    </row>
    <row r="2677" spans="1:7" x14ac:dyDescent="0.3">
      <c r="A2677">
        <v>2675</v>
      </c>
      <c r="B2677">
        <v>2023</v>
      </c>
      <c r="C2677">
        <v>6</v>
      </c>
      <c r="D2677" t="s">
        <v>568</v>
      </c>
      <c r="E2677" s="1">
        <v>10295748731.2568</v>
      </c>
      <c r="F2677">
        <v>40.6979087596022</v>
      </c>
      <c r="G2677" t="s">
        <v>462</v>
      </c>
    </row>
    <row r="2678" spans="1:7" x14ac:dyDescent="0.3">
      <c r="A2678">
        <v>2676</v>
      </c>
      <c r="B2678">
        <v>2023</v>
      </c>
      <c r="C2678">
        <v>6</v>
      </c>
      <c r="D2678" t="s">
        <v>569</v>
      </c>
      <c r="E2678" s="1">
        <v>453167914.92408299</v>
      </c>
      <c r="F2678">
        <v>10.9051634964943</v>
      </c>
      <c r="G2678" t="s">
        <v>462</v>
      </c>
    </row>
    <row r="2679" spans="1:7" x14ac:dyDescent="0.3">
      <c r="A2679">
        <v>2677</v>
      </c>
      <c r="B2679">
        <v>2023</v>
      </c>
      <c r="C2679">
        <v>6</v>
      </c>
      <c r="D2679" t="s">
        <v>570</v>
      </c>
      <c r="E2679" s="1">
        <v>11800844813.4471</v>
      </c>
      <c r="F2679">
        <v>1.5787524705629801</v>
      </c>
      <c r="G2679" t="s">
        <v>462</v>
      </c>
    </row>
    <row r="2680" spans="1:7" x14ac:dyDescent="0.3">
      <c r="A2680">
        <v>2678</v>
      </c>
      <c r="B2680">
        <v>2023</v>
      </c>
      <c r="C2680">
        <v>6</v>
      </c>
      <c r="D2680" t="s">
        <v>571</v>
      </c>
      <c r="E2680" s="1">
        <v>376596900.34721798</v>
      </c>
      <c r="F2680">
        <v>27.5658000449226</v>
      </c>
      <c r="G2680" t="s">
        <v>462</v>
      </c>
    </row>
    <row r="2681" spans="1:7" x14ac:dyDescent="0.3">
      <c r="A2681">
        <v>2679</v>
      </c>
      <c r="B2681">
        <v>2023</v>
      </c>
      <c r="C2681">
        <v>6</v>
      </c>
      <c r="D2681" t="s">
        <v>572</v>
      </c>
      <c r="E2681" s="1">
        <v>445516204.77779102</v>
      </c>
      <c r="F2681">
        <v>15.5343224572777</v>
      </c>
      <c r="G2681" t="s">
        <v>462</v>
      </c>
    </row>
    <row r="2682" spans="1:7" x14ac:dyDescent="0.3">
      <c r="A2682">
        <v>2680</v>
      </c>
      <c r="B2682">
        <v>2023</v>
      </c>
      <c r="C2682">
        <v>6</v>
      </c>
      <c r="D2682" t="s">
        <v>573</v>
      </c>
      <c r="E2682" s="1">
        <v>3676590388.79213</v>
      </c>
      <c r="F2682">
        <v>36.937313388693198</v>
      </c>
      <c r="G2682" t="s">
        <v>462</v>
      </c>
    </row>
    <row r="2683" spans="1:7" x14ac:dyDescent="0.3">
      <c r="A2683">
        <v>2681</v>
      </c>
      <c r="B2683">
        <v>2023</v>
      </c>
      <c r="C2683">
        <v>6</v>
      </c>
      <c r="D2683" t="s">
        <v>575</v>
      </c>
      <c r="E2683" s="1">
        <v>15608902054.800699</v>
      </c>
      <c r="F2683">
        <v>9.5127615354887904</v>
      </c>
      <c r="G2683" t="s">
        <v>462</v>
      </c>
    </row>
    <row r="2684" spans="1:7" x14ac:dyDescent="0.3">
      <c r="A2684">
        <v>2682</v>
      </c>
      <c r="B2684">
        <v>2023</v>
      </c>
      <c r="C2684">
        <v>6</v>
      </c>
      <c r="D2684" t="s">
        <v>576</v>
      </c>
      <c r="E2684" s="1">
        <v>9119548004.6359005</v>
      </c>
      <c r="F2684">
        <v>20.293005093105101</v>
      </c>
      <c r="G2684" t="s">
        <v>462</v>
      </c>
    </row>
    <row r="2685" spans="1:7" x14ac:dyDescent="0.3">
      <c r="A2685">
        <v>2683</v>
      </c>
      <c r="B2685">
        <v>2023</v>
      </c>
      <c r="C2685">
        <v>6</v>
      </c>
      <c r="E2685" s="1">
        <v>161501956.81839201</v>
      </c>
      <c r="F2685">
        <v>56.298369521653399</v>
      </c>
      <c r="G2685" t="s">
        <v>462</v>
      </c>
    </row>
    <row r="2686" spans="1:7" x14ac:dyDescent="0.3">
      <c r="A2686">
        <v>2684</v>
      </c>
      <c r="B2686">
        <v>2023</v>
      </c>
      <c r="C2686">
        <v>6</v>
      </c>
      <c r="E2686" s="1">
        <v>65243578.451299801</v>
      </c>
      <c r="F2686">
        <v>51.165591078869802</v>
      </c>
      <c r="G2686" t="s">
        <v>462</v>
      </c>
    </row>
    <row r="2687" spans="1:7" x14ac:dyDescent="0.3">
      <c r="A2687">
        <v>2685</v>
      </c>
      <c r="B2687">
        <v>2023</v>
      </c>
      <c r="C2687">
        <v>6</v>
      </c>
      <c r="E2687" s="1">
        <v>50371439.409029402</v>
      </c>
      <c r="F2687">
        <v>42.540562152862499</v>
      </c>
      <c r="G2687" t="s">
        <v>462</v>
      </c>
    </row>
    <row r="2688" spans="1:7" x14ac:dyDescent="0.3">
      <c r="A2688">
        <v>2686</v>
      </c>
      <c r="B2688">
        <v>2023</v>
      </c>
      <c r="C2688">
        <v>6</v>
      </c>
      <c r="D2688" t="s">
        <v>577</v>
      </c>
      <c r="E2688" s="1">
        <v>556126121.47272003</v>
      </c>
      <c r="F2688">
        <v>48.994230572178203</v>
      </c>
      <c r="G2688" t="s">
        <v>462</v>
      </c>
    </row>
    <row r="2689" spans="1:7" x14ac:dyDescent="0.3">
      <c r="A2689">
        <v>2687</v>
      </c>
      <c r="B2689">
        <v>2023</v>
      </c>
      <c r="C2689">
        <v>6</v>
      </c>
      <c r="D2689" t="s">
        <v>578</v>
      </c>
      <c r="E2689" s="1">
        <v>1024312239.624</v>
      </c>
      <c r="F2689">
        <v>12.667382173102199</v>
      </c>
      <c r="G2689" t="s">
        <v>462</v>
      </c>
    </row>
    <row r="2690" spans="1:7" x14ac:dyDescent="0.3">
      <c r="A2690">
        <v>2688</v>
      </c>
      <c r="B2690">
        <v>2023</v>
      </c>
      <c r="C2690">
        <v>6</v>
      </c>
      <c r="D2690" t="s">
        <v>579</v>
      </c>
      <c r="E2690" s="1">
        <v>739992235.71109498</v>
      </c>
      <c r="F2690">
        <v>3.5227959253369301</v>
      </c>
      <c r="G2690" t="s">
        <v>462</v>
      </c>
    </row>
    <row r="2691" spans="1:7" x14ac:dyDescent="0.3">
      <c r="A2691">
        <v>2689</v>
      </c>
      <c r="B2691">
        <v>2023</v>
      </c>
      <c r="C2691">
        <v>6</v>
      </c>
      <c r="D2691" t="s">
        <v>580</v>
      </c>
      <c r="E2691" s="1">
        <v>5512709205.3105698</v>
      </c>
      <c r="F2691">
        <v>3.6123732553318901</v>
      </c>
      <c r="G2691" t="s">
        <v>462</v>
      </c>
    </row>
    <row r="2692" spans="1:7" x14ac:dyDescent="0.3">
      <c r="A2692">
        <v>2690</v>
      </c>
      <c r="B2692">
        <v>2023</v>
      </c>
      <c r="C2692">
        <v>6</v>
      </c>
      <c r="D2692" t="s">
        <v>581</v>
      </c>
      <c r="E2692" s="1">
        <v>7164472132.1464901</v>
      </c>
      <c r="F2692">
        <v>51.982508456120499</v>
      </c>
      <c r="G2692" t="s">
        <v>462</v>
      </c>
    </row>
    <row r="2693" spans="1:7" x14ac:dyDescent="0.3">
      <c r="A2693">
        <v>2691</v>
      </c>
      <c r="B2693">
        <v>2023</v>
      </c>
      <c r="C2693">
        <v>6</v>
      </c>
      <c r="D2693" t="s">
        <v>582</v>
      </c>
      <c r="E2693" s="1">
        <v>6661812818.3780298</v>
      </c>
      <c r="F2693">
        <v>34.9763059822087</v>
      </c>
      <c r="G2693" t="s">
        <v>462</v>
      </c>
    </row>
    <row r="2694" spans="1:7" x14ac:dyDescent="0.3">
      <c r="A2694">
        <v>2692</v>
      </c>
      <c r="B2694">
        <v>2023</v>
      </c>
      <c r="C2694">
        <v>6</v>
      </c>
      <c r="D2694" t="s">
        <v>583</v>
      </c>
      <c r="E2694" s="1">
        <v>406286451.81799197</v>
      </c>
      <c r="F2694">
        <v>84.644077051862794</v>
      </c>
      <c r="G2694" t="s">
        <v>462</v>
      </c>
    </row>
    <row r="2695" spans="1:7" x14ac:dyDescent="0.3">
      <c r="A2695">
        <v>2693</v>
      </c>
      <c r="B2695">
        <v>2023</v>
      </c>
      <c r="C2695">
        <v>6</v>
      </c>
      <c r="D2695" t="s">
        <v>584</v>
      </c>
      <c r="E2695" s="1">
        <v>3932706090.7608199</v>
      </c>
      <c r="F2695">
        <v>1.1238463654119299</v>
      </c>
      <c r="G2695" t="s">
        <v>462</v>
      </c>
    </row>
    <row r="2696" spans="1:7" x14ac:dyDescent="0.3">
      <c r="A2696">
        <v>2694</v>
      </c>
      <c r="B2696">
        <v>2023</v>
      </c>
      <c r="C2696">
        <v>6</v>
      </c>
      <c r="D2696" t="s">
        <v>585</v>
      </c>
      <c r="E2696" s="1">
        <v>3973088280.6458302</v>
      </c>
      <c r="F2696">
        <v>6.1095965916476196</v>
      </c>
      <c r="G2696" t="s">
        <v>462</v>
      </c>
    </row>
    <row r="2697" spans="1:7" x14ac:dyDescent="0.3">
      <c r="A2697">
        <v>2695</v>
      </c>
      <c r="B2697">
        <v>2023</v>
      </c>
      <c r="C2697">
        <v>6</v>
      </c>
      <c r="D2697" t="s">
        <v>586</v>
      </c>
      <c r="E2697" s="1">
        <v>5535120142.6341896</v>
      </c>
      <c r="F2697">
        <v>0.31587495014010503</v>
      </c>
      <c r="G2697" t="s">
        <v>462</v>
      </c>
    </row>
    <row r="2698" spans="1:7" x14ac:dyDescent="0.3">
      <c r="A2698">
        <v>2696</v>
      </c>
      <c r="B2698">
        <v>2023</v>
      </c>
      <c r="C2698">
        <v>6</v>
      </c>
      <c r="D2698" t="s">
        <v>587</v>
      </c>
      <c r="E2698" s="1">
        <v>2192163995.0931001</v>
      </c>
      <c r="F2698">
        <v>13.966614675847699</v>
      </c>
      <c r="G2698" t="s">
        <v>462</v>
      </c>
    </row>
    <row r="2699" spans="1:7" x14ac:dyDescent="0.3">
      <c r="A2699">
        <v>2697</v>
      </c>
      <c r="B2699">
        <v>2023</v>
      </c>
      <c r="C2699">
        <v>6</v>
      </c>
      <c r="D2699" t="s">
        <v>588</v>
      </c>
      <c r="E2699" s="1">
        <v>8407024390.8218403</v>
      </c>
      <c r="F2699">
        <v>2.6428002329453202</v>
      </c>
      <c r="G2699" t="s">
        <v>462</v>
      </c>
    </row>
    <row r="2700" spans="1:7" x14ac:dyDescent="0.3">
      <c r="A2700">
        <v>2698</v>
      </c>
      <c r="B2700">
        <v>2023</v>
      </c>
      <c r="C2700">
        <v>6</v>
      </c>
      <c r="D2700" t="s">
        <v>589</v>
      </c>
      <c r="E2700" s="1">
        <v>1198291253.1898401</v>
      </c>
      <c r="F2700">
        <v>34.492841904331897</v>
      </c>
      <c r="G2700" t="s">
        <v>462</v>
      </c>
    </row>
    <row r="2701" spans="1:7" x14ac:dyDescent="0.3">
      <c r="A2701">
        <v>2699</v>
      </c>
      <c r="B2701">
        <v>2023</v>
      </c>
      <c r="C2701">
        <v>6</v>
      </c>
      <c r="D2701" t="s">
        <v>590</v>
      </c>
      <c r="E2701" s="1">
        <v>356173001.030999</v>
      </c>
      <c r="F2701">
        <v>49.017120567804497</v>
      </c>
      <c r="G2701" t="s">
        <v>462</v>
      </c>
    </row>
    <row r="2702" spans="1:7" x14ac:dyDescent="0.3">
      <c r="A2702">
        <v>2700</v>
      </c>
      <c r="B2702">
        <v>2023</v>
      </c>
      <c r="C2702">
        <v>6</v>
      </c>
      <c r="D2702" t="s">
        <v>591</v>
      </c>
      <c r="E2702" s="1">
        <v>454996731.91757298</v>
      </c>
      <c r="F2702">
        <v>56.264350915258198</v>
      </c>
      <c r="G2702" t="s">
        <v>462</v>
      </c>
    </row>
    <row r="2703" spans="1:7" x14ac:dyDescent="0.3">
      <c r="A2703">
        <v>2701</v>
      </c>
      <c r="B2703">
        <v>2023</v>
      </c>
      <c r="C2703">
        <v>6</v>
      </c>
      <c r="D2703" t="s">
        <v>592</v>
      </c>
      <c r="E2703" s="1">
        <v>521814786.00248098</v>
      </c>
      <c r="F2703">
        <v>63.490411541922697</v>
      </c>
      <c r="G2703" t="s">
        <v>462</v>
      </c>
    </row>
    <row r="2704" spans="1:7" x14ac:dyDescent="0.3">
      <c r="A2704">
        <v>2702</v>
      </c>
      <c r="B2704">
        <v>2023</v>
      </c>
      <c r="C2704">
        <v>6</v>
      </c>
      <c r="D2704" t="s">
        <v>593</v>
      </c>
      <c r="E2704" s="1">
        <v>432368951.73227799</v>
      </c>
      <c r="F2704">
        <v>54.334252627877802</v>
      </c>
      <c r="G2704" t="s">
        <v>462</v>
      </c>
    </row>
    <row r="2705" spans="1:7" x14ac:dyDescent="0.3">
      <c r="A2705">
        <v>2703</v>
      </c>
      <c r="B2705">
        <v>2023</v>
      </c>
      <c r="C2705">
        <v>6</v>
      </c>
      <c r="D2705" t="s">
        <v>594</v>
      </c>
      <c r="E2705" s="1">
        <v>686202133.41617095</v>
      </c>
      <c r="F2705">
        <v>48.963378622609397</v>
      </c>
      <c r="G2705" t="s">
        <v>462</v>
      </c>
    </row>
    <row r="2706" spans="1:7" x14ac:dyDescent="0.3">
      <c r="A2706">
        <v>2704</v>
      </c>
      <c r="B2706">
        <v>2023</v>
      </c>
      <c r="C2706">
        <v>6</v>
      </c>
      <c r="D2706" t="s">
        <v>595</v>
      </c>
      <c r="E2706" s="1">
        <v>443688167.58483201</v>
      </c>
      <c r="F2706">
        <v>67.796388621589202</v>
      </c>
      <c r="G2706" t="s">
        <v>462</v>
      </c>
    </row>
    <row r="2707" spans="1:7" x14ac:dyDescent="0.3">
      <c r="A2707">
        <v>2705</v>
      </c>
      <c r="B2707">
        <v>2023</v>
      </c>
      <c r="C2707">
        <v>6</v>
      </c>
      <c r="D2707" t="s">
        <v>596</v>
      </c>
      <c r="E2707" s="1">
        <v>547816756.07480204</v>
      </c>
      <c r="F2707">
        <v>61.157192166255498</v>
      </c>
      <c r="G2707" t="s">
        <v>462</v>
      </c>
    </row>
    <row r="2708" spans="1:7" x14ac:dyDescent="0.3">
      <c r="A2708">
        <v>2706</v>
      </c>
      <c r="B2708">
        <v>2023</v>
      </c>
      <c r="C2708">
        <v>7</v>
      </c>
      <c r="D2708" t="s">
        <v>558</v>
      </c>
      <c r="E2708" s="1">
        <v>1833825795.12988</v>
      </c>
      <c r="F2708">
        <v>0</v>
      </c>
      <c r="G2708" t="s">
        <v>462</v>
      </c>
    </row>
    <row r="2709" spans="1:7" x14ac:dyDescent="0.3">
      <c r="A2709">
        <v>2707</v>
      </c>
      <c r="B2709">
        <v>2023</v>
      </c>
      <c r="C2709">
        <v>7</v>
      </c>
      <c r="D2709" t="s">
        <v>559</v>
      </c>
      <c r="E2709" s="1">
        <v>748665255.43713903</v>
      </c>
      <c r="F2709">
        <v>27.134668094056401</v>
      </c>
      <c r="G2709" t="s">
        <v>462</v>
      </c>
    </row>
    <row r="2710" spans="1:7" x14ac:dyDescent="0.3">
      <c r="A2710">
        <v>2708</v>
      </c>
      <c r="B2710">
        <v>2023</v>
      </c>
      <c r="C2710">
        <v>7</v>
      </c>
      <c r="D2710" t="s">
        <v>560</v>
      </c>
      <c r="E2710" s="1">
        <v>8269171080.7181702</v>
      </c>
      <c r="F2710">
        <v>32.8499471432417</v>
      </c>
      <c r="G2710" t="s">
        <v>462</v>
      </c>
    </row>
    <row r="2711" spans="1:7" x14ac:dyDescent="0.3">
      <c r="A2711">
        <v>2709</v>
      </c>
      <c r="B2711">
        <v>2023</v>
      </c>
      <c r="C2711">
        <v>7</v>
      </c>
      <c r="D2711" t="s">
        <v>561</v>
      </c>
      <c r="E2711" s="1">
        <v>721383548.63761795</v>
      </c>
      <c r="F2711">
        <v>51.269977036146003</v>
      </c>
      <c r="G2711" t="s">
        <v>462</v>
      </c>
    </row>
    <row r="2712" spans="1:7" x14ac:dyDescent="0.3">
      <c r="A2712">
        <v>2710</v>
      </c>
      <c r="B2712">
        <v>2023</v>
      </c>
      <c r="C2712">
        <v>7</v>
      </c>
      <c r="D2712" t="s">
        <v>562</v>
      </c>
      <c r="E2712" s="1">
        <v>258287561.34354299</v>
      </c>
      <c r="F2712">
        <v>64.506155118052206</v>
      </c>
      <c r="G2712" t="s">
        <v>462</v>
      </c>
    </row>
    <row r="2713" spans="1:7" x14ac:dyDescent="0.3">
      <c r="A2713">
        <v>2711</v>
      </c>
      <c r="B2713">
        <v>2023</v>
      </c>
      <c r="C2713">
        <v>7</v>
      </c>
      <c r="D2713" t="s">
        <v>563</v>
      </c>
      <c r="E2713" s="1">
        <v>610974628.21291006</v>
      </c>
      <c r="F2713">
        <v>24.8211223108277</v>
      </c>
      <c r="G2713" t="s">
        <v>462</v>
      </c>
    </row>
    <row r="2714" spans="1:7" x14ac:dyDescent="0.3">
      <c r="A2714">
        <v>2712</v>
      </c>
      <c r="B2714">
        <v>2023</v>
      </c>
      <c r="C2714">
        <v>7</v>
      </c>
      <c r="D2714" t="s">
        <v>564</v>
      </c>
      <c r="E2714" s="1">
        <v>227211778.53975901</v>
      </c>
      <c r="F2714">
        <v>42.001046479057102</v>
      </c>
      <c r="G2714" t="s">
        <v>462</v>
      </c>
    </row>
    <row r="2715" spans="1:7" x14ac:dyDescent="0.3">
      <c r="A2715">
        <v>2713</v>
      </c>
      <c r="B2715">
        <v>2023</v>
      </c>
      <c r="C2715">
        <v>7</v>
      </c>
      <c r="D2715" t="s">
        <v>565</v>
      </c>
      <c r="E2715" s="1">
        <v>3177950106.6955199</v>
      </c>
      <c r="F2715">
        <v>11.845319024453</v>
      </c>
      <c r="G2715" t="s">
        <v>462</v>
      </c>
    </row>
    <row r="2716" spans="1:7" x14ac:dyDescent="0.3">
      <c r="A2716">
        <v>2714</v>
      </c>
      <c r="B2716">
        <v>2023</v>
      </c>
      <c r="C2716">
        <v>7</v>
      </c>
      <c r="D2716" t="s">
        <v>566</v>
      </c>
      <c r="E2716" s="1">
        <v>7443299576.6343002</v>
      </c>
      <c r="F2716">
        <v>3.9071269837667399</v>
      </c>
      <c r="G2716" t="s">
        <v>462</v>
      </c>
    </row>
    <row r="2717" spans="1:7" x14ac:dyDescent="0.3">
      <c r="A2717">
        <v>2715</v>
      </c>
      <c r="B2717">
        <v>2023</v>
      </c>
      <c r="C2717">
        <v>7</v>
      </c>
      <c r="D2717" t="s">
        <v>567</v>
      </c>
      <c r="E2717" s="1">
        <v>320814751.264112</v>
      </c>
      <c r="F2717">
        <v>40.384167079308</v>
      </c>
      <c r="G2717" t="s">
        <v>462</v>
      </c>
    </row>
    <row r="2718" spans="1:7" x14ac:dyDescent="0.3">
      <c r="A2718">
        <v>2716</v>
      </c>
      <c r="B2718">
        <v>2023</v>
      </c>
      <c r="C2718">
        <v>7</v>
      </c>
      <c r="D2718" t="s">
        <v>568</v>
      </c>
      <c r="E2718" s="1">
        <v>10295748731.2568</v>
      </c>
      <c r="F2718">
        <v>42.910886526018501</v>
      </c>
      <c r="G2718" t="s">
        <v>462</v>
      </c>
    </row>
    <row r="2719" spans="1:7" x14ac:dyDescent="0.3">
      <c r="A2719">
        <v>2717</v>
      </c>
      <c r="B2719">
        <v>2023</v>
      </c>
      <c r="C2719">
        <v>7</v>
      </c>
      <c r="D2719" t="s">
        <v>569</v>
      </c>
      <c r="E2719" s="1">
        <v>453167914.92408299</v>
      </c>
      <c r="F2719">
        <v>13.2204538684492</v>
      </c>
      <c r="G2719" t="s">
        <v>462</v>
      </c>
    </row>
    <row r="2720" spans="1:7" x14ac:dyDescent="0.3">
      <c r="A2720">
        <v>2718</v>
      </c>
      <c r="B2720">
        <v>2023</v>
      </c>
      <c r="C2720">
        <v>7</v>
      </c>
      <c r="D2720" t="s">
        <v>570</v>
      </c>
      <c r="E2720" s="1">
        <v>11800844813.4471</v>
      </c>
      <c r="F2720">
        <v>8.9484282868260898</v>
      </c>
      <c r="G2720" t="s">
        <v>462</v>
      </c>
    </row>
    <row r="2721" spans="1:7" x14ac:dyDescent="0.3">
      <c r="A2721">
        <v>2719</v>
      </c>
      <c r="B2721">
        <v>2023</v>
      </c>
      <c r="C2721">
        <v>7</v>
      </c>
      <c r="D2721" t="s">
        <v>571</v>
      </c>
      <c r="E2721" s="1">
        <v>376596900.34721798</v>
      </c>
      <c r="F2721">
        <v>13.317508439973199</v>
      </c>
      <c r="G2721" t="s">
        <v>462</v>
      </c>
    </row>
    <row r="2722" spans="1:7" x14ac:dyDescent="0.3">
      <c r="A2722">
        <v>2720</v>
      </c>
      <c r="B2722">
        <v>2023</v>
      </c>
      <c r="C2722">
        <v>7</v>
      </c>
      <c r="D2722" t="s">
        <v>572</v>
      </c>
      <c r="E2722" s="1">
        <v>445516204.77779102</v>
      </c>
      <c r="F2722">
        <v>9.3811994502757301</v>
      </c>
      <c r="G2722" t="s">
        <v>462</v>
      </c>
    </row>
    <row r="2723" spans="1:7" x14ac:dyDescent="0.3">
      <c r="A2723">
        <v>2721</v>
      </c>
      <c r="B2723">
        <v>2023</v>
      </c>
      <c r="C2723">
        <v>7</v>
      </c>
      <c r="D2723" t="s">
        <v>573</v>
      </c>
      <c r="E2723" s="1">
        <v>3676590388.79213</v>
      </c>
      <c r="F2723">
        <v>41.291124737581796</v>
      </c>
      <c r="G2723" t="s">
        <v>462</v>
      </c>
    </row>
    <row r="2724" spans="1:7" x14ac:dyDescent="0.3">
      <c r="A2724">
        <v>2722</v>
      </c>
      <c r="B2724">
        <v>2023</v>
      </c>
      <c r="C2724">
        <v>7</v>
      </c>
      <c r="D2724" t="s">
        <v>575</v>
      </c>
      <c r="E2724" s="1">
        <v>15608902054.800699</v>
      </c>
      <c r="F2724">
        <v>16.810250701413999</v>
      </c>
      <c r="G2724" t="s">
        <v>462</v>
      </c>
    </row>
    <row r="2725" spans="1:7" x14ac:dyDescent="0.3">
      <c r="A2725">
        <v>2723</v>
      </c>
      <c r="B2725">
        <v>2023</v>
      </c>
      <c r="C2725">
        <v>7</v>
      </c>
      <c r="D2725" t="s">
        <v>576</v>
      </c>
      <c r="E2725" s="1">
        <v>9119548004.6359005</v>
      </c>
      <c r="F2725">
        <v>22.316704765851899</v>
      </c>
      <c r="G2725" t="s">
        <v>462</v>
      </c>
    </row>
    <row r="2726" spans="1:7" x14ac:dyDescent="0.3">
      <c r="A2726">
        <v>2724</v>
      </c>
      <c r="B2726">
        <v>2023</v>
      </c>
      <c r="C2726">
        <v>7</v>
      </c>
      <c r="E2726" s="1">
        <v>161501956.81839201</v>
      </c>
      <c r="F2726">
        <v>67.417136058709303</v>
      </c>
      <c r="G2726" t="s">
        <v>462</v>
      </c>
    </row>
    <row r="2727" spans="1:7" x14ac:dyDescent="0.3">
      <c r="A2727">
        <v>2725</v>
      </c>
      <c r="B2727">
        <v>2023</v>
      </c>
      <c r="C2727">
        <v>7</v>
      </c>
      <c r="E2727" s="1">
        <v>65243578.451299801</v>
      </c>
      <c r="F2727">
        <v>65.3901280671992</v>
      </c>
      <c r="G2727" t="s">
        <v>462</v>
      </c>
    </row>
    <row r="2728" spans="1:7" x14ac:dyDescent="0.3">
      <c r="A2728">
        <v>2726</v>
      </c>
      <c r="B2728">
        <v>2023</v>
      </c>
      <c r="C2728">
        <v>7</v>
      </c>
      <c r="E2728" s="1">
        <v>50371439.409029402</v>
      </c>
      <c r="F2728">
        <v>53.379421019554101</v>
      </c>
      <c r="G2728" t="s">
        <v>462</v>
      </c>
    </row>
    <row r="2729" spans="1:7" x14ac:dyDescent="0.3">
      <c r="A2729">
        <v>2727</v>
      </c>
      <c r="B2729">
        <v>2023</v>
      </c>
      <c r="C2729">
        <v>7</v>
      </c>
      <c r="D2729" t="s">
        <v>577</v>
      </c>
      <c r="E2729" s="1">
        <v>556126121.47272003</v>
      </c>
      <c r="F2729">
        <v>24.796622572722899</v>
      </c>
      <c r="G2729" t="s">
        <v>462</v>
      </c>
    </row>
    <row r="2730" spans="1:7" x14ac:dyDescent="0.3">
      <c r="A2730">
        <v>2728</v>
      </c>
      <c r="B2730">
        <v>2023</v>
      </c>
      <c r="C2730">
        <v>7</v>
      </c>
      <c r="D2730" t="s">
        <v>578</v>
      </c>
      <c r="E2730" s="1">
        <v>1024312239.624</v>
      </c>
      <c r="F2730">
        <v>6.3497064473815996</v>
      </c>
      <c r="G2730" t="s">
        <v>462</v>
      </c>
    </row>
    <row r="2731" spans="1:7" x14ac:dyDescent="0.3">
      <c r="A2731">
        <v>2729</v>
      </c>
      <c r="B2731">
        <v>2023</v>
      </c>
      <c r="C2731">
        <v>7</v>
      </c>
      <c r="D2731" t="s">
        <v>579</v>
      </c>
      <c r="E2731" s="1">
        <v>739992235.71109498</v>
      </c>
      <c r="F2731">
        <v>4.2253062983991798</v>
      </c>
      <c r="G2731" t="s">
        <v>462</v>
      </c>
    </row>
    <row r="2732" spans="1:7" x14ac:dyDescent="0.3">
      <c r="A2732">
        <v>2730</v>
      </c>
      <c r="B2732">
        <v>2023</v>
      </c>
      <c r="C2732">
        <v>7</v>
      </c>
      <c r="D2732" t="s">
        <v>580</v>
      </c>
      <c r="E2732" s="1">
        <v>5512709205.3105698</v>
      </c>
      <c r="F2732">
        <v>7.3284757659421302</v>
      </c>
      <c r="G2732" t="s">
        <v>462</v>
      </c>
    </row>
    <row r="2733" spans="1:7" x14ac:dyDescent="0.3">
      <c r="A2733">
        <v>2731</v>
      </c>
      <c r="B2733">
        <v>2023</v>
      </c>
      <c r="C2733">
        <v>7</v>
      </c>
      <c r="D2733" t="s">
        <v>581</v>
      </c>
      <c r="E2733" s="1">
        <v>7164472132.1464901</v>
      </c>
      <c r="F2733">
        <v>60.147100575052697</v>
      </c>
      <c r="G2733" t="s">
        <v>462</v>
      </c>
    </row>
    <row r="2734" spans="1:7" x14ac:dyDescent="0.3">
      <c r="A2734">
        <v>2732</v>
      </c>
      <c r="B2734">
        <v>2023</v>
      </c>
      <c r="C2734">
        <v>7</v>
      </c>
      <c r="D2734" t="s">
        <v>582</v>
      </c>
      <c r="E2734" s="1">
        <v>6661812818.3780298</v>
      </c>
      <c r="F2734">
        <v>29.521409255527999</v>
      </c>
      <c r="G2734" t="s">
        <v>462</v>
      </c>
    </row>
    <row r="2735" spans="1:7" x14ac:dyDescent="0.3">
      <c r="A2735">
        <v>2733</v>
      </c>
      <c r="B2735">
        <v>2023</v>
      </c>
      <c r="C2735">
        <v>7</v>
      </c>
      <c r="D2735" t="s">
        <v>583</v>
      </c>
      <c r="E2735" s="1">
        <v>406286451.81799197</v>
      </c>
      <c r="F2735">
        <v>109.518611644068</v>
      </c>
      <c r="G2735" t="s">
        <v>462</v>
      </c>
    </row>
    <row r="2736" spans="1:7" x14ac:dyDescent="0.3">
      <c r="A2736">
        <v>2734</v>
      </c>
      <c r="B2736">
        <v>2023</v>
      </c>
      <c r="C2736">
        <v>7</v>
      </c>
      <c r="D2736" t="s">
        <v>584</v>
      </c>
      <c r="E2736" s="1">
        <v>3932706090.7608199</v>
      </c>
      <c r="F2736">
        <v>10.6530978208538</v>
      </c>
      <c r="G2736" t="s">
        <v>462</v>
      </c>
    </row>
    <row r="2737" spans="1:7" x14ac:dyDescent="0.3">
      <c r="A2737">
        <v>2735</v>
      </c>
      <c r="B2737">
        <v>2023</v>
      </c>
      <c r="C2737">
        <v>7</v>
      </c>
      <c r="D2737" t="s">
        <v>585</v>
      </c>
      <c r="E2737" s="1">
        <v>3973088280.6458302</v>
      </c>
      <c r="F2737">
        <v>14.622578338669401</v>
      </c>
      <c r="G2737" t="s">
        <v>462</v>
      </c>
    </row>
    <row r="2738" spans="1:7" x14ac:dyDescent="0.3">
      <c r="A2738">
        <v>2736</v>
      </c>
      <c r="B2738">
        <v>2023</v>
      </c>
      <c r="C2738">
        <v>7</v>
      </c>
      <c r="D2738" t="s">
        <v>586</v>
      </c>
      <c r="E2738" s="1">
        <v>5535120142.6341896</v>
      </c>
      <c r="F2738">
        <v>4.1775216457370696</v>
      </c>
      <c r="G2738" t="s">
        <v>462</v>
      </c>
    </row>
    <row r="2739" spans="1:7" x14ac:dyDescent="0.3">
      <c r="A2739">
        <v>2737</v>
      </c>
      <c r="B2739">
        <v>2023</v>
      </c>
      <c r="C2739">
        <v>7</v>
      </c>
      <c r="D2739" t="s">
        <v>587</v>
      </c>
      <c r="E2739" s="1">
        <v>2192163995.0931001</v>
      </c>
      <c r="F2739">
        <v>18.931399902336398</v>
      </c>
      <c r="G2739" t="s">
        <v>462</v>
      </c>
    </row>
    <row r="2740" spans="1:7" x14ac:dyDescent="0.3">
      <c r="A2740">
        <v>2738</v>
      </c>
      <c r="B2740">
        <v>2023</v>
      </c>
      <c r="C2740">
        <v>7</v>
      </c>
      <c r="D2740" t="s">
        <v>588</v>
      </c>
      <c r="E2740" s="1">
        <v>8407024390.8218403</v>
      </c>
      <c r="F2740">
        <v>12.402117568726901</v>
      </c>
      <c r="G2740" t="s">
        <v>462</v>
      </c>
    </row>
    <row r="2741" spans="1:7" x14ac:dyDescent="0.3">
      <c r="A2741">
        <v>2739</v>
      </c>
      <c r="B2741">
        <v>2023</v>
      </c>
      <c r="C2741">
        <v>7</v>
      </c>
      <c r="D2741" t="s">
        <v>589</v>
      </c>
      <c r="E2741" s="1">
        <v>1198291253.1898401</v>
      </c>
      <c r="F2741">
        <v>40.030054010859402</v>
      </c>
      <c r="G2741" t="s">
        <v>462</v>
      </c>
    </row>
    <row r="2742" spans="1:7" x14ac:dyDescent="0.3">
      <c r="A2742">
        <v>2740</v>
      </c>
      <c r="B2742">
        <v>2023</v>
      </c>
      <c r="C2742">
        <v>7</v>
      </c>
      <c r="D2742" t="s">
        <v>590</v>
      </c>
      <c r="E2742" s="1">
        <v>356173001.030999</v>
      </c>
      <c r="F2742">
        <v>54.573979824412397</v>
      </c>
      <c r="G2742" t="s">
        <v>462</v>
      </c>
    </row>
    <row r="2743" spans="1:7" x14ac:dyDescent="0.3">
      <c r="A2743">
        <v>2741</v>
      </c>
      <c r="B2743">
        <v>2023</v>
      </c>
      <c r="C2743">
        <v>7</v>
      </c>
      <c r="D2743" t="s">
        <v>591</v>
      </c>
      <c r="E2743" s="1">
        <v>454996731.91757298</v>
      </c>
      <c r="F2743">
        <v>53.331449231256897</v>
      </c>
      <c r="G2743" t="s">
        <v>462</v>
      </c>
    </row>
    <row r="2744" spans="1:7" x14ac:dyDescent="0.3">
      <c r="A2744">
        <v>2742</v>
      </c>
      <c r="B2744">
        <v>2023</v>
      </c>
      <c r="C2744">
        <v>7</v>
      </c>
      <c r="D2744" t="s">
        <v>592</v>
      </c>
      <c r="E2744" s="1">
        <v>521814786.00248098</v>
      </c>
      <c r="F2744">
        <v>48.443852592453901</v>
      </c>
      <c r="G2744" t="s">
        <v>462</v>
      </c>
    </row>
    <row r="2745" spans="1:7" x14ac:dyDescent="0.3">
      <c r="A2745">
        <v>2743</v>
      </c>
      <c r="B2745">
        <v>2023</v>
      </c>
      <c r="C2745">
        <v>7</v>
      </c>
      <c r="D2745" t="s">
        <v>593</v>
      </c>
      <c r="E2745" s="1">
        <v>432368951.73227799</v>
      </c>
      <c r="F2745">
        <v>31.745928468453599</v>
      </c>
      <c r="G2745" t="s">
        <v>462</v>
      </c>
    </row>
    <row r="2746" spans="1:7" x14ac:dyDescent="0.3">
      <c r="A2746">
        <v>2744</v>
      </c>
      <c r="B2746">
        <v>2023</v>
      </c>
      <c r="C2746">
        <v>7</v>
      </c>
      <c r="D2746" t="s">
        <v>594</v>
      </c>
      <c r="E2746" s="1">
        <v>686202133.41617095</v>
      </c>
      <c r="F2746">
        <v>28.1968040335742</v>
      </c>
      <c r="G2746" t="s">
        <v>462</v>
      </c>
    </row>
    <row r="2747" spans="1:7" x14ac:dyDescent="0.3">
      <c r="A2747">
        <v>2745</v>
      </c>
      <c r="B2747">
        <v>2023</v>
      </c>
      <c r="C2747">
        <v>7</v>
      </c>
      <c r="D2747" t="s">
        <v>595</v>
      </c>
      <c r="E2747" s="1">
        <v>443688167.58483201</v>
      </c>
      <c r="F2747">
        <v>35.457450771583403</v>
      </c>
      <c r="G2747" t="s">
        <v>462</v>
      </c>
    </row>
    <row r="2748" spans="1:7" x14ac:dyDescent="0.3">
      <c r="A2748">
        <v>2746</v>
      </c>
      <c r="B2748">
        <v>2023</v>
      </c>
      <c r="C2748">
        <v>7</v>
      </c>
      <c r="D2748" t="s">
        <v>596</v>
      </c>
      <c r="E2748" s="1">
        <v>547816756.07480204</v>
      </c>
      <c r="F2748">
        <v>32.993817589647499</v>
      </c>
      <c r="G2748" t="s">
        <v>462</v>
      </c>
    </row>
    <row r="2749" spans="1:7" x14ac:dyDescent="0.3">
      <c r="A2749">
        <v>2747</v>
      </c>
      <c r="B2749">
        <v>2023</v>
      </c>
      <c r="C2749">
        <v>8</v>
      </c>
      <c r="D2749" t="s">
        <v>558</v>
      </c>
      <c r="E2749" s="1">
        <v>1833825795.12988</v>
      </c>
      <c r="F2749">
        <v>0</v>
      </c>
      <c r="G2749" t="s">
        <v>462</v>
      </c>
    </row>
    <row r="2750" spans="1:7" x14ac:dyDescent="0.3">
      <c r="A2750">
        <v>2748</v>
      </c>
      <c r="B2750">
        <v>2023</v>
      </c>
      <c r="C2750">
        <v>8</v>
      </c>
      <c r="D2750" t="s">
        <v>559</v>
      </c>
      <c r="E2750" s="1">
        <v>748665255.43713903</v>
      </c>
      <c r="F2750">
        <v>19.261669394339702</v>
      </c>
      <c r="G2750" t="s">
        <v>462</v>
      </c>
    </row>
    <row r="2751" spans="1:7" x14ac:dyDescent="0.3">
      <c r="A2751">
        <v>2749</v>
      </c>
      <c r="B2751">
        <v>2023</v>
      </c>
      <c r="C2751">
        <v>8</v>
      </c>
      <c r="D2751" t="s">
        <v>560</v>
      </c>
      <c r="E2751" s="1">
        <v>8269171080.7181702</v>
      </c>
      <c r="F2751">
        <v>20.872585607968698</v>
      </c>
      <c r="G2751" t="s">
        <v>462</v>
      </c>
    </row>
    <row r="2752" spans="1:7" x14ac:dyDescent="0.3">
      <c r="A2752">
        <v>2750</v>
      </c>
      <c r="B2752">
        <v>2023</v>
      </c>
      <c r="C2752">
        <v>8</v>
      </c>
      <c r="D2752" t="s">
        <v>561</v>
      </c>
      <c r="E2752" s="1">
        <v>721383548.63761795</v>
      </c>
      <c r="F2752">
        <v>38.714399517617402</v>
      </c>
      <c r="G2752" t="s">
        <v>462</v>
      </c>
    </row>
    <row r="2753" spans="1:7" x14ac:dyDescent="0.3">
      <c r="A2753">
        <v>2751</v>
      </c>
      <c r="B2753">
        <v>2023</v>
      </c>
      <c r="C2753">
        <v>8</v>
      </c>
      <c r="D2753" t="s">
        <v>562</v>
      </c>
      <c r="E2753" s="1">
        <v>258287561.34354299</v>
      </c>
      <c r="F2753">
        <v>49.262860369971698</v>
      </c>
      <c r="G2753" t="s">
        <v>462</v>
      </c>
    </row>
    <row r="2754" spans="1:7" x14ac:dyDescent="0.3">
      <c r="A2754">
        <v>2752</v>
      </c>
      <c r="B2754">
        <v>2023</v>
      </c>
      <c r="C2754">
        <v>8</v>
      </c>
      <c r="D2754" t="s">
        <v>563</v>
      </c>
      <c r="E2754" s="1">
        <v>610974628.21291006</v>
      </c>
      <c r="F2754">
        <v>18.779121084991999</v>
      </c>
      <c r="G2754" t="s">
        <v>462</v>
      </c>
    </row>
    <row r="2755" spans="1:7" x14ac:dyDescent="0.3">
      <c r="A2755">
        <v>2753</v>
      </c>
      <c r="B2755">
        <v>2023</v>
      </c>
      <c r="C2755">
        <v>8</v>
      </c>
      <c r="D2755" t="s">
        <v>564</v>
      </c>
      <c r="E2755" s="1">
        <v>227211778.53975901</v>
      </c>
      <c r="F2755">
        <v>30.668255296395799</v>
      </c>
      <c r="G2755" t="s">
        <v>462</v>
      </c>
    </row>
    <row r="2756" spans="1:7" x14ac:dyDescent="0.3">
      <c r="A2756">
        <v>2754</v>
      </c>
      <c r="B2756">
        <v>2023</v>
      </c>
      <c r="C2756">
        <v>8</v>
      </c>
      <c r="D2756" t="s">
        <v>565</v>
      </c>
      <c r="E2756" s="1">
        <v>3177950106.6955199</v>
      </c>
      <c r="F2756">
        <v>5.3457574162629404</v>
      </c>
      <c r="G2756" t="s">
        <v>462</v>
      </c>
    </row>
    <row r="2757" spans="1:7" x14ac:dyDescent="0.3">
      <c r="A2757">
        <v>2755</v>
      </c>
      <c r="B2757">
        <v>2023</v>
      </c>
      <c r="C2757">
        <v>8</v>
      </c>
      <c r="D2757" t="s">
        <v>566</v>
      </c>
      <c r="E2757" s="1">
        <v>7443299576.6343002</v>
      </c>
      <c r="F2757">
        <v>2.03156418057026</v>
      </c>
      <c r="G2757" t="s">
        <v>462</v>
      </c>
    </row>
    <row r="2758" spans="1:7" x14ac:dyDescent="0.3">
      <c r="A2758">
        <v>2756</v>
      </c>
      <c r="B2758">
        <v>2023</v>
      </c>
      <c r="C2758">
        <v>8</v>
      </c>
      <c r="D2758" t="s">
        <v>567</v>
      </c>
      <c r="E2758" s="1">
        <v>320814751.264112</v>
      </c>
      <c r="F2758">
        <v>22.6372452138325</v>
      </c>
      <c r="G2758" t="s">
        <v>462</v>
      </c>
    </row>
    <row r="2759" spans="1:7" x14ac:dyDescent="0.3">
      <c r="A2759">
        <v>2757</v>
      </c>
      <c r="B2759">
        <v>2023</v>
      </c>
      <c r="C2759">
        <v>8</v>
      </c>
      <c r="D2759" t="s">
        <v>568</v>
      </c>
      <c r="E2759" s="1">
        <v>10295748731.2568</v>
      </c>
      <c r="F2759">
        <v>30.507350239699001</v>
      </c>
      <c r="G2759" t="s">
        <v>462</v>
      </c>
    </row>
    <row r="2760" spans="1:7" x14ac:dyDescent="0.3">
      <c r="A2760">
        <v>2758</v>
      </c>
      <c r="B2760">
        <v>2023</v>
      </c>
      <c r="C2760">
        <v>8</v>
      </c>
      <c r="D2760" t="s">
        <v>569</v>
      </c>
      <c r="E2760" s="1">
        <v>453167914.92408299</v>
      </c>
      <c r="F2760">
        <v>9.0282087806803002</v>
      </c>
      <c r="G2760" t="s">
        <v>462</v>
      </c>
    </row>
    <row r="2761" spans="1:7" x14ac:dyDescent="0.3">
      <c r="A2761">
        <v>2759</v>
      </c>
      <c r="B2761">
        <v>2023</v>
      </c>
      <c r="C2761">
        <v>8</v>
      </c>
      <c r="D2761" t="s">
        <v>570</v>
      </c>
      <c r="E2761" s="1">
        <v>11800844813.4471</v>
      </c>
      <c r="F2761">
        <v>4.1500198795836098</v>
      </c>
      <c r="G2761" t="s">
        <v>462</v>
      </c>
    </row>
    <row r="2762" spans="1:7" x14ac:dyDescent="0.3">
      <c r="A2762">
        <v>2760</v>
      </c>
      <c r="B2762">
        <v>2023</v>
      </c>
      <c r="C2762">
        <v>8</v>
      </c>
      <c r="D2762" t="s">
        <v>571</v>
      </c>
      <c r="E2762" s="1">
        <v>376596900.34721798</v>
      </c>
      <c r="F2762">
        <v>10.127469713553401</v>
      </c>
      <c r="G2762" t="s">
        <v>462</v>
      </c>
    </row>
    <row r="2763" spans="1:7" x14ac:dyDescent="0.3">
      <c r="A2763">
        <v>2761</v>
      </c>
      <c r="B2763">
        <v>2023</v>
      </c>
      <c r="C2763">
        <v>8</v>
      </c>
      <c r="D2763" t="s">
        <v>572</v>
      </c>
      <c r="E2763" s="1">
        <v>445516204.77779102</v>
      </c>
      <c r="F2763">
        <v>6.8891479646495499</v>
      </c>
      <c r="G2763" t="s">
        <v>462</v>
      </c>
    </row>
    <row r="2764" spans="1:7" x14ac:dyDescent="0.3">
      <c r="A2764">
        <v>2762</v>
      </c>
      <c r="B2764">
        <v>2023</v>
      </c>
      <c r="C2764">
        <v>8</v>
      </c>
      <c r="D2764" t="s">
        <v>573</v>
      </c>
      <c r="E2764" s="1">
        <v>3676590388.79213</v>
      </c>
      <c r="F2764">
        <v>32.023272268247503</v>
      </c>
      <c r="G2764" t="s">
        <v>462</v>
      </c>
    </row>
    <row r="2765" spans="1:7" x14ac:dyDescent="0.3">
      <c r="A2765">
        <v>2763</v>
      </c>
      <c r="B2765">
        <v>2023</v>
      </c>
      <c r="C2765">
        <v>8</v>
      </c>
      <c r="D2765" t="s">
        <v>575</v>
      </c>
      <c r="E2765" s="1">
        <v>15608902054.800699</v>
      </c>
      <c r="F2765">
        <v>10.1773123598967</v>
      </c>
      <c r="G2765" t="s">
        <v>462</v>
      </c>
    </row>
    <row r="2766" spans="1:7" x14ac:dyDescent="0.3">
      <c r="A2766">
        <v>2764</v>
      </c>
      <c r="B2766">
        <v>2023</v>
      </c>
      <c r="C2766">
        <v>8</v>
      </c>
      <c r="D2766" t="s">
        <v>576</v>
      </c>
      <c r="E2766" s="1">
        <v>9119548004.6359005</v>
      </c>
      <c r="F2766">
        <v>21.225529728399501</v>
      </c>
      <c r="G2766" t="s">
        <v>462</v>
      </c>
    </row>
    <row r="2767" spans="1:7" x14ac:dyDescent="0.3">
      <c r="A2767">
        <v>2765</v>
      </c>
      <c r="B2767">
        <v>2023</v>
      </c>
      <c r="C2767">
        <v>8</v>
      </c>
      <c r="E2767" s="1">
        <v>161501956.81839201</v>
      </c>
      <c r="F2767">
        <v>108.93664335898001</v>
      </c>
      <c r="G2767" t="s">
        <v>462</v>
      </c>
    </row>
    <row r="2768" spans="1:7" x14ac:dyDescent="0.3">
      <c r="A2768">
        <v>2766</v>
      </c>
      <c r="B2768">
        <v>2023</v>
      </c>
      <c r="C2768">
        <v>8</v>
      </c>
      <c r="E2768" s="1">
        <v>65243578.451299801</v>
      </c>
      <c r="F2768">
        <v>81.212769015038205</v>
      </c>
      <c r="G2768" t="s">
        <v>462</v>
      </c>
    </row>
    <row r="2769" spans="1:7" x14ac:dyDescent="0.3">
      <c r="A2769">
        <v>2767</v>
      </c>
      <c r="B2769">
        <v>2023</v>
      </c>
      <c r="C2769">
        <v>8</v>
      </c>
      <c r="E2769" s="1">
        <v>50371439.409029402</v>
      </c>
      <c r="F2769">
        <v>87.372129011154101</v>
      </c>
      <c r="G2769" t="s">
        <v>462</v>
      </c>
    </row>
    <row r="2770" spans="1:7" x14ac:dyDescent="0.3">
      <c r="A2770">
        <v>2768</v>
      </c>
      <c r="B2770">
        <v>2023</v>
      </c>
      <c r="C2770">
        <v>8</v>
      </c>
      <c r="D2770" t="s">
        <v>577</v>
      </c>
      <c r="E2770" s="1">
        <v>556126121.47272003</v>
      </c>
      <c r="F2770">
        <v>20.487206448084098</v>
      </c>
      <c r="G2770" t="s">
        <v>462</v>
      </c>
    </row>
    <row r="2771" spans="1:7" x14ac:dyDescent="0.3">
      <c r="A2771">
        <v>2769</v>
      </c>
      <c r="B2771">
        <v>2023</v>
      </c>
      <c r="C2771">
        <v>8</v>
      </c>
      <c r="D2771" t="s">
        <v>578</v>
      </c>
      <c r="E2771" s="1">
        <v>1024312239.624</v>
      </c>
      <c r="F2771">
        <v>5.1651678911759902</v>
      </c>
      <c r="G2771" t="s">
        <v>462</v>
      </c>
    </row>
    <row r="2772" spans="1:7" x14ac:dyDescent="0.3">
      <c r="A2772">
        <v>2770</v>
      </c>
      <c r="B2772">
        <v>2023</v>
      </c>
      <c r="C2772">
        <v>8</v>
      </c>
      <c r="D2772" t="s">
        <v>579</v>
      </c>
      <c r="E2772" s="1">
        <v>739992235.71109498</v>
      </c>
      <c r="F2772">
        <v>2.5712316872217098</v>
      </c>
      <c r="G2772" t="s">
        <v>462</v>
      </c>
    </row>
    <row r="2773" spans="1:7" x14ac:dyDescent="0.3">
      <c r="A2773">
        <v>2771</v>
      </c>
      <c r="B2773">
        <v>2023</v>
      </c>
      <c r="C2773">
        <v>8</v>
      </c>
      <c r="D2773" t="s">
        <v>580</v>
      </c>
      <c r="E2773" s="1">
        <v>5512709205.3105698</v>
      </c>
      <c r="F2773">
        <v>3.8510617887640102</v>
      </c>
      <c r="G2773" t="s">
        <v>462</v>
      </c>
    </row>
    <row r="2774" spans="1:7" x14ac:dyDescent="0.3">
      <c r="A2774">
        <v>2772</v>
      </c>
      <c r="B2774">
        <v>2023</v>
      </c>
      <c r="C2774">
        <v>8</v>
      </c>
      <c r="D2774" t="s">
        <v>581</v>
      </c>
      <c r="E2774" s="1">
        <v>7164472132.1464901</v>
      </c>
      <c r="F2774">
        <v>49.9068760699422</v>
      </c>
      <c r="G2774" t="s">
        <v>462</v>
      </c>
    </row>
    <row r="2775" spans="1:7" x14ac:dyDescent="0.3">
      <c r="A2775">
        <v>2773</v>
      </c>
      <c r="B2775">
        <v>2023</v>
      </c>
      <c r="C2775">
        <v>8</v>
      </c>
      <c r="D2775" t="s">
        <v>582</v>
      </c>
      <c r="E2775" s="1">
        <v>6661812818.3780298</v>
      </c>
      <c r="F2775">
        <v>31.009651235632401</v>
      </c>
      <c r="G2775" t="s">
        <v>462</v>
      </c>
    </row>
    <row r="2776" spans="1:7" x14ac:dyDescent="0.3">
      <c r="A2776">
        <v>2774</v>
      </c>
      <c r="B2776">
        <v>2023</v>
      </c>
      <c r="C2776">
        <v>8</v>
      </c>
      <c r="D2776" t="s">
        <v>583</v>
      </c>
      <c r="E2776" s="1">
        <v>406286451.81799197</v>
      </c>
      <c r="F2776">
        <v>47.632608778748299</v>
      </c>
      <c r="G2776" t="s">
        <v>462</v>
      </c>
    </row>
    <row r="2777" spans="1:7" x14ac:dyDescent="0.3">
      <c r="A2777">
        <v>2775</v>
      </c>
      <c r="B2777">
        <v>2023</v>
      </c>
      <c r="C2777">
        <v>8</v>
      </c>
      <c r="D2777" t="s">
        <v>584</v>
      </c>
      <c r="E2777" s="1">
        <v>3932706090.7608199</v>
      </c>
      <c r="F2777">
        <v>3.76926857699508</v>
      </c>
      <c r="G2777" t="s">
        <v>462</v>
      </c>
    </row>
    <row r="2778" spans="1:7" x14ac:dyDescent="0.3">
      <c r="A2778">
        <v>2776</v>
      </c>
      <c r="B2778">
        <v>2023</v>
      </c>
      <c r="C2778">
        <v>8</v>
      </c>
      <c r="D2778" t="s">
        <v>585</v>
      </c>
      <c r="E2778" s="1">
        <v>3973088280.6458302</v>
      </c>
      <c r="F2778">
        <v>9.3050090828611296</v>
      </c>
      <c r="G2778" t="s">
        <v>462</v>
      </c>
    </row>
    <row r="2779" spans="1:7" x14ac:dyDescent="0.3">
      <c r="A2779">
        <v>2777</v>
      </c>
      <c r="B2779">
        <v>2023</v>
      </c>
      <c r="C2779">
        <v>8</v>
      </c>
      <c r="D2779" t="s">
        <v>586</v>
      </c>
      <c r="E2779" s="1">
        <v>5535120142.6341896</v>
      </c>
      <c r="F2779">
        <v>1.8795985094929399</v>
      </c>
      <c r="G2779" t="s">
        <v>462</v>
      </c>
    </row>
    <row r="2780" spans="1:7" x14ac:dyDescent="0.3">
      <c r="A2780">
        <v>2778</v>
      </c>
      <c r="B2780">
        <v>2023</v>
      </c>
      <c r="C2780">
        <v>8</v>
      </c>
      <c r="D2780" t="s">
        <v>587</v>
      </c>
      <c r="E2780" s="1">
        <v>2192163995.0931001</v>
      </c>
      <c r="F2780">
        <v>12.1865706121357</v>
      </c>
      <c r="G2780" t="s">
        <v>462</v>
      </c>
    </row>
    <row r="2781" spans="1:7" x14ac:dyDescent="0.3">
      <c r="A2781">
        <v>2779</v>
      </c>
      <c r="B2781">
        <v>2023</v>
      </c>
      <c r="C2781">
        <v>8</v>
      </c>
      <c r="D2781" t="s">
        <v>588</v>
      </c>
      <c r="E2781" s="1">
        <v>8407024390.8218403</v>
      </c>
      <c r="F2781">
        <v>4.81802477095904</v>
      </c>
      <c r="G2781" t="s">
        <v>462</v>
      </c>
    </row>
    <row r="2782" spans="1:7" x14ac:dyDescent="0.3">
      <c r="A2782">
        <v>2780</v>
      </c>
      <c r="B2782">
        <v>2023</v>
      </c>
      <c r="C2782">
        <v>8</v>
      </c>
      <c r="D2782" t="s">
        <v>589</v>
      </c>
      <c r="E2782" s="1">
        <v>1198291253.1898401</v>
      </c>
      <c r="F2782">
        <v>28.839747618742901</v>
      </c>
      <c r="G2782" t="s">
        <v>462</v>
      </c>
    </row>
    <row r="2783" spans="1:7" x14ac:dyDescent="0.3">
      <c r="A2783">
        <v>2781</v>
      </c>
      <c r="B2783">
        <v>2023</v>
      </c>
      <c r="C2783">
        <v>8</v>
      </c>
      <c r="D2783" t="s">
        <v>590</v>
      </c>
      <c r="E2783" s="1">
        <v>356173001.030999</v>
      </c>
      <c r="F2783">
        <v>39.7436671782392</v>
      </c>
      <c r="G2783" t="s">
        <v>462</v>
      </c>
    </row>
    <row r="2784" spans="1:7" x14ac:dyDescent="0.3">
      <c r="A2784">
        <v>2782</v>
      </c>
      <c r="B2784">
        <v>2023</v>
      </c>
      <c r="C2784">
        <v>8</v>
      </c>
      <c r="D2784" t="s">
        <v>591</v>
      </c>
      <c r="E2784" s="1">
        <v>454996731.91757298</v>
      </c>
      <c r="F2784">
        <v>41.675953341259799</v>
      </c>
      <c r="G2784" t="s">
        <v>462</v>
      </c>
    </row>
    <row r="2785" spans="1:7" x14ac:dyDescent="0.3">
      <c r="A2785">
        <v>2783</v>
      </c>
      <c r="B2785">
        <v>2023</v>
      </c>
      <c r="C2785">
        <v>8</v>
      </c>
      <c r="D2785" t="s">
        <v>592</v>
      </c>
      <c r="E2785" s="1">
        <v>521814786.00248098</v>
      </c>
      <c r="F2785">
        <v>40.050788100217503</v>
      </c>
      <c r="G2785" t="s">
        <v>462</v>
      </c>
    </row>
    <row r="2786" spans="1:7" x14ac:dyDescent="0.3">
      <c r="A2786">
        <v>2784</v>
      </c>
      <c r="B2786">
        <v>2023</v>
      </c>
      <c r="C2786">
        <v>8</v>
      </c>
      <c r="D2786" t="s">
        <v>593</v>
      </c>
      <c r="E2786" s="1">
        <v>432368951.73227799</v>
      </c>
      <c r="F2786">
        <v>33.014624925884704</v>
      </c>
      <c r="G2786" t="s">
        <v>462</v>
      </c>
    </row>
    <row r="2787" spans="1:7" x14ac:dyDescent="0.3">
      <c r="A2787">
        <v>2785</v>
      </c>
      <c r="B2787">
        <v>2023</v>
      </c>
      <c r="C2787">
        <v>8</v>
      </c>
      <c r="D2787" t="s">
        <v>594</v>
      </c>
      <c r="E2787" s="1">
        <v>686202133.41617095</v>
      </c>
      <c r="F2787">
        <v>30.128487563650001</v>
      </c>
      <c r="G2787" t="s">
        <v>462</v>
      </c>
    </row>
    <row r="2788" spans="1:7" x14ac:dyDescent="0.3">
      <c r="A2788">
        <v>2786</v>
      </c>
      <c r="B2788">
        <v>2023</v>
      </c>
      <c r="C2788">
        <v>8</v>
      </c>
      <c r="D2788" t="s">
        <v>595</v>
      </c>
      <c r="E2788" s="1">
        <v>443688167.58483201</v>
      </c>
      <c r="F2788">
        <v>35.730711966104103</v>
      </c>
      <c r="G2788" t="s">
        <v>462</v>
      </c>
    </row>
    <row r="2789" spans="1:7" x14ac:dyDescent="0.3">
      <c r="A2789">
        <v>2787</v>
      </c>
      <c r="B2789">
        <v>2023</v>
      </c>
      <c r="C2789">
        <v>8</v>
      </c>
      <c r="D2789" t="s">
        <v>596</v>
      </c>
      <c r="E2789" s="1">
        <v>547816756.07480204</v>
      </c>
      <c r="F2789">
        <v>25.900878230530999</v>
      </c>
      <c r="G2789" t="s">
        <v>462</v>
      </c>
    </row>
    <row r="2790" spans="1:7" x14ac:dyDescent="0.3">
      <c r="A2790">
        <v>2788</v>
      </c>
      <c r="B2790">
        <v>2023</v>
      </c>
      <c r="C2790">
        <v>9</v>
      </c>
      <c r="D2790" t="s">
        <v>558</v>
      </c>
      <c r="E2790" s="1">
        <v>1833825795.12988</v>
      </c>
      <c r="F2790">
        <v>0.249837927964907</v>
      </c>
      <c r="G2790" t="s">
        <v>462</v>
      </c>
    </row>
    <row r="2791" spans="1:7" x14ac:dyDescent="0.3">
      <c r="A2791">
        <v>2789</v>
      </c>
      <c r="B2791">
        <v>2023</v>
      </c>
      <c r="C2791">
        <v>9</v>
      </c>
      <c r="D2791" t="s">
        <v>559</v>
      </c>
      <c r="E2791" s="1">
        <v>748665255.43713903</v>
      </c>
      <c r="F2791">
        <v>16.7546048967383</v>
      </c>
      <c r="G2791" t="s">
        <v>462</v>
      </c>
    </row>
    <row r="2792" spans="1:7" x14ac:dyDescent="0.3">
      <c r="A2792">
        <v>2790</v>
      </c>
      <c r="B2792">
        <v>2023</v>
      </c>
      <c r="C2792">
        <v>9</v>
      </c>
      <c r="D2792" t="s">
        <v>560</v>
      </c>
      <c r="E2792" s="1">
        <v>8269171080.7181702</v>
      </c>
      <c r="F2792">
        <v>19.325019697557298</v>
      </c>
      <c r="G2792" t="s">
        <v>462</v>
      </c>
    </row>
    <row r="2793" spans="1:7" x14ac:dyDescent="0.3">
      <c r="A2793">
        <v>2791</v>
      </c>
      <c r="B2793">
        <v>2023</v>
      </c>
      <c r="C2793">
        <v>9</v>
      </c>
      <c r="D2793" t="s">
        <v>561</v>
      </c>
      <c r="E2793" s="1">
        <v>721383548.63761795</v>
      </c>
      <c r="F2793">
        <v>39.841046768462398</v>
      </c>
      <c r="G2793" t="s">
        <v>462</v>
      </c>
    </row>
    <row r="2794" spans="1:7" x14ac:dyDescent="0.3">
      <c r="A2794">
        <v>2792</v>
      </c>
      <c r="B2794">
        <v>2023</v>
      </c>
      <c r="C2794">
        <v>9</v>
      </c>
      <c r="D2794" t="s">
        <v>562</v>
      </c>
      <c r="E2794" s="1">
        <v>258287561.34354299</v>
      </c>
      <c r="F2794">
        <v>55.065188143792298</v>
      </c>
      <c r="G2794" t="s">
        <v>462</v>
      </c>
    </row>
    <row r="2795" spans="1:7" x14ac:dyDescent="0.3">
      <c r="A2795">
        <v>2793</v>
      </c>
      <c r="B2795">
        <v>2023</v>
      </c>
      <c r="C2795">
        <v>9</v>
      </c>
      <c r="D2795" t="s">
        <v>563</v>
      </c>
      <c r="E2795" s="1">
        <v>610974628.21291006</v>
      </c>
      <c r="F2795">
        <v>14.327345264730999</v>
      </c>
      <c r="G2795" t="s">
        <v>462</v>
      </c>
    </row>
    <row r="2796" spans="1:7" x14ac:dyDescent="0.3">
      <c r="A2796">
        <v>2794</v>
      </c>
      <c r="B2796">
        <v>2023</v>
      </c>
      <c r="C2796">
        <v>9</v>
      </c>
      <c r="D2796" t="s">
        <v>564</v>
      </c>
      <c r="E2796" s="1">
        <v>227211778.53975901</v>
      </c>
      <c r="F2796">
        <v>35.925256911954698</v>
      </c>
      <c r="G2796" t="s">
        <v>462</v>
      </c>
    </row>
    <row r="2797" spans="1:7" x14ac:dyDescent="0.3">
      <c r="A2797">
        <v>2795</v>
      </c>
      <c r="B2797">
        <v>2023</v>
      </c>
      <c r="C2797">
        <v>9</v>
      </c>
      <c r="D2797" t="s">
        <v>565</v>
      </c>
      <c r="E2797" s="1">
        <v>3177950106.6955199</v>
      </c>
      <c r="F2797">
        <v>0.96900801261853398</v>
      </c>
      <c r="G2797" t="s">
        <v>462</v>
      </c>
    </row>
    <row r="2798" spans="1:7" x14ac:dyDescent="0.3">
      <c r="A2798">
        <v>2796</v>
      </c>
      <c r="B2798">
        <v>2023</v>
      </c>
      <c r="C2798">
        <v>9</v>
      </c>
      <c r="D2798" t="s">
        <v>566</v>
      </c>
      <c r="E2798" s="1">
        <v>7443299576.6343002</v>
      </c>
      <c r="F2798">
        <v>3.1845468209606902</v>
      </c>
      <c r="G2798" t="s">
        <v>462</v>
      </c>
    </row>
    <row r="2799" spans="1:7" x14ac:dyDescent="0.3">
      <c r="A2799">
        <v>2797</v>
      </c>
      <c r="B2799">
        <v>2023</v>
      </c>
      <c r="C2799">
        <v>9</v>
      </c>
      <c r="D2799" t="s">
        <v>567</v>
      </c>
      <c r="E2799" s="1">
        <v>320814751.264112</v>
      </c>
      <c r="F2799">
        <v>29.436207264461501</v>
      </c>
      <c r="G2799" t="s">
        <v>462</v>
      </c>
    </row>
    <row r="2800" spans="1:7" x14ac:dyDescent="0.3">
      <c r="A2800">
        <v>2798</v>
      </c>
      <c r="B2800">
        <v>2023</v>
      </c>
      <c r="C2800">
        <v>9</v>
      </c>
      <c r="D2800" t="s">
        <v>568</v>
      </c>
      <c r="E2800" s="1">
        <v>10295748731.2568</v>
      </c>
      <c r="F2800">
        <v>21.339438175141801</v>
      </c>
      <c r="G2800" t="s">
        <v>462</v>
      </c>
    </row>
    <row r="2801" spans="1:7" x14ac:dyDescent="0.3">
      <c r="A2801">
        <v>2799</v>
      </c>
      <c r="B2801">
        <v>2023</v>
      </c>
      <c r="C2801">
        <v>9</v>
      </c>
      <c r="D2801" t="s">
        <v>569</v>
      </c>
      <c r="E2801" s="1">
        <v>453167914.92408299</v>
      </c>
      <c r="F2801">
        <v>11.7369720944065</v>
      </c>
      <c r="G2801" t="s">
        <v>462</v>
      </c>
    </row>
    <row r="2802" spans="1:7" x14ac:dyDescent="0.3">
      <c r="A2802">
        <v>2800</v>
      </c>
      <c r="B2802">
        <v>2023</v>
      </c>
      <c r="C2802">
        <v>9</v>
      </c>
      <c r="D2802" t="s">
        <v>570</v>
      </c>
      <c r="E2802" s="1">
        <v>11800844813.4471</v>
      </c>
      <c r="F2802">
        <v>5.0984677221814501</v>
      </c>
      <c r="G2802" t="s">
        <v>462</v>
      </c>
    </row>
    <row r="2803" spans="1:7" x14ac:dyDescent="0.3">
      <c r="A2803">
        <v>2801</v>
      </c>
      <c r="B2803">
        <v>2023</v>
      </c>
      <c r="C2803">
        <v>9</v>
      </c>
      <c r="D2803" t="s">
        <v>571</v>
      </c>
      <c r="E2803" s="1">
        <v>376596900.34721798</v>
      </c>
      <c r="F2803">
        <v>17.670465714871</v>
      </c>
      <c r="G2803" t="s">
        <v>462</v>
      </c>
    </row>
    <row r="2804" spans="1:7" x14ac:dyDescent="0.3">
      <c r="A2804">
        <v>2802</v>
      </c>
      <c r="B2804">
        <v>2023</v>
      </c>
      <c r="C2804">
        <v>9</v>
      </c>
      <c r="D2804" t="s">
        <v>572</v>
      </c>
      <c r="E2804" s="1">
        <v>445516204.77779102</v>
      </c>
      <c r="F2804">
        <v>7.01497368781994</v>
      </c>
      <c r="G2804" t="s">
        <v>462</v>
      </c>
    </row>
    <row r="2805" spans="1:7" x14ac:dyDescent="0.3">
      <c r="A2805">
        <v>2803</v>
      </c>
      <c r="B2805">
        <v>2023</v>
      </c>
      <c r="C2805">
        <v>9</v>
      </c>
      <c r="D2805" t="s">
        <v>573</v>
      </c>
      <c r="E2805" s="1">
        <v>3676590388.79213</v>
      </c>
      <c r="F2805">
        <v>29.0520982637969</v>
      </c>
      <c r="G2805" t="s">
        <v>462</v>
      </c>
    </row>
    <row r="2806" spans="1:7" x14ac:dyDescent="0.3">
      <c r="A2806">
        <v>2804</v>
      </c>
      <c r="B2806">
        <v>2023</v>
      </c>
      <c r="C2806">
        <v>9</v>
      </c>
      <c r="D2806" t="s">
        <v>575</v>
      </c>
      <c r="E2806" s="1">
        <v>15608902054.800699</v>
      </c>
      <c r="F2806">
        <v>13.247767519310299</v>
      </c>
      <c r="G2806" t="s">
        <v>462</v>
      </c>
    </row>
    <row r="2807" spans="1:7" x14ac:dyDescent="0.3">
      <c r="A2807">
        <v>2805</v>
      </c>
      <c r="B2807">
        <v>2023</v>
      </c>
      <c r="C2807">
        <v>9</v>
      </c>
      <c r="D2807" t="s">
        <v>576</v>
      </c>
      <c r="E2807" s="1">
        <v>9119548004.6359005</v>
      </c>
      <c r="F2807">
        <v>19.387696273739699</v>
      </c>
      <c r="G2807" t="s">
        <v>462</v>
      </c>
    </row>
    <row r="2808" spans="1:7" x14ac:dyDescent="0.3">
      <c r="A2808">
        <v>2806</v>
      </c>
      <c r="B2808">
        <v>2023</v>
      </c>
      <c r="C2808">
        <v>9</v>
      </c>
      <c r="E2808" s="1">
        <v>161501956.81839201</v>
      </c>
      <c r="F2808">
        <v>32.367471667978599</v>
      </c>
      <c r="G2808" t="s">
        <v>462</v>
      </c>
    </row>
    <row r="2809" spans="1:7" x14ac:dyDescent="0.3">
      <c r="A2809">
        <v>2807</v>
      </c>
      <c r="B2809">
        <v>2023</v>
      </c>
      <c r="C2809">
        <v>9</v>
      </c>
      <c r="E2809" s="1">
        <v>65243578.451299801</v>
      </c>
      <c r="F2809">
        <v>102.312332873648</v>
      </c>
      <c r="G2809" t="s">
        <v>462</v>
      </c>
    </row>
    <row r="2810" spans="1:7" x14ac:dyDescent="0.3">
      <c r="A2810">
        <v>2808</v>
      </c>
      <c r="B2810">
        <v>2023</v>
      </c>
      <c r="C2810">
        <v>9</v>
      </c>
      <c r="E2810" s="1">
        <v>50371439.409029402</v>
      </c>
      <c r="F2810">
        <v>101.160969376564</v>
      </c>
      <c r="G2810" t="s">
        <v>462</v>
      </c>
    </row>
    <row r="2811" spans="1:7" x14ac:dyDescent="0.3">
      <c r="A2811">
        <v>2809</v>
      </c>
      <c r="B2811">
        <v>2023</v>
      </c>
      <c r="C2811">
        <v>9</v>
      </c>
      <c r="D2811" t="s">
        <v>577</v>
      </c>
      <c r="E2811" s="1">
        <v>556126121.47272003</v>
      </c>
      <c r="F2811">
        <v>33.365862045318302</v>
      </c>
      <c r="G2811" t="s">
        <v>462</v>
      </c>
    </row>
    <row r="2812" spans="1:7" x14ac:dyDescent="0.3">
      <c r="A2812">
        <v>2810</v>
      </c>
      <c r="B2812">
        <v>2023</v>
      </c>
      <c r="C2812">
        <v>9</v>
      </c>
      <c r="D2812" t="s">
        <v>578</v>
      </c>
      <c r="E2812" s="1">
        <v>1024312239.624</v>
      </c>
      <c r="F2812">
        <v>7.0741334137149199</v>
      </c>
      <c r="G2812" t="s">
        <v>462</v>
      </c>
    </row>
    <row r="2813" spans="1:7" x14ac:dyDescent="0.3">
      <c r="A2813">
        <v>2811</v>
      </c>
      <c r="B2813">
        <v>2023</v>
      </c>
      <c r="C2813">
        <v>9</v>
      </c>
      <c r="D2813" t="s">
        <v>579</v>
      </c>
      <c r="E2813" s="1">
        <v>739992235.71109498</v>
      </c>
      <c r="F2813">
        <v>0.69117795701290796</v>
      </c>
      <c r="G2813" t="s">
        <v>462</v>
      </c>
    </row>
    <row r="2814" spans="1:7" x14ac:dyDescent="0.3">
      <c r="A2814">
        <v>2812</v>
      </c>
      <c r="B2814">
        <v>2023</v>
      </c>
      <c r="C2814">
        <v>9</v>
      </c>
      <c r="D2814" t="s">
        <v>580</v>
      </c>
      <c r="E2814" s="1">
        <v>5512709205.3105698</v>
      </c>
      <c r="F2814">
        <v>4.9751277545823998</v>
      </c>
      <c r="G2814" t="s">
        <v>462</v>
      </c>
    </row>
    <row r="2815" spans="1:7" x14ac:dyDescent="0.3">
      <c r="A2815">
        <v>2813</v>
      </c>
      <c r="B2815">
        <v>2023</v>
      </c>
      <c r="C2815">
        <v>9</v>
      </c>
      <c r="D2815" t="s">
        <v>581</v>
      </c>
      <c r="E2815" s="1">
        <v>7164472132.1464901</v>
      </c>
      <c r="F2815">
        <v>33.8297327131232</v>
      </c>
      <c r="G2815" t="s">
        <v>462</v>
      </c>
    </row>
    <row r="2816" spans="1:7" x14ac:dyDescent="0.3">
      <c r="A2816">
        <v>2814</v>
      </c>
      <c r="B2816">
        <v>2023</v>
      </c>
      <c r="C2816">
        <v>9</v>
      </c>
      <c r="D2816" t="s">
        <v>582</v>
      </c>
      <c r="E2816" s="1">
        <v>6661812818.3780298</v>
      </c>
      <c r="F2816">
        <v>22.219274888988899</v>
      </c>
      <c r="G2816" t="s">
        <v>462</v>
      </c>
    </row>
    <row r="2817" spans="1:7" x14ac:dyDescent="0.3">
      <c r="A2817">
        <v>2815</v>
      </c>
      <c r="B2817">
        <v>2023</v>
      </c>
      <c r="C2817">
        <v>9</v>
      </c>
      <c r="D2817" t="s">
        <v>583</v>
      </c>
      <c r="E2817" s="1">
        <v>406286451.81799197</v>
      </c>
      <c r="F2817">
        <v>28.70044250778</v>
      </c>
      <c r="G2817" t="s">
        <v>462</v>
      </c>
    </row>
    <row r="2818" spans="1:7" x14ac:dyDescent="0.3">
      <c r="A2818">
        <v>2816</v>
      </c>
      <c r="B2818">
        <v>2023</v>
      </c>
      <c r="C2818">
        <v>9</v>
      </c>
      <c r="D2818" t="s">
        <v>584</v>
      </c>
      <c r="E2818" s="1">
        <v>3932706090.7608199</v>
      </c>
      <c r="F2818">
        <v>0.65502845364733198</v>
      </c>
      <c r="G2818" t="s">
        <v>462</v>
      </c>
    </row>
    <row r="2819" spans="1:7" x14ac:dyDescent="0.3">
      <c r="A2819">
        <v>2817</v>
      </c>
      <c r="B2819">
        <v>2023</v>
      </c>
      <c r="C2819">
        <v>9</v>
      </c>
      <c r="D2819" t="s">
        <v>585</v>
      </c>
      <c r="E2819" s="1">
        <v>3973088280.6458302</v>
      </c>
      <c r="F2819">
        <v>2.5515848146224802</v>
      </c>
      <c r="G2819" t="s">
        <v>462</v>
      </c>
    </row>
    <row r="2820" spans="1:7" x14ac:dyDescent="0.3">
      <c r="A2820">
        <v>2818</v>
      </c>
      <c r="B2820">
        <v>2023</v>
      </c>
      <c r="C2820">
        <v>9</v>
      </c>
      <c r="D2820" t="s">
        <v>586</v>
      </c>
      <c r="E2820" s="1">
        <v>5535120142.6341896</v>
      </c>
      <c r="F2820">
        <v>0.15302501255037901</v>
      </c>
      <c r="G2820" t="s">
        <v>462</v>
      </c>
    </row>
    <row r="2821" spans="1:7" x14ac:dyDescent="0.3">
      <c r="A2821">
        <v>2819</v>
      </c>
      <c r="B2821">
        <v>2023</v>
      </c>
      <c r="C2821">
        <v>9</v>
      </c>
      <c r="D2821" t="s">
        <v>587</v>
      </c>
      <c r="E2821" s="1">
        <v>2192163995.0931001</v>
      </c>
      <c r="F2821">
        <v>9.7244924741195398</v>
      </c>
      <c r="G2821" t="s">
        <v>462</v>
      </c>
    </row>
    <row r="2822" spans="1:7" x14ac:dyDescent="0.3">
      <c r="A2822">
        <v>2820</v>
      </c>
      <c r="B2822">
        <v>2023</v>
      </c>
      <c r="C2822">
        <v>9</v>
      </c>
      <c r="D2822" t="s">
        <v>588</v>
      </c>
      <c r="E2822" s="1">
        <v>8407024390.8218403</v>
      </c>
      <c r="F2822">
        <v>15.244911777674799</v>
      </c>
      <c r="G2822" t="s">
        <v>462</v>
      </c>
    </row>
    <row r="2823" spans="1:7" x14ac:dyDescent="0.3">
      <c r="A2823">
        <v>2821</v>
      </c>
      <c r="B2823">
        <v>2023</v>
      </c>
      <c r="C2823">
        <v>9</v>
      </c>
      <c r="D2823" t="s">
        <v>589</v>
      </c>
      <c r="E2823" s="1">
        <v>1198291253.1898401</v>
      </c>
      <c r="F2823">
        <v>26.196899607267799</v>
      </c>
      <c r="G2823" t="s">
        <v>462</v>
      </c>
    </row>
    <row r="2824" spans="1:7" x14ac:dyDescent="0.3">
      <c r="A2824">
        <v>2822</v>
      </c>
      <c r="B2824">
        <v>2023</v>
      </c>
      <c r="C2824">
        <v>9</v>
      </c>
      <c r="D2824" t="s">
        <v>590</v>
      </c>
      <c r="E2824" s="1">
        <v>356173001.030999</v>
      </c>
      <c r="F2824">
        <v>40.879769855221099</v>
      </c>
      <c r="G2824" t="s">
        <v>462</v>
      </c>
    </row>
    <row r="2825" spans="1:7" x14ac:dyDescent="0.3">
      <c r="A2825">
        <v>2823</v>
      </c>
      <c r="B2825">
        <v>2023</v>
      </c>
      <c r="C2825">
        <v>9</v>
      </c>
      <c r="D2825" t="s">
        <v>591</v>
      </c>
      <c r="E2825" s="1">
        <v>454996731.91757298</v>
      </c>
      <c r="F2825">
        <v>43.681694951506401</v>
      </c>
      <c r="G2825" t="s">
        <v>462</v>
      </c>
    </row>
    <row r="2826" spans="1:7" x14ac:dyDescent="0.3">
      <c r="A2826">
        <v>2824</v>
      </c>
      <c r="B2826">
        <v>2023</v>
      </c>
      <c r="C2826">
        <v>9</v>
      </c>
      <c r="D2826" t="s">
        <v>592</v>
      </c>
      <c r="E2826" s="1">
        <v>521814786.00248098</v>
      </c>
      <c r="F2826">
        <v>46.358379018776397</v>
      </c>
      <c r="G2826" t="s">
        <v>462</v>
      </c>
    </row>
    <row r="2827" spans="1:7" x14ac:dyDescent="0.3">
      <c r="A2827">
        <v>2825</v>
      </c>
      <c r="B2827">
        <v>2023</v>
      </c>
      <c r="C2827">
        <v>9</v>
      </c>
      <c r="D2827" t="s">
        <v>593</v>
      </c>
      <c r="E2827" s="1">
        <v>432368951.73227799</v>
      </c>
      <c r="F2827">
        <v>49.329317079932103</v>
      </c>
      <c r="G2827" t="s">
        <v>462</v>
      </c>
    </row>
    <row r="2828" spans="1:7" x14ac:dyDescent="0.3">
      <c r="A2828">
        <v>2826</v>
      </c>
      <c r="B2828">
        <v>2023</v>
      </c>
      <c r="C2828">
        <v>9</v>
      </c>
      <c r="D2828" t="s">
        <v>594</v>
      </c>
      <c r="E2828" s="1">
        <v>686202133.41617095</v>
      </c>
      <c r="F2828">
        <v>41.957247133739202</v>
      </c>
      <c r="G2828" t="s">
        <v>462</v>
      </c>
    </row>
    <row r="2829" spans="1:7" x14ac:dyDescent="0.3">
      <c r="A2829">
        <v>2827</v>
      </c>
      <c r="B2829">
        <v>2023</v>
      </c>
      <c r="C2829">
        <v>9</v>
      </c>
      <c r="D2829" t="s">
        <v>595</v>
      </c>
      <c r="E2829" s="1">
        <v>443688167.58483201</v>
      </c>
      <c r="F2829">
        <v>53.552081896809398</v>
      </c>
      <c r="G2829" t="s">
        <v>462</v>
      </c>
    </row>
    <row r="2830" spans="1:7" x14ac:dyDescent="0.3">
      <c r="A2830">
        <v>2828</v>
      </c>
      <c r="B2830">
        <v>2023</v>
      </c>
      <c r="C2830">
        <v>9</v>
      </c>
      <c r="D2830" t="s">
        <v>596</v>
      </c>
      <c r="E2830" s="1">
        <v>547816756.07480204</v>
      </c>
      <c r="F2830">
        <v>43.486070173384</v>
      </c>
      <c r="G2830" t="s">
        <v>462</v>
      </c>
    </row>
    <row r="2831" spans="1:7" x14ac:dyDescent="0.3">
      <c r="A2831">
        <v>2829</v>
      </c>
      <c r="B2831">
        <v>2023</v>
      </c>
      <c r="C2831">
        <v>10</v>
      </c>
      <c r="D2831" t="s">
        <v>558</v>
      </c>
      <c r="E2831" s="1">
        <v>1833825795.12988</v>
      </c>
      <c r="F2831">
        <v>24.059535664097901</v>
      </c>
      <c r="G2831" t="s">
        <v>462</v>
      </c>
    </row>
    <row r="2832" spans="1:7" x14ac:dyDescent="0.3">
      <c r="A2832">
        <v>2830</v>
      </c>
      <c r="B2832">
        <v>2023</v>
      </c>
      <c r="C2832">
        <v>10</v>
      </c>
      <c r="D2832" t="s">
        <v>559</v>
      </c>
      <c r="E2832" s="1">
        <v>748665255.43713903</v>
      </c>
      <c r="F2832">
        <v>290.694589103846</v>
      </c>
      <c r="G2832" t="s">
        <v>462</v>
      </c>
    </row>
    <row r="2833" spans="1:7" x14ac:dyDescent="0.3">
      <c r="A2833">
        <v>2831</v>
      </c>
      <c r="B2833">
        <v>2023</v>
      </c>
      <c r="C2833">
        <v>10</v>
      </c>
      <c r="D2833" t="s">
        <v>560</v>
      </c>
      <c r="E2833" s="1">
        <v>8269171080.7181702</v>
      </c>
      <c r="F2833">
        <v>49.074182730548998</v>
      </c>
      <c r="G2833" t="s">
        <v>462</v>
      </c>
    </row>
    <row r="2834" spans="1:7" x14ac:dyDescent="0.3">
      <c r="A2834">
        <v>2832</v>
      </c>
      <c r="B2834">
        <v>2023</v>
      </c>
      <c r="C2834">
        <v>10</v>
      </c>
      <c r="D2834" t="s">
        <v>561</v>
      </c>
      <c r="E2834" s="1">
        <v>721383548.63761795</v>
      </c>
      <c r="F2834">
        <v>148.385915600212</v>
      </c>
      <c r="G2834" t="s">
        <v>462</v>
      </c>
    </row>
    <row r="2835" spans="1:7" x14ac:dyDescent="0.3">
      <c r="A2835">
        <v>2833</v>
      </c>
      <c r="B2835">
        <v>2023</v>
      </c>
      <c r="C2835">
        <v>10</v>
      </c>
      <c r="D2835" t="s">
        <v>562</v>
      </c>
      <c r="E2835" s="1">
        <v>258287561.34354299</v>
      </c>
      <c r="F2835">
        <v>184.396811692776</v>
      </c>
      <c r="G2835" t="s">
        <v>462</v>
      </c>
    </row>
    <row r="2836" spans="1:7" x14ac:dyDescent="0.3">
      <c r="A2836">
        <v>2834</v>
      </c>
      <c r="B2836">
        <v>2023</v>
      </c>
      <c r="C2836">
        <v>10</v>
      </c>
      <c r="D2836" t="s">
        <v>563</v>
      </c>
      <c r="E2836" s="1">
        <v>610974628.21291006</v>
      </c>
      <c r="F2836">
        <v>184.02618462842699</v>
      </c>
      <c r="G2836" t="s">
        <v>462</v>
      </c>
    </row>
    <row r="2837" spans="1:7" x14ac:dyDescent="0.3">
      <c r="A2837">
        <v>2835</v>
      </c>
      <c r="B2837">
        <v>2023</v>
      </c>
      <c r="C2837">
        <v>10</v>
      </c>
      <c r="D2837" t="s">
        <v>564</v>
      </c>
      <c r="E2837" s="1">
        <v>227211778.53975901</v>
      </c>
      <c r="F2837">
        <v>131.800457615102</v>
      </c>
      <c r="G2837" t="s">
        <v>462</v>
      </c>
    </row>
    <row r="2838" spans="1:7" x14ac:dyDescent="0.3">
      <c r="A2838">
        <v>2836</v>
      </c>
      <c r="B2838">
        <v>2023</v>
      </c>
      <c r="C2838">
        <v>10</v>
      </c>
      <c r="D2838" t="s">
        <v>565</v>
      </c>
      <c r="E2838" s="1">
        <v>3177950106.6955199</v>
      </c>
      <c r="F2838">
        <v>123.410028788183</v>
      </c>
      <c r="G2838" t="s">
        <v>462</v>
      </c>
    </row>
    <row r="2839" spans="1:7" x14ac:dyDescent="0.3">
      <c r="A2839">
        <v>2837</v>
      </c>
      <c r="B2839">
        <v>2023</v>
      </c>
      <c r="C2839">
        <v>10</v>
      </c>
      <c r="D2839" t="s">
        <v>566</v>
      </c>
      <c r="E2839" s="1">
        <v>7443299576.6343002</v>
      </c>
      <c r="F2839">
        <v>43.603252603416003</v>
      </c>
      <c r="G2839" t="s">
        <v>462</v>
      </c>
    </row>
    <row r="2840" spans="1:7" x14ac:dyDescent="0.3">
      <c r="A2840">
        <v>2838</v>
      </c>
      <c r="B2840">
        <v>2023</v>
      </c>
      <c r="C2840">
        <v>10</v>
      </c>
      <c r="D2840" t="s">
        <v>567</v>
      </c>
      <c r="E2840" s="1">
        <v>320814751.264112</v>
      </c>
      <c r="F2840">
        <v>144.61578617564899</v>
      </c>
      <c r="G2840" t="s">
        <v>462</v>
      </c>
    </row>
    <row r="2841" spans="1:7" x14ac:dyDescent="0.3">
      <c r="A2841">
        <v>2839</v>
      </c>
      <c r="B2841">
        <v>2023</v>
      </c>
      <c r="C2841">
        <v>10</v>
      </c>
      <c r="D2841" t="s">
        <v>568</v>
      </c>
      <c r="E2841" s="1">
        <v>10295748731.2568</v>
      </c>
      <c r="F2841">
        <v>54.192574266875098</v>
      </c>
      <c r="G2841" t="s">
        <v>462</v>
      </c>
    </row>
    <row r="2842" spans="1:7" x14ac:dyDescent="0.3">
      <c r="A2842">
        <v>2840</v>
      </c>
      <c r="B2842">
        <v>2023</v>
      </c>
      <c r="C2842">
        <v>10</v>
      </c>
      <c r="D2842" t="s">
        <v>569</v>
      </c>
      <c r="E2842" s="1">
        <v>453167914.92408299</v>
      </c>
      <c r="F2842">
        <v>86.284795502233294</v>
      </c>
      <c r="G2842" t="s">
        <v>462</v>
      </c>
    </row>
    <row r="2843" spans="1:7" x14ac:dyDescent="0.3">
      <c r="A2843">
        <v>2841</v>
      </c>
      <c r="B2843">
        <v>2023</v>
      </c>
      <c r="C2843">
        <v>10</v>
      </c>
      <c r="D2843" t="s">
        <v>570</v>
      </c>
      <c r="E2843" s="1">
        <v>11800844813.4471</v>
      </c>
      <c r="F2843">
        <v>45.939490591292703</v>
      </c>
      <c r="G2843" t="s">
        <v>462</v>
      </c>
    </row>
    <row r="2844" spans="1:7" x14ac:dyDescent="0.3">
      <c r="A2844">
        <v>2842</v>
      </c>
      <c r="B2844">
        <v>2023</v>
      </c>
      <c r="C2844">
        <v>10</v>
      </c>
      <c r="D2844" t="s">
        <v>571</v>
      </c>
      <c r="E2844" s="1">
        <v>376596900.34721798</v>
      </c>
      <c r="F2844">
        <v>104.965896496239</v>
      </c>
      <c r="G2844" t="s">
        <v>462</v>
      </c>
    </row>
    <row r="2845" spans="1:7" x14ac:dyDescent="0.3">
      <c r="A2845">
        <v>2843</v>
      </c>
      <c r="B2845">
        <v>2023</v>
      </c>
      <c r="C2845">
        <v>10</v>
      </c>
      <c r="D2845" t="s">
        <v>572</v>
      </c>
      <c r="E2845" s="1">
        <v>445516204.77779102</v>
      </c>
      <c r="F2845">
        <v>73.460899671445702</v>
      </c>
      <c r="G2845" t="s">
        <v>462</v>
      </c>
    </row>
    <row r="2846" spans="1:7" x14ac:dyDescent="0.3">
      <c r="A2846">
        <v>2844</v>
      </c>
      <c r="B2846">
        <v>2023</v>
      </c>
      <c r="C2846">
        <v>10</v>
      </c>
      <c r="D2846" t="s">
        <v>573</v>
      </c>
      <c r="E2846" s="1">
        <v>3676590388.79213</v>
      </c>
      <c r="F2846">
        <v>28.148878539763601</v>
      </c>
      <c r="G2846" t="s">
        <v>462</v>
      </c>
    </row>
    <row r="2847" spans="1:7" x14ac:dyDescent="0.3">
      <c r="A2847">
        <v>2845</v>
      </c>
      <c r="B2847">
        <v>2023</v>
      </c>
      <c r="C2847">
        <v>10</v>
      </c>
      <c r="D2847" t="s">
        <v>575</v>
      </c>
      <c r="E2847" s="1">
        <v>15608902054.800699</v>
      </c>
      <c r="F2847">
        <v>47.017516762916898</v>
      </c>
      <c r="G2847" t="s">
        <v>462</v>
      </c>
    </row>
    <row r="2848" spans="1:7" x14ac:dyDescent="0.3">
      <c r="A2848">
        <v>2846</v>
      </c>
      <c r="B2848">
        <v>2023</v>
      </c>
      <c r="C2848">
        <v>10</v>
      </c>
      <c r="D2848" t="s">
        <v>576</v>
      </c>
      <c r="E2848" s="1">
        <v>9119548004.6359005</v>
      </c>
      <c r="F2848">
        <v>61.746732750749899</v>
      </c>
      <c r="G2848" t="s">
        <v>462</v>
      </c>
    </row>
    <row r="2849" spans="1:7" x14ac:dyDescent="0.3">
      <c r="A2849">
        <v>2847</v>
      </c>
      <c r="B2849">
        <v>2023</v>
      </c>
      <c r="C2849">
        <v>10</v>
      </c>
      <c r="E2849" s="1">
        <v>161501956.81839201</v>
      </c>
      <c r="F2849">
        <v>48.015026291109301</v>
      </c>
      <c r="G2849" t="s">
        <v>462</v>
      </c>
    </row>
    <row r="2850" spans="1:7" x14ac:dyDescent="0.3">
      <c r="A2850">
        <v>2848</v>
      </c>
      <c r="B2850">
        <v>2023</v>
      </c>
      <c r="C2850">
        <v>10</v>
      </c>
      <c r="E2850" s="1">
        <v>65243578.451299801</v>
      </c>
      <c r="F2850">
        <v>38.235983143461503</v>
      </c>
      <c r="G2850" t="s">
        <v>462</v>
      </c>
    </row>
    <row r="2851" spans="1:7" x14ac:dyDescent="0.3">
      <c r="A2851">
        <v>2849</v>
      </c>
      <c r="B2851">
        <v>2023</v>
      </c>
      <c r="C2851">
        <v>10</v>
      </c>
      <c r="E2851" s="1">
        <v>50371439.409029402</v>
      </c>
      <c r="F2851">
        <v>36.598750317096702</v>
      </c>
      <c r="G2851" t="s">
        <v>462</v>
      </c>
    </row>
    <row r="2852" spans="1:7" x14ac:dyDescent="0.3">
      <c r="A2852">
        <v>2850</v>
      </c>
      <c r="B2852">
        <v>2023</v>
      </c>
      <c r="C2852">
        <v>10</v>
      </c>
      <c r="D2852" t="s">
        <v>577</v>
      </c>
      <c r="E2852" s="1">
        <v>556126121.47272003</v>
      </c>
      <c r="F2852">
        <v>140.622329372114</v>
      </c>
      <c r="G2852" t="s">
        <v>462</v>
      </c>
    </row>
    <row r="2853" spans="1:7" x14ac:dyDescent="0.3">
      <c r="A2853">
        <v>2851</v>
      </c>
      <c r="B2853">
        <v>2023</v>
      </c>
      <c r="C2853">
        <v>10</v>
      </c>
      <c r="D2853" t="s">
        <v>578</v>
      </c>
      <c r="E2853" s="1">
        <v>1024312239.624</v>
      </c>
      <c r="F2853">
        <v>73.621482413059397</v>
      </c>
      <c r="G2853" t="s">
        <v>462</v>
      </c>
    </row>
    <row r="2854" spans="1:7" x14ac:dyDescent="0.3">
      <c r="A2854">
        <v>2852</v>
      </c>
      <c r="B2854">
        <v>2023</v>
      </c>
      <c r="C2854">
        <v>10</v>
      </c>
      <c r="D2854" t="s">
        <v>579</v>
      </c>
      <c r="E2854" s="1">
        <v>739992235.71109498</v>
      </c>
      <c r="F2854">
        <v>51.615666414727798</v>
      </c>
      <c r="G2854" t="s">
        <v>462</v>
      </c>
    </row>
    <row r="2855" spans="1:7" x14ac:dyDescent="0.3">
      <c r="A2855">
        <v>2853</v>
      </c>
      <c r="B2855">
        <v>2023</v>
      </c>
      <c r="C2855">
        <v>10</v>
      </c>
      <c r="D2855" t="s">
        <v>580</v>
      </c>
      <c r="E2855" s="1">
        <v>5512709205.3105698</v>
      </c>
      <c r="F2855">
        <v>44.274219575258002</v>
      </c>
      <c r="G2855" t="s">
        <v>462</v>
      </c>
    </row>
    <row r="2856" spans="1:7" x14ac:dyDescent="0.3">
      <c r="A2856">
        <v>2854</v>
      </c>
      <c r="B2856">
        <v>2023</v>
      </c>
      <c r="C2856">
        <v>10</v>
      </c>
      <c r="D2856" t="s">
        <v>581</v>
      </c>
      <c r="E2856" s="1">
        <v>7164472132.1464901</v>
      </c>
      <c r="F2856">
        <v>75.2903931653142</v>
      </c>
      <c r="G2856" t="s">
        <v>462</v>
      </c>
    </row>
    <row r="2857" spans="1:7" x14ac:dyDescent="0.3">
      <c r="A2857">
        <v>2855</v>
      </c>
      <c r="B2857">
        <v>2023</v>
      </c>
      <c r="C2857">
        <v>10</v>
      </c>
      <c r="D2857" t="s">
        <v>582</v>
      </c>
      <c r="E2857" s="1">
        <v>6661812818.3780298</v>
      </c>
      <c r="F2857">
        <v>72.149427850226601</v>
      </c>
      <c r="G2857" t="s">
        <v>462</v>
      </c>
    </row>
    <row r="2858" spans="1:7" x14ac:dyDescent="0.3">
      <c r="A2858">
        <v>2856</v>
      </c>
      <c r="B2858">
        <v>2023</v>
      </c>
      <c r="C2858">
        <v>10</v>
      </c>
      <c r="D2858" t="s">
        <v>583</v>
      </c>
      <c r="E2858" s="1">
        <v>406286451.81799197</v>
      </c>
      <c r="F2858">
        <v>25.5099074509777</v>
      </c>
      <c r="G2858" t="s">
        <v>462</v>
      </c>
    </row>
    <row r="2859" spans="1:7" x14ac:dyDescent="0.3">
      <c r="A2859">
        <v>2857</v>
      </c>
      <c r="B2859">
        <v>2023</v>
      </c>
      <c r="C2859">
        <v>10</v>
      </c>
      <c r="D2859" t="s">
        <v>584</v>
      </c>
      <c r="E2859" s="1">
        <v>3932706090.7608199</v>
      </c>
      <c r="F2859">
        <v>130.30836800633699</v>
      </c>
      <c r="G2859" t="s">
        <v>462</v>
      </c>
    </row>
    <row r="2860" spans="1:7" x14ac:dyDescent="0.3">
      <c r="A2860">
        <v>2858</v>
      </c>
      <c r="B2860">
        <v>2023</v>
      </c>
      <c r="C2860">
        <v>10</v>
      </c>
      <c r="D2860" t="s">
        <v>585</v>
      </c>
      <c r="E2860" s="1">
        <v>3973088280.6458302</v>
      </c>
      <c r="F2860">
        <v>178.89718212333199</v>
      </c>
      <c r="G2860" t="s">
        <v>462</v>
      </c>
    </row>
    <row r="2861" spans="1:7" x14ac:dyDescent="0.3">
      <c r="A2861">
        <v>2859</v>
      </c>
      <c r="B2861">
        <v>2023</v>
      </c>
      <c r="C2861">
        <v>10</v>
      </c>
      <c r="D2861" t="s">
        <v>586</v>
      </c>
      <c r="E2861" s="1">
        <v>5535120142.6341896</v>
      </c>
      <c r="F2861">
        <v>71.315255373484902</v>
      </c>
      <c r="G2861" t="s">
        <v>462</v>
      </c>
    </row>
    <row r="2862" spans="1:7" x14ac:dyDescent="0.3">
      <c r="A2862">
        <v>2860</v>
      </c>
      <c r="B2862">
        <v>2023</v>
      </c>
      <c r="C2862">
        <v>10</v>
      </c>
      <c r="D2862" t="s">
        <v>587</v>
      </c>
      <c r="E2862" s="1">
        <v>2192163995.0931001</v>
      </c>
      <c r="F2862">
        <v>291.691597478679</v>
      </c>
      <c r="G2862" t="s">
        <v>462</v>
      </c>
    </row>
    <row r="2863" spans="1:7" x14ac:dyDescent="0.3">
      <c r="A2863">
        <v>2861</v>
      </c>
      <c r="B2863">
        <v>2023</v>
      </c>
      <c r="C2863">
        <v>10</v>
      </c>
      <c r="D2863" t="s">
        <v>588</v>
      </c>
      <c r="E2863" s="1">
        <v>8407024390.8218403</v>
      </c>
      <c r="F2863">
        <v>62.066366004547</v>
      </c>
      <c r="G2863" t="s">
        <v>462</v>
      </c>
    </row>
    <row r="2864" spans="1:7" x14ac:dyDescent="0.3">
      <c r="A2864">
        <v>2862</v>
      </c>
      <c r="B2864">
        <v>2023</v>
      </c>
      <c r="C2864">
        <v>10</v>
      </c>
      <c r="D2864" t="s">
        <v>589</v>
      </c>
      <c r="E2864" s="1">
        <v>1198291253.1898401</v>
      </c>
      <c r="F2864">
        <v>240.14350105619801</v>
      </c>
      <c r="G2864" t="s">
        <v>462</v>
      </c>
    </row>
    <row r="2865" spans="1:7" x14ac:dyDescent="0.3">
      <c r="A2865">
        <v>2863</v>
      </c>
      <c r="B2865">
        <v>2023</v>
      </c>
      <c r="C2865">
        <v>10</v>
      </c>
      <c r="D2865" t="s">
        <v>590</v>
      </c>
      <c r="E2865" s="1">
        <v>356173001.030999</v>
      </c>
      <c r="F2865">
        <v>182.65821236003001</v>
      </c>
      <c r="G2865" t="s">
        <v>462</v>
      </c>
    </row>
    <row r="2866" spans="1:7" x14ac:dyDescent="0.3">
      <c r="A2866">
        <v>2864</v>
      </c>
      <c r="B2866">
        <v>2023</v>
      </c>
      <c r="C2866">
        <v>10</v>
      </c>
      <c r="D2866" t="s">
        <v>591</v>
      </c>
      <c r="E2866" s="1">
        <v>454996731.91757298</v>
      </c>
      <c r="F2866">
        <v>175.43250060363999</v>
      </c>
      <c r="G2866" t="s">
        <v>462</v>
      </c>
    </row>
    <row r="2867" spans="1:7" x14ac:dyDescent="0.3">
      <c r="A2867">
        <v>2865</v>
      </c>
      <c r="B2867">
        <v>2023</v>
      </c>
      <c r="C2867">
        <v>10</v>
      </c>
      <c r="D2867" t="s">
        <v>592</v>
      </c>
      <c r="E2867" s="1">
        <v>521814786.00248098</v>
      </c>
      <c r="F2867">
        <v>192.04917363547901</v>
      </c>
      <c r="G2867" t="s">
        <v>462</v>
      </c>
    </row>
    <row r="2868" spans="1:7" x14ac:dyDescent="0.3">
      <c r="A2868">
        <v>2866</v>
      </c>
      <c r="B2868">
        <v>2023</v>
      </c>
      <c r="C2868">
        <v>10</v>
      </c>
      <c r="D2868" t="s">
        <v>593</v>
      </c>
      <c r="E2868" s="1">
        <v>432368951.73227799</v>
      </c>
      <c r="F2868">
        <v>162.97845973048101</v>
      </c>
      <c r="G2868" t="s">
        <v>462</v>
      </c>
    </row>
    <row r="2869" spans="1:7" x14ac:dyDescent="0.3">
      <c r="A2869">
        <v>2867</v>
      </c>
      <c r="B2869">
        <v>2023</v>
      </c>
      <c r="C2869">
        <v>10</v>
      </c>
      <c r="D2869" t="s">
        <v>594</v>
      </c>
      <c r="E2869" s="1">
        <v>686202133.41617095</v>
      </c>
      <c r="F2869">
        <v>152.53968726419001</v>
      </c>
      <c r="G2869" t="s">
        <v>462</v>
      </c>
    </row>
    <row r="2870" spans="1:7" x14ac:dyDescent="0.3">
      <c r="A2870">
        <v>2868</v>
      </c>
      <c r="B2870">
        <v>2023</v>
      </c>
      <c r="C2870">
        <v>10</v>
      </c>
      <c r="D2870" t="s">
        <v>595</v>
      </c>
      <c r="E2870" s="1">
        <v>443688167.58483201</v>
      </c>
      <c r="F2870">
        <v>170.96433792036601</v>
      </c>
      <c r="G2870" t="s">
        <v>462</v>
      </c>
    </row>
    <row r="2871" spans="1:7" x14ac:dyDescent="0.3">
      <c r="A2871">
        <v>2869</v>
      </c>
      <c r="B2871">
        <v>2023</v>
      </c>
      <c r="C2871">
        <v>10</v>
      </c>
      <c r="D2871" t="s">
        <v>596</v>
      </c>
      <c r="E2871" s="1">
        <v>547816756.07480204</v>
      </c>
      <c r="F2871">
        <v>154.69125004466699</v>
      </c>
      <c r="G2871" t="s">
        <v>462</v>
      </c>
    </row>
    <row r="2872" spans="1:7" x14ac:dyDescent="0.3">
      <c r="A2872">
        <v>2870</v>
      </c>
      <c r="B2872">
        <v>2023</v>
      </c>
      <c r="C2872">
        <v>11</v>
      </c>
      <c r="D2872" t="s">
        <v>558</v>
      </c>
      <c r="E2872" s="1">
        <v>1833825795.12988</v>
      </c>
      <c r="F2872">
        <v>286.18118110565399</v>
      </c>
      <c r="G2872" t="s">
        <v>462</v>
      </c>
    </row>
    <row r="2873" spans="1:7" x14ac:dyDescent="0.3">
      <c r="A2873">
        <v>2871</v>
      </c>
      <c r="B2873">
        <v>2023</v>
      </c>
      <c r="C2873">
        <v>11</v>
      </c>
      <c r="D2873" t="s">
        <v>559</v>
      </c>
      <c r="E2873" s="1">
        <v>748665255.43713903</v>
      </c>
      <c r="F2873">
        <v>607.43547676402602</v>
      </c>
      <c r="G2873" t="s">
        <v>462</v>
      </c>
    </row>
    <row r="2874" spans="1:7" x14ac:dyDescent="0.3">
      <c r="A2874">
        <v>2872</v>
      </c>
      <c r="B2874">
        <v>2023</v>
      </c>
      <c r="C2874">
        <v>11</v>
      </c>
      <c r="D2874" t="s">
        <v>560</v>
      </c>
      <c r="E2874" s="1">
        <v>8269171080.7181702</v>
      </c>
      <c r="F2874">
        <v>267.86893034353199</v>
      </c>
      <c r="G2874" t="s">
        <v>462</v>
      </c>
    </row>
    <row r="2875" spans="1:7" x14ac:dyDescent="0.3">
      <c r="A2875">
        <v>2873</v>
      </c>
      <c r="B2875">
        <v>2023</v>
      </c>
      <c r="C2875">
        <v>11</v>
      </c>
      <c r="D2875" t="s">
        <v>561</v>
      </c>
      <c r="E2875" s="1">
        <v>721383548.63761795</v>
      </c>
      <c r="F2875">
        <v>388.45558280849099</v>
      </c>
      <c r="G2875" t="s">
        <v>462</v>
      </c>
    </row>
    <row r="2876" spans="1:7" x14ac:dyDescent="0.3">
      <c r="A2876">
        <v>2874</v>
      </c>
      <c r="B2876">
        <v>2023</v>
      </c>
      <c r="C2876">
        <v>11</v>
      </c>
      <c r="D2876" t="s">
        <v>562</v>
      </c>
      <c r="E2876" s="1">
        <v>258287561.34354299</v>
      </c>
      <c r="F2876">
        <v>367.11149192543701</v>
      </c>
      <c r="G2876" t="s">
        <v>462</v>
      </c>
    </row>
    <row r="2877" spans="1:7" x14ac:dyDescent="0.3">
      <c r="A2877">
        <v>2875</v>
      </c>
      <c r="B2877">
        <v>2023</v>
      </c>
      <c r="C2877">
        <v>11</v>
      </c>
      <c r="D2877" t="s">
        <v>563</v>
      </c>
      <c r="E2877" s="1">
        <v>610974628.21291006</v>
      </c>
      <c r="F2877">
        <v>544.48022873361504</v>
      </c>
      <c r="G2877" t="s">
        <v>462</v>
      </c>
    </row>
    <row r="2878" spans="1:7" x14ac:dyDescent="0.3">
      <c r="A2878">
        <v>2876</v>
      </c>
      <c r="B2878">
        <v>2023</v>
      </c>
      <c r="C2878">
        <v>11</v>
      </c>
      <c r="D2878" t="s">
        <v>564</v>
      </c>
      <c r="E2878" s="1">
        <v>227211778.53975901</v>
      </c>
      <c r="F2878">
        <v>362.984401021802</v>
      </c>
      <c r="G2878" t="s">
        <v>462</v>
      </c>
    </row>
    <row r="2879" spans="1:7" x14ac:dyDescent="0.3">
      <c r="A2879">
        <v>2877</v>
      </c>
      <c r="B2879">
        <v>2023</v>
      </c>
      <c r="C2879">
        <v>11</v>
      </c>
      <c r="D2879" t="s">
        <v>565</v>
      </c>
      <c r="E2879" s="1">
        <v>3177950106.6955199</v>
      </c>
      <c r="F2879">
        <v>471.140677323391</v>
      </c>
      <c r="G2879" t="s">
        <v>462</v>
      </c>
    </row>
    <row r="2880" spans="1:7" x14ac:dyDescent="0.3">
      <c r="A2880">
        <v>2878</v>
      </c>
      <c r="B2880">
        <v>2023</v>
      </c>
      <c r="C2880">
        <v>11</v>
      </c>
      <c r="D2880" t="s">
        <v>566</v>
      </c>
      <c r="E2880" s="1">
        <v>7443299576.6343002</v>
      </c>
      <c r="F2880">
        <v>334.78884944957701</v>
      </c>
      <c r="G2880" t="s">
        <v>462</v>
      </c>
    </row>
    <row r="2881" spans="1:7" x14ac:dyDescent="0.3">
      <c r="A2881">
        <v>2879</v>
      </c>
      <c r="B2881">
        <v>2023</v>
      </c>
      <c r="C2881">
        <v>11</v>
      </c>
      <c r="D2881" t="s">
        <v>567</v>
      </c>
      <c r="E2881" s="1">
        <v>320814751.264112</v>
      </c>
      <c r="F2881">
        <v>380.809989625095</v>
      </c>
      <c r="G2881" t="s">
        <v>462</v>
      </c>
    </row>
    <row r="2882" spans="1:7" x14ac:dyDescent="0.3">
      <c r="A2882">
        <v>2880</v>
      </c>
      <c r="B2882">
        <v>2023</v>
      </c>
      <c r="C2882">
        <v>11</v>
      </c>
      <c r="D2882" t="s">
        <v>568</v>
      </c>
      <c r="E2882" s="1">
        <v>10295748731.2568</v>
      </c>
      <c r="F2882">
        <v>296.53605076232901</v>
      </c>
      <c r="G2882" t="s">
        <v>462</v>
      </c>
    </row>
    <row r="2883" spans="1:7" x14ac:dyDescent="0.3">
      <c r="A2883">
        <v>2881</v>
      </c>
      <c r="B2883">
        <v>2023</v>
      </c>
      <c r="C2883">
        <v>11</v>
      </c>
      <c r="D2883" t="s">
        <v>569</v>
      </c>
      <c r="E2883" s="1">
        <v>453167914.92408299</v>
      </c>
      <c r="F2883">
        <v>446.01510035092502</v>
      </c>
      <c r="G2883" t="s">
        <v>462</v>
      </c>
    </row>
    <row r="2884" spans="1:7" x14ac:dyDescent="0.3">
      <c r="A2884">
        <v>2882</v>
      </c>
      <c r="B2884">
        <v>2023</v>
      </c>
      <c r="C2884">
        <v>11</v>
      </c>
      <c r="D2884" t="s">
        <v>570</v>
      </c>
      <c r="E2884" s="1">
        <v>11800844813.4471</v>
      </c>
      <c r="F2884">
        <v>339.28120437745901</v>
      </c>
      <c r="G2884" t="s">
        <v>462</v>
      </c>
    </row>
    <row r="2885" spans="1:7" x14ac:dyDescent="0.3">
      <c r="A2885">
        <v>2883</v>
      </c>
      <c r="B2885">
        <v>2023</v>
      </c>
      <c r="C2885">
        <v>11</v>
      </c>
      <c r="D2885" t="s">
        <v>571</v>
      </c>
      <c r="E2885" s="1">
        <v>376596900.34721798</v>
      </c>
      <c r="F2885">
        <v>410.701739042827</v>
      </c>
      <c r="G2885" t="s">
        <v>462</v>
      </c>
    </row>
    <row r="2886" spans="1:7" x14ac:dyDescent="0.3">
      <c r="A2886">
        <v>2884</v>
      </c>
      <c r="B2886">
        <v>2023</v>
      </c>
      <c r="C2886">
        <v>11</v>
      </c>
      <c r="D2886" t="s">
        <v>572</v>
      </c>
      <c r="E2886" s="1">
        <v>445516204.77779102</v>
      </c>
      <c r="F2886">
        <v>385.69408623862302</v>
      </c>
      <c r="G2886" t="s">
        <v>462</v>
      </c>
    </row>
    <row r="2887" spans="1:7" x14ac:dyDescent="0.3">
      <c r="A2887">
        <v>2885</v>
      </c>
      <c r="B2887">
        <v>2023</v>
      </c>
      <c r="C2887">
        <v>11</v>
      </c>
      <c r="D2887" t="s">
        <v>573</v>
      </c>
      <c r="E2887" s="1">
        <v>3676590388.79213</v>
      </c>
      <c r="F2887">
        <v>203.70270567453301</v>
      </c>
      <c r="G2887" t="s">
        <v>462</v>
      </c>
    </row>
    <row r="2888" spans="1:7" x14ac:dyDescent="0.3">
      <c r="A2888">
        <v>2886</v>
      </c>
      <c r="B2888">
        <v>2023</v>
      </c>
      <c r="C2888">
        <v>11</v>
      </c>
      <c r="D2888" t="s">
        <v>575</v>
      </c>
      <c r="E2888" s="1">
        <v>15608902054.800699</v>
      </c>
      <c r="F2888">
        <v>284.98217884744298</v>
      </c>
      <c r="G2888" t="s">
        <v>462</v>
      </c>
    </row>
    <row r="2889" spans="1:7" x14ac:dyDescent="0.3">
      <c r="A2889">
        <v>2887</v>
      </c>
      <c r="B2889">
        <v>2023</v>
      </c>
      <c r="C2889">
        <v>11</v>
      </c>
      <c r="D2889" t="s">
        <v>576</v>
      </c>
      <c r="E2889" s="1">
        <v>9119548004.6359005</v>
      </c>
      <c r="F2889">
        <v>330.46164386111201</v>
      </c>
      <c r="G2889" t="s">
        <v>462</v>
      </c>
    </row>
    <row r="2890" spans="1:7" x14ac:dyDescent="0.3">
      <c r="A2890">
        <v>2888</v>
      </c>
      <c r="B2890">
        <v>2023</v>
      </c>
      <c r="C2890">
        <v>11</v>
      </c>
      <c r="E2890" s="1">
        <v>161501956.81839201</v>
      </c>
      <c r="F2890">
        <v>123.1254727013</v>
      </c>
      <c r="G2890" t="s">
        <v>462</v>
      </c>
    </row>
    <row r="2891" spans="1:7" x14ac:dyDescent="0.3">
      <c r="A2891">
        <v>2889</v>
      </c>
      <c r="B2891">
        <v>2023</v>
      </c>
      <c r="C2891">
        <v>11</v>
      </c>
      <c r="E2891" s="1">
        <v>65243578.451299801</v>
      </c>
      <c r="F2891">
        <v>155.37397294602499</v>
      </c>
      <c r="G2891" t="s">
        <v>462</v>
      </c>
    </row>
    <row r="2892" spans="1:7" x14ac:dyDescent="0.3">
      <c r="A2892">
        <v>2890</v>
      </c>
      <c r="B2892">
        <v>2023</v>
      </c>
      <c r="C2892">
        <v>11</v>
      </c>
      <c r="E2892" s="1">
        <v>50371439.409029402</v>
      </c>
      <c r="F2892">
        <v>158.39009478837201</v>
      </c>
      <c r="G2892" t="s">
        <v>462</v>
      </c>
    </row>
    <row r="2893" spans="1:7" x14ac:dyDescent="0.3">
      <c r="A2893">
        <v>2891</v>
      </c>
      <c r="B2893">
        <v>2023</v>
      </c>
      <c r="C2893">
        <v>11</v>
      </c>
      <c r="D2893" t="s">
        <v>577</v>
      </c>
      <c r="E2893" s="1">
        <v>556126121.47272003</v>
      </c>
      <c r="F2893">
        <v>433.63336191148801</v>
      </c>
      <c r="G2893" t="s">
        <v>462</v>
      </c>
    </row>
    <row r="2894" spans="1:7" x14ac:dyDescent="0.3">
      <c r="A2894">
        <v>2892</v>
      </c>
      <c r="B2894">
        <v>2023</v>
      </c>
      <c r="C2894">
        <v>11</v>
      </c>
      <c r="D2894" t="s">
        <v>578</v>
      </c>
      <c r="E2894" s="1">
        <v>1024312239.624</v>
      </c>
      <c r="F2894">
        <v>373.752381280897</v>
      </c>
      <c r="G2894" t="s">
        <v>462</v>
      </c>
    </row>
    <row r="2895" spans="1:7" x14ac:dyDescent="0.3">
      <c r="A2895">
        <v>2893</v>
      </c>
      <c r="B2895">
        <v>2023</v>
      </c>
      <c r="C2895">
        <v>11</v>
      </c>
      <c r="D2895" t="s">
        <v>579</v>
      </c>
      <c r="E2895" s="1">
        <v>739992235.71109498</v>
      </c>
      <c r="F2895">
        <v>396.25328583729299</v>
      </c>
      <c r="G2895" t="s">
        <v>462</v>
      </c>
    </row>
    <row r="2896" spans="1:7" x14ac:dyDescent="0.3">
      <c r="A2896">
        <v>2894</v>
      </c>
      <c r="B2896">
        <v>2023</v>
      </c>
      <c r="C2896">
        <v>11</v>
      </c>
      <c r="D2896" t="s">
        <v>580</v>
      </c>
      <c r="E2896" s="1">
        <v>5512709205.3105698</v>
      </c>
      <c r="F2896">
        <v>433.70302765409002</v>
      </c>
      <c r="G2896" t="s">
        <v>462</v>
      </c>
    </row>
    <row r="2897" spans="1:7" x14ac:dyDescent="0.3">
      <c r="A2897">
        <v>2895</v>
      </c>
      <c r="B2897">
        <v>2023</v>
      </c>
      <c r="C2897">
        <v>11</v>
      </c>
      <c r="D2897" t="s">
        <v>581</v>
      </c>
      <c r="E2897" s="1">
        <v>7164472132.1464901</v>
      </c>
      <c r="F2897">
        <v>317.20863001984497</v>
      </c>
      <c r="G2897" t="s">
        <v>462</v>
      </c>
    </row>
    <row r="2898" spans="1:7" x14ac:dyDescent="0.3">
      <c r="A2898">
        <v>2896</v>
      </c>
      <c r="B2898">
        <v>2023</v>
      </c>
      <c r="C2898">
        <v>11</v>
      </c>
      <c r="D2898" t="s">
        <v>582</v>
      </c>
      <c r="E2898" s="1">
        <v>6661812818.3780298</v>
      </c>
      <c r="F2898">
        <v>413.03143595563301</v>
      </c>
      <c r="G2898" t="s">
        <v>462</v>
      </c>
    </row>
    <row r="2899" spans="1:7" x14ac:dyDescent="0.3">
      <c r="A2899">
        <v>2897</v>
      </c>
      <c r="B2899">
        <v>2023</v>
      </c>
      <c r="C2899">
        <v>11</v>
      </c>
      <c r="D2899" t="s">
        <v>583</v>
      </c>
      <c r="E2899" s="1">
        <v>406286451.81799197</v>
      </c>
      <c r="F2899">
        <v>345.31788000275799</v>
      </c>
      <c r="G2899" t="s">
        <v>462</v>
      </c>
    </row>
    <row r="2900" spans="1:7" x14ac:dyDescent="0.3">
      <c r="A2900">
        <v>2898</v>
      </c>
      <c r="B2900">
        <v>2023</v>
      </c>
      <c r="C2900">
        <v>11</v>
      </c>
      <c r="D2900" t="s">
        <v>584</v>
      </c>
      <c r="E2900" s="1">
        <v>3932706090.7608199</v>
      </c>
      <c r="F2900">
        <v>503.25229879210701</v>
      </c>
      <c r="G2900" t="s">
        <v>462</v>
      </c>
    </row>
    <row r="2901" spans="1:7" x14ac:dyDescent="0.3">
      <c r="A2901">
        <v>2899</v>
      </c>
      <c r="B2901">
        <v>2023</v>
      </c>
      <c r="C2901">
        <v>11</v>
      </c>
      <c r="D2901" t="s">
        <v>585</v>
      </c>
      <c r="E2901" s="1">
        <v>3973088280.6458302</v>
      </c>
      <c r="F2901">
        <v>534.61072563122002</v>
      </c>
      <c r="G2901" t="s">
        <v>462</v>
      </c>
    </row>
    <row r="2902" spans="1:7" x14ac:dyDescent="0.3">
      <c r="A2902">
        <v>2900</v>
      </c>
      <c r="B2902">
        <v>2023</v>
      </c>
      <c r="C2902">
        <v>11</v>
      </c>
      <c r="D2902" t="s">
        <v>586</v>
      </c>
      <c r="E2902" s="1">
        <v>5535120142.6341896</v>
      </c>
      <c r="F2902">
        <v>458.600163393944</v>
      </c>
      <c r="G2902" t="s">
        <v>462</v>
      </c>
    </row>
    <row r="2903" spans="1:7" x14ac:dyDescent="0.3">
      <c r="A2903">
        <v>2901</v>
      </c>
      <c r="B2903">
        <v>2023</v>
      </c>
      <c r="C2903">
        <v>11</v>
      </c>
      <c r="D2903" t="s">
        <v>587</v>
      </c>
      <c r="E2903" s="1">
        <v>2192163995.0931001</v>
      </c>
      <c r="F2903">
        <v>582.71848415809598</v>
      </c>
      <c r="G2903" t="s">
        <v>462</v>
      </c>
    </row>
    <row r="2904" spans="1:7" x14ac:dyDescent="0.3">
      <c r="A2904">
        <v>2902</v>
      </c>
      <c r="B2904">
        <v>2023</v>
      </c>
      <c r="C2904">
        <v>11</v>
      </c>
      <c r="D2904" t="s">
        <v>588</v>
      </c>
      <c r="E2904" s="1">
        <v>8407024390.8218403</v>
      </c>
      <c r="F2904">
        <v>272.01343702118498</v>
      </c>
      <c r="G2904" t="s">
        <v>462</v>
      </c>
    </row>
    <row r="2905" spans="1:7" x14ac:dyDescent="0.3">
      <c r="A2905">
        <v>2903</v>
      </c>
      <c r="B2905">
        <v>2023</v>
      </c>
      <c r="C2905">
        <v>11</v>
      </c>
      <c r="D2905" t="s">
        <v>589</v>
      </c>
      <c r="E2905" s="1">
        <v>1198291253.1898401</v>
      </c>
      <c r="F2905">
        <v>575.42013181213997</v>
      </c>
      <c r="G2905" t="s">
        <v>462</v>
      </c>
    </row>
    <row r="2906" spans="1:7" x14ac:dyDescent="0.3">
      <c r="A2906">
        <v>2904</v>
      </c>
      <c r="B2906">
        <v>2023</v>
      </c>
      <c r="C2906">
        <v>11</v>
      </c>
      <c r="D2906" t="s">
        <v>590</v>
      </c>
      <c r="E2906" s="1">
        <v>356173001.030999</v>
      </c>
      <c r="F2906">
        <v>477.51237019692297</v>
      </c>
      <c r="G2906" t="s">
        <v>462</v>
      </c>
    </row>
    <row r="2907" spans="1:7" x14ac:dyDescent="0.3">
      <c r="A2907">
        <v>2905</v>
      </c>
      <c r="B2907">
        <v>2023</v>
      </c>
      <c r="C2907">
        <v>11</v>
      </c>
      <c r="D2907" t="s">
        <v>591</v>
      </c>
      <c r="E2907" s="1">
        <v>454996731.91757298</v>
      </c>
      <c r="F2907">
        <v>442.65300281395599</v>
      </c>
      <c r="G2907" t="s">
        <v>462</v>
      </c>
    </row>
    <row r="2908" spans="1:7" x14ac:dyDescent="0.3">
      <c r="A2908">
        <v>2906</v>
      </c>
      <c r="B2908">
        <v>2023</v>
      </c>
      <c r="C2908">
        <v>11</v>
      </c>
      <c r="D2908" t="s">
        <v>592</v>
      </c>
      <c r="E2908" s="1">
        <v>521814786.00248098</v>
      </c>
      <c r="F2908">
        <v>325.87287247713198</v>
      </c>
      <c r="G2908" t="s">
        <v>462</v>
      </c>
    </row>
    <row r="2909" spans="1:7" x14ac:dyDescent="0.3">
      <c r="A2909">
        <v>2907</v>
      </c>
      <c r="B2909">
        <v>2023</v>
      </c>
      <c r="C2909">
        <v>11</v>
      </c>
      <c r="D2909" t="s">
        <v>593</v>
      </c>
      <c r="E2909" s="1">
        <v>432368951.73227799</v>
      </c>
      <c r="F2909">
        <v>300.54969250610299</v>
      </c>
      <c r="G2909" t="s">
        <v>462</v>
      </c>
    </row>
    <row r="2910" spans="1:7" x14ac:dyDescent="0.3">
      <c r="A2910">
        <v>2908</v>
      </c>
      <c r="B2910">
        <v>2023</v>
      </c>
      <c r="C2910">
        <v>11</v>
      </c>
      <c r="D2910" t="s">
        <v>594</v>
      </c>
      <c r="E2910" s="1">
        <v>686202133.41617095</v>
      </c>
      <c r="F2910">
        <v>246.84638847409801</v>
      </c>
      <c r="G2910" t="s">
        <v>462</v>
      </c>
    </row>
    <row r="2911" spans="1:7" x14ac:dyDescent="0.3">
      <c r="A2911">
        <v>2909</v>
      </c>
      <c r="B2911">
        <v>2023</v>
      </c>
      <c r="C2911">
        <v>11</v>
      </c>
      <c r="D2911" t="s">
        <v>595</v>
      </c>
      <c r="E2911" s="1">
        <v>443688167.58483201</v>
      </c>
      <c r="F2911">
        <v>339.17554922126902</v>
      </c>
      <c r="G2911" t="s">
        <v>462</v>
      </c>
    </row>
    <row r="2912" spans="1:7" x14ac:dyDescent="0.3">
      <c r="A2912">
        <v>2910</v>
      </c>
      <c r="B2912">
        <v>2023</v>
      </c>
      <c r="C2912">
        <v>11</v>
      </c>
      <c r="D2912" t="s">
        <v>596</v>
      </c>
      <c r="E2912" s="1">
        <v>547816756.07480204</v>
      </c>
      <c r="F2912">
        <v>413.56580103376399</v>
      </c>
      <c r="G2912" t="s">
        <v>462</v>
      </c>
    </row>
    <row r="2913" spans="1:7" x14ac:dyDescent="0.3">
      <c r="A2913">
        <v>2911</v>
      </c>
      <c r="B2913">
        <v>2023</v>
      </c>
      <c r="C2913">
        <v>12</v>
      </c>
      <c r="D2913" t="s">
        <v>558</v>
      </c>
      <c r="E2913" s="1">
        <v>1833825795.12988</v>
      </c>
      <c r="F2913">
        <v>45.808840030703401</v>
      </c>
      <c r="G2913" t="s">
        <v>462</v>
      </c>
    </row>
    <row r="2914" spans="1:7" x14ac:dyDescent="0.3">
      <c r="A2914">
        <v>2912</v>
      </c>
      <c r="B2914">
        <v>2023</v>
      </c>
      <c r="C2914">
        <v>12</v>
      </c>
      <c r="D2914" t="s">
        <v>559</v>
      </c>
      <c r="E2914" s="1">
        <v>748665255.43713903</v>
      </c>
      <c r="F2914">
        <v>97.869980896787197</v>
      </c>
      <c r="G2914" t="s">
        <v>462</v>
      </c>
    </row>
    <row r="2915" spans="1:7" x14ac:dyDescent="0.3">
      <c r="A2915">
        <v>2913</v>
      </c>
      <c r="B2915">
        <v>2023</v>
      </c>
      <c r="C2915">
        <v>12</v>
      </c>
      <c r="D2915" t="s">
        <v>560</v>
      </c>
      <c r="E2915" s="1">
        <v>8269171080.7181702</v>
      </c>
      <c r="F2915">
        <v>119.07914838511201</v>
      </c>
      <c r="G2915" t="s">
        <v>462</v>
      </c>
    </row>
    <row r="2916" spans="1:7" x14ac:dyDescent="0.3">
      <c r="A2916">
        <v>2914</v>
      </c>
      <c r="B2916">
        <v>2023</v>
      </c>
      <c r="C2916">
        <v>12</v>
      </c>
      <c r="D2916" t="s">
        <v>561</v>
      </c>
      <c r="E2916" s="1">
        <v>721383548.63761795</v>
      </c>
      <c r="F2916">
        <v>55.300438158549603</v>
      </c>
      <c r="G2916" t="s">
        <v>462</v>
      </c>
    </row>
    <row r="2917" spans="1:7" x14ac:dyDescent="0.3">
      <c r="A2917">
        <v>2915</v>
      </c>
      <c r="B2917">
        <v>2023</v>
      </c>
      <c r="C2917">
        <v>12</v>
      </c>
      <c r="D2917" t="s">
        <v>562</v>
      </c>
      <c r="E2917" s="1">
        <v>258287561.34354299</v>
      </c>
      <c r="F2917">
        <v>68.220830302318006</v>
      </c>
      <c r="G2917" t="s">
        <v>462</v>
      </c>
    </row>
    <row r="2918" spans="1:7" x14ac:dyDescent="0.3">
      <c r="A2918">
        <v>2916</v>
      </c>
      <c r="B2918">
        <v>2023</v>
      </c>
      <c r="C2918">
        <v>12</v>
      </c>
      <c r="D2918" t="s">
        <v>563</v>
      </c>
      <c r="E2918" s="1">
        <v>610974628.21291006</v>
      </c>
      <c r="F2918">
        <v>57.2041783541274</v>
      </c>
      <c r="G2918" t="s">
        <v>462</v>
      </c>
    </row>
    <row r="2919" spans="1:7" x14ac:dyDescent="0.3">
      <c r="A2919">
        <v>2917</v>
      </c>
      <c r="B2919">
        <v>2023</v>
      </c>
      <c r="C2919">
        <v>12</v>
      </c>
      <c r="D2919" t="s">
        <v>564</v>
      </c>
      <c r="E2919" s="1">
        <v>227211778.53975901</v>
      </c>
      <c r="F2919">
        <v>48.455915284280302</v>
      </c>
      <c r="G2919" t="s">
        <v>462</v>
      </c>
    </row>
    <row r="2920" spans="1:7" x14ac:dyDescent="0.3">
      <c r="A2920">
        <v>2918</v>
      </c>
      <c r="B2920">
        <v>2023</v>
      </c>
      <c r="C2920">
        <v>12</v>
      </c>
      <c r="D2920" t="s">
        <v>565</v>
      </c>
      <c r="E2920" s="1">
        <v>3177950106.6955199</v>
      </c>
      <c r="F2920">
        <v>47.150584320565002</v>
      </c>
      <c r="G2920" t="s">
        <v>462</v>
      </c>
    </row>
    <row r="2921" spans="1:7" x14ac:dyDescent="0.3">
      <c r="A2921">
        <v>2919</v>
      </c>
      <c r="B2921">
        <v>2023</v>
      </c>
      <c r="C2921">
        <v>12</v>
      </c>
      <c r="D2921" t="s">
        <v>566</v>
      </c>
      <c r="E2921" s="1">
        <v>7443299576.6343002</v>
      </c>
      <c r="F2921">
        <v>74.212558856509204</v>
      </c>
      <c r="G2921" t="s">
        <v>462</v>
      </c>
    </row>
    <row r="2922" spans="1:7" x14ac:dyDescent="0.3">
      <c r="A2922">
        <v>2920</v>
      </c>
      <c r="B2922">
        <v>2023</v>
      </c>
      <c r="C2922">
        <v>12</v>
      </c>
      <c r="D2922" t="s">
        <v>567</v>
      </c>
      <c r="E2922" s="1">
        <v>320814751.264112</v>
      </c>
      <c r="F2922">
        <v>49.242220975745298</v>
      </c>
      <c r="G2922" t="s">
        <v>462</v>
      </c>
    </row>
    <row r="2923" spans="1:7" x14ac:dyDescent="0.3">
      <c r="A2923">
        <v>2921</v>
      </c>
      <c r="B2923">
        <v>2023</v>
      </c>
      <c r="C2923">
        <v>12</v>
      </c>
      <c r="D2923" t="s">
        <v>568</v>
      </c>
      <c r="E2923" s="1">
        <v>10295748731.2568</v>
      </c>
      <c r="F2923">
        <v>167.19160363862801</v>
      </c>
      <c r="G2923" t="s">
        <v>462</v>
      </c>
    </row>
    <row r="2924" spans="1:7" x14ac:dyDescent="0.3">
      <c r="A2924">
        <v>2922</v>
      </c>
      <c r="B2924">
        <v>2023</v>
      </c>
      <c r="C2924">
        <v>12</v>
      </c>
      <c r="D2924" t="s">
        <v>569</v>
      </c>
      <c r="E2924" s="1">
        <v>453167914.92408299</v>
      </c>
      <c r="F2924">
        <v>54.950731586116603</v>
      </c>
      <c r="G2924" t="s">
        <v>462</v>
      </c>
    </row>
    <row r="2925" spans="1:7" x14ac:dyDescent="0.3">
      <c r="A2925">
        <v>2923</v>
      </c>
      <c r="B2925">
        <v>2023</v>
      </c>
      <c r="C2925">
        <v>12</v>
      </c>
      <c r="D2925" t="s">
        <v>570</v>
      </c>
      <c r="E2925" s="1">
        <v>11800844813.4471</v>
      </c>
      <c r="F2925">
        <v>79.588059889614001</v>
      </c>
      <c r="G2925" t="s">
        <v>462</v>
      </c>
    </row>
    <row r="2926" spans="1:7" x14ac:dyDescent="0.3">
      <c r="A2926">
        <v>2924</v>
      </c>
      <c r="B2926">
        <v>2023</v>
      </c>
      <c r="C2926">
        <v>12</v>
      </c>
      <c r="D2926" t="s">
        <v>571</v>
      </c>
      <c r="E2926" s="1">
        <v>376596900.34721798</v>
      </c>
      <c r="F2926">
        <v>55.696892654963598</v>
      </c>
      <c r="G2926" t="s">
        <v>462</v>
      </c>
    </row>
    <row r="2927" spans="1:7" x14ac:dyDescent="0.3">
      <c r="A2927">
        <v>2925</v>
      </c>
      <c r="B2927">
        <v>2023</v>
      </c>
      <c r="C2927">
        <v>12</v>
      </c>
      <c r="D2927" t="s">
        <v>572</v>
      </c>
      <c r="E2927" s="1">
        <v>445516204.77779102</v>
      </c>
      <c r="F2927">
        <v>53.418550763374697</v>
      </c>
      <c r="G2927" t="s">
        <v>462</v>
      </c>
    </row>
    <row r="2928" spans="1:7" x14ac:dyDescent="0.3">
      <c r="A2928">
        <v>2926</v>
      </c>
      <c r="B2928">
        <v>2023</v>
      </c>
      <c r="C2928">
        <v>12</v>
      </c>
      <c r="D2928" t="s">
        <v>573</v>
      </c>
      <c r="E2928" s="1">
        <v>3676590388.79213</v>
      </c>
      <c r="F2928">
        <v>106.90336984088999</v>
      </c>
      <c r="G2928" t="s">
        <v>462</v>
      </c>
    </row>
    <row r="2929" spans="1:7" x14ac:dyDescent="0.3">
      <c r="A2929">
        <v>2927</v>
      </c>
      <c r="B2929">
        <v>2023</v>
      </c>
      <c r="C2929">
        <v>12</v>
      </c>
      <c r="D2929" t="s">
        <v>575</v>
      </c>
      <c r="E2929" s="1">
        <v>15608902054.800699</v>
      </c>
      <c r="F2929">
        <v>117.04643512557899</v>
      </c>
      <c r="G2929" t="s">
        <v>462</v>
      </c>
    </row>
    <row r="2930" spans="1:7" x14ac:dyDescent="0.3">
      <c r="A2930">
        <v>2928</v>
      </c>
      <c r="B2930">
        <v>2023</v>
      </c>
      <c r="C2930">
        <v>12</v>
      </c>
      <c r="D2930" t="s">
        <v>576</v>
      </c>
      <c r="E2930" s="1">
        <v>9119548004.6359005</v>
      </c>
      <c r="F2930">
        <v>148.41972546037499</v>
      </c>
      <c r="G2930" t="s">
        <v>462</v>
      </c>
    </row>
    <row r="2931" spans="1:7" x14ac:dyDescent="0.3">
      <c r="A2931">
        <v>2929</v>
      </c>
      <c r="B2931">
        <v>2023</v>
      </c>
      <c r="C2931">
        <v>12</v>
      </c>
      <c r="E2931" s="1">
        <v>161501956.81839201</v>
      </c>
      <c r="F2931">
        <v>62.276358214625901</v>
      </c>
      <c r="G2931" t="s">
        <v>462</v>
      </c>
    </row>
    <row r="2932" spans="1:7" x14ac:dyDescent="0.3">
      <c r="A2932">
        <v>2930</v>
      </c>
      <c r="B2932">
        <v>2023</v>
      </c>
      <c r="C2932">
        <v>12</v>
      </c>
      <c r="E2932" s="1">
        <v>65243578.451299801</v>
      </c>
      <c r="F2932">
        <v>72.975185491937197</v>
      </c>
      <c r="G2932" t="s">
        <v>462</v>
      </c>
    </row>
    <row r="2933" spans="1:7" x14ac:dyDescent="0.3">
      <c r="A2933">
        <v>2931</v>
      </c>
      <c r="B2933">
        <v>2023</v>
      </c>
      <c r="C2933">
        <v>12</v>
      </c>
      <c r="E2933" s="1">
        <v>50371439.409029402</v>
      </c>
      <c r="F2933">
        <v>81.3036667972803</v>
      </c>
      <c r="G2933" t="s">
        <v>462</v>
      </c>
    </row>
    <row r="2934" spans="1:7" x14ac:dyDescent="0.3">
      <c r="A2934">
        <v>2932</v>
      </c>
      <c r="B2934">
        <v>2023</v>
      </c>
      <c r="C2934">
        <v>12</v>
      </c>
      <c r="D2934" t="s">
        <v>577</v>
      </c>
      <c r="E2934" s="1">
        <v>556126121.47272003</v>
      </c>
      <c r="F2934">
        <v>59.906222412740298</v>
      </c>
      <c r="G2934" t="s">
        <v>462</v>
      </c>
    </row>
    <row r="2935" spans="1:7" x14ac:dyDescent="0.3">
      <c r="A2935">
        <v>2933</v>
      </c>
      <c r="B2935">
        <v>2023</v>
      </c>
      <c r="C2935">
        <v>12</v>
      </c>
      <c r="D2935" t="s">
        <v>578</v>
      </c>
      <c r="E2935" s="1">
        <v>1024312239.624</v>
      </c>
      <c r="F2935">
        <v>53.659412452386803</v>
      </c>
      <c r="G2935" t="s">
        <v>462</v>
      </c>
    </row>
    <row r="2936" spans="1:7" x14ac:dyDescent="0.3">
      <c r="A2936">
        <v>2934</v>
      </c>
      <c r="B2936">
        <v>2023</v>
      </c>
      <c r="C2936">
        <v>12</v>
      </c>
      <c r="D2936" t="s">
        <v>579</v>
      </c>
      <c r="E2936" s="1">
        <v>739992235.71109498</v>
      </c>
      <c r="F2936">
        <v>41.1656506710125</v>
      </c>
      <c r="G2936" t="s">
        <v>462</v>
      </c>
    </row>
    <row r="2937" spans="1:7" x14ac:dyDescent="0.3">
      <c r="A2937">
        <v>2935</v>
      </c>
      <c r="B2937">
        <v>2023</v>
      </c>
      <c r="C2937">
        <v>12</v>
      </c>
      <c r="D2937" t="s">
        <v>580</v>
      </c>
      <c r="E2937" s="1">
        <v>5512709205.3105698</v>
      </c>
      <c r="F2937">
        <v>106.104546648557</v>
      </c>
      <c r="G2937" t="s">
        <v>462</v>
      </c>
    </row>
    <row r="2938" spans="1:7" x14ac:dyDescent="0.3">
      <c r="A2938">
        <v>2936</v>
      </c>
      <c r="B2938">
        <v>2023</v>
      </c>
      <c r="C2938">
        <v>12</v>
      </c>
      <c r="D2938" t="s">
        <v>581</v>
      </c>
      <c r="E2938" s="1">
        <v>7164472132.1464901</v>
      </c>
      <c r="F2938">
        <v>212.38789093584501</v>
      </c>
      <c r="G2938" t="s">
        <v>462</v>
      </c>
    </row>
    <row r="2939" spans="1:7" x14ac:dyDescent="0.3">
      <c r="A2939">
        <v>2937</v>
      </c>
      <c r="B2939">
        <v>2023</v>
      </c>
      <c r="C2939">
        <v>12</v>
      </c>
      <c r="D2939" t="s">
        <v>582</v>
      </c>
      <c r="E2939" s="1">
        <v>6661812818.3780298</v>
      </c>
      <c r="F2939">
        <v>169.800975974126</v>
      </c>
      <c r="G2939" t="s">
        <v>462</v>
      </c>
    </row>
    <row r="2940" spans="1:7" x14ac:dyDescent="0.3">
      <c r="A2940">
        <v>2938</v>
      </c>
      <c r="B2940">
        <v>2023</v>
      </c>
      <c r="C2940">
        <v>12</v>
      </c>
      <c r="D2940" t="s">
        <v>583</v>
      </c>
      <c r="E2940" s="1">
        <v>406286451.81799197</v>
      </c>
      <c r="F2940">
        <v>129.25516008775401</v>
      </c>
      <c r="G2940" t="s">
        <v>462</v>
      </c>
    </row>
    <row r="2941" spans="1:7" x14ac:dyDescent="0.3">
      <c r="A2941">
        <v>2939</v>
      </c>
      <c r="B2941">
        <v>2023</v>
      </c>
      <c r="C2941">
        <v>12</v>
      </c>
      <c r="D2941" t="s">
        <v>584</v>
      </c>
      <c r="E2941" s="1">
        <v>3932706090.7608199</v>
      </c>
      <c r="F2941">
        <v>36.645575141000201</v>
      </c>
      <c r="G2941" t="s">
        <v>462</v>
      </c>
    </row>
    <row r="2942" spans="1:7" x14ac:dyDescent="0.3">
      <c r="A2942">
        <v>2940</v>
      </c>
      <c r="B2942">
        <v>2023</v>
      </c>
      <c r="C2942">
        <v>12</v>
      </c>
      <c r="D2942" t="s">
        <v>585</v>
      </c>
      <c r="E2942" s="1">
        <v>3973088280.6458302</v>
      </c>
      <c r="F2942">
        <v>61.465632940172497</v>
      </c>
      <c r="G2942" t="s">
        <v>462</v>
      </c>
    </row>
    <row r="2943" spans="1:7" x14ac:dyDescent="0.3">
      <c r="A2943">
        <v>2941</v>
      </c>
      <c r="B2943">
        <v>2023</v>
      </c>
      <c r="C2943">
        <v>12</v>
      </c>
      <c r="D2943" t="s">
        <v>586</v>
      </c>
      <c r="E2943" s="1">
        <v>5535120142.6341896</v>
      </c>
      <c r="F2943">
        <v>30.6602730817755</v>
      </c>
      <c r="G2943" t="s">
        <v>462</v>
      </c>
    </row>
    <row r="2944" spans="1:7" x14ac:dyDescent="0.3">
      <c r="A2944">
        <v>2942</v>
      </c>
      <c r="B2944">
        <v>2023</v>
      </c>
      <c r="C2944">
        <v>12</v>
      </c>
      <c r="D2944" t="s">
        <v>587</v>
      </c>
      <c r="E2944" s="1">
        <v>2192163995.0931001</v>
      </c>
      <c r="F2944">
        <v>99.261941067426605</v>
      </c>
      <c r="G2944" t="s">
        <v>462</v>
      </c>
    </row>
    <row r="2945" spans="1:7" x14ac:dyDescent="0.3">
      <c r="A2945">
        <v>2943</v>
      </c>
      <c r="B2945">
        <v>2023</v>
      </c>
      <c r="C2945">
        <v>12</v>
      </c>
      <c r="D2945" t="s">
        <v>588</v>
      </c>
      <c r="E2945" s="1">
        <v>8407024390.8218403</v>
      </c>
      <c r="F2945">
        <v>57.796740001562902</v>
      </c>
      <c r="G2945" t="s">
        <v>462</v>
      </c>
    </row>
    <row r="2946" spans="1:7" x14ac:dyDescent="0.3">
      <c r="A2946">
        <v>2944</v>
      </c>
      <c r="B2946">
        <v>2023</v>
      </c>
      <c r="C2946">
        <v>12</v>
      </c>
      <c r="D2946" t="s">
        <v>589</v>
      </c>
      <c r="E2946" s="1">
        <v>1198291253.1898401</v>
      </c>
      <c r="F2946">
        <v>75.034424792102499</v>
      </c>
      <c r="G2946" t="s">
        <v>462</v>
      </c>
    </row>
    <row r="2947" spans="1:7" x14ac:dyDescent="0.3">
      <c r="A2947">
        <v>2945</v>
      </c>
      <c r="B2947">
        <v>2023</v>
      </c>
      <c r="C2947">
        <v>12</v>
      </c>
      <c r="D2947" t="s">
        <v>590</v>
      </c>
      <c r="E2947" s="1">
        <v>356173001.030999</v>
      </c>
      <c r="F2947">
        <v>60.999057916171601</v>
      </c>
      <c r="G2947" t="s">
        <v>462</v>
      </c>
    </row>
    <row r="2948" spans="1:7" x14ac:dyDescent="0.3">
      <c r="A2948">
        <v>2946</v>
      </c>
      <c r="B2948">
        <v>2023</v>
      </c>
      <c r="C2948">
        <v>12</v>
      </c>
      <c r="D2948" t="s">
        <v>591</v>
      </c>
      <c r="E2948" s="1">
        <v>454996731.91757298</v>
      </c>
      <c r="F2948">
        <v>59.935568465418001</v>
      </c>
      <c r="G2948" t="s">
        <v>462</v>
      </c>
    </row>
    <row r="2949" spans="1:7" x14ac:dyDescent="0.3">
      <c r="A2949">
        <v>2947</v>
      </c>
      <c r="B2949">
        <v>2023</v>
      </c>
      <c r="C2949">
        <v>12</v>
      </c>
      <c r="D2949" t="s">
        <v>592</v>
      </c>
      <c r="E2949" s="1">
        <v>521814786.00248098</v>
      </c>
      <c r="F2949">
        <v>73.720553415219698</v>
      </c>
      <c r="G2949" t="s">
        <v>462</v>
      </c>
    </row>
    <row r="2950" spans="1:7" x14ac:dyDescent="0.3">
      <c r="A2950">
        <v>2948</v>
      </c>
      <c r="B2950">
        <v>2023</v>
      </c>
      <c r="C2950">
        <v>12</v>
      </c>
      <c r="D2950" t="s">
        <v>593</v>
      </c>
      <c r="E2950" s="1">
        <v>432368951.73227799</v>
      </c>
      <c r="F2950">
        <v>61.389353459703401</v>
      </c>
      <c r="G2950" t="s">
        <v>462</v>
      </c>
    </row>
    <row r="2951" spans="1:7" x14ac:dyDescent="0.3">
      <c r="A2951">
        <v>2949</v>
      </c>
      <c r="B2951">
        <v>2023</v>
      </c>
      <c r="C2951">
        <v>12</v>
      </c>
      <c r="D2951" t="s">
        <v>594</v>
      </c>
      <c r="E2951" s="1">
        <v>686202133.41617095</v>
      </c>
      <c r="F2951">
        <v>62.921914905190597</v>
      </c>
      <c r="G2951" t="s">
        <v>462</v>
      </c>
    </row>
    <row r="2952" spans="1:7" x14ac:dyDescent="0.3">
      <c r="A2952">
        <v>2950</v>
      </c>
      <c r="B2952">
        <v>2023</v>
      </c>
      <c r="C2952">
        <v>12</v>
      </c>
      <c r="D2952" t="s">
        <v>595</v>
      </c>
      <c r="E2952" s="1">
        <v>443688167.58483201</v>
      </c>
      <c r="F2952">
        <v>68.952241871575595</v>
      </c>
      <c r="G2952" t="s">
        <v>462</v>
      </c>
    </row>
    <row r="2953" spans="1:7" x14ac:dyDescent="0.3">
      <c r="A2953">
        <v>2951</v>
      </c>
      <c r="B2953">
        <v>2023</v>
      </c>
      <c r="C2953">
        <v>12</v>
      </c>
      <c r="D2953" t="s">
        <v>596</v>
      </c>
      <c r="E2953" s="1">
        <v>547816756.07480204</v>
      </c>
      <c r="F2953">
        <v>64.431652881306704</v>
      </c>
      <c r="G2953" t="s">
        <v>462</v>
      </c>
    </row>
    <row r="2954" spans="1:7" x14ac:dyDescent="0.3">
      <c r="A2954">
        <v>2952</v>
      </c>
      <c r="B2954">
        <v>2024</v>
      </c>
      <c r="C2954">
        <v>1</v>
      </c>
      <c r="D2954" t="s">
        <v>558</v>
      </c>
      <c r="E2954" s="1">
        <v>1833825795.12988</v>
      </c>
      <c r="F2954">
        <v>9.9998740222011797</v>
      </c>
      <c r="G2954" t="s">
        <v>462</v>
      </c>
    </row>
    <row r="2955" spans="1:7" x14ac:dyDescent="0.3">
      <c r="A2955">
        <v>2953</v>
      </c>
      <c r="B2955">
        <v>2024</v>
      </c>
      <c r="C2955">
        <v>1</v>
      </c>
      <c r="D2955" t="s">
        <v>559</v>
      </c>
      <c r="E2955" s="1">
        <v>748665255.43713903</v>
      </c>
      <c r="F2955">
        <v>68.974923330999104</v>
      </c>
      <c r="G2955" t="s">
        <v>462</v>
      </c>
    </row>
    <row r="2956" spans="1:7" x14ac:dyDescent="0.3">
      <c r="A2956">
        <v>2954</v>
      </c>
      <c r="B2956">
        <v>2024</v>
      </c>
      <c r="C2956">
        <v>1</v>
      </c>
      <c r="D2956" t="s">
        <v>560</v>
      </c>
      <c r="E2956" s="1">
        <v>8269171080.7181702</v>
      </c>
      <c r="F2956">
        <v>9.7458348465849394</v>
      </c>
      <c r="G2956" t="s">
        <v>462</v>
      </c>
    </row>
    <row r="2957" spans="1:7" x14ac:dyDescent="0.3">
      <c r="A2957">
        <v>2955</v>
      </c>
      <c r="B2957">
        <v>2024</v>
      </c>
      <c r="C2957">
        <v>1</v>
      </c>
      <c r="D2957" t="s">
        <v>561</v>
      </c>
      <c r="E2957" s="1">
        <v>721383548.63761795</v>
      </c>
      <c r="F2957">
        <v>76.425272301235594</v>
      </c>
      <c r="G2957" t="s">
        <v>462</v>
      </c>
    </row>
    <row r="2958" spans="1:7" x14ac:dyDescent="0.3">
      <c r="A2958">
        <v>2956</v>
      </c>
      <c r="B2958">
        <v>2024</v>
      </c>
      <c r="C2958">
        <v>1</v>
      </c>
      <c r="D2958" t="s">
        <v>562</v>
      </c>
      <c r="E2958" s="1">
        <v>258287561.34354299</v>
      </c>
      <c r="F2958">
        <v>103.101125553996</v>
      </c>
      <c r="G2958" t="s">
        <v>462</v>
      </c>
    </row>
    <row r="2959" spans="1:7" x14ac:dyDescent="0.3">
      <c r="A2959">
        <v>2957</v>
      </c>
      <c r="B2959">
        <v>2024</v>
      </c>
      <c r="C2959">
        <v>1</v>
      </c>
      <c r="D2959" t="s">
        <v>563</v>
      </c>
      <c r="E2959" s="1">
        <v>610974628.21291006</v>
      </c>
      <c r="F2959">
        <v>46.850430461633003</v>
      </c>
      <c r="G2959" t="s">
        <v>462</v>
      </c>
    </row>
    <row r="2960" spans="1:7" x14ac:dyDescent="0.3">
      <c r="A2960">
        <v>2958</v>
      </c>
      <c r="B2960">
        <v>2024</v>
      </c>
      <c r="C2960">
        <v>1</v>
      </c>
      <c r="D2960" t="s">
        <v>564</v>
      </c>
      <c r="E2960" s="1">
        <v>227211778.53975901</v>
      </c>
      <c r="F2960">
        <v>74.299276124628093</v>
      </c>
      <c r="G2960" t="s">
        <v>462</v>
      </c>
    </row>
    <row r="2961" spans="1:7" x14ac:dyDescent="0.3">
      <c r="A2961">
        <v>2959</v>
      </c>
      <c r="B2961">
        <v>2024</v>
      </c>
      <c r="C2961">
        <v>1</v>
      </c>
      <c r="D2961" t="s">
        <v>565</v>
      </c>
      <c r="E2961" s="1">
        <v>3177950106.6955199</v>
      </c>
      <c r="F2961">
        <v>38.5012243397939</v>
      </c>
      <c r="G2961" t="s">
        <v>462</v>
      </c>
    </row>
    <row r="2962" spans="1:7" x14ac:dyDescent="0.3">
      <c r="A2962">
        <v>2960</v>
      </c>
      <c r="B2962">
        <v>2024</v>
      </c>
      <c r="C2962">
        <v>1</v>
      </c>
      <c r="D2962" t="s">
        <v>566</v>
      </c>
      <c r="E2962" s="1">
        <v>7443299576.6343002</v>
      </c>
      <c r="F2962">
        <v>13.8862422146402</v>
      </c>
      <c r="G2962" t="s">
        <v>462</v>
      </c>
    </row>
    <row r="2963" spans="1:7" x14ac:dyDescent="0.3">
      <c r="A2963">
        <v>2961</v>
      </c>
      <c r="B2963">
        <v>2024</v>
      </c>
      <c r="C2963">
        <v>1</v>
      </c>
      <c r="D2963" t="s">
        <v>567</v>
      </c>
      <c r="E2963" s="1">
        <v>320814751.264112</v>
      </c>
      <c r="F2963">
        <v>87.996728121105605</v>
      </c>
      <c r="G2963" t="s">
        <v>462</v>
      </c>
    </row>
    <row r="2964" spans="1:7" x14ac:dyDescent="0.3">
      <c r="A2964">
        <v>2962</v>
      </c>
      <c r="B2964">
        <v>2024</v>
      </c>
      <c r="C2964">
        <v>1</v>
      </c>
      <c r="D2964" t="s">
        <v>568</v>
      </c>
      <c r="E2964" s="1">
        <v>10295748731.2568</v>
      </c>
      <c r="F2964">
        <v>10.6571980912297</v>
      </c>
      <c r="G2964" t="s">
        <v>462</v>
      </c>
    </row>
    <row r="2965" spans="1:7" x14ac:dyDescent="0.3">
      <c r="A2965">
        <v>2963</v>
      </c>
      <c r="B2965">
        <v>2024</v>
      </c>
      <c r="C2965">
        <v>1</v>
      </c>
      <c r="D2965" t="s">
        <v>569</v>
      </c>
      <c r="E2965" s="1">
        <v>453167914.92408299</v>
      </c>
      <c r="F2965">
        <v>48.022269079745499</v>
      </c>
      <c r="G2965" t="s">
        <v>462</v>
      </c>
    </row>
    <row r="2966" spans="1:7" x14ac:dyDescent="0.3">
      <c r="A2966">
        <v>2964</v>
      </c>
      <c r="B2966">
        <v>2024</v>
      </c>
      <c r="C2966">
        <v>1</v>
      </c>
      <c r="D2966" t="s">
        <v>570</v>
      </c>
      <c r="E2966" s="1">
        <v>11800844813.4471</v>
      </c>
      <c r="F2966">
        <v>17.902718248091801</v>
      </c>
      <c r="G2966" t="s">
        <v>462</v>
      </c>
    </row>
    <row r="2967" spans="1:7" x14ac:dyDescent="0.3">
      <c r="A2967">
        <v>2965</v>
      </c>
      <c r="B2967">
        <v>2024</v>
      </c>
      <c r="C2967">
        <v>1</v>
      </c>
      <c r="D2967" t="s">
        <v>571</v>
      </c>
      <c r="E2967" s="1">
        <v>376596900.34721798</v>
      </c>
      <c r="F2967">
        <v>98.735957807293204</v>
      </c>
      <c r="G2967" t="s">
        <v>462</v>
      </c>
    </row>
    <row r="2968" spans="1:7" x14ac:dyDescent="0.3">
      <c r="A2968">
        <v>2966</v>
      </c>
      <c r="B2968">
        <v>2024</v>
      </c>
      <c r="C2968">
        <v>1</v>
      </c>
      <c r="D2968" t="s">
        <v>572</v>
      </c>
      <c r="E2968" s="1">
        <v>445516204.77779102</v>
      </c>
      <c r="F2968">
        <v>81.069387502948501</v>
      </c>
      <c r="G2968" t="s">
        <v>462</v>
      </c>
    </row>
    <row r="2969" spans="1:7" x14ac:dyDescent="0.3">
      <c r="A2969">
        <v>2967</v>
      </c>
      <c r="B2969">
        <v>2024</v>
      </c>
      <c r="C2969">
        <v>1</v>
      </c>
      <c r="D2969" t="s">
        <v>573</v>
      </c>
      <c r="E2969" s="1">
        <v>3676590388.79213</v>
      </c>
      <c r="F2969">
        <v>6.6810615648676999</v>
      </c>
      <c r="G2969" t="s">
        <v>462</v>
      </c>
    </row>
    <row r="2970" spans="1:7" x14ac:dyDescent="0.3">
      <c r="A2970">
        <v>2968</v>
      </c>
      <c r="B2970">
        <v>2024</v>
      </c>
      <c r="C2970">
        <v>1</v>
      </c>
      <c r="D2970" t="s">
        <v>575</v>
      </c>
      <c r="E2970" s="1">
        <v>15608902054.800699</v>
      </c>
      <c r="F2970">
        <v>15.5274988900258</v>
      </c>
      <c r="G2970" t="s">
        <v>462</v>
      </c>
    </row>
    <row r="2971" spans="1:7" x14ac:dyDescent="0.3">
      <c r="A2971">
        <v>2969</v>
      </c>
      <c r="B2971">
        <v>2024</v>
      </c>
      <c r="C2971">
        <v>1</v>
      </c>
      <c r="D2971" t="s">
        <v>576</v>
      </c>
      <c r="E2971" s="1">
        <v>9119548004.6359005</v>
      </c>
      <c r="F2971">
        <v>14.156137173513899</v>
      </c>
      <c r="G2971" t="s">
        <v>462</v>
      </c>
    </row>
    <row r="2972" spans="1:7" x14ac:dyDescent="0.3">
      <c r="A2972">
        <v>2970</v>
      </c>
      <c r="B2972">
        <v>2024</v>
      </c>
      <c r="C2972">
        <v>1</v>
      </c>
      <c r="E2972" s="1">
        <v>161501956.81839201</v>
      </c>
      <c r="F2972">
        <v>5.58362287114395</v>
      </c>
      <c r="G2972" t="s">
        <v>462</v>
      </c>
    </row>
    <row r="2973" spans="1:7" x14ac:dyDescent="0.3">
      <c r="A2973">
        <v>2971</v>
      </c>
      <c r="B2973">
        <v>2024</v>
      </c>
      <c r="C2973">
        <v>1</v>
      </c>
      <c r="E2973" s="1">
        <v>65243578.451299801</v>
      </c>
      <c r="F2973">
        <v>0</v>
      </c>
      <c r="G2973" t="s">
        <v>462</v>
      </c>
    </row>
    <row r="2974" spans="1:7" x14ac:dyDescent="0.3">
      <c r="A2974">
        <v>2972</v>
      </c>
      <c r="B2974">
        <v>2024</v>
      </c>
      <c r="C2974">
        <v>1</v>
      </c>
      <c r="E2974" s="1">
        <v>50371439.409029402</v>
      </c>
      <c r="F2974">
        <v>0</v>
      </c>
      <c r="G2974" t="s">
        <v>462</v>
      </c>
    </row>
    <row r="2975" spans="1:7" x14ac:dyDescent="0.3">
      <c r="A2975">
        <v>2973</v>
      </c>
      <c r="B2975">
        <v>2024</v>
      </c>
      <c r="C2975">
        <v>1</v>
      </c>
      <c r="D2975" t="s">
        <v>577</v>
      </c>
      <c r="E2975" s="1">
        <v>556126121.47272003</v>
      </c>
      <c r="F2975">
        <v>112.819820823437</v>
      </c>
      <c r="G2975" t="s">
        <v>462</v>
      </c>
    </row>
    <row r="2976" spans="1:7" x14ac:dyDescent="0.3">
      <c r="A2976">
        <v>2974</v>
      </c>
      <c r="B2976">
        <v>2024</v>
      </c>
      <c r="C2976">
        <v>1</v>
      </c>
      <c r="D2976" t="s">
        <v>578</v>
      </c>
      <c r="E2976" s="1">
        <v>1024312239.624</v>
      </c>
      <c r="F2976">
        <v>96.513949837614504</v>
      </c>
      <c r="G2976" t="s">
        <v>462</v>
      </c>
    </row>
    <row r="2977" spans="1:7" x14ac:dyDescent="0.3">
      <c r="A2977">
        <v>2975</v>
      </c>
      <c r="B2977">
        <v>2024</v>
      </c>
      <c r="C2977">
        <v>1</v>
      </c>
      <c r="D2977" t="s">
        <v>579</v>
      </c>
      <c r="E2977" s="1">
        <v>739992235.71109498</v>
      </c>
      <c r="F2977">
        <v>57.426099873672598</v>
      </c>
      <c r="G2977" t="s">
        <v>462</v>
      </c>
    </row>
    <row r="2978" spans="1:7" x14ac:dyDescent="0.3">
      <c r="A2978">
        <v>2976</v>
      </c>
      <c r="B2978">
        <v>2024</v>
      </c>
      <c r="C2978">
        <v>1</v>
      </c>
      <c r="D2978" t="s">
        <v>580</v>
      </c>
      <c r="E2978" s="1">
        <v>5512709205.3105698</v>
      </c>
      <c r="F2978">
        <v>32.7011104619503</v>
      </c>
      <c r="G2978" t="s">
        <v>462</v>
      </c>
    </row>
    <row r="2979" spans="1:7" x14ac:dyDescent="0.3">
      <c r="A2979">
        <v>2977</v>
      </c>
      <c r="B2979">
        <v>2024</v>
      </c>
      <c r="C2979">
        <v>1</v>
      </c>
      <c r="D2979" t="s">
        <v>581</v>
      </c>
      <c r="E2979" s="1">
        <v>7164472132.1464901</v>
      </c>
      <c r="F2979">
        <v>13.8049315314646</v>
      </c>
      <c r="G2979" t="s">
        <v>462</v>
      </c>
    </row>
    <row r="2980" spans="1:7" x14ac:dyDescent="0.3">
      <c r="A2980">
        <v>2978</v>
      </c>
      <c r="B2980">
        <v>2024</v>
      </c>
      <c r="C2980">
        <v>1</v>
      </c>
      <c r="D2980" t="s">
        <v>582</v>
      </c>
      <c r="E2980" s="1">
        <v>6661812818.3780298</v>
      </c>
      <c r="F2980">
        <v>12.252155131991101</v>
      </c>
      <c r="G2980" t="s">
        <v>462</v>
      </c>
    </row>
    <row r="2981" spans="1:7" x14ac:dyDescent="0.3">
      <c r="A2981">
        <v>2979</v>
      </c>
      <c r="B2981">
        <v>2024</v>
      </c>
      <c r="C2981">
        <v>1</v>
      </c>
      <c r="D2981" t="s">
        <v>583</v>
      </c>
      <c r="E2981" s="1">
        <v>406286451.81799197</v>
      </c>
      <c r="F2981">
        <v>10.123292283287499</v>
      </c>
      <c r="G2981" t="s">
        <v>462</v>
      </c>
    </row>
    <row r="2982" spans="1:7" x14ac:dyDescent="0.3">
      <c r="A2982">
        <v>2980</v>
      </c>
      <c r="B2982">
        <v>2024</v>
      </c>
      <c r="C2982">
        <v>1</v>
      </c>
      <c r="D2982" t="s">
        <v>584</v>
      </c>
      <c r="E2982" s="1">
        <v>3932706090.7608199</v>
      </c>
      <c r="F2982">
        <v>28.877585497713302</v>
      </c>
      <c r="G2982" t="s">
        <v>462</v>
      </c>
    </row>
    <row r="2983" spans="1:7" x14ac:dyDescent="0.3">
      <c r="A2983">
        <v>2981</v>
      </c>
      <c r="B2983">
        <v>2024</v>
      </c>
      <c r="C2983">
        <v>1</v>
      </c>
      <c r="D2983" t="s">
        <v>585</v>
      </c>
      <c r="E2983" s="1">
        <v>3973088280.6458302</v>
      </c>
      <c r="F2983">
        <v>38.5438797886735</v>
      </c>
      <c r="G2983" t="s">
        <v>462</v>
      </c>
    </row>
    <row r="2984" spans="1:7" x14ac:dyDescent="0.3">
      <c r="A2984">
        <v>2982</v>
      </c>
      <c r="B2984">
        <v>2024</v>
      </c>
      <c r="C2984">
        <v>1</v>
      </c>
      <c r="D2984" t="s">
        <v>586</v>
      </c>
      <c r="E2984" s="1">
        <v>5535120142.6341896</v>
      </c>
      <c r="F2984">
        <v>19.3781522999559</v>
      </c>
      <c r="G2984" t="s">
        <v>462</v>
      </c>
    </row>
    <row r="2985" spans="1:7" x14ac:dyDescent="0.3">
      <c r="A2985">
        <v>2983</v>
      </c>
      <c r="B2985">
        <v>2024</v>
      </c>
      <c r="C2985">
        <v>1</v>
      </c>
      <c r="D2985" t="s">
        <v>587</v>
      </c>
      <c r="E2985" s="1">
        <v>2192163995.0931001</v>
      </c>
      <c r="F2985">
        <v>62.697279698481303</v>
      </c>
      <c r="G2985" t="s">
        <v>462</v>
      </c>
    </row>
    <row r="2986" spans="1:7" x14ac:dyDescent="0.3">
      <c r="A2986">
        <v>2984</v>
      </c>
      <c r="B2986">
        <v>2024</v>
      </c>
      <c r="C2986">
        <v>1</v>
      </c>
      <c r="D2986" t="s">
        <v>588</v>
      </c>
      <c r="E2986" s="1">
        <v>8407024390.8218403</v>
      </c>
      <c r="F2986">
        <v>9.1812728026265393</v>
      </c>
      <c r="G2986" t="s">
        <v>462</v>
      </c>
    </row>
    <row r="2987" spans="1:7" x14ac:dyDescent="0.3">
      <c r="A2987">
        <v>2985</v>
      </c>
      <c r="B2987">
        <v>2024</v>
      </c>
      <c r="C2987">
        <v>1</v>
      </c>
      <c r="D2987" t="s">
        <v>589</v>
      </c>
      <c r="E2987" s="1">
        <v>1198291253.1898401</v>
      </c>
      <c r="F2987">
        <v>66.917566553428998</v>
      </c>
      <c r="G2987" t="s">
        <v>462</v>
      </c>
    </row>
    <row r="2988" spans="1:7" x14ac:dyDescent="0.3">
      <c r="A2988">
        <v>2986</v>
      </c>
      <c r="B2988">
        <v>2024</v>
      </c>
      <c r="C2988">
        <v>1</v>
      </c>
      <c r="D2988" t="s">
        <v>590</v>
      </c>
      <c r="E2988" s="1">
        <v>356173001.030999</v>
      </c>
      <c r="F2988">
        <v>72.550951703345703</v>
      </c>
      <c r="G2988" t="s">
        <v>462</v>
      </c>
    </row>
    <row r="2989" spans="1:7" x14ac:dyDescent="0.3">
      <c r="A2989">
        <v>2987</v>
      </c>
      <c r="B2989">
        <v>2024</v>
      </c>
      <c r="C2989">
        <v>1</v>
      </c>
      <c r="D2989" t="s">
        <v>591</v>
      </c>
      <c r="E2989" s="1">
        <v>454996731.91757298</v>
      </c>
      <c r="F2989">
        <v>80.980964999906803</v>
      </c>
      <c r="G2989" t="s">
        <v>462</v>
      </c>
    </row>
    <row r="2990" spans="1:7" x14ac:dyDescent="0.3">
      <c r="A2990">
        <v>2988</v>
      </c>
      <c r="B2990">
        <v>2024</v>
      </c>
      <c r="C2990">
        <v>1</v>
      </c>
      <c r="D2990" t="s">
        <v>592</v>
      </c>
      <c r="E2990" s="1">
        <v>521814786.00248098</v>
      </c>
      <c r="F2990">
        <v>117.614546888004</v>
      </c>
      <c r="G2990" t="s">
        <v>462</v>
      </c>
    </row>
    <row r="2991" spans="1:7" x14ac:dyDescent="0.3">
      <c r="A2991">
        <v>2989</v>
      </c>
      <c r="B2991">
        <v>2024</v>
      </c>
      <c r="C2991">
        <v>1</v>
      </c>
      <c r="D2991" t="s">
        <v>593</v>
      </c>
      <c r="E2991" s="1">
        <v>432368951.73227799</v>
      </c>
      <c r="F2991">
        <v>122.199969442278</v>
      </c>
      <c r="G2991" t="s">
        <v>462</v>
      </c>
    </row>
    <row r="2992" spans="1:7" x14ac:dyDescent="0.3">
      <c r="A2992">
        <v>2990</v>
      </c>
      <c r="B2992">
        <v>2024</v>
      </c>
      <c r="C2992">
        <v>1</v>
      </c>
      <c r="D2992" t="s">
        <v>594</v>
      </c>
      <c r="E2992" s="1">
        <v>686202133.41617095</v>
      </c>
      <c r="F2992">
        <v>113.497033873899</v>
      </c>
      <c r="G2992" t="s">
        <v>462</v>
      </c>
    </row>
    <row r="2993" spans="1:7" x14ac:dyDescent="0.3">
      <c r="A2993">
        <v>2991</v>
      </c>
      <c r="B2993">
        <v>2024</v>
      </c>
      <c r="C2993">
        <v>1</v>
      </c>
      <c r="D2993" t="s">
        <v>595</v>
      </c>
      <c r="E2993" s="1">
        <v>443688167.58483201</v>
      </c>
      <c r="F2993">
        <v>120.65892623098399</v>
      </c>
      <c r="G2993" t="s">
        <v>462</v>
      </c>
    </row>
    <row r="2994" spans="1:7" x14ac:dyDescent="0.3">
      <c r="A2994">
        <v>2992</v>
      </c>
      <c r="B2994">
        <v>2024</v>
      </c>
      <c r="C2994">
        <v>1</v>
      </c>
      <c r="D2994" t="s">
        <v>596</v>
      </c>
      <c r="E2994" s="1">
        <v>547816756.07480204</v>
      </c>
      <c r="F2994">
        <v>117.648795204717</v>
      </c>
      <c r="G2994" t="s">
        <v>462</v>
      </c>
    </row>
    <row r="2995" spans="1:7" x14ac:dyDescent="0.3">
      <c r="A2995">
        <v>2993</v>
      </c>
      <c r="B2995">
        <v>2024</v>
      </c>
      <c r="C2995">
        <v>2</v>
      </c>
      <c r="D2995" t="s">
        <v>558</v>
      </c>
      <c r="E2995" s="1">
        <v>1833825795.12988</v>
      </c>
      <c r="F2995">
        <v>10.2591005928223</v>
      </c>
      <c r="G2995" t="s">
        <v>462</v>
      </c>
    </row>
    <row r="2996" spans="1:7" x14ac:dyDescent="0.3">
      <c r="A2996">
        <v>2994</v>
      </c>
      <c r="B2996">
        <v>2024</v>
      </c>
      <c r="C2996">
        <v>2</v>
      </c>
      <c r="D2996" t="s">
        <v>559</v>
      </c>
      <c r="E2996" s="1">
        <v>748665255.43713903</v>
      </c>
      <c r="F2996">
        <v>109.661330847844</v>
      </c>
      <c r="G2996" t="s">
        <v>462</v>
      </c>
    </row>
    <row r="2997" spans="1:7" x14ac:dyDescent="0.3">
      <c r="A2997">
        <v>2995</v>
      </c>
      <c r="B2997">
        <v>2024</v>
      </c>
      <c r="C2997">
        <v>2</v>
      </c>
      <c r="D2997" t="s">
        <v>560</v>
      </c>
      <c r="E2997" s="1">
        <v>8269171080.7181702</v>
      </c>
      <c r="F2997">
        <v>5.6311704896756698</v>
      </c>
      <c r="G2997" t="s">
        <v>462</v>
      </c>
    </row>
    <row r="2998" spans="1:7" x14ac:dyDescent="0.3">
      <c r="A2998">
        <v>2996</v>
      </c>
      <c r="B2998">
        <v>2024</v>
      </c>
      <c r="C2998">
        <v>2</v>
      </c>
      <c r="D2998" t="s">
        <v>561</v>
      </c>
      <c r="E2998" s="1">
        <v>721383548.63761795</v>
      </c>
      <c r="F2998">
        <v>59.223144156351999</v>
      </c>
      <c r="G2998" t="s">
        <v>462</v>
      </c>
    </row>
    <row r="2999" spans="1:7" x14ac:dyDescent="0.3">
      <c r="A2999">
        <v>2997</v>
      </c>
      <c r="B2999">
        <v>2024</v>
      </c>
      <c r="C2999">
        <v>2</v>
      </c>
      <c r="D2999" t="s">
        <v>562</v>
      </c>
      <c r="E2999" s="1">
        <v>258287561.34354299</v>
      </c>
      <c r="F2999">
        <v>78.266448523820898</v>
      </c>
      <c r="G2999" t="s">
        <v>462</v>
      </c>
    </row>
    <row r="3000" spans="1:7" x14ac:dyDescent="0.3">
      <c r="A3000">
        <v>2998</v>
      </c>
      <c r="B3000">
        <v>2024</v>
      </c>
      <c r="C3000">
        <v>2</v>
      </c>
      <c r="D3000" t="s">
        <v>563</v>
      </c>
      <c r="E3000" s="1">
        <v>610974628.21291006</v>
      </c>
      <c r="F3000">
        <v>84.161453019837694</v>
      </c>
      <c r="G3000" t="s">
        <v>462</v>
      </c>
    </row>
    <row r="3001" spans="1:7" x14ac:dyDescent="0.3">
      <c r="A3001">
        <v>2999</v>
      </c>
      <c r="B3001">
        <v>2024</v>
      </c>
      <c r="C3001">
        <v>2</v>
      </c>
      <c r="D3001" t="s">
        <v>564</v>
      </c>
      <c r="E3001" s="1">
        <v>227211778.53975901</v>
      </c>
      <c r="F3001">
        <v>50.697193926480097</v>
      </c>
      <c r="G3001" t="s">
        <v>462</v>
      </c>
    </row>
    <row r="3002" spans="1:7" x14ac:dyDescent="0.3">
      <c r="A3002">
        <v>3000</v>
      </c>
      <c r="B3002">
        <v>2024</v>
      </c>
      <c r="C3002">
        <v>2</v>
      </c>
      <c r="D3002" t="s">
        <v>565</v>
      </c>
      <c r="E3002" s="1">
        <v>3177950106.6955199</v>
      </c>
      <c r="F3002">
        <v>49.651586988475003</v>
      </c>
      <c r="G3002" t="s">
        <v>462</v>
      </c>
    </row>
    <row r="3003" spans="1:7" x14ac:dyDescent="0.3">
      <c r="A3003">
        <v>3001</v>
      </c>
      <c r="B3003">
        <v>2024</v>
      </c>
      <c r="C3003">
        <v>2</v>
      </c>
      <c r="D3003" t="s">
        <v>566</v>
      </c>
      <c r="E3003" s="1">
        <v>7443299576.6343002</v>
      </c>
      <c r="F3003">
        <v>13.580997195429299</v>
      </c>
      <c r="G3003" t="s">
        <v>462</v>
      </c>
    </row>
    <row r="3004" spans="1:7" x14ac:dyDescent="0.3">
      <c r="A3004">
        <v>3002</v>
      </c>
      <c r="B3004">
        <v>2024</v>
      </c>
      <c r="C3004">
        <v>2</v>
      </c>
      <c r="D3004" t="s">
        <v>567</v>
      </c>
      <c r="E3004" s="1">
        <v>320814751.264112</v>
      </c>
      <c r="F3004">
        <v>44.821085980845801</v>
      </c>
      <c r="G3004" t="s">
        <v>462</v>
      </c>
    </row>
    <row r="3005" spans="1:7" x14ac:dyDescent="0.3">
      <c r="A3005">
        <v>3003</v>
      </c>
      <c r="B3005">
        <v>2024</v>
      </c>
      <c r="C3005">
        <v>2</v>
      </c>
      <c r="D3005" t="s">
        <v>568</v>
      </c>
      <c r="E3005" s="1">
        <v>10295748731.2568</v>
      </c>
      <c r="F3005">
        <v>6.2458630622460598</v>
      </c>
      <c r="G3005" t="s">
        <v>462</v>
      </c>
    </row>
    <row r="3006" spans="1:7" x14ac:dyDescent="0.3">
      <c r="A3006">
        <v>3004</v>
      </c>
      <c r="B3006">
        <v>2024</v>
      </c>
      <c r="C3006">
        <v>2</v>
      </c>
      <c r="D3006" t="s">
        <v>569</v>
      </c>
      <c r="E3006" s="1">
        <v>453167914.92408299</v>
      </c>
      <c r="F3006">
        <v>41.453770126357597</v>
      </c>
      <c r="G3006" t="s">
        <v>462</v>
      </c>
    </row>
    <row r="3007" spans="1:7" x14ac:dyDescent="0.3">
      <c r="A3007">
        <v>3005</v>
      </c>
      <c r="B3007">
        <v>2024</v>
      </c>
      <c r="C3007">
        <v>2</v>
      </c>
      <c r="D3007" t="s">
        <v>570</v>
      </c>
      <c r="E3007" s="1">
        <v>11800844813.4471</v>
      </c>
      <c r="F3007">
        <v>17.7122277520204</v>
      </c>
      <c r="G3007" t="s">
        <v>462</v>
      </c>
    </row>
    <row r="3008" spans="1:7" x14ac:dyDescent="0.3">
      <c r="A3008">
        <v>3006</v>
      </c>
      <c r="B3008">
        <v>2024</v>
      </c>
      <c r="C3008">
        <v>2</v>
      </c>
      <c r="D3008" t="s">
        <v>571</v>
      </c>
      <c r="E3008" s="1">
        <v>376596900.34721798</v>
      </c>
      <c r="F3008">
        <v>36.631010384369603</v>
      </c>
      <c r="G3008" t="s">
        <v>462</v>
      </c>
    </row>
    <row r="3009" spans="1:7" x14ac:dyDescent="0.3">
      <c r="A3009">
        <v>3007</v>
      </c>
      <c r="B3009">
        <v>2024</v>
      </c>
      <c r="C3009">
        <v>2</v>
      </c>
      <c r="D3009" t="s">
        <v>572</v>
      </c>
      <c r="E3009" s="1">
        <v>445516204.77779102</v>
      </c>
      <c r="F3009">
        <v>36.8117995534082</v>
      </c>
      <c r="G3009" t="s">
        <v>462</v>
      </c>
    </row>
    <row r="3010" spans="1:7" x14ac:dyDescent="0.3">
      <c r="A3010">
        <v>3008</v>
      </c>
      <c r="B3010">
        <v>2024</v>
      </c>
      <c r="C3010">
        <v>2</v>
      </c>
      <c r="D3010" t="s">
        <v>573</v>
      </c>
      <c r="E3010" s="1">
        <v>3676590388.79213</v>
      </c>
      <c r="F3010">
        <v>4.53343723341822</v>
      </c>
      <c r="G3010" t="s">
        <v>462</v>
      </c>
    </row>
    <row r="3011" spans="1:7" x14ac:dyDescent="0.3">
      <c r="A3011">
        <v>3009</v>
      </c>
      <c r="B3011">
        <v>2024</v>
      </c>
      <c r="C3011">
        <v>2</v>
      </c>
      <c r="D3011" t="s">
        <v>575</v>
      </c>
      <c r="E3011" s="1">
        <v>15608902054.800699</v>
      </c>
      <c r="F3011">
        <v>11.814632616475301</v>
      </c>
      <c r="G3011" t="s">
        <v>462</v>
      </c>
    </row>
    <row r="3012" spans="1:7" x14ac:dyDescent="0.3">
      <c r="A3012">
        <v>3010</v>
      </c>
      <c r="B3012">
        <v>2024</v>
      </c>
      <c r="C3012">
        <v>2</v>
      </c>
      <c r="D3012" t="s">
        <v>576</v>
      </c>
      <c r="E3012" s="1">
        <v>9119548004.6359005</v>
      </c>
      <c r="F3012">
        <v>12.795525651358499</v>
      </c>
      <c r="G3012" t="s">
        <v>462</v>
      </c>
    </row>
    <row r="3013" spans="1:7" x14ac:dyDescent="0.3">
      <c r="A3013">
        <v>3011</v>
      </c>
      <c r="B3013">
        <v>2024</v>
      </c>
      <c r="C3013">
        <v>2</v>
      </c>
      <c r="E3013" s="1">
        <v>161501956.81839201</v>
      </c>
      <c r="F3013">
        <v>0</v>
      </c>
      <c r="G3013" t="s">
        <v>462</v>
      </c>
    </row>
    <row r="3014" spans="1:7" x14ac:dyDescent="0.3">
      <c r="A3014">
        <v>3012</v>
      </c>
      <c r="B3014">
        <v>2024</v>
      </c>
      <c r="C3014">
        <v>2</v>
      </c>
      <c r="E3014" s="1">
        <v>65243578.451299801</v>
      </c>
      <c r="F3014">
        <v>0</v>
      </c>
      <c r="G3014" t="s">
        <v>462</v>
      </c>
    </row>
    <row r="3015" spans="1:7" x14ac:dyDescent="0.3">
      <c r="A3015">
        <v>3013</v>
      </c>
      <c r="B3015">
        <v>2024</v>
      </c>
      <c r="C3015">
        <v>2</v>
      </c>
      <c r="E3015" s="1">
        <v>50371439.409029402</v>
      </c>
      <c r="F3015">
        <v>0</v>
      </c>
      <c r="G3015" t="s">
        <v>462</v>
      </c>
    </row>
    <row r="3016" spans="1:7" x14ac:dyDescent="0.3">
      <c r="A3016">
        <v>3014</v>
      </c>
      <c r="B3016">
        <v>2024</v>
      </c>
      <c r="C3016">
        <v>2</v>
      </c>
      <c r="D3016" t="s">
        <v>577</v>
      </c>
      <c r="E3016" s="1">
        <v>556126121.47272003</v>
      </c>
      <c r="F3016">
        <v>43.740454904920099</v>
      </c>
      <c r="G3016" t="s">
        <v>462</v>
      </c>
    </row>
    <row r="3017" spans="1:7" x14ac:dyDescent="0.3">
      <c r="A3017">
        <v>3015</v>
      </c>
      <c r="B3017">
        <v>2024</v>
      </c>
      <c r="C3017">
        <v>2</v>
      </c>
      <c r="D3017" t="s">
        <v>578</v>
      </c>
      <c r="E3017" s="1">
        <v>1024312239.624</v>
      </c>
      <c r="F3017">
        <v>32.457588059138999</v>
      </c>
      <c r="G3017" t="s">
        <v>462</v>
      </c>
    </row>
    <row r="3018" spans="1:7" x14ac:dyDescent="0.3">
      <c r="A3018">
        <v>3016</v>
      </c>
      <c r="B3018">
        <v>2024</v>
      </c>
      <c r="C3018">
        <v>2</v>
      </c>
      <c r="D3018" t="s">
        <v>579</v>
      </c>
      <c r="E3018" s="1">
        <v>739992235.71109498</v>
      </c>
      <c r="F3018">
        <v>30.856490175259999</v>
      </c>
      <c r="G3018" t="s">
        <v>462</v>
      </c>
    </row>
    <row r="3019" spans="1:7" x14ac:dyDescent="0.3">
      <c r="A3019">
        <v>3017</v>
      </c>
      <c r="B3019">
        <v>2024</v>
      </c>
      <c r="C3019">
        <v>2</v>
      </c>
      <c r="D3019" t="s">
        <v>580</v>
      </c>
      <c r="E3019" s="1">
        <v>5512709205.3105698</v>
      </c>
      <c r="F3019">
        <v>27.974845695070499</v>
      </c>
      <c r="G3019" t="s">
        <v>462</v>
      </c>
    </row>
    <row r="3020" spans="1:7" x14ac:dyDescent="0.3">
      <c r="A3020">
        <v>3018</v>
      </c>
      <c r="B3020">
        <v>2024</v>
      </c>
      <c r="C3020">
        <v>2</v>
      </c>
      <c r="D3020" t="s">
        <v>581</v>
      </c>
      <c r="E3020" s="1">
        <v>7164472132.1464901</v>
      </c>
      <c r="F3020">
        <v>4.4398362008955203</v>
      </c>
      <c r="G3020" t="s">
        <v>462</v>
      </c>
    </row>
    <row r="3021" spans="1:7" x14ac:dyDescent="0.3">
      <c r="A3021">
        <v>3019</v>
      </c>
      <c r="B3021">
        <v>2024</v>
      </c>
      <c r="C3021">
        <v>2</v>
      </c>
      <c r="D3021" t="s">
        <v>582</v>
      </c>
      <c r="E3021" s="1">
        <v>6661812818.3780298</v>
      </c>
      <c r="F3021">
        <v>17.226734100827802</v>
      </c>
      <c r="G3021" t="s">
        <v>462</v>
      </c>
    </row>
    <row r="3022" spans="1:7" x14ac:dyDescent="0.3">
      <c r="A3022">
        <v>3020</v>
      </c>
      <c r="B3022">
        <v>2024</v>
      </c>
      <c r="C3022">
        <v>2</v>
      </c>
      <c r="D3022" t="s">
        <v>583</v>
      </c>
      <c r="E3022" s="1">
        <v>406286451.81799197</v>
      </c>
      <c r="F3022">
        <v>0.64485531493078296</v>
      </c>
      <c r="G3022" t="s">
        <v>462</v>
      </c>
    </row>
    <row r="3023" spans="1:7" x14ac:dyDescent="0.3">
      <c r="A3023">
        <v>3021</v>
      </c>
      <c r="B3023">
        <v>2024</v>
      </c>
      <c r="C3023">
        <v>2</v>
      </c>
      <c r="D3023" t="s">
        <v>584</v>
      </c>
      <c r="E3023" s="1">
        <v>3932706090.7608199</v>
      </c>
      <c r="F3023">
        <v>29.7880519793306</v>
      </c>
      <c r="G3023" t="s">
        <v>462</v>
      </c>
    </row>
    <row r="3024" spans="1:7" x14ac:dyDescent="0.3">
      <c r="A3024">
        <v>3022</v>
      </c>
      <c r="B3024">
        <v>2024</v>
      </c>
      <c r="C3024">
        <v>2</v>
      </c>
      <c r="D3024" t="s">
        <v>585</v>
      </c>
      <c r="E3024" s="1">
        <v>3973088280.6458302</v>
      </c>
      <c r="F3024">
        <v>52.763497107956702</v>
      </c>
      <c r="G3024" t="s">
        <v>462</v>
      </c>
    </row>
    <row r="3025" spans="1:7" x14ac:dyDescent="0.3">
      <c r="A3025">
        <v>3023</v>
      </c>
      <c r="B3025">
        <v>2024</v>
      </c>
      <c r="C3025">
        <v>2</v>
      </c>
      <c r="D3025" t="s">
        <v>586</v>
      </c>
      <c r="E3025" s="1">
        <v>5535120142.6341896</v>
      </c>
      <c r="F3025">
        <v>17.927702403356498</v>
      </c>
      <c r="G3025" t="s">
        <v>462</v>
      </c>
    </row>
    <row r="3026" spans="1:7" x14ac:dyDescent="0.3">
      <c r="A3026">
        <v>3024</v>
      </c>
      <c r="B3026">
        <v>2024</v>
      </c>
      <c r="C3026">
        <v>2</v>
      </c>
      <c r="D3026" t="s">
        <v>587</v>
      </c>
      <c r="E3026" s="1">
        <v>2192163995.0931001</v>
      </c>
      <c r="F3026">
        <v>89.570526835437207</v>
      </c>
      <c r="G3026" t="s">
        <v>462</v>
      </c>
    </row>
    <row r="3027" spans="1:7" x14ac:dyDescent="0.3">
      <c r="A3027">
        <v>3025</v>
      </c>
      <c r="B3027">
        <v>2024</v>
      </c>
      <c r="C3027">
        <v>2</v>
      </c>
      <c r="D3027" t="s">
        <v>588</v>
      </c>
      <c r="E3027" s="1">
        <v>8407024390.8218403</v>
      </c>
      <c r="F3027">
        <v>5.8374622599235702</v>
      </c>
      <c r="G3027" t="s">
        <v>462</v>
      </c>
    </row>
    <row r="3028" spans="1:7" x14ac:dyDescent="0.3">
      <c r="A3028">
        <v>3026</v>
      </c>
      <c r="B3028">
        <v>2024</v>
      </c>
      <c r="C3028">
        <v>2</v>
      </c>
      <c r="D3028" t="s">
        <v>589</v>
      </c>
      <c r="E3028" s="1">
        <v>1198291253.1898401</v>
      </c>
      <c r="F3028">
        <v>107.46694805556101</v>
      </c>
      <c r="G3028" t="s">
        <v>462</v>
      </c>
    </row>
    <row r="3029" spans="1:7" x14ac:dyDescent="0.3">
      <c r="A3029">
        <v>3027</v>
      </c>
      <c r="B3029">
        <v>2024</v>
      </c>
      <c r="C3029">
        <v>2</v>
      </c>
      <c r="D3029" t="s">
        <v>590</v>
      </c>
      <c r="E3029" s="1">
        <v>356173001.030999</v>
      </c>
      <c r="F3029">
        <v>81.2836194658869</v>
      </c>
      <c r="G3029" t="s">
        <v>462</v>
      </c>
    </row>
    <row r="3030" spans="1:7" x14ac:dyDescent="0.3">
      <c r="A3030">
        <v>3028</v>
      </c>
      <c r="B3030">
        <v>2024</v>
      </c>
      <c r="C3030">
        <v>2</v>
      </c>
      <c r="D3030" t="s">
        <v>591</v>
      </c>
      <c r="E3030" s="1">
        <v>454996731.91757298</v>
      </c>
      <c r="F3030">
        <v>80.995349299211597</v>
      </c>
      <c r="G3030" t="s">
        <v>462</v>
      </c>
    </row>
    <row r="3031" spans="1:7" x14ac:dyDescent="0.3">
      <c r="A3031">
        <v>3029</v>
      </c>
      <c r="B3031">
        <v>2024</v>
      </c>
      <c r="C3031">
        <v>2</v>
      </c>
      <c r="D3031" t="s">
        <v>592</v>
      </c>
      <c r="E3031" s="1">
        <v>521814786.00248098</v>
      </c>
      <c r="F3031">
        <v>110.288815006485</v>
      </c>
      <c r="G3031" t="s">
        <v>462</v>
      </c>
    </row>
    <row r="3032" spans="1:7" x14ac:dyDescent="0.3">
      <c r="A3032">
        <v>3030</v>
      </c>
      <c r="B3032">
        <v>2024</v>
      </c>
      <c r="C3032">
        <v>2</v>
      </c>
      <c r="D3032" t="s">
        <v>593</v>
      </c>
      <c r="E3032" s="1">
        <v>432368951.73227799</v>
      </c>
      <c r="F3032">
        <v>63.831301377378097</v>
      </c>
      <c r="G3032" t="s">
        <v>462</v>
      </c>
    </row>
    <row r="3033" spans="1:7" x14ac:dyDescent="0.3">
      <c r="A3033">
        <v>3031</v>
      </c>
      <c r="B3033">
        <v>2024</v>
      </c>
      <c r="C3033">
        <v>2</v>
      </c>
      <c r="D3033" t="s">
        <v>594</v>
      </c>
      <c r="E3033" s="1">
        <v>686202133.41617095</v>
      </c>
      <c r="F3033">
        <v>83.162458818365494</v>
      </c>
      <c r="G3033" t="s">
        <v>462</v>
      </c>
    </row>
    <row r="3034" spans="1:7" x14ac:dyDescent="0.3">
      <c r="A3034">
        <v>3032</v>
      </c>
      <c r="B3034">
        <v>2024</v>
      </c>
      <c r="C3034">
        <v>2</v>
      </c>
      <c r="D3034" t="s">
        <v>595</v>
      </c>
      <c r="E3034" s="1">
        <v>443688167.58483201</v>
      </c>
      <c r="F3034">
        <v>53.278711989918499</v>
      </c>
      <c r="G3034" t="s">
        <v>462</v>
      </c>
    </row>
    <row r="3035" spans="1:7" x14ac:dyDescent="0.3">
      <c r="A3035">
        <v>3033</v>
      </c>
      <c r="B3035">
        <v>2024</v>
      </c>
      <c r="C3035">
        <v>2</v>
      </c>
      <c r="D3035" t="s">
        <v>596</v>
      </c>
      <c r="E3035" s="1">
        <v>547816756.07480204</v>
      </c>
      <c r="F3035">
        <v>46.959983940357297</v>
      </c>
      <c r="G3035" t="s">
        <v>462</v>
      </c>
    </row>
    <row r="3036" spans="1:7" x14ac:dyDescent="0.3">
      <c r="A3036">
        <v>3034</v>
      </c>
      <c r="B3036">
        <v>2024</v>
      </c>
      <c r="C3036">
        <v>3</v>
      </c>
      <c r="D3036" t="s">
        <v>558</v>
      </c>
      <c r="E3036" s="1">
        <v>1833825795.12988</v>
      </c>
      <c r="F3036">
        <v>24.914737124058401</v>
      </c>
      <c r="G3036" t="s">
        <v>462</v>
      </c>
    </row>
    <row r="3037" spans="1:7" x14ac:dyDescent="0.3">
      <c r="A3037">
        <v>3035</v>
      </c>
      <c r="B3037">
        <v>2024</v>
      </c>
      <c r="C3037">
        <v>3</v>
      </c>
      <c r="D3037" t="s">
        <v>559</v>
      </c>
      <c r="E3037" s="1">
        <v>748665255.43713903</v>
      </c>
      <c r="F3037">
        <v>43.027802465605902</v>
      </c>
      <c r="G3037" t="s">
        <v>462</v>
      </c>
    </row>
    <row r="3038" spans="1:7" x14ac:dyDescent="0.3">
      <c r="A3038">
        <v>3036</v>
      </c>
      <c r="B3038">
        <v>2024</v>
      </c>
      <c r="C3038">
        <v>3</v>
      </c>
      <c r="D3038" t="s">
        <v>560</v>
      </c>
      <c r="E3038" s="1">
        <v>8269171080.7181702</v>
      </c>
      <c r="F3038">
        <v>27.4102179952631</v>
      </c>
      <c r="G3038" t="s">
        <v>462</v>
      </c>
    </row>
    <row r="3039" spans="1:7" x14ac:dyDescent="0.3">
      <c r="A3039">
        <v>3037</v>
      </c>
      <c r="B3039">
        <v>2024</v>
      </c>
      <c r="C3039">
        <v>3</v>
      </c>
      <c r="D3039" t="s">
        <v>561</v>
      </c>
      <c r="E3039" s="1">
        <v>721383548.63761795</v>
      </c>
      <c r="F3039">
        <v>43.978976622781701</v>
      </c>
      <c r="G3039" t="s">
        <v>462</v>
      </c>
    </row>
    <row r="3040" spans="1:7" x14ac:dyDescent="0.3">
      <c r="A3040">
        <v>3038</v>
      </c>
      <c r="B3040">
        <v>2024</v>
      </c>
      <c r="C3040">
        <v>3</v>
      </c>
      <c r="D3040" t="s">
        <v>562</v>
      </c>
      <c r="E3040" s="1">
        <v>258287561.34354299</v>
      </c>
      <c r="F3040">
        <v>43.858540146050501</v>
      </c>
      <c r="G3040" t="s">
        <v>462</v>
      </c>
    </row>
    <row r="3041" spans="1:7" x14ac:dyDescent="0.3">
      <c r="A3041">
        <v>3039</v>
      </c>
      <c r="B3041">
        <v>2024</v>
      </c>
      <c r="C3041">
        <v>3</v>
      </c>
      <c r="D3041" t="s">
        <v>563</v>
      </c>
      <c r="E3041" s="1">
        <v>610974628.21291006</v>
      </c>
      <c r="F3041">
        <v>45.518872241538602</v>
      </c>
      <c r="G3041" t="s">
        <v>462</v>
      </c>
    </row>
    <row r="3042" spans="1:7" x14ac:dyDescent="0.3">
      <c r="A3042">
        <v>3040</v>
      </c>
      <c r="B3042">
        <v>2024</v>
      </c>
      <c r="C3042">
        <v>3</v>
      </c>
      <c r="D3042" t="s">
        <v>564</v>
      </c>
      <c r="E3042" s="1">
        <v>227211778.53975901</v>
      </c>
      <c r="F3042">
        <v>48.108150005546399</v>
      </c>
      <c r="G3042" t="s">
        <v>462</v>
      </c>
    </row>
    <row r="3043" spans="1:7" x14ac:dyDescent="0.3">
      <c r="A3043">
        <v>3041</v>
      </c>
      <c r="B3043">
        <v>2024</v>
      </c>
      <c r="C3043">
        <v>3</v>
      </c>
      <c r="D3043" t="s">
        <v>565</v>
      </c>
      <c r="E3043" s="1">
        <v>3177950106.6955199</v>
      </c>
      <c r="F3043">
        <v>55.075339739811298</v>
      </c>
      <c r="G3043" t="s">
        <v>462</v>
      </c>
    </row>
    <row r="3044" spans="1:7" x14ac:dyDescent="0.3">
      <c r="A3044">
        <v>3042</v>
      </c>
      <c r="B3044">
        <v>2024</v>
      </c>
      <c r="C3044">
        <v>3</v>
      </c>
      <c r="D3044" t="s">
        <v>566</v>
      </c>
      <c r="E3044" s="1">
        <v>7443299576.6343002</v>
      </c>
      <c r="F3044">
        <v>28.502781490319901</v>
      </c>
      <c r="G3044" t="s">
        <v>462</v>
      </c>
    </row>
    <row r="3045" spans="1:7" x14ac:dyDescent="0.3">
      <c r="A3045">
        <v>3043</v>
      </c>
      <c r="B3045">
        <v>2024</v>
      </c>
      <c r="C3045">
        <v>3</v>
      </c>
      <c r="D3045" t="s">
        <v>567</v>
      </c>
      <c r="E3045" s="1">
        <v>320814751.264112</v>
      </c>
      <c r="F3045">
        <v>56.808877185269203</v>
      </c>
      <c r="G3045" t="s">
        <v>462</v>
      </c>
    </row>
    <row r="3046" spans="1:7" x14ac:dyDescent="0.3">
      <c r="A3046">
        <v>3044</v>
      </c>
      <c r="B3046">
        <v>2024</v>
      </c>
      <c r="C3046">
        <v>3</v>
      </c>
      <c r="D3046" t="s">
        <v>568</v>
      </c>
      <c r="E3046" s="1">
        <v>10295748731.2568</v>
      </c>
      <c r="F3046">
        <v>43.807400226832897</v>
      </c>
      <c r="G3046" t="s">
        <v>462</v>
      </c>
    </row>
    <row r="3047" spans="1:7" x14ac:dyDescent="0.3">
      <c r="A3047">
        <v>3045</v>
      </c>
      <c r="B3047">
        <v>2024</v>
      </c>
      <c r="C3047">
        <v>3</v>
      </c>
      <c r="D3047" t="s">
        <v>569</v>
      </c>
      <c r="E3047" s="1">
        <v>453167914.92408299</v>
      </c>
      <c r="F3047">
        <v>44.676501922017898</v>
      </c>
      <c r="G3047" t="s">
        <v>462</v>
      </c>
    </row>
    <row r="3048" spans="1:7" x14ac:dyDescent="0.3">
      <c r="A3048">
        <v>3046</v>
      </c>
      <c r="B3048">
        <v>2024</v>
      </c>
      <c r="C3048">
        <v>3</v>
      </c>
      <c r="D3048" t="s">
        <v>570</v>
      </c>
      <c r="E3048" s="1">
        <v>11800844813.4471</v>
      </c>
      <c r="F3048">
        <v>45.605690025436601</v>
      </c>
      <c r="G3048" t="s">
        <v>462</v>
      </c>
    </row>
    <row r="3049" spans="1:7" x14ac:dyDescent="0.3">
      <c r="A3049">
        <v>3047</v>
      </c>
      <c r="B3049">
        <v>2024</v>
      </c>
      <c r="C3049">
        <v>3</v>
      </c>
      <c r="D3049" t="s">
        <v>571</v>
      </c>
      <c r="E3049" s="1">
        <v>376596900.34721798</v>
      </c>
      <c r="F3049">
        <v>81.620505519808702</v>
      </c>
      <c r="G3049" t="s">
        <v>462</v>
      </c>
    </row>
    <row r="3050" spans="1:7" x14ac:dyDescent="0.3">
      <c r="A3050">
        <v>3048</v>
      </c>
      <c r="B3050">
        <v>2024</v>
      </c>
      <c r="C3050">
        <v>3</v>
      </c>
      <c r="D3050" t="s">
        <v>572</v>
      </c>
      <c r="E3050" s="1">
        <v>445516204.77779102</v>
      </c>
      <c r="F3050">
        <v>86.403998401500203</v>
      </c>
      <c r="G3050" t="s">
        <v>462</v>
      </c>
    </row>
    <row r="3051" spans="1:7" x14ac:dyDescent="0.3">
      <c r="A3051">
        <v>3049</v>
      </c>
      <c r="B3051">
        <v>2024</v>
      </c>
      <c r="C3051">
        <v>3</v>
      </c>
      <c r="D3051" t="s">
        <v>573</v>
      </c>
      <c r="E3051" s="1">
        <v>3676590388.79213</v>
      </c>
      <c r="F3051">
        <v>18.8974408690883</v>
      </c>
      <c r="G3051" t="s">
        <v>462</v>
      </c>
    </row>
    <row r="3052" spans="1:7" x14ac:dyDescent="0.3">
      <c r="A3052">
        <v>3050</v>
      </c>
      <c r="B3052">
        <v>2024</v>
      </c>
      <c r="C3052">
        <v>3</v>
      </c>
      <c r="D3052" t="s">
        <v>575</v>
      </c>
      <c r="E3052" s="1">
        <v>15608902054.800699</v>
      </c>
      <c r="F3052">
        <v>62.7382872799487</v>
      </c>
      <c r="G3052" t="s">
        <v>462</v>
      </c>
    </row>
    <row r="3053" spans="1:7" x14ac:dyDescent="0.3">
      <c r="A3053">
        <v>3051</v>
      </c>
      <c r="B3053">
        <v>2024</v>
      </c>
      <c r="C3053">
        <v>3</v>
      </c>
      <c r="D3053" t="s">
        <v>576</v>
      </c>
      <c r="E3053" s="1">
        <v>9119548004.6359005</v>
      </c>
      <c r="F3053">
        <v>83.322096394708296</v>
      </c>
      <c r="G3053" t="s">
        <v>462</v>
      </c>
    </row>
    <row r="3054" spans="1:7" x14ac:dyDescent="0.3">
      <c r="A3054">
        <v>3052</v>
      </c>
      <c r="B3054">
        <v>2024</v>
      </c>
      <c r="C3054">
        <v>3</v>
      </c>
      <c r="E3054" s="1">
        <v>161501956.81839201</v>
      </c>
      <c r="F3054">
        <v>10.5225178649921</v>
      </c>
      <c r="G3054" t="s">
        <v>462</v>
      </c>
    </row>
    <row r="3055" spans="1:7" x14ac:dyDescent="0.3">
      <c r="A3055">
        <v>3053</v>
      </c>
      <c r="B3055">
        <v>2024</v>
      </c>
      <c r="C3055">
        <v>3</v>
      </c>
      <c r="E3055" s="1">
        <v>65243578.451299801</v>
      </c>
      <c r="F3055">
        <v>19.683135992669001</v>
      </c>
      <c r="G3055" t="s">
        <v>462</v>
      </c>
    </row>
    <row r="3056" spans="1:7" x14ac:dyDescent="0.3">
      <c r="A3056">
        <v>3054</v>
      </c>
      <c r="B3056">
        <v>2024</v>
      </c>
      <c r="C3056">
        <v>3</v>
      </c>
      <c r="E3056" s="1">
        <v>50371439.409029402</v>
      </c>
      <c r="F3056">
        <v>20.332899059355199</v>
      </c>
      <c r="G3056" t="s">
        <v>462</v>
      </c>
    </row>
    <row r="3057" spans="1:7" x14ac:dyDescent="0.3">
      <c r="A3057">
        <v>3055</v>
      </c>
      <c r="B3057">
        <v>2024</v>
      </c>
      <c r="C3057">
        <v>3</v>
      </c>
      <c r="D3057" t="s">
        <v>577</v>
      </c>
      <c r="E3057" s="1">
        <v>556126121.47272003</v>
      </c>
      <c r="F3057">
        <v>95.283566304489597</v>
      </c>
      <c r="G3057" t="s">
        <v>462</v>
      </c>
    </row>
    <row r="3058" spans="1:7" x14ac:dyDescent="0.3">
      <c r="A3058">
        <v>3056</v>
      </c>
      <c r="B3058">
        <v>2024</v>
      </c>
      <c r="C3058">
        <v>3</v>
      </c>
      <c r="D3058" t="s">
        <v>578</v>
      </c>
      <c r="E3058" s="1">
        <v>1024312239.624</v>
      </c>
      <c r="F3058">
        <v>102.882442218607</v>
      </c>
      <c r="G3058" t="s">
        <v>462</v>
      </c>
    </row>
    <row r="3059" spans="1:7" x14ac:dyDescent="0.3">
      <c r="A3059">
        <v>3057</v>
      </c>
      <c r="B3059">
        <v>2024</v>
      </c>
      <c r="C3059">
        <v>3</v>
      </c>
      <c r="D3059" t="s">
        <v>579</v>
      </c>
      <c r="E3059" s="1">
        <v>739992235.71109498</v>
      </c>
      <c r="F3059">
        <v>72.938029584394499</v>
      </c>
      <c r="G3059" t="s">
        <v>462</v>
      </c>
    </row>
    <row r="3060" spans="1:7" x14ac:dyDescent="0.3">
      <c r="A3060">
        <v>3058</v>
      </c>
      <c r="B3060">
        <v>2024</v>
      </c>
      <c r="C3060">
        <v>3</v>
      </c>
      <c r="D3060" t="s">
        <v>580</v>
      </c>
      <c r="E3060" s="1">
        <v>5512709205.3105698</v>
      </c>
      <c r="F3060">
        <v>132.60662440441001</v>
      </c>
      <c r="G3060" t="s">
        <v>462</v>
      </c>
    </row>
    <row r="3061" spans="1:7" x14ac:dyDescent="0.3">
      <c r="A3061">
        <v>3059</v>
      </c>
      <c r="B3061">
        <v>2024</v>
      </c>
      <c r="C3061">
        <v>3</v>
      </c>
      <c r="D3061" t="s">
        <v>581</v>
      </c>
      <c r="E3061" s="1">
        <v>7164472132.1464901</v>
      </c>
      <c r="F3061">
        <v>59.134572176962401</v>
      </c>
      <c r="G3061" t="s">
        <v>462</v>
      </c>
    </row>
    <row r="3062" spans="1:7" x14ac:dyDescent="0.3">
      <c r="A3062">
        <v>3060</v>
      </c>
      <c r="B3062">
        <v>2024</v>
      </c>
      <c r="C3062">
        <v>3</v>
      </c>
      <c r="D3062" t="s">
        <v>582</v>
      </c>
      <c r="E3062" s="1">
        <v>6661812818.3780298</v>
      </c>
      <c r="F3062">
        <v>124.098627811005</v>
      </c>
      <c r="G3062" t="s">
        <v>462</v>
      </c>
    </row>
    <row r="3063" spans="1:7" x14ac:dyDescent="0.3">
      <c r="A3063">
        <v>3061</v>
      </c>
      <c r="B3063">
        <v>2024</v>
      </c>
      <c r="C3063">
        <v>3</v>
      </c>
      <c r="D3063" t="s">
        <v>583</v>
      </c>
      <c r="E3063" s="1">
        <v>406286451.81799197</v>
      </c>
      <c r="F3063">
        <v>76.378939267894793</v>
      </c>
      <c r="G3063" t="s">
        <v>462</v>
      </c>
    </row>
    <row r="3064" spans="1:7" x14ac:dyDescent="0.3">
      <c r="A3064">
        <v>3062</v>
      </c>
      <c r="B3064">
        <v>2024</v>
      </c>
      <c r="C3064">
        <v>3</v>
      </c>
      <c r="D3064" t="s">
        <v>584</v>
      </c>
      <c r="E3064" s="1">
        <v>3932706090.7608199</v>
      </c>
      <c r="F3064">
        <v>20.967433614092101</v>
      </c>
      <c r="G3064" t="s">
        <v>462</v>
      </c>
    </row>
    <row r="3065" spans="1:7" x14ac:dyDescent="0.3">
      <c r="A3065">
        <v>3063</v>
      </c>
      <c r="B3065">
        <v>2024</v>
      </c>
      <c r="C3065">
        <v>3</v>
      </c>
      <c r="D3065" t="s">
        <v>585</v>
      </c>
      <c r="E3065" s="1">
        <v>3973088280.6458302</v>
      </c>
      <c r="F3065">
        <v>31.842866272618</v>
      </c>
      <c r="G3065" t="s">
        <v>462</v>
      </c>
    </row>
    <row r="3066" spans="1:7" x14ac:dyDescent="0.3">
      <c r="A3066">
        <v>3064</v>
      </c>
      <c r="B3066">
        <v>2024</v>
      </c>
      <c r="C3066">
        <v>3</v>
      </c>
      <c r="D3066" t="s">
        <v>586</v>
      </c>
      <c r="E3066" s="1">
        <v>5535120142.6341896</v>
      </c>
      <c r="F3066">
        <v>19.045828916743801</v>
      </c>
      <c r="G3066" t="s">
        <v>462</v>
      </c>
    </row>
    <row r="3067" spans="1:7" x14ac:dyDescent="0.3">
      <c r="A3067">
        <v>3065</v>
      </c>
      <c r="B3067">
        <v>2024</v>
      </c>
      <c r="C3067">
        <v>3</v>
      </c>
      <c r="D3067" t="s">
        <v>587</v>
      </c>
      <c r="E3067" s="1">
        <v>2192163995.0931001</v>
      </c>
      <c r="F3067">
        <v>42.489005633782597</v>
      </c>
      <c r="G3067" t="s">
        <v>462</v>
      </c>
    </row>
    <row r="3068" spans="1:7" x14ac:dyDescent="0.3">
      <c r="A3068">
        <v>3066</v>
      </c>
      <c r="B3068">
        <v>2024</v>
      </c>
      <c r="C3068">
        <v>3</v>
      </c>
      <c r="D3068" t="s">
        <v>588</v>
      </c>
      <c r="E3068" s="1">
        <v>8407024390.8218403</v>
      </c>
      <c r="F3068">
        <v>17.8193653948092</v>
      </c>
      <c r="G3068" t="s">
        <v>462</v>
      </c>
    </row>
    <row r="3069" spans="1:7" x14ac:dyDescent="0.3">
      <c r="A3069">
        <v>3067</v>
      </c>
      <c r="B3069">
        <v>2024</v>
      </c>
      <c r="C3069">
        <v>3</v>
      </c>
      <c r="D3069" t="s">
        <v>589</v>
      </c>
      <c r="E3069" s="1">
        <v>1198291253.1898401</v>
      </c>
      <c r="F3069">
        <v>44.824729518270601</v>
      </c>
      <c r="G3069" t="s">
        <v>462</v>
      </c>
    </row>
    <row r="3070" spans="1:7" x14ac:dyDescent="0.3">
      <c r="A3070">
        <v>3068</v>
      </c>
      <c r="B3070">
        <v>2024</v>
      </c>
      <c r="C3070">
        <v>3</v>
      </c>
      <c r="D3070" t="s">
        <v>590</v>
      </c>
      <c r="E3070" s="1">
        <v>356173001.030999</v>
      </c>
      <c r="F3070">
        <v>42.018893596197898</v>
      </c>
      <c r="G3070" t="s">
        <v>462</v>
      </c>
    </row>
    <row r="3071" spans="1:7" x14ac:dyDescent="0.3">
      <c r="A3071">
        <v>3069</v>
      </c>
      <c r="B3071">
        <v>2024</v>
      </c>
      <c r="C3071">
        <v>3</v>
      </c>
      <c r="D3071" t="s">
        <v>591</v>
      </c>
      <c r="E3071" s="1">
        <v>454996731.91757298</v>
      </c>
      <c r="F3071">
        <v>45.129896303775602</v>
      </c>
      <c r="G3071" t="s">
        <v>462</v>
      </c>
    </row>
    <row r="3072" spans="1:7" x14ac:dyDescent="0.3">
      <c r="A3072">
        <v>3070</v>
      </c>
      <c r="B3072">
        <v>2024</v>
      </c>
      <c r="C3072">
        <v>3</v>
      </c>
      <c r="D3072" t="s">
        <v>592</v>
      </c>
      <c r="E3072" s="1">
        <v>521814786.00248098</v>
      </c>
      <c r="F3072">
        <v>45.286384556843601</v>
      </c>
      <c r="G3072" t="s">
        <v>462</v>
      </c>
    </row>
    <row r="3073" spans="1:7" x14ac:dyDescent="0.3">
      <c r="A3073">
        <v>3071</v>
      </c>
      <c r="B3073">
        <v>2024</v>
      </c>
      <c r="C3073">
        <v>3</v>
      </c>
      <c r="D3073" t="s">
        <v>593</v>
      </c>
      <c r="E3073" s="1">
        <v>432368951.73227799</v>
      </c>
      <c r="F3073">
        <v>74.274867070979695</v>
      </c>
      <c r="G3073" t="s">
        <v>462</v>
      </c>
    </row>
    <row r="3074" spans="1:7" x14ac:dyDescent="0.3">
      <c r="A3074">
        <v>3072</v>
      </c>
      <c r="B3074">
        <v>2024</v>
      </c>
      <c r="C3074">
        <v>3</v>
      </c>
      <c r="D3074" t="s">
        <v>594</v>
      </c>
      <c r="E3074" s="1">
        <v>686202133.41617095</v>
      </c>
      <c r="F3074">
        <v>54.701097925934697</v>
      </c>
      <c r="G3074" t="s">
        <v>462</v>
      </c>
    </row>
    <row r="3075" spans="1:7" x14ac:dyDescent="0.3">
      <c r="A3075">
        <v>3073</v>
      </c>
      <c r="B3075">
        <v>2024</v>
      </c>
      <c r="C3075">
        <v>3</v>
      </c>
      <c r="D3075" t="s">
        <v>595</v>
      </c>
      <c r="E3075" s="1">
        <v>443688167.58483201</v>
      </c>
      <c r="F3075">
        <v>89.351340090124694</v>
      </c>
      <c r="G3075" t="s">
        <v>462</v>
      </c>
    </row>
    <row r="3076" spans="1:7" x14ac:dyDescent="0.3">
      <c r="A3076">
        <v>3074</v>
      </c>
      <c r="B3076">
        <v>2024</v>
      </c>
      <c r="C3076">
        <v>3</v>
      </c>
      <c r="D3076" t="s">
        <v>596</v>
      </c>
      <c r="E3076" s="1">
        <v>547816756.07480204</v>
      </c>
      <c r="F3076">
        <v>96.389917136950203</v>
      </c>
      <c r="G3076" t="s">
        <v>462</v>
      </c>
    </row>
    <row r="3077" spans="1:7" x14ac:dyDescent="0.3">
      <c r="A3077">
        <v>3075</v>
      </c>
      <c r="B3077">
        <v>2024</v>
      </c>
      <c r="C3077">
        <v>4</v>
      </c>
      <c r="D3077" t="s">
        <v>558</v>
      </c>
      <c r="E3077" s="1">
        <v>1833825795.12988</v>
      </c>
      <c r="F3077">
        <v>105.92251906639601</v>
      </c>
      <c r="G3077" t="s">
        <v>462</v>
      </c>
    </row>
    <row r="3078" spans="1:7" x14ac:dyDescent="0.3">
      <c r="A3078">
        <v>3076</v>
      </c>
      <c r="B3078">
        <v>2024</v>
      </c>
      <c r="C3078">
        <v>4</v>
      </c>
      <c r="D3078" t="s">
        <v>559</v>
      </c>
      <c r="E3078" s="1">
        <v>748665255.43713903</v>
      </c>
      <c r="F3078">
        <v>661.40998621876895</v>
      </c>
      <c r="G3078" t="s">
        <v>462</v>
      </c>
    </row>
    <row r="3079" spans="1:7" x14ac:dyDescent="0.3">
      <c r="A3079">
        <v>3077</v>
      </c>
      <c r="B3079">
        <v>2024</v>
      </c>
      <c r="C3079">
        <v>4</v>
      </c>
      <c r="D3079" t="s">
        <v>560</v>
      </c>
      <c r="E3079" s="1">
        <v>8269171080.7181702</v>
      </c>
      <c r="F3079">
        <v>158.49319787921101</v>
      </c>
      <c r="G3079" t="s">
        <v>462</v>
      </c>
    </row>
    <row r="3080" spans="1:7" x14ac:dyDescent="0.3">
      <c r="A3080">
        <v>3078</v>
      </c>
      <c r="B3080">
        <v>2024</v>
      </c>
      <c r="C3080">
        <v>4</v>
      </c>
      <c r="D3080" t="s">
        <v>561</v>
      </c>
      <c r="E3080" s="1">
        <v>721383548.63761795</v>
      </c>
      <c r="F3080">
        <v>606.58453975258101</v>
      </c>
      <c r="G3080" t="s">
        <v>462</v>
      </c>
    </row>
    <row r="3081" spans="1:7" x14ac:dyDescent="0.3">
      <c r="A3081">
        <v>3079</v>
      </c>
      <c r="B3081">
        <v>2024</v>
      </c>
      <c r="C3081">
        <v>4</v>
      </c>
      <c r="D3081" t="s">
        <v>562</v>
      </c>
      <c r="E3081" s="1">
        <v>258287561.34354299</v>
      </c>
      <c r="F3081">
        <v>674.13593739985697</v>
      </c>
      <c r="G3081" t="s">
        <v>462</v>
      </c>
    </row>
    <row r="3082" spans="1:7" x14ac:dyDescent="0.3">
      <c r="A3082">
        <v>3080</v>
      </c>
      <c r="B3082">
        <v>2024</v>
      </c>
      <c r="C3082">
        <v>4</v>
      </c>
      <c r="D3082" t="s">
        <v>563</v>
      </c>
      <c r="E3082" s="1">
        <v>610974628.21291006</v>
      </c>
      <c r="F3082">
        <v>540.99080873940602</v>
      </c>
      <c r="G3082" t="s">
        <v>462</v>
      </c>
    </row>
    <row r="3083" spans="1:7" x14ac:dyDescent="0.3">
      <c r="A3083">
        <v>3081</v>
      </c>
      <c r="B3083">
        <v>2024</v>
      </c>
      <c r="C3083">
        <v>4</v>
      </c>
      <c r="D3083" t="s">
        <v>564</v>
      </c>
      <c r="E3083" s="1">
        <v>227211778.53975901</v>
      </c>
      <c r="F3083">
        <v>648.61032448078402</v>
      </c>
      <c r="G3083" t="s">
        <v>462</v>
      </c>
    </row>
    <row r="3084" spans="1:7" x14ac:dyDescent="0.3">
      <c r="A3084">
        <v>3082</v>
      </c>
      <c r="B3084">
        <v>2024</v>
      </c>
      <c r="C3084">
        <v>4</v>
      </c>
      <c r="D3084" t="s">
        <v>565</v>
      </c>
      <c r="E3084" s="1">
        <v>3177950106.6955199</v>
      </c>
      <c r="F3084">
        <v>395.42435917375002</v>
      </c>
      <c r="G3084" t="s">
        <v>462</v>
      </c>
    </row>
    <row r="3085" spans="1:7" x14ac:dyDescent="0.3">
      <c r="A3085">
        <v>3083</v>
      </c>
      <c r="B3085">
        <v>2024</v>
      </c>
      <c r="C3085">
        <v>4</v>
      </c>
      <c r="D3085" t="s">
        <v>566</v>
      </c>
      <c r="E3085" s="1">
        <v>7443299576.6343002</v>
      </c>
      <c r="F3085">
        <v>116.223492205572</v>
      </c>
      <c r="G3085" t="s">
        <v>462</v>
      </c>
    </row>
    <row r="3086" spans="1:7" x14ac:dyDescent="0.3">
      <c r="A3086">
        <v>3084</v>
      </c>
      <c r="B3086">
        <v>2024</v>
      </c>
      <c r="C3086">
        <v>4</v>
      </c>
      <c r="D3086" t="s">
        <v>567</v>
      </c>
      <c r="E3086" s="1">
        <v>320814751.264112</v>
      </c>
      <c r="F3086">
        <v>800.22973808662596</v>
      </c>
      <c r="G3086" t="s">
        <v>462</v>
      </c>
    </row>
    <row r="3087" spans="1:7" x14ac:dyDescent="0.3">
      <c r="A3087">
        <v>3085</v>
      </c>
      <c r="B3087">
        <v>2024</v>
      </c>
      <c r="C3087">
        <v>4</v>
      </c>
      <c r="D3087" t="s">
        <v>568</v>
      </c>
      <c r="E3087" s="1">
        <v>10295748731.2568</v>
      </c>
      <c r="F3087">
        <v>130.23244637629799</v>
      </c>
      <c r="G3087" t="s">
        <v>462</v>
      </c>
    </row>
    <row r="3088" spans="1:7" x14ac:dyDescent="0.3">
      <c r="A3088">
        <v>3086</v>
      </c>
      <c r="B3088">
        <v>2024</v>
      </c>
      <c r="C3088">
        <v>4</v>
      </c>
      <c r="D3088" t="s">
        <v>569</v>
      </c>
      <c r="E3088" s="1">
        <v>453167914.92408299</v>
      </c>
      <c r="F3088">
        <v>454.72287168620198</v>
      </c>
      <c r="G3088" t="s">
        <v>462</v>
      </c>
    </row>
    <row r="3089" spans="1:7" x14ac:dyDescent="0.3">
      <c r="A3089">
        <v>3087</v>
      </c>
      <c r="B3089">
        <v>2024</v>
      </c>
      <c r="C3089">
        <v>4</v>
      </c>
      <c r="D3089" t="s">
        <v>570</v>
      </c>
      <c r="E3089" s="1">
        <v>11800844813.4471</v>
      </c>
      <c r="F3089">
        <v>160.51647288940401</v>
      </c>
      <c r="G3089" t="s">
        <v>462</v>
      </c>
    </row>
    <row r="3090" spans="1:7" x14ac:dyDescent="0.3">
      <c r="A3090">
        <v>3088</v>
      </c>
      <c r="B3090">
        <v>2024</v>
      </c>
      <c r="C3090">
        <v>4</v>
      </c>
      <c r="D3090" t="s">
        <v>571</v>
      </c>
      <c r="E3090" s="1">
        <v>376596900.34721798</v>
      </c>
      <c r="F3090">
        <v>778.67031505301497</v>
      </c>
      <c r="G3090" t="s">
        <v>462</v>
      </c>
    </row>
    <row r="3091" spans="1:7" x14ac:dyDescent="0.3">
      <c r="A3091">
        <v>3089</v>
      </c>
      <c r="B3091">
        <v>2024</v>
      </c>
      <c r="C3091">
        <v>4</v>
      </c>
      <c r="D3091" t="s">
        <v>572</v>
      </c>
      <c r="E3091" s="1">
        <v>445516204.77779102</v>
      </c>
      <c r="F3091">
        <v>616.24690176985303</v>
      </c>
      <c r="G3091" t="s">
        <v>462</v>
      </c>
    </row>
    <row r="3092" spans="1:7" x14ac:dyDescent="0.3">
      <c r="A3092">
        <v>3090</v>
      </c>
      <c r="B3092">
        <v>2024</v>
      </c>
      <c r="C3092">
        <v>4</v>
      </c>
      <c r="D3092" t="s">
        <v>573</v>
      </c>
      <c r="E3092" s="1">
        <v>3676590388.79213</v>
      </c>
      <c r="F3092">
        <v>161.96143803997501</v>
      </c>
      <c r="G3092" t="s">
        <v>462</v>
      </c>
    </row>
    <row r="3093" spans="1:7" x14ac:dyDescent="0.3">
      <c r="A3093">
        <v>3091</v>
      </c>
      <c r="B3093">
        <v>2024</v>
      </c>
      <c r="C3093">
        <v>4</v>
      </c>
      <c r="D3093" t="s">
        <v>575</v>
      </c>
      <c r="E3093" s="1">
        <v>15608902054.800699</v>
      </c>
      <c r="F3093">
        <v>137.18977024075099</v>
      </c>
      <c r="G3093" t="s">
        <v>462</v>
      </c>
    </row>
    <row r="3094" spans="1:7" x14ac:dyDescent="0.3">
      <c r="A3094">
        <v>3092</v>
      </c>
      <c r="B3094">
        <v>2024</v>
      </c>
      <c r="C3094">
        <v>4</v>
      </c>
      <c r="D3094" t="s">
        <v>576</v>
      </c>
      <c r="E3094" s="1">
        <v>9119548004.6359005</v>
      </c>
      <c r="F3094">
        <v>136.74769400018999</v>
      </c>
      <c r="G3094" t="s">
        <v>462</v>
      </c>
    </row>
    <row r="3095" spans="1:7" x14ac:dyDescent="0.3">
      <c r="A3095">
        <v>3093</v>
      </c>
      <c r="B3095">
        <v>2024</v>
      </c>
      <c r="C3095">
        <v>4</v>
      </c>
      <c r="E3095" s="1">
        <v>161501956.81839201</v>
      </c>
      <c r="F3095">
        <v>159.92910802111501</v>
      </c>
      <c r="G3095" t="s">
        <v>462</v>
      </c>
    </row>
    <row r="3096" spans="1:7" x14ac:dyDescent="0.3">
      <c r="A3096">
        <v>3094</v>
      </c>
      <c r="B3096">
        <v>2024</v>
      </c>
      <c r="C3096">
        <v>4</v>
      </c>
      <c r="E3096" s="1">
        <v>65243578.451299801</v>
      </c>
      <c r="F3096">
        <v>203.86286134669101</v>
      </c>
      <c r="G3096" t="s">
        <v>462</v>
      </c>
    </row>
    <row r="3097" spans="1:7" x14ac:dyDescent="0.3">
      <c r="A3097">
        <v>3095</v>
      </c>
      <c r="B3097">
        <v>2024</v>
      </c>
      <c r="C3097">
        <v>4</v>
      </c>
      <c r="E3097" s="1">
        <v>50371439.409029402</v>
      </c>
      <c r="F3097">
        <v>184.737454253062</v>
      </c>
      <c r="G3097" t="s">
        <v>462</v>
      </c>
    </row>
    <row r="3098" spans="1:7" x14ac:dyDescent="0.3">
      <c r="A3098">
        <v>3096</v>
      </c>
      <c r="B3098">
        <v>2024</v>
      </c>
      <c r="C3098">
        <v>4</v>
      </c>
      <c r="D3098" t="s">
        <v>577</v>
      </c>
      <c r="E3098" s="1">
        <v>556126121.47272003</v>
      </c>
      <c r="F3098">
        <v>977.66591171616096</v>
      </c>
      <c r="G3098" t="s">
        <v>462</v>
      </c>
    </row>
    <row r="3099" spans="1:7" x14ac:dyDescent="0.3">
      <c r="A3099">
        <v>3097</v>
      </c>
      <c r="B3099">
        <v>2024</v>
      </c>
      <c r="C3099">
        <v>4</v>
      </c>
      <c r="D3099" t="s">
        <v>578</v>
      </c>
      <c r="E3099" s="1">
        <v>1024312239.624</v>
      </c>
      <c r="F3099">
        <v>669.93765764637806</v>
      </c>
      <c r="G3099" t="s">
        <v>462</v>
      </c>
    </row>
    <row r="3100" spans="1:7" x14ac:dyDescent="0.3">
      <c r="A3100">
        <v>3098</v>
      </c>
      <c r="B3100">
        <v>2024</v>
      </c>
      <c r="C3100">
        <v>4</v>
      </c>
      <c r="D3100" t="s">
        <v>579</v>
      </c>
      <c r="E3100" s="1">
        <v>739992235.71109498</v>
      </c>
      <c r="F3100">
        <v>536.65558248417301</v>
      </c>
      <c r="G3100" t="s">
        <v>462</v>
      </c>
    </row>
    <row r="3101" spans="1:7" x14ac:dyDescent="0.3">
      <c r="A3101">
        <v>3099</v>
      </c>
      <c r="B3101">
        <v>2024</v>
      </c>
      <c r="C3101">
        <v>4</v>
      </c>
      <c r="D3101" t="s">
        <v>580</v>
      </c>
      <c r="E3101" s="1">
        <v>5512709205.3105698</v>
      </c>
      <c r="F3101">
        <v>294.04582319334799</v>
      </c>
      <c r="G3101" t="s">
        <v>462</v>
      </c>
    </row>
    <row r="3102" spans="1:7" x14ac:dyDescent="0.3">
      <c r="A3102">
        <v>3100</v>
      </c>
      <c r="B3102">
        <v>2024</v>
      </c>
      <c r="C3102">
        <v>4</v>
      </c>
      <c r="D3102" t="s">
        <v>581</v>
      </c>
      <c r="E3102" s="1">
        <v>7164472132.1464901</v>
      </c>
      <c r="F3102">
        <v>101.82049319549201</v>
      </c>
      <c r="G3102" t="s">
        <v>462</v>
      </c>
    </row>
    <row r="3103" spans="1:7" x14ac:dyDescent="0.3">
      <c r="A3103">
        <v>3101</v>
      </c>
      <c r="B3103">
        <v>2024</v>
      </c>
      <c r="C3103">
        <v>4</v>
      </c>
      <c r="D3103" t="s">
        <v>582</v>
      </c>
      <c r="E3103" s="1">
        <v>6661812818.3780298</v>
      </c>
      <c r="F3103">
        <v>90.879316647718596</v>
      </c>
      <c r="G3103" t="s">
        <v>462</v>
      </c>
    </row>
    <row r="3104" spans="1:7" x14ac:dyDescent="0.3">
      <c r="A3104">
        <v>3102</v>
      </c>
      <c r="B3104">
        <v>2024</v>
      </c>
      <c r="C3104">
        <v>4</v>
      </c>
      <c r="D3104" t="s">
        <v>583</v>
      </c>
      <c r="E3104" s="1">
        <v>406286451.81799197</v>
      </c>
      <c r="F3104">
        <v>169.42013107141301</v>
      </c>
      <c r="G3104" t="s">
        <v>462</v>
      </c>
    </row>
    <row r="3105" spans="1:7" x14ac:dyDescent="0.3">
      <c r="A3105">
        <v>3103</v>
      </c>
      <c r="B3105">
        <v>2024</v>
      </c>
      <c r="C3105">
        <v>4</v>
      </c>
      <c r="D3105" t="s">
        <v>584</v>
      </c>
      <c r="E3105" s="1">
        <v>3932706090.7608199</v>
      </c>
      <c r="F3105">
        <v>253.39076218311499</v>
      </c>
      <c r="G3105" t="s">
        <v>462</v>
      </c>
    </row>
    <row r="3106" spans="1:7" x14ac:dyDescent="0.3">
      <c r="A3106">
        <v>3104</v>
      </c>
      <c r="B3106">
        <v>2024</v>
      </c>
      <c r="C3106">
        <v>4</v>
      </c>
      <c r="D3106" t="s">
        <v>585</v>
      </c>
      <c r="E3106" s="1">
        <v>3973088280.6458302</v>
      </c>
      <c r="F3106">
        <v>391.86702128768201</v>
      </c>
      <c r="G3106" t="s">
        <v>462</v>
      </c>
    </row>
    <row r="3107" spans="1:7" x14ac:dyDescent="0.3">
      <c r="A3107">
        <v>3105</v>
      </c>
      <c r="B3107">
        <v>2024</v>
      </c>
      <c r="C3107">
        <v>4</v>
      </c>
      <c r="D3107" t="s">
        <v>586</v>
      </c>
      <c r="E3107" s="1">
        <v>5535120142.6341896</v>
      </c>
      <c r="F3107">
        <v>118.204304494577</v>
      </c>
      <c r="G3107" t="s">
        <v>462</v>
      </c>
    </row>
    <row r="3108" spans="1:7" x14ac:dyDescent="0.3">
      <c r="A3108">
        <v>3106</v>
      </c>
      <c r="B3108">
        <v>2024</v>
      </c>
      <c r="C3108">
        <v>4</v>
      </c>
      <c r="D3108" t="s">
        <v>587</v>
      </c>
      <c r="E3108" s="1">
        <v>2192163995.0931001</v>
      </c>
      <c r="F3108">
        <v>544.463519185481</v>
      </c>
      <c r="G3108" t="s">
        <v>462</v>
      </c>
    </row>
    <row r="3109" spans="1:7" x14ac:dyDescent="0.3">
      <c r="A3109">
        <v>3107</v>
      </c>
      <c r="B3109">
        <v>2024</v>
      </c>
      <c r="C3109">
        <v>4</v>
      </c>
      <c r="D3109" t="s">
        <v>588</v>
      </c>
      <c r="E3109" s="1">
        <v>8407024390.8218403</v>
      </c>
      <c r="F3109">
        <v>174.532576297899</v>
      </c>
      <c r="G3109" t="s">
        <v>462</v>
      </c>
    </row>
    <row r="3110" spans="1:7" x14ac:dyDescent="0.3">
      <c r="A3110">
        <v>3108</v>
      </c>
      <c r="B3110">
        <v>2024</v>
      </c>
      <c r="C3110">
        <v>4</v>
      </c>
      <c r="D3110" t="s">
        <v>589</v>
      </c>
      <c r="E3110" s="1">
        <v>1198291253.1898401</v>
      </c>
      <c r="F3110">
        <v>670.49431452214105</v>
      </c>
      <c r="G3110" t="s">
        <v>462</v>
      </c>
    </row>
    <row r="3111" spans="1:7" x14ac:dyDescent="0.3">
      <c r="A3111">
        <v>3109</v>
      </c>
      <c r="B3111">
        <v>2024</v>
      </c>
      <c r="C3111">
        <v>4</v>
      </c>
      <c r="D3111" t="s">
        <v>590</v>
      </c>
      <c r="E3111" s="1">
        <v>356173001.030999</v>
      </c>
      <c r="F3111">
        <v>660.47935078239095</v>
      </c>
      <c r="G3111" t="s">
        <v>462</v>
      </c>
    </row>
    <row r="3112" spans="1:7" x14ac:dyDescent="0.3">
      <c r="A3112">
        <v>3110</v>
      </c>
      <c r="B3112">
        <v>2024</v>
      </c>
      <c r="C3112">
        <v>4</v>
      </c>
      <c r="D3112" t="s">
        <v>591</v>
      </c>
      <c r="E3112" s="1">
        <v>454996731.91757298</v>
      </c>
      <c r="F3112">
        <v>626.27820658380597</v>
      </c>
      <c r="G3112" t="s">
        <v>462</v>
      </c>
    </row>
    <row r="3113" spans="1:7" x14ac:dyDescent="0.3">
      <c r="A3113">
        <v>3111</v>
      </c>
      <c r="B3113">
        <v>2024</v>
      </c>
      <c r="C3113">
        <v>4</v>
      </c>
      <c r="D3113" t="s">
        <v>592</v>
      </c>
      <c r="E3113" s="1">
        <v>521814786.00248098</v>
      </c>
      <c r="F3113">
        <v>506.62397453046799</v>
      </c>
      <c r="G3113" t="s">
        <v>462</v>
      </c>
    </row>
    <row r="3114" spans="1:7" x14ac:dyDescent="0.3">
      <c r="A3114">
        <v>3112</v>
      </c>
      <c r="B3114">
        <v>2024</v>
      </c>
      <c r="C3114">
        <v>4</v>
      </c>
      <c r="D3114" t="s">
        <v>593</v>
      </c>
      <c r="E3114" s="1">
        <v>432368951.73227799</v>
      </c>
      <c r="F3114">
        <v>655.36758292115599</v>
      </c>
      <c r="G3114" t="s">
        <v>462</v>
      </c>
    </row>
    <row r="3115" spans="1:7" x14ac:dyDescent="0.3">
      <c r="A3115">
        <v>3113</v>
      </c>
      <c r="B3115">
        <v>2024</v>
      </c>
      <c r="C3115">
        <v>4</v>
      </c>
      <c r="D3115" t="s">
        <v>594</v>
      </c>
      <c r="E3115" s="1">
        <v>686202133.41617095</v>
      </c>
      <c r="F3115">
        <v>408.69985436842302</v>
      </c>
      <c r="G3115" t="s">
        <v>462</v>
      </c>
    </row>
    <row r="3116" spans="1:7" x14ac:dyDescent="0.3">
      <c r="A3116">
        <v>3114</v>
      </c>
      <c r="B3116">
        <v>2024</v>
      </c>
      <c r="C3116">
        <v>4</v>
      </c>
      <c r="D3116" t="s">
        <v>595</v>
      </c>
      <c r="E3116" s="1">
        <v>443688167.58483201</v>
      </c>
      <c r="F3116">
        <v>863.46992303283196</v>
      </c>
      <c r="G3116" t="s">
        <v>462</v>
      </c>
    </row>
    <row r="3117" spans="1:7" x14ac:dyDescent="0.3">
      <c r="A3117">
        <v>3115</v>
      </c>
      <c r="B3117">
        <v>2024</v>
      </c>
      <c r="C3117">
        <v>4</v>
      </c>
      <c r="D3117" t="s">
        <v>596</v>
      </c>
      <c r="E3117" s="1">
        <v>547816756.07480204</v>
      </c>
      <c r="F3117">
        <v>979.97094137841395</v>
      </c>
      <c r="G3117" t="s">
        <v>462</v>
      </c>
    </row>
    <row r="3118" spans="1:7" x14ac:dyDescent="0.3">
      <c r="A3118">
        <v>3116</v>
      </c>
      <c r="B3118">
        <v>2024</v>
      </c>
      <c r="C3118">
        <v>5</v>
      </c>
      <c r="D3118" t="s">
        <v>558</v>
      </c>
      <c r="E3118" s="1">
        <v>1833825795.12988</v>
      </c>
      <c r="F3118">
        <v>16.843370185226501</v>
      </c>
      <c r="G3118" t="s">
        <v>462</v>
      </c>
    </row>
    <row r="3119" spans="1:7" x14ac:dyDescent="0.3">
      <c r="A3119">
        <v>3117</v>
      </c>
      <c r="B3119">
        <v>2024</v>
      </c>
      <c r="C3119">
        <v>5</v>
      </c>
      <c r="D3119" t="s">
        <v>559</v>
      </c>
      <c r="E3119" s="1">
        <v>748665255.43713903</v>
      </c>
      <c r="F3119">
        <v>218.298340993458</v>
      </c>
      <c r="G3119" t="s">
        <v>462</v>
      </c>
    </row>
    <row r="3120" spans="1:7" x14ac:dyDescent="0.3">
      <c r="A3120">
        <v>3118</v>
      </c>
      <c r="B3120">
        <v>2024</v>
      </c>
      <c r="C3120">
        <v>5</v>
      </c>
      <c r="D3120" t="s">
        <v>560</v>
      </c>
      <c r="E3120" s="1">
        <v>8269171080.7181702</v>
      </c>
      <c r="F3120">
        <v>117.24323454464999</v>
      </c>
      <c r="G3120" t="s">
        <v>462</v>
      </c>
    </row>
    <row r="3121" spans="1:7" x14ac:dyDescent="0.3">
      <c r="A3121">
        <v>3119</v>
      </c>
      <c r="B3121">
        <v>2024</v>
      </c>
      <c r="C3121">
        <v>5</v>
      </c>
      <c r="D3121" t="s">
        <v>561</v>
      </c>
      <c r="E3121" s="1">
        <v>721383548.63761795</v>
      </c>
      <c r="F3121">
        <v>269.53526693079601</v>
      </c>
      <c r="G3121" t="s">
        <v>462</v>
      </c>
    </row>
    <row r="3122" spans="1:7" x14ac:dyDescent="0.3">
      <c r="A3122">
        <v>3120</v>
      </c>
      <c r="B3122">
        <v>2024</v>
      </c>
      <c r="C3122">
        <v>5</v>
      </c>
      <c r="D3122" t="s">
        <v>562</v>
      </c>
      <c r="E3122" s="1">
        <v>258287561.34354299</v>
      </c>
      <c r="F3122">
        <v>315.89512518396498</v>
      </c>
      <c r="G3122" t="s">
        <v>462</v>
      </c>
    </row>
    <row r="3123" spans="1:7" x14ac:dyDescent="0.3">
      <c r="A3123">
        <v>3121</v>
      </c>
      <c r="B3123">
        <v>2024</v>
      </c>
      <c r="C3123">
        <v>5</v>
      </c>
      <c r="D3123" t="s">
        <v>563</v>
      </c>
      <c r="E3123" s="1">
        <v>610974628.21291006</v>
      </c>
      <c r="F3123">
        <v>230.30465470121899</v>
      </c>
      <c r="G3123" t="s">
        <v>462</v>
      </c>
    </row>
    <row r="3124" spans="1:7" x14ac:dyDescent="0.3">
      <c r="A3124">
        <v>3122</v>
      </c>
      <c r="B3124">
        <v>2024</v>
      </c>
      <c r="C3124">
        <v>5</v>
      </c>
      <c r="D3124" t="s">
        <v>564</v>
      </c>
      <c r="E3124" s="1">
        <v>227211778.53975901</v>
      </c>
      <c r="F3124">
        <v>277.82887190765598</v>
      </c>
      <c r="G3124" t="s">
        <v>462</v>
      </c>
    </row>
    <row r="3125" spans="1:7" x14ac:dyDescent="0.3">
      <c r="A3125">
        <v>3123</v>
      </c>
      <c r="B3125">
        <v>2024</v>
      </c>
      <c r="C3125">
        <v>5</v>
      </c>
      <c r="D3125" t="s">
        <v>565</v>
      </c>
      <c r="E3125" s="1">
        <v>3177950106.6955199</v>
      </c>
      <c r="F3125">
        <v>136.094241210273</v>
      </c>
      <c r="G3125" t="s">
        <v>462</v>
      </c>
    </row>
    <row r="3126" spans="1:7" x14ac:dyDescent="0.3">
      <c r="A3126">
        <v>3124</v>
      </c>
      <c r="B3126">
        <v>2024</v>
      </c>
      <c r="C3126">
        <v>5</v>
      </c>
      <c r="D3126" t="s">
        <v>566</v>
      </c>
      <c r="E3126" s="1">
        <v>7443299576.6343002</v>
      </c>
      <c r="F3126">
        <v>34.9350356038398</v>
      </c>
      <c r="G3126" t="s">
        <v>462</v>
      </c>
    </row>
    <row r="3127" spans="1:7" x14ac:dyDescent="0.3">
      <c r="A3127">
        <v>3125</v>
      </c>
      <c r="B3127">
        <v>2024</v>
      </c>
      <c r="C3127">
        <v>5</v>
      </c>
      <c r="D3127" t="s">
        <v>567</v>
      </c>
      <c r="E3127" s="1">
        <v>320814751.264112</v>
      </c>
      <c r="F3127">
        <v>321.03888793958703</v>
      </c>
      <c r="G3127" t="s">
        <v>462</v>
      </c>
    </row>
    <row r="3128" spans="1:7" x14ac:dyDescent="0.3">
      <c r="A3128">
        <v>3126</v>
      </c>
      <c r="B3128">
        <v>2024</v>
      </c>
      <c r="C3128">
        <v>5</v>
      </c>
      <c r="D3128" t="s">
        <v>568</v>
      </c>
      <c r="E3128" s="1">
        <v>10295748731.2568</v>
      </c>
      <c r="F3128">
        <v>134.22105157326001</v>
      </c>
      <c r="G3128" t="s">
        <v>462</v>
      </c>
    </row>
    <row r="3129" spans="1:7" x14ac:dyDescent="0.3">
      <c r="A3129">
        <v>3127</v>
      </c>
      <c r="B3129">
        <v>2024</v>
      </c>
      <c r="C3129">
        <v>5</v>
      </c>
      <c r="D3129" t="s">
        <v>569</v>
      </c>
      <c r="E3129" s="1">
        <v>453167914.92408299</v>
      </c>
      <c r="F3129">
        <v>189.94957198448901</v>
      </c>
      <c r="G3129" t="s">
        <v>462</v>
      </c>
    </row>
    <row r="3130" spans="1:7" x14ac:dyDescent="0.3">
      <c r="A3130">
        <v>3128</v>
      </c>
      <c r="B3130">
        <v>2024</v>
      </c>
      <c r="C3130">
        <v>5</v>
      </c>
      <c r="D3130" t="s">
        <v>570</v>
      </c>
      <c r="E3130" s="1">
        <v>11800844813.4471</v>
      </c>
      <c r="F3130">
        <v>56.728860621234602</v>
      </c>
      <c r="G3130" t="s">
        <v>462</v>
      </c>
    </row>
    <row r="3131" spans="1:7" x14ac:dyDescent="0.3">
      <c r="A3131">
        <v>3129</v>
      </c>
      <c r="B3131">
        <v>2024</v>
      </c>
      <c r="C3131">
        <v>5</v>
      </c>
      <c r="D3131" t="s">
        <v>571</v>
      </c>
      <c r="E3131" s="1">
        <v>376596900.34721798</v>
      </c>
      <c r="F3131">
        <v>337.21942849746301</v>
      </c>
      <c r="G3131" t="s">
        <v>462</v>
      </c>
    </row>
    <row r="3132" spans="1:7" x14ac:dyDescent="0.3">
      <c r="A3132">
        <v>3130</v>
      </c>
      <c r="B3132">
        <v>2024</v>
      </c>
      <c r="C3132">
        <v>5</v>
      </c>
      <c r="D3132" t="s">
        <v>572</v>
      </c>
      <c r="E3132" s="1">
        <v>445516204.77779102</v>
      </c>
      <c r="F3132">
        <v>246.50238186755999</v>
      </c>
      <c r="G3132" t="s">
        <v>462</v>
      </c>
    </row>
    <row r="3133" spans="1:7" x14ac:dyDescent="0.3">
      <c r="A3133">
        <v>3131</v>
      </c>
      <c r="B3133">
        <v>2024</v>
      </c>
      <c r="C3133">
        <v>5</v>
      </c>
      <c r="D3133" t="s">
        <v>573</v>
      </c>
      <c r="E3133" s="1">
        <v>3676590388.79213</v>
      </c>
      <c r="F3133">
        <v>172.939230297454</v>
      </c>
      <c r="G3133" t="s">
        <v>462</v>
      </c>
    </row>
    <row r="3134" spans="1:7" x14ac:dyDescent="0.3">
      <c r="A3134">
        <v>3132</v>
      </c>
      <c r="B3134">
        <v>2024</v>
      </c>
      <c r="C3134">
        <v>5</v>
      </c>
      <c r="D3134" t="s">
        <v>575</v>
      </c>
      <c r="E3134" s="1">
        <v>15608902054.800699</v>
      </c>
      <c r="F3134">
        <v>51.989933140396303</v>
      </c>
      <c r="G3134" t="s">
        <v>462</v>
      </c>
    </row>
    <row r="3135" spans="1:7" x14ac:dyDescent="0.3">
      <c r="A3135">
        <v>3133</v>
      </c>
      <c r="B3135">
        <v>2024</v>
      </c>
      <c r="C3135">
        <v>5</v>
      </c>
      <c r="D3135" t="s">
        <v>576</v>
      </c>
      <c r="E3135" s="1">
        <v>9119548004.6359005</v>
      </c>
      <c r="F3135">
        <v>30.637682004335801</v>
      </c>
      <c r="G3135" t="s">
        <v>462</v>
      </c>
    </row>
    <row r="3136" spans="1:7" x14ac:dyDescent="0.3">
      <c r="A3136">
        <v>3134</v>
      </c>
      <c r="B3136">
        <v>2024</v>
      </c>
      <c r="C3136">
        <v>5</v>
      </c>
      <c r="E3136" s="1">
        <v>161501956.81839201</v>
      </c>
      <c r="F3136">
        <v>298.50571442293898</v>
      </c>
      <c r="G3136" t="s">
        <v>462</v>
      </c>
    </row>
    <row r="3137" spans="1:7" x14ac:dyDescent="0.3">
      <c r="A3137">
        <v>3135</v>
      </c>
      <c r="B3137">
        <v>2024</v>
      </c>
      <c r="C3137">
        <v>5</v>
      </c>
      <c r="E3137" s="1">
        <v>65243578.451299801</v>
      </c>
      <c r="F3137">
        <v>274.20404683861898</v>
      </c>
      <c r="G3137" t="s">
        <v>462</v>
      </c>
    </row>
    <row r="3138" spans="1:7" x14ac:dyDescent="0.3">
      <c r="A3138">
        <v>3136</v>
      </c>
      <c r="B3138">
        <v>2024</v>
      </c>
      <c r="C3138">
        <v>5</v>
      </c>
      <c r="E3138" s="1">
        <v>50371439.409029402</v>
      </c>
      <c r="F3138">
        <v>261.22676550862298</v>
      </c>
      <c r="G3138" t="s">
        <v>462</v>
      </c>
    </row>
    <row r="3139" spans="1:7" x14ac:dyDescent="0.3">
      <c r="A3139">
        <v>3137</v>
      </c>
      <c r="B3139">
        <v>2024</v>
      </c>
      <c r="C3139">
        <v>5</v>
      </c>
      <c r="D3139" t="s">
        <v>577</v>
      </c>
      <c r="E3139" s="1">
        <v>556126121.47272003</v>
      </c>
      <c r="F3139">
        <v>420.20338160680399</v>
      </c>
      <c r="G3139" t="s">
        <v>462</v>
      </c>
    </row>
    <row r="3140" spans="1:7" x14ac:dyDescent="0.3">
      <c r="A3140">
        <v>3138</v>
      </c>
      <c r="B3140">
        <v>2024</v>
      </c>
      <c r="C3140">
        <v>5</v>
      </c>
      <c r="D3140" t="s">
        <v>578</v>
      </c>
      <c r="E3140" s="1">
        <v>1024312239.624</v>
      </c>
      <c r="F3140">
        <v>234.586013426373</v>
      </c>
      <c r="G3140" t="s">
        <v>462</v>
      </c>
    </row>
    <row r="3141" spans="1:7" x14ac:dyDescent="0.3">
      <c r="A3141">
        <v>3139</v>
      </c>
      <c r="B3141">
        <v>2024</v>
      </c>
      <c r="C3141">
        <v>5</v>
      </c>
      <c r="D3141" t="s">
        <v>579</v>
      </c>
      <c r="E3141" s="1">
        <v>739992235.71109498</v>
      </c>
      <c r="F3141">
        <v>149.220174201698</v>
      </c>
      <c r="G3141" t="s">
        <v>462</v>
      </c>
    </row>
    <row r="3142" spans="1:7" x14ac:dyDescent="0.3">
      <c r="A3142">
        <v>3140</v>
      </c>
      <c r="B3142">
        <v>2024</v>
      </c>
      <c r="C3142">
        <v>5</v>
      </c>
      <c r="D3142" t="s">
        <v>580</v>
      </c>
      <c r="E3142" s="1">
        <v>5512709205.3105698</v>
      </c>
      <c r="F3142">
        <v>67.025694821290898</v>
      </c>
      <c r="G3142" t="s">
        <v>462</v>
      </c>
    </row>
    <row r="3143" spans="1:7" x14ac:dyDescent="0.3">
      <c r="A3143">
        <v>3141</v>
      </c>
      <c r="B3143">
        <v>2024</v>
      </c>
      <c r="C3143">
        <v>5</v>
      </c>
      <c r="D3143" t="s">
        <v>581</v>
      </c>
      <c r="E3143" s="1">
        <v>7164472132.1464901</v>
      </c>
      <c r="F3143">
        <v>107.21346528076199</v>
      </c>
      <c r="G3143" t="s">
        <v>462</v>
      </c>
    </row>
    <row r="3144" spans="1:7" x14ac:dyDescent="0.3">
      <c r="A3144">
        <v>3142</v>
      </c>
      <c r="B3144">
        <v>2024</v>
      </c>
      <c r="C3144">
        <v>5</v>
      </c>
      <c r="D3144" t="s">
        <v>582</v>
      </c>
      <c r="E3144" s="1">
        <v>6661812818.3780298</v>
      </c>
      <c r="F3144">
        <v>13.3830586964571</v>
      </c>
      <c r="G3144" t="s">
        <v>462</v>
      </c>
    </row>
    <row r="3145" spans="1:7" x14ac:dyDescent="0.3">
      <c r="A3145">
        <v>3143</v>
      </c>
      <c r="B3145">
        <v>2024</v>
      </c>
      <c r="C3145">
        <v>5</v>
      </c>
      <c r="D3145" t="s">
        <v>583</v>
      </c>
      <c r="E3145" s="1">
        <v>406286451.81799197</v>
      </c>
      <c r="F3145">
        <v>151.892102645092</v>
      </c>
      <c r="G3145" t="s">
        <v>462</v>
      </c>
    </row>
    <row r="3146" spans="1:7" x14ac:dyDescent="0.3">
      <c r="A3146">
        <v>3144</v>
      </c>
      <c r="B3146">
        <v>2024</v>
      </c>
      <c r="C3146">
        <v>5</v>
      </c>
      <c r="D3146" t="s">
        <v>584</v>
      </c>
      <c r="E3146" s="1">
        <v>3932706090.7608199</v>
      </c>
      <c r="F3146">
        <v>79.494253606697896</v>
      </c>
      <c r="G3146" t="s">
        <v>462</v>
      </c>
    </row>
    <row r="3147" spans="1:7" x14ac:dyDescent="0.3">
      <c r="A3147">
        <v>3145</v>
      </c>
      <c r="B3147">
        <v>2024</v>
      </c>
      <c r="C3147">
        <v>5</v>
      </c>
      <c r="D3147" t="s">
        <v>585</v>
      </c>
      <c r="E3147" s="1">
        <v>3973088280.6458302</v>
      </c>
      <c r="F3147">
        <v>106.97050730784601</v>
      </c>
      <c r="G3147" t="s">
        <v>462</v>
      </c>
    </row>
    <row r="3148" spans="1:7" x14ac:dyDescent="0.3">
      <c r="A3148">
        <v>3146</v>
      </c>
      <c r="B3148">
        <v>2024</v>
      </c>
      <c r="C3148">
        <v>5</v>
      </c>
      <c r="D3148" t="s">
        <v>586</v>
      </c>
      <c r="E3148" s="1">
        <v>5535120142.6341896</v>
      </c>
      <c r="F3148">
        <v>34.089895001644997</v>
      </c>
      <c r="G3148" t="s">
        <v>462</v>
      </c>
    </row>
    <row r="3149" spans="1:7" x14ac:dyDescent="0.3">
      <c r="A3149">
        <v>3147</v>
      </c>
      <c r="B3149">
        <v>2024</v>
      </c>
      <c r="C3149">
        <v>5</v>
      </c>
      <c r="D3149" t="s">
        <v>587</v>
      </c>
      <c r="E3149" s="1">
        <v>2192163995.0931001</v>
      </c>
      <c r="F3149">
        <v>163.979852369588</v>
      </c>
      <c r="G3149" t="s">
        <v>462</v>
      </c>
    </row>
    <row r="3150" spans="1:7" x14ac:dyDescent="0.3">
      <c r="A3150">
        <v>3148</v>
      </c>
      <c r="B3150">
        <v>2024</v>
      </c>
      <c r="C3150">
        <v>5</v>
      </c>
      <c r="D3150" t="s">
        <v>588</v>
      </c>
      <c r="E3150" s="1">
        <v>8407024390.8218403</v>
      </c>
      <c r="F3150">
        <v>34.506774440768197</v>
      </c>
      <c r="G3150" t="s">
        <v>462</v>
      </c>
    </row>
    <row r="3151" spans="1:7" x14ac:dyDescent="0.3">
      <c r="A3151">
        <v>3149</v>
      </c>
      <c r="B3151">
        <v>2024</v>
      </c>
      <c r="C3151">
        <v>5</v>
      </c>
      <c r="D3151" t="s">
        <v>589</v>
      </c>
      <c r="E3151" s="1">
        <v>1198291253.1898401</v>
      </c>
      <c r="F3151">
        <v>246.54340432138599</v>
      </c>
      <c r="G3151" t="s">
        <v>462</v>
      </c>
    </row>
    <row r="3152" spans="1:7" x14ac:dyDescent="0.3">
      <c r="A3152">
        <v>3150</v>
      </c>
      <c r="B3152">
        <v>2024</v>
      </c>
      <c r="C3152">
        <v>5</v>
      </c>
      <c r="D3152" t="s">
        <v>590</v>
      </c>
      <c r="E3152" s="1">
        <v>356173001.030999</v>
      </c>
      <c r="F3152">
        <v>280.13707412574701</v>
      </c>
      <c r="G3152" t="s">
        <v>462</v>
      </c>
    </row>
    <row r="3153" spans="1:7" x14ac:dyDescent="0.3">
      <c r="A3153">
        <v>3151</v>
      </c>
      <c r="B3153">
        <v>2024</v>
      </c>
      <c r="C3153">
        <v>5</v>
      </c>
      <c r="D3153" t="s">
        <v>591</v>
      </c>
      <c r="E3153" s="1">
        <v>454996731.91757298</v>
      </c>
      <c r="F3153">
        <v>272.60153007391699</v>
      </c>
      <c r="G3153" t="s">
        <v>462</v>
      </c>
    </row>
    <row r="3154" spans="1:7" x14ac:dyDescent="0.3">
      <c r="A3154">
        <v>3152</v>
      </c>
      <c r="B3154">
        <v>2024</v>
      </c>
      <c r="C3154">
        <v>5</v>
      </c>
      <c r="D3154" t="s">
        <v>592</v>
      </c>
      <c r="E3154" s="1">
        <v>521814786.00248098</v>
      </c>
      <c r="F3154">
        <v>280.38706592479002</v>
      </c>
      <c r="G3154" t="s">
        <v>462</v>
      </c>
    </row>
    <row r="3155" spans="1:7" x14ac:dyDescent="0.3">
      <c r="A3155">
        <v>3153</v>
      </c>
      <c r="B3155">
        <v>2024</v>
      </c>
      <c r="C3155">
        <v>5</v>
      </c>
      <c r="D3155" t="s">
        <v>593</v>
      </c>
      <c r="E3155" s="1">
        <v>432368951.73227799</v>
      </c>
      <c r="F3155">
        <v>370.70923571738899</v>
      </c>
      <c r="G3155" t="s">
        <v>462</v>
      </c>
    </row>
    <row r="3156" spans="1:7" x14ac:dyDescent="0.3">
      <c r="A3156">
        <v>3154</v>
      </c>
      <c r="B3156">
        <v>2024</v>
      </c>
      <c r="C3156">
        <v>5</v>
      </c>
      <c r="D3156" t="s">
        <v>594</v>
      </c>
      <c r="E3156" s="1">
        <v>686202133.41617095</v>
      </c>
      <c r="F3156">
        <v>270.73856599873699</v>
      </c>
      <c r="G3156" t="s">
        <v>462</v>
      </c>
    </row>
    <row r="3157" spans="1:7" x14ac:dyDescent="0.3">
      <c r="A3157">
        <v>3155</v>
      </c>
      <c r="B3157">
        <v>2024</v>
      </c>
      <c r="C3157">
        <v>5</v>
      </c>
      <c r="D3157" t="s">
        <v>595</v>
      </c>
      <c r="E3157" s="1">
        <v>443688167.58483201</v>
      </c>
      <c r="F3157">
        <v>455.79717924098298</v>
      </c>
      <c r="G3157" t="s">
        <v>462</v>
      </c>
    </row>
    <row r="3158" spans="1:7" x14ac:dyDescent="0.3">
      <c r="A3158">
        <v>3156</v>
      </c>
      <c r="B3158">
        <v>2024</v>
      </c>
      <c r="C3158">
        <v>5</v>
      </c>
      <c r="D3158" t="s">
        <v>596</v>
      </c>
      <c r="E3158" s="1">
        <v>547816756.07480204</v>
      </c>
      <c r="F3158">
        <v>433.48418396339002</v>
      </c>
      <c r="G3158" t="s">
        <v>462</v>
      </c>
    </row>
    <row r="3159" spans="1:7" x14ac:dyDescent="0.3">
      <c r="A3159">
        <v>3157</v>
      </c>
      <c r="B3159">
        <v>2024</v>
      </c>
      <c r="C3159">
        <v>6</v>
      </c>
      <c r="D3159" t="s">
        <v>558</v>
      </c>
      <c r="E3159" s="1">
        <v>1833825795.12988</v>
      </c>
      <c r="F3159">
        <v>0</v>
      </c>
      <c r="G3159" t="s">
        <v>462</v>
      </c>
    </row>
    <row r="3160" spans="1:7" x14ac:dyDescent="0.3">
      <c r="A3160">
        <v>3158</v>
      </c>
      <c r="B3160">
        <v>2024</v>
      </c>
      <c r="C3160">
        <v>6</v>
      </c>
      <c r="D3160" t="s">
        <v>559</v>
      </c>
      <c r="E3160" s="1">
        <v>748665255.43713903</v>
      </c>
      <c r="F3160">
        <v>6.5206497271005297</v>
      </c>
      <c r="G3160" t="s">
        <v>462</v>
      </c>
    </row>
    <row r="3161" spans="1:7" x14ac:dyDescent="0.3">
      <c r="A3161">
        <v>3159</v>
      </c>
      <c r="B3161">
        <v>2024</v>
      </c>
      <c r="C3161">
        <v>6</v>
      </c>
      <c r="D3161" t="s">
        <v>560</v>
      </c>
      <c r="E3161" s="1">
        <v>8269171080.7181702</v>
      </c>
      <c r="F3161">
        <v>32.358809118600298</v>
      </c>
      <c r="G3161" t="s">
        <v>462</v>
      </c>
    </row>
    <row r="3162" spans="1:7" x14ac:dyDescent="0.3">
      <c r="A3162">
        <v>3160</v>
      </c>
      <c r="B3162">
        <v>2024</v>
      </c>
      <c r="C3162">
        <v>6</v>
      </c>
      <c r="D3162" t="s">
        <v>561</v>
      </c>
      <c r="E3162" s="1">
        <v>721383548.63761795</v>
      </c>
      <c r="F3162">
        <v>30.671188396461702</v>
      </c>
      <c r="G3162" t="s">
        <v>462</v>
      </c>
    </row>
    <row r="3163" spans="1:7" x14ac:dyDescent="0.3">
      <c r="A3163">
        <v>3161</v>
      </c>
      <c r="B3163">
        <v>2024</v>
      </c>
      <c r="C3163">
        <v>6</v>
      </c>
      <c r="D3163" t="s">
        <v>562</v>
      </c>
      <c r="E3163" s="1">
        <v>258287561.34354299</v>
      </c>
      <c r="F3163">
        <v>47.240932291170097</v>
      </c>
      <c r="G3163" t="s">
        <v>462</v>
      </c>
    </row>
    <row r="3164" spans="1:7" x14ac:dyDescent="0.3">
      <c r="A3164">
        <v>3162</v>
      </c>
      <c r="B3164">
        <v>2024</v>
      </c>
      <c r="C3164">
        <v>6</v>
      </c>
      <c r="D3164" t="s">
        <v>563</v>
      </c>
      <c r="E3164" s="1">
        <v>610974628.21291006</v>
      </c>
      <c r="F3164">
        <v>8.8234376826867802</v>
      </c>
      <c r="G3164" t="s">
        <v>462</v>
      </c>
    </row>
    <row r="3165" spans="1:7" x14ac:dyDescent="0.3">
      <c r="A3165">
        <v>3163</v>
      </c>
      <c r="B3165">
        <v>2024</v>
      </c>
      <c r="C3165">
        <v>6</v>
      </c>
      <c r="D3165" t="s">
        <v>564</v>
      </c>
      <c r="E3165" s="1">
        <v>227211778.53975901</v>
      </c>
      <c r="F3165">
        <v>30.619867432677498</v>
      </c>
      <c r="G3165" t="s">
        <v>462</v>
      </c>
    </row>
    <row r="3166" spans="1:7" x14ac:dyDescent="0.3">
      <c r="A3166">
        <v>3164</v>
      </c>
      <c r="B3166">
        <v>2024</v>
      </c>
      <c r="C3166">
        <v>6</v>
      </c>
      <c r="D3166" t="s">
        <v>565</v>
      </c>
      <c r="E3166" s="1">
        <v>3177950106.6955199</v>
      </c>
      <c r="F3166">
        <v>2.6096001708718202</v>
      </c>
      <c r="G3166" t="s">
        <v>462</v>
      </c>
    </row>
    <row r="3167" spans="1:7" x14ac:dyDescent="0.3">
      <c r="A3167">
        <v>3165</v>
      </c>
      <c r="B3167">
        <v>2024</v>
      </c>
      <c r="C3167">
        <v>6</v>
      </c>
      <c r="D3167" t="s">
        <v>566</v>
      </c>
      <c r="E3167" s="1">
        <v>7443299576.6343002</v>
      </c>
      <c r="F3167">
        <v>0.51645685468949498</v>
      </c>
      <c r="G3167" t="s">
        <v>462</v>
      </c>
    </row>
    <row r="3168" spans="1:7" x14ac:dyDescent="0.3">
      <c r="A3168">
        <v>3166</v>
      </c>
      <c r="B3168">
        <v>2024</v>
      </c>
      <c r="C3168">
        <v>6</v>
      </c>
      <c r="D3168" t="s">
        <v>567</v>
      </c>
      <c r="E3168" s="1">
        <v>320814751.264112</v>
      </c>
      <c r="F3168">
        <v>33.061988920583197</v>
      </c>
      <c r="G3168" t="s">
        <v>462</v>
      </c>
    </row>
    <row r="3169" spans="1:7" x14ac:dyDescent="0.3">
      <c r="A3169">
        <v>3167</v>
      </c>
      <c r="B3169">
        <v>2024</v>
      </c>
      <c r="C3169">
        <v>6</v>
      </c>
      <c r="D3169" t="s">
        <v>568</v>
      </c>
      <c r="E3169" s="1">
        <v>10295748731.2568</v>
      </c>
      <c r="F3169">
        <v>39.363670913581799</v>
      </c>
      <c r="G3169" t="s">
        <v>462</v>
      </c>
    </row>
    <row r="3170" spans="1:7" x14ac:dyDescent="0.3">
      <c r="A3170">
        <v>3168</v>
      </c>
      <c r="B3170">
        <v>2024</v>
      </c>
      <c r="C3170">
        <v>6</v>
      </c>
      <c r="D3170" t="s">
        <v>569</v>
      </c>
      <c r="E3170" s="1">
        <v>453167914.92408299</v>
      </c>
      <c r="F3170">
        <v>4.9766463838444901</v>
      </c>
      <c r="G3170" t="s">
        <v>462</v>
      </c>
    </row>
    <row r="3171" spans="1:7" x14ac:dyDescent="0.3">
      <c r="A3171">
        <v>3169</v>
      </c>
      <c r="B3171">
        <v>2024</v>
      </c>
      <c r="C3171">
        <v>6</v>
      </c>
      <c r="D3171" t="s">
        <v>570</v>
      </c>
      <c r="E3171" s="1">
        <v>11800844813.4471</v>
      </c>
      <c r="F3171">
        <v>2.04213406131315</v>
      </c>
      <c r="G3171" t="s">
        <v>462</v>
      </c>
    </row>
    <row r="3172" spans="1:7" x14ac:dyDescent="0.3">
      <c r="A3172">
        <v>3170</v>
      </c>
      <c r="B3172">
        <v>2024</v>
      </c>
      <c r="C3172">
        <v>6</v>
      </c>
      <c r="D3172" t="s">
        <v>571</v>
      </c>
      <c r="E3172" s="1">
        <v>376596900.34721798</v>
      </c>
      <c r="F3172">
        <v>22.008005542692899</v>
      </c>
      <c r="G3172" t="s">
        <v>462</v>
      </c>
    </row>
    <row r="3173" spans="1:7" x14ac:dyDescent="0.3">
      <c r="A3173">
        <v>3171</v>
      </c>
      <c r="B3173">
        <v>2024</v>
      </c>
      <c r="C3173">
        <v>6</v>
      </c>
      <c r="D3173" t="s">
        <v>572</v>
      </c>
      <c r="E3173" s="1">
        <v>445516204.77779102</v>
      </c>
      <c r="F3173">
        <v>11.184071096021301</v>
      </c>
      <c r="G3173" t="s">
        <v>462</v>
      </c>
    </row>
    <row r="3174" spans="1:7" x14ac:dyDescent="0.3">
      <c r="A3174">
        <v>3172</v>
      </c>
      <c r="B3174">
        <v>2024</v>
      </c>
      <c r="C3174">
        <v>6</v>
      </c>
      <c r="D3174" t="s">
        <v>573</v>
      </c>
      <c r="E3174" s="1">
        <v>3676590388.79213</v>
      </c>
      <c r="F3174">
        <v>45.3635481365232</v>
      </c>
      <c r="G3174" t="s">
        <v>462</v>
      </c>
    </row>
    <row r="3175" spans="1:7" x14ac:dyDescent="0.3">
      <c r="A3175">
        <v>3173</v>
      </c>
      <c r="B3175">
        <v>2024</v>
      </c>
      <c r="C3175">
        <v>6</v>
      </c>
      <c r="D3175" t="s">
        <v>575</v>
      </c>
      <c r="E3175" s="1">
        <v>15608902054.800699</v>
      </c>
      <c r="F3175">
        <v>10.6678512908986</v>
      </c>
      <c r="G3175" t="s">
        <v>462</v>
      </c>
    </row>
    <row r="3176" spans="1:7" x14ac:dyDescent="0.3">
      <c r="A3176">
        <v>3174</v>
      </c>
      <c r="B3176">
        <v>2024</v>
      </c>
      <c r="C3176">
        <v>6</v>
      </c>
      <c r="D3176" t="s">
        <v>576</v>
      </c>
      <c r="E3176" s="1">
        <v>9119548004.6359005</v>
      </c>
      <c r="F3176">
        <v>19.951916494997899</v>
      </c>
      <c r="G3176" t="s">
        <v>462</v>
      </c>
    </row>
    <row r="3177" spans="1:7" x14ac:dyDescent="0.3">
      <c r="A3177">
        <v>3175</v>
      </c>
      <c r="B3177">
        <v>2024</v>
      </c>
      <c r="C3177">
        <v>6</v>
      </c>
      <c r="E3177" s="1">
        <v>161501956.81839201</v>
      </c>
      <c r="F3177">
        <v>86.636867638303798</v>
      </c>
      <c r="G3177" t="s">
        <v>462</v>
      </c>
    </row>
    <row r="3178" spans="1:7" x14ac:dyDescent="0.3">
      <c r="A3178">
        <v>3176</v>
      </c>
      <c r="B3178">
        <v>2024</v>
      </c>
      <c r="C3178">
        <v>6</v>
      </c>
      <c r="E3178" s="1">
        <v>65243578.451299801</v>
      </c>
      <c r="F3178">
        <v>75.821170951061404</v>
      </c>
      <c r="G3178" t="s">
        <v>462</v>
      </c>
    </row>
    <row r="3179" spans="1:7" x14ac:dyDescent="0.3">
      <c r="A3179">
        <v>3177</v>
      </c>
      <c r="B3179">
        <v>2024</v>
      </c>
      <c r="C3179">
        <v>6</v>
      </c>
      <c r="E3179" s="1">
        <v>50371439.409029402</v>
      </c>
      <c r="F3179">
        <v>71.418907392932994</v>
      </c>
      <c r="G3179" t="s">
        <v>462</v>
      </c>
    </row>
    <row r="3180" spans="1:7" x14ac:dyDescent="0.3">
      <c r="A3180">
        <v>3178</v>
      </c>
      <c r="B3180">
        <v>2024</v>
      </c>
      <c r="C3180">
        <v>6</v>
      </c>
      <c r="D3180" t="s">
        <v>577</v>
      </c>
      <c r="E3180" s="1">
        <v>556126121.47272003</v>
      </c>
      <c r="F3180">
        <v>38.4233638191984</v>
      </c>
      <c r="G3180" t="s">
        <v>462</v>
      </c>
    </row>
    <row r="3181" spans="1:7" x14ac:dyDescent="0.3">
      <c r="A3181">
        <v>3179</v>
      </c>
      <c r="B3181">
        <v>2024</v>
      </c>
      <c r="C3181">
        <v>6</v>
      </c>
      <c r="D3181" t="s">
        <v>578</v>
      </c>
      <c r="E3181" s="1">
        <v>1024312239.624</v>
      </c>
      <c r="F3181">
        <v>13.8295229079223</v>
      </c>
      <c r="G3181" t="s">
        <v>462</v>
      </c>
    </row>
    <row r="3182" spans="1:7" x14ac:dyDescent="0.3">
      <c r="A3182">
        <v>3180</v>
      </c>
      <c r="B3182">
        <v>2024</v>
      </c>
      <c r="C3182">
        <v>6</v>
      </c>
      <c r="D3182" t="s">
        <v>579</v>
      </c>
      <c r="E3182" s="1">
        <v>739992235.71109498</v>
      </c>
      <c r="F3182">
        <v>2.4280570556640999</v>
      </c>
      <c r="G3182" t="s">
        <v>462</v>
      </c>
    </row>
    <row r="3183" spans="1:7" x14ac:dyDescent="0.3">
      <c r="A3183">
        <v>3181</v>
      </c>
      <c r="B3183">
        <v>2024</v>
      </c>
      <c r="C3183">
        <v>6</v>
      </c>
      <c r="D3183" t="s">
        <v>580</v>
      </c>
      <c r="E3183" s="1">
        <v>5512709205.3105698</v>
      </c>
      <c r="F3183">
        <v>3.2076295684621501</v>
      </c>
      <c r="G3183" t="s">
        <v>462</v>
      </c>
    </row>
    <row r="3184" spans="1:7" x14ac:dyDescent="0.3">
      <c r="A3184">
        <v>3182</v>
      </c>
      <c r="B3184">
        <v>2024</v>
      </c>
      <c r="C3184">
        <v>6</v>
      </c>
      <c r="D3184" t="s">
        <v>581</v>
      </c>
      <c r="E3184" s="1">
        <v>7164472132.1464901</v>
      </c>
      <c r="F3184">
        <v>48.477431172390297</v>
      </c>
      <c r="G3184" t="s">
        <v>462</v>
      </c>
    </row>
    <row r="3185" spans="1:7" x14ac:dyDescent="0.3">
      <c r="A3185">
        <v>3183</v>
      </c>
      <c r="B3185">
        <v>2024</v>
      </c>
      <c r="C3185">
        <v>6</v>
      </c>
      <c r="D3185" t="s">
        <v>582</v>
      </c>
      <c r="E3185" s="1">
        <v>6661812818.3780298</v>
      </c>
      <c r="F3185">
        <v>26.0605061942798</v>
      </c>
      <c r="G3185" t="s">
        <v>462</v>
      </c>
    </row>
    <row r="3186" spans="1:7" x14ac:dyDescent="0.3">
      <c r="A3186">
        <v>3184</v>
      </c>
      <c r="B3186">
        <v>2024</v>
      </c>
      <c r="C3186">
        <v>6</v>
      </c>
      <c r="D3186" t="s">
        <v>583</v>
      </c>
      <c r="E3186" s="1">
        <v>406286451.81799197</v>
      </c>
      <c r="F3186">
        <v>88.262991580580405</v>
      </c>
      <c r="G3186" t="s">
        <v>462</v>
      </c>
    </row>
    <row r="3187" spans="1:7" x14ac:dyDescent="0.3">
      <c r="A3187">
        <v>3185</v>
      </c>
      <c r="B3187">
        <v>2024</v>
      </c>
      <c r="C3187">
        <v>6</v>
      </c>
      <c r="D3187" t="s">
        <v>584</v>
      </c>
      <c r="E3187" s="1">
        <v>3932706090.7608199</v>
      </c>
      <c r="F3187">
        <v>0.226397749698942</v>
      </c>
      <c r="G3187" t="s">
        <v>462</v>
      </c>
    </row>
    <row r="3188" spans="1:7" x14ac:dyDescent="0.3">
      <c r="A3188">
        <v>3186</v>
      </c>
      <c r="B3188">
        <v>2024</v>
      </c>
      <c r="C3188">
        <v>6</v>
      </c>
      <c r="D3188" t="s">
        <v>585</v>
      </c>
      <c r="E3188" s="1">
        <v>3973088280.6458302</v>
      </c>
      <c r="F3188">
        <v>1.45781862418112</v>
      </c>
      <c r="G3188" t="s">
        <v>462</v>
      </c>
    </row>
    <row r="3189" spans="1:7" x14ac:dyDescent="0.3">
      <c r="A3189">
        <v>3187</v>
      </c>
      <c r="B3189">
        <v>2024</v>
      </c>
      <c r="C3189">
        <v>6</v>
      </c>
      <c r="D3189" t="s">
        <v>586</v>
      </c>
      <c r="E3189" s="1">
        <v>5535120142.6341896</v>
      </c>
      <c r="F3189">
        <v>2.9849824184000302E-2</v>
      </c>
      <c r="G3189" t="s">
        <v>462</v>
      </c>
    </row>
    <row r="3190" spans="1:7" x14ac:dyDescent="0.3">
      <c r="A3190">
        <v>3188</v>
      </c>
      <c r="B3190">
        <v>2024</v>
      </c>
      <c r="C3190">
        <v>6</v>
      </c>
      <c r="D3190" t="s">
        <v>587</v>
      </c>
      <c r="E3190" s="1">
        <v>2192163995.0931001</v>
      </c>
      <c r="F3190">
        <v>3.4725693092146899</v>
      </c>
      <c r="G3190" t="s">
        <v>462</v>
      </c>
    </row>
    <row r="3191" spans="1:7" x14ac:dyDescent="0.3">
      <c r="A3191">
        <v>3189</v>
      </c>
      <c r="B3191">
        <v>2024</v>
      </c>
      <c r="C3191">
        <v>6</v>
      </c>
      <c r="D3191" t="s">
        <v>588</v>
      </c>
      <c r="E3191" s="1">
        <v>8407024390.8218403</v>
      </c>
      <c r="F3191">
        <v>4.0004940790230501</v>
      </c>
      <c r="G3191" t="s">
        <v>462</v>
      </c>
    </row>
    <row r="3192" spans="1:7" x14ac:dyDescent="0.3">
      <c r="A3192">
        <v>3190</v>
      </c>
      <c r="B3192">
        <v>2024</v>
      </c>
      <c r="C3192">
        <v>6</v>
      </c>
      <c r="D3192" t="s">
        <v>589</v>
      </c>
      <c r="E3192" s="1">
        <v>1198291253.1898401</v>
      </c>
      <c r="F3192">
        <v>12.6809071238524</v>
      </c>
      <c r="G3192" t="s">
        <v>462</v>
      </c>
    </row>
    <row r="3193" spans="1:7" x14ac:dyDescent="0.3">
      <c r="A3193">
        <v>3191</v>
      </c>
      <c r="B3193">
        <v>2024</v>
      </c>
      <c r="C3193">
        <v>6</v>
      </c>
      <c r="D3193" t="s">
        <v>590</v>
      </c>
      <c r="E3193" s="1">
        <v>356173001.030999</v>
      </c>
      <c r="F3193">
        <v>23.089938162823699</v>
      </c>
      <c r="G3193" t="s">
        <v>462</v>
      </c>
    </row>
    <row r="3194" spans="1:7" x14ac:dyDescent="0.3">
      <c r="A3194">
        <v>3192</v>
      </c>
      <c r="B3194">
        <v>2024</v>
      </c>
      <c r="C3194">
        <v>6</v>
      </c>
      <c r="D3194" t="s">
        <v>591</v>
      </c>
      <c r="E3194" s="1">
        <v>454996731.91757298</v>
      </c>
      <c r="F3194">
        <v>28.180236530889701</v>
      </c>
      <c r="G3194" t="s">
        <v>462</v>
      </c>
    </row>
    <row r="3195" spans="1:7" x14ac:dyDescent="0.3">
      <c r="A3195">
        <v>3193</v>
      </c>
      <c r="B3195">
        <v>2024</v>
      </c>
      <c r="C3195">
        <v>6</v>
      </c>
      <c r="D3195" t="s">
        <v>592</v>
      </c>
      <c r="E3195" s="1">
        <v>521814786.00248098</v>
      </c>
      <c r="F3195">
        <v>36.629681536046803</v>
      </c>
      <c r="G3195" t="s">
        <v>462</v>
      </c>
    </row>
    <row r="3196" spans="1:7" x14ac:dyDescent="0.3">
      <c r="A3196">
        <v>3194</v>
      </c>
      <c r="B3196">
        <v>2024</v>
      </c>
      <c r="C3196">
        <v>6</v>
      </c>
      <c r="D3196" t="s">
        <v>593</v>
      </c>
      <c r="E3196" s="1">
        <v>432368951.73227799</v>
      </c>
      <c r="F3196">
        <v>43.566742058750499</v>
      </c>
      <c r="G3196" t="s">
        <v>462</v>
      </c>
    </row>
    <row r="3197" spans="1:7" x14ac:dyDescent="0.3">
      <c r="A3197">
        <v>3195</v>
      </c>
      <c r="B3197">
        <v>2024</v>
      </c>
      <c r="C3197">
        <v>6</v>
      </c>
      <c r="D3197" t="s">
        <v>594</v>
      </c>
      <c r="E3197" s="1">
        <v>686202133.41617095</v>
      </c>
      <c r="F3197">
        <v>33.0567067042006</v>
      </c>
      <c r="G3197" t="s">
        <v>462</v>
      </c>
    </row>
    <row r="3198" spans="1:7" x14ac:dyDescent="0.3">
      <c r="A3198">
        <v>3196</v>
      </c>
      <c r="B3198">
        <v>2024</v>
      </c>
      <c r="C3198">
        <v>6</v>
      </c>
      <c r="D3198" t="s">
        <v>595</v>
      </c>
      <c r="E3198" s="1">
        <v>443688167.58483201</v>
      </c>
      <c r="F3198">
        <v>51.897091436889397</v>
      </c>
      <c r="G3198" t="s">
        <v>462</v>
      </c>
    </row>
    <row r="3199" spans="1:7" x14ac:dyDescent="0.3">
      <c r="A3199">
        <v>3197</v>
      </c>
      <c r="B3199">
        <v>2024</v>
      </c>
      <c r="C3199">
        <v>6</v>
      </c>
      <c r="D3199" t="s">
        <v>596</v>
      </c>
      <c r="E3199" s="1">
        <v>547816756.07480204</v>
      </c>
      <c r="F3199">
        <v>46.362254963071202</v>
      </c>
      <c r="G3199" t="s">
        <v>462</v>
      </c>
    </row>
    <row r="3200" spans="1:7" x14ac:dyDescent="0.3">
      <c r="A3200">
        <v>3198</v>
      </c>
      <c r="B3200">
        <v>2024</v>
      </c>
      <c r="C3200">
        <v>7</v>
      </c>
      <c r="D3200" t="s">
        <v>558</v>
      </c>
      <c r="E3200" s="1">
        <v>1833825795.12988</v>
      </c>
      <c r="F3200">
        <v>0.93553668045496097</v>
      </c>
      <c r="G3200" t="s">
        <v>462</v>
      </c>
    </row>
    <row r="3201" spans="1:7" x14ac:dyDescent="0.3">
      <c r="A3201">
        <v>3199</v>
      </c>
      <c r="B3201">
        <v>2024</v>
      </c>
      <c r="C3201">
        <v>7</v>
      </c>
      <c r="D3201" t="s">
        <v>559</v>
      </c>
      <c r="E3201" s="1">
        <v>748665255.43713903</v>
      </c>
      <c r="F3201">
        <v>16.998803388882799</v>
      </c>
      <c r="G3201" t="s">
        <v>462</v>
      </c>
    </row>
    <row r="3202" spans="1:7" x14ac:dyDescent="0.3">
      <c r="A3202">
        <v>3200</v>
      </c>
      <c r="B3202">
        <v>2024</v>
      </c>
      <c r="C3202">
        <v>7</v>
      </c>
      <c r="D3202" t="s">
        <v>560</v>
      </c>
      <c r="E3202" s="1">
        <v>8269171080.7181702</v>
      </c>
      <c r="F3202">
        <v>30.097178057689099</v>
      </c>
      <c r="G3202" t="s">
        <v>462</v>
      </c>
    </row>
    <row r="3203" spans="1:7" x14ac:dyDescent="0.3">
      <c r="A3203">
        <v>3201</v>
      </c>
      <c r="B3203">
        <v>2024</v>
      </c>
      <c r="C3203">
        <v>7</v>
      </c>
      <c r="D3203" t="s">
        <v>561</v>
      </c>
      <c r="E3203" s="1">
        <v>721383548.63761795</v>
      </c>
      <c r="F3203">
        <v>62.763589391906301</v>
      </c>
      <c r="G3203" t="s">
        <v>462</v>
      </c>
    </row>
    <row r="3204" spans="1:7" x14ac:dyDescent="0.3">
      <c r="A3204">
        <v>3202</v>
      </c>
      <c r="B3204">
        <v>2024</v>
      </c>
      <c r="C3204">
        <v>7</v>
      </c>
      <c r="D3204" t="s">
        <v>562</v>
      </c>
      <c r="E3204" s="1">
        <v>258287561.34354299</v>
      </c>
      <c r="F3204">
        <v>96.463838232847905</v>
      </c>
      <c r="G3204" t="s">
        <v>462</v>
      </c>
    </row>
    <row r="3205" spans="1:7" x14ac:dyDescent="0.3">
      <c r="A3205">
        <v>3203</v>
      </c>
      <c r="B3205">
        <v>2024</v>
      </c>
      <c r="C3205">
        <v>7</v>
      </c>
      <c r="D3205" t="s">
        <v>563</v>
      </c>
      <c r="E3205" s="1">
        <v>610974628.21291006</v>
      </c>
      <c r="F3205">
        <v>19.657541107768701</v>
      </c>
      <c r="G3205" t="s">
        <v>462</v>
      </c>
    </row>
    <row r="3206" spans="1:7" x14ac:dyDescent="0.3">
      <c r="A3206">
        <v>3204</v>
      </c>
      <c r="B3206">
        <v>2024</v>
      </c>
      <c r="C3206">
        <v>7</v>
      </c>
      <c r="D3206" t="s">
        <v>564</v>
      </c>
      <c r="E3206" s="1">
        <v>227211778.53975901</v>
      </c>
      <c r="F3206">
        <v>65.398341118774596</v>
      </c>
      <c r="G3206" t="s">
        <v>462</v>
      </c>
    </row>
    <row r="3207" spans="1:7" x14ac:dyDescent="0.3">
      <c r="A3207">
        <v>3205</v>
      </c>
      <c r="B3207">
        <v>2024</v>
      </c>
      <c r="C3207">
        <v>7</v>
      </c>
      <c r="D3207" t="s">
        <v>565</v>
      </c>
      <c r="E3207" s="1">
        <v>3177950106.6955199</v>
      </c>
      <c r="F3207">
        <v>14.287888486526599</v>
      </c>
      <c r="G3207" t="s">
        <v>462</v>
      </c>
    </row>
    <row r="3208" spans="1:7" x14ac:dyDescent="0.3">
      <c r="A3208">
        <v>3206</v>
      </c>
      <c r="B3208">
        <v>2024</v>
      </c>
      <c r="C3208">
        <v>7</v>
      </c>
      <c r="D3208" t="s">
        <v>566</v>
      </c>
      <c r="E3208" s="1">
        <v>7443299576.6343002</v>
      </c>
      <c r="F3208">
        <v>3.5321707082495801</v>
      </c>
      <c r="G3208" t="s">
        <v>462</v>
      </c>
    </row>
    <row r="3209" spans="1:7" x14ac:dyDescent="0.3">
      <c r="A3209">
        <v>3207</v>
      </c>
      <c r="B3209">
        <v>2024</v>
      </c>
      <c r="C3209">
        <v>7</v>
      </c>
      <c r="D3209" t="s">
        <v>567</v>
      </c>
      <c r="E3209" s="1">
        <v>320814751.264112</v>
      </c>
      <c r="F3209">
        <v>89.668311117914399</v>
      </c>
      <c r="G3209" t="s">
        <v>462</v>
      </c>
    </row>
    <row r="3210" spans="1:7" x14ac:dyDescent="0.3">
      <c r="A3210">
        <v>3208</v>
      </c>
      <c r="B3210">
        <v>2024</v>
      </c>
      <c r="C3210">
        <v>7</v>
      </c>
      <c r="D3210" t="s">
        <v>568</v>
      </c>
      <c r="E3210" s="1">
        <v>10295748731.2568</v>
      </c>
      <c r="F3210">
        <v>33.666002053456197</v>
      </c>
      <c r="G3210" t="s">
        <v>462</v>
      </c>
    </row>
    <row r="3211" spans="1:7" x14ac:dyDescent="0.3">
      <c r="A3211">
        <v>3209</v>
      </c>
      <c r="B3211">
        <v>2024</v>
      </c>
      <c r="C3211">
        <v>7</v>
      </c>
      <c r="D3211" t="s">
        <v>569</v>
      </c>
      <c r="E3211" s="1">
        <v>453167914.92408299</v>
      </c>
      <c r="F3211">
        <v>17.8999444560353</v>
      </c>
      <c r="G3211" t="s">
        <v>462</v>
      </c>
    </row>
    <row r="3212" spans="1:7" x14ac:dyDescent="0.3">
      <c r="A3212">
        <v>3210</v>
      </c>
      <c r="B3212">
        <v>2024</v>
      </c>
      <c r="C3212">
        <v>7</v>
      </c>
      <c r="D3212" t="s">
        <v>570</v>
      </c>
      <c r="E3212" s="1">
        <v>11800844813.4471</v>
      </c>
      <c r="F3212">
        <v>7.1207505459165903</v>
      </c>
      <c r="G3212" t="s">
        <v>462</v>
      </c>
    </row>
    <row r="3213" spans="1:7" x14ac:dyDescent="0.3">
      <c r="A3213">
        <v>3211</v>
      </c>
      <c r="B3213">
        <v>2024</v>
      </c>
      <c r="C3213">
        <v>7</v>
      </c>
      <c r="D3213" t="s">
        <v>571</v>
      </c>
      <c r="E3213" s="1">
        <v>376596900.34721798</v>
      </c>
      <c r="F3213">
        <v>37.6278429460599</v>
      </c>
      <c r="G3213" t="s">
        <v>462</v>
      </c>
    </row>
    <row r="3214" spans="1:7" x14ac:dyDescent="0.3">
      <c r="A3214">
        <v>3212</v>
      </c>
      <c r="B3214">
        <v>2024</v>
      </c>
      <c r="C3214">
        <v>7</v>
      </c>
      <c r="D3214" t="s">
        <v>572</v>
      </c>
      <c r="E3214" s="1">
        <v>445516204.77779102</v>
      </c>
      <c r="F3214">
        <v>25.017420162730801</v>
      </c>
      <c r="G3214" t="s">
        <v>462</v>
      </c>
    </row>
    <row r="3215" spans="1:7" x14ac:dyDescent="0.3">
      <c r="A3215">
        <v>3213</v>
      </c>
      <c r="B3215">
        <v>2024</v>
      </c>
      <c r="C3215">
        <v>7</v>
      </c>
      <c r="D3215" t="s">
        <v>573</v>
      </c>
      <c r="E3215" s="1">
        <v>3676590388.79213</v>
      </c>
      <c r="F3215">
        <v>40.691756600620103</v>
      </c>
      <c r="G3215" t="s">
        <v>462</v>
      </c>
    </row>
    <row r="3216" spans="1:7" x14ac:dyDescent="0.3">
      <c r="A3216">
        <v>3214</v>
      </c>
      <c r="B3216">
        <v>2024</v>
      </c>
      <c r="C3216">
        <v>7</v>
      </c>
      <c r="D3216" t="s">
        <v>575</v>
      </c>
      <c r="E3216" s="1">
        <v>15608902054.800699</v>
      </c>
      <c r="F3216">
        <v>13.8937448521503</v>
      </c>
      <c r="G3216" t="s">
        <v>462</v>
      </c>
    </row>
    <row r="3217" spans="1:7" x14ac:dyDescent="0.3">
      <c r="A3217">
        <v>3215</v>
      </c>
      <c r="B3217">
        <v>2024</v>
      </c>
      <c r="C3217">
        <v>7</v>
      </c>
      <c r="D3217" t="s">
        <v>576</v>
      </c>
      <c r="E3217" s="1">
        <v>9119548004.6359005</v>
      </c>
      <c r="F3217">
        <v>16.835255202851201</v>
      </c>
      <c r="G3217" t="s">
        <v>462</v>
      </c>
    </row>
    <row r="3218" spans="1:7" x14ac:dyDescent="0.3">
      <c r="A3218">
        <v>3216</v>
      </c>
      <c r="B3218">
        <v>2024</v>
      </c>
      <c r="C3218">
        <v>7</v>
      </c>
      <c r="E3218" s="1">
        <v>161501956.81839201</v>
      </c>
      <c r="F3218">
        <v>67.794398424864397</v>
      </c>
      <c r="G3218" t="s">
        <v>462</v>
      </c>
    </row>
    <row r="3219" spans="1:7" x14ac:dyDescent="0.3">
      <c r="A3219">
        <v>3217</v>
      </c>
      <c r="B3219">
        <v>2024</v>
      </c>
      <c r="C3219">
        <v>7</v>
      </c>
      <c r="E3219" s="1">
        <v>65243578.451299801</v>
      </c>
      <c r="F3219">
        <v>62.427826586555902</v>
      </c>
      <c r="G3219" t="s">
        <v>462</v>
      </c>
    </row>
    <row r="3220" spans="1:7" x14ac:dyDescent="0.3">
      <c r="A3220">
        <v>3218</v>
      </c>
      <c r="B3220">
        <v>2024</v>
      </c>
      <c r="C3220">
        <v>7</v>
      </c>
      <c r="E3220" s="1">
        <v>50371439.409029402</v>
      </c>
      <c r="F3220">
        <v>56.8486415863037</v>
      </c>
      <c r="G3220" t="s">
        <v>462</v>
      </c>
    </row>
    <row r="3221" spans="1:7" x14ac:dyDescent="0.3">
      <c r="A3221">
        <v>3219</v>
      </c>
      <c r="B3221">
        <v>2024</v>
      </c>
      <c r="C3221">
        <v>7</v>
      </c>
      <c r="D3221" t="s">
        <v>577</v>
      </c>
      <c r="E3221" s="1">
        <v>556126121.47272003</v>
      </c>
      <c r="F3221">
        <v>76.023028985786695</v>
      </c>
      <c r="G3221" t="s">
        <v>462</v>
      </c>
    </row>
    <row r="3222" spans="1:7" x14ac:dyDescent="0.3">
      <c r="A3222">
        <v>3220</v>
      </c>
      <c r="B3222">
        <v>2024</v>
      </c>
      <c r="C3222">
        <v>7</v>
      </c>
      <c r="D3222" t="s">
        <v>578</v>
      </c>
      <c r="E3222" s="1">
        <v>1024312239.624</v>
      </c>
      <c r="F3222">
        <v>25.8784004497628</v>
      </c>
      <c r="G3222" t="s">
        <v>462</v>
      </c>
    </row>
    <row r="3223" spans="1:7" x14ac:dyDescent="0.3">
      <c r="A3223">
        <v>3221</v>
      </c>
      <c r="B3223">
        <v>2024</v>
      </c>
      <c r="C3223">
        <v>7</v>
      </c>
      <c r="D3223" t="s">
        <v>579</v>
      </c>
      <c r="E3223" s="1">
        <v>739992235.71109498</v>
      </c>
      <c r="F3223">
        <v>10.120366183773401</v>
      </c>
      <c r="G3223" t="s">
        <v>462</v>
      </c>
    </row>
    <row r="3224" spans="1:7" x14ac:dyDescent="0.3">
      <c r="A3224">
        <v>3222</v>
      </c>
      <c r="B3224">
        <v>2024</v>
      </c>
      <c r="C3224">
        <v>7</v>
      </c>
      <c r="D3224" t="s">
        <v>580</v>
      </c>
      <c r="E3224" s="1">
        <v>5512709205.3105698</v>
      </c>
      <c r="F3224">
        <v>5.7758864637171596</v>
      </c>
      <c r="G3224" t="s">
        <v>462</v>
      </c>
    </row>
    <row r="3225" spans="1:7" x14ac:dyDescent="0.3">
      <c r="A3225">
        <v>3223</v>
      </c>
      <c r="B3225">
        <v>2024</v>
      </c>
      <c r="C3225">
        <v>7</v>
      </c>
      <c r="D3225" t="s">
        <v>581</v>
      </c>
      <c r="E3225" s="1">
        <v>7164472132.1464901</v>
      </c>
      <c r="F3225">
        <v>37.630552542793403</v>
      </c>
      <c r="G3225" t="s">
        <v>462</v>
      </c>
    </row>
    <row r="3226" spans="1:7" x14ac:dyDescent="0.3">
      <c r="A3226">
        <v>3224</v>
      </c>
      <c r="B3226">
        <v>2024</v>
      </c>
      <c r="C3226">
        <v>7</v>
      </c>
      <c r="D3226" t="s">
        <v>582</v>
      </c>
      <c r="E3226" s="1">
        <v>6661812818.3780298</v>
      </c>
      <c r="F3226">
        <v>13.539486921180901</v>
      </c>
      <c r="G3226" t="s">
        <v>462</v>
      </c>
    </row>
    <row r="3227" spans="1:7" x14ac:dyDescent="0.3">
      <c r="A3227">
        <v>3225</v>
      </c>
      <c r="B3227">
        <v>2024</v>
      </c>
      <c r="C3227">
        <v>7</v>
      </c>
      <c r="D3227" t="s">
        <v>583</v>
      </c>
      <c r="E3227" s="1">
        <v>406286451.81799197</v>
      </c>
      <c r="F3227">
        <v>64.5222670720498</v>
      </c>
      <c r="G3227" t="s">
        <v>462</v>
      </c>
    </row>
    <row r="3228" spans="1:7" x14ac:dyDescent="0.3">
      <c r="A3228">
        <v>3226</v>
      </c>
      <c r="B3228">
        <v>2024</v>
      </c>
      <c r="C3228">
        <v>7</v>
      </c>
      <c r="D3228" t="s">
        <v>584</v>
      </c>
      <c r="E3228" s="1">
        <v>3932706090.7608199</v>
      </c>
      <c r="F3228">
        <v>6.2016535052900199</v>
      </c>
      <c r="G3228" t="s">
        <v>462</v>
      </c>
    </row>
    <row r="3229" spans="1:7" x14ac:dyDescent="0.3">
      <c r="A3229">
        <v>3227</v>
      </c>
      <c r="B3229">
        <v>2024</v>
      </c>
      <c r="C3229">
        <v>7</v>
      </c>
      <c r="D3229" t="s">
        <v>585</v>
      </c>
      <c r="E3229" s="1">
        <v>3973088280.6458302</v>
      </c>
      <c r="F3229">
        <v>8.5087025829107308</v>
      </c>
      <c r="G3229" t="s">
        <v>462</v>
      </c>
    </row>
    <row r="3230" spans="1:7" x14ac:dyDescent="0.3">
      <c r="A3230">
        <v>3228</v>
      </c>
      <c r="B3230">
        <v>2024</v>
      </c>
      <c r="C3230">
        <v>7</v>
      </c>
      <c r="D3230" t="s">
        <v>586</v>
      </c>
      <c r="E3230" s="1">
        <v>5535120142.6341896</v>
      </c>
      <c r="F3230">
        <v>3.4218166611755598</v>
      </c>
      <c r="G3230" t="s">
        <v>462</v>
      </c>
    </row>
    <row r="3231" spans="1:7" x14ac:dyDescent="0.3">
      <c r="A3231">
        <v>3229</v>
      </c>
      <c r="B3231">
        <v>2024</v>
      </c>
      <c r="C3231">
        <v>7</v>
      </c>
      <c r="D3231" t="s">
        <v>587</v>
      </c>
      <c r="E3231" s="1">
        <v>2192163995.0931001</v>
      </c>
      <c r="F3231">
        <v>13.116736831632201</v>
      </c>
      <c r="G3231" t="s">
        <v>462</v>
      </c>
    </row>
    <row r="3232" spans="1:7" x14ac:dyDescent="0.3">
      <c r="A3232">
        <v>3230</v>
      </c>
      <c r="B3232">
        <v>2024</v>
      </c>
      <c r="C3232">
        <v>7</v>
      </c>
      <c r="D3232" t="s">
        <v>588</v>
      </c>
      <c r="E3232" s="1">
        <v>8407024390.8218403</v>
      </c>
      <c r="F3232">
        <v>17.3362585875315</v>
      </c>
      <c r="G3232" t="s">
        <v>462</v>
      </c>
    </row>
    <row r="3233" spans="1:7" x14ac:dyDescent="0.3">
      <c r="A3233">
        <v>3231</v>
      </c>
      <c r="B3233">
        <v>2024</v>
      </c>
      <c r="C3233">
        <v>7</v>
      </c>
      <c r="D3233" t="s">
        <v>589</v>
      </c>
      <c r="E3233" s="1">
        <v>1198291253.1898401</v>
      </c>
      <c r="F3233">
        <v>28.209065390913199</v>
      </c>
      <c r="G3233" t="s">
        <v>462</v>
      </c>
    </row>
    <row r="3234" spans="1:7" x14ac:dyDescent="0.3">
      <c r="A3234">
        <v>3232</v>
      </c>
      <c r="B3234">
        <v>2024</v>
      </c>
      <c r="C3234">
        <v>7</v>
      </c>
      <c r="D3234" t="s">
        <v>590</v>
      </c>
      <c r="E3234" s="1">
        <v>356173001.030999</v>
      </c>
      <c r="F3234">
        <v>47.913162007718803</v>
      </c>
      <c r="G3234" t="s">
        <v>462</v>
      </c>
    </row>
    <row r="3235" spans="1:7" x14ac:dyDescent="0.3">
      <c r="A3235">
        <v>3233</v>
      </c>
      <c r="B3235">
        <v>2024</v>
      </c>
      <c r="C3235">
        <v>7</v>
      </c>
      <c r="D3235" t="s">
        <v>591</v>
      </c>
      <c r="E3235" s="1">
        <v>454996731.91757298</v>
      </c>
      <c r="F3235">
        <v>56.481791762076803</v>
      </c>
      <c r="G3235" t="s">
        <v>462</v>
      </c>
    </row>
    <row r="3236" spans="1:7" x14ac:dyDescent="0.3">
      <c r="A3236">
        <v>3234</v>
      </c>
      <c r="B3236">
        <v>2024</v>
      </c>
      <c r="C3236">
        <v>7</v>
      </c>
      <c r="D3236" t="s">
        <v>592</v>
      </c>
      <c r="E3236" s="1">
        <v>521814786.00248098</v>
      </c>
      <c r="F3236">
        <v>64.087662419145502</v>
      </c>
      <c r="G3236" t="s">
        <v>462</v>
      </c>
    </row>
    <row r="3237" spans="1:7" x14ac:dyDescent="0.3">
      <c r="A3237">
        <v>3235</v>
      </c>
      <c r="B3237">
        <v>2024</v>
      </c>
      <c r="C3237">
        <v>7</v>
      </c>
      <c r="D3237" t="s">
        <v>593</v>
      </c>
      <c r="E3237" s="1">
        <v>432368951.73227799</v>
      </c>
      <c r="F3237">
        <v>88.2207627405556</v>
      </c>
      <c r="G3237" t="s">
        <v>462</v>
      </c>
    </row>
    <row r="3238" spans="1:7" x14ac:dyDescent="0.3">
      <c r="A3238">
        <v>3236</v>
      </c>
      <c r="B3238">
        <v>2024</v>
      </c>
      <c r="C3238">
        <v>7</v>
      </c>
      <c r="D3238" t="s">
        <v>594</v>
      </c>
      <c r="E3238" s="1">
        <v>686202133.41617095</v>
      </c>
      <c r="F3238">
        <v>63.837201733624497</v>
      </c>
      <c r="G3238" t="s">
        <v>462</v>
      </c>
    </row>
    <row r="3239" spans="1:7" x14ac:dyDescent="0.3">
      <c r="A3239">
        <v>3237</v>
      </c>
      <c r="B3239">
        <v>2024</v>
      </c>
      <c r="C3239">
        <v>7</v>
      </c>
      <c r="D3239" t="s">
        <v>595</v>
      </c>
      <c r="E3239" s="1">
        <v>443688167.58483201</v>
      </c>
      <c r="F3239">
        <v>105.59026076428199</v>
      </c>
      <c r="G3239" t="s">
        <v>462</v>
      </c>
    </row>
    <row r="3240" spans="1:7" x14ac:dyDescent="0.3">
      <c r="A3240">
        <v>3238</v>
      </c>
      <c r="B3240">
        <v>2024</v>
      </c>
      <c r="C3240">
        <v>7</v>
      </c>
      <c r="D3240" t="s">
        <v>596</v>
      </c>
      <c r="E3240" s="1">
        <v>547816756.07480204</v>
      </c>
      <c r="F3240">
        <v>97.159088545537003</v>
      </c>
      <c r="G3240" t="s">
        <v>462</v>
      </c>
    </row>
    <row r="3241" spans="1:7" x14ac:dyDescent="0.3">
      <c r="A3241">
        <v>3239</v>
      </c>
      <c r="B3241">
        <v>2024</v>
      </c>
      <c r="C3241">
        <v>8</v>
      </c>
      <c r="D3241" t="s">
        <v>558</v>
      </c>
      <c r="E3241" s="1">
        <v>1833825795.12988</v>
      </c>
      <c r="F3241">
        <v>0.93200841076349605</v>
      </c>
      <c r="G3241" t="s">
        <v>462</v>
      </c>
    </row>
    <row r="3242" spans="1:7" x14ac:dyDescent="0.3">
      <c r="A3242">
        <v>3240</v>
      </c>
      <c r="B3242">
        <v>2024</v>
      </c>
      <c r="C3242">
        <v>8</v>
      </c>
      <c r="D3242" t="s">
        <v>559</v>
      </c>
      <c r="E3242" s="1">
        <v>748665255.43713903</v>
      </c>
      <c r="F3242">
        <v>19.1004991270982</v>
      </c>
      <c r="G3242" t="s">
        <v>462</v>
      </c>
    </row>
    <row r="3243" spans="1:7" x14ac:dyDescent="0.3">
      <c r="A3243">
        <v>3241</v>
      </c>
      <c r="B3243">
        <v>2024</v>
      </c>
      <c r="C3243">
        <v>8</v>
      </c>
      <c r="D3243" t="s">
        <v>560</v>
      </c>
      <c r="E3243" s="1">
        <v>8269171080.7181702</v>
      </c>
      <c r="F3243">
        <v>24.2861199148178</v>
      </c>
      <c r="G3243" t="s">
        <v>462</v>
      </c>
    </row>
    <row r="3244" spans="1:7" x14ac:dyDescent="0.3">
      <c r="A3244">
        <v>3242</v>
      </c>
      <c r="B3244">
        <v>2024</v>
      </c>
      <c r="C3244">
        <v>8</v>
      </c>
      <c r="D3244" t="s">
        <v>561</v>
      </c>
      <c r="E3244" s="1">
        <v>721383548.63761795</v>
      </c>
      <c r="F3244">
        <v>45.722086812636803</v>
      </c>
      <c r="G3244" t="s">
        <v>462</v>
      </c>
    </row>
    <row r="3245" spans="1:7" x14ac:dyDescent="0.3">
      <c r="A3245">
        <v>3243</v>
      </c>
      <c r="B3245">
        <v>2024</v>
      </c>
      <c r="C3245">
        <v>8</v>
      </c>
      <c r="D3245" t="s">
        <v>562</v>
      </c>
      <c r="E3245" s="1">
        <v>258287561.34354299</v>
      </c>
      <c r="F3245">
        <v>60.632498096770703</v>
      </c>
      <c r="G3245" t="s">
        <v>462</v>
      </c>
    </row>
    <row r="3246" spans="1:7" x14ac:dyDescent="0.3">
      <c r="A3246">
        <v>3244</v>
      </c>
      <c r="B3246">
        <v>2024</v>
      </c>
      <c r="C3246">
        <v>8</v>
      </c>
      <c r="D3246" t="s">
        <v>563</v>
      </c>
      <c r="E3246" s="1">
        <v>610974628.21291006</v>
      </c>
      <c r="F3246">
        <v>21.551091410379499</v>
      </c>
      <c r="G3246" t="s">
        <v>462</v>
      </c>
    </row>
    <row r="3247" spans="1:7" x14ac:dyDescent="0.3">
      <c r="A3247">
        <v>3245</v>
      </c>
      <c r="B3247">
        <v>2024</v>
      </c>
      <c r="C3247">
        <v>8</v>
      </c>
      <c r="D3247" t="s">
        <v>564</v>
      </c>
      <c r="E3247" s="1">
        <v>227211778.53975901</v>
      </c>
      <c r="F3247">
        <v>35.518505507182503</v>
      </c>
      <c r="G3247" t="s">
        <v>462</v>
      </c>
    </row>
    <row r="3248" spans="1:7" x14ac:dyDescent="0.3">
      <c r="A3248">
        <v>3246</v>
      </c>
      <c r="B3248">
        <v>2024</v>
      </c>
      <c r="C3248">
        <v>8</v>
      </c>
      <c r="D3248" t="s">
        <v>565</v>
      </c>
      <c r="E3248" s="1">
        <v>3177950106.6955199</v>
      </c>
      <c r="F3248">
        <v>8.3035406357583401</v>
      </c>
      <c r="G3248" t="s">
        <v>462</v>
      </c>
    </row>
    <row r="3249" spans="1:7" x14ac:dyDescent="0.3">
      <c r="A3249">
        <v>3247</v>
      </c>
      <c r="B3249">
        <v>2024</v>
      </c>
      <c r="C3249">
        <v>8</v>
      </c>
      <c r="D3249" t="s">
        <v>566</v>
      </c>
      <c r="E3249" s="1">
        <v>7443299576.6343002</v>
      </c>
      <c r="F3249">
        <v>4.2786267118800998</v>
      </c>
      <c r="G3249" t="s">
        <v>462</v>
      </c>
    </row>
    <row r="3250" spans="1:7" x14ac:dyDescent="0.3">
      <c r="A3250">
        <v>3248</v>
      </c>
      <c r="B3250">
        <v>2024</v>
      </c>
      <c r="C3250">
        <v>8</v>
      </c>
      <c r="D3250" t="s">
        <v>567</v>
      </c>
      <c r="E3250" s="1">
        <v>320814751.264112</v>
      </c>
      <c r="F3250">
        <v>27.5739935579901</v>
      </c>
      <c r="G3250" t="s">
        <v>462</v>
      </c>
    </row>
    <row r="3251" spans="1:7" x14ac:dyDescent="0.3">
      <c r="A3251">
        <v>3249</v>
      </c>
      <c r="B3251">
        <v>2024</v>
      </c>
      <c r="C3251">
        <v>8</v>
      </c>
      <c r="D3251" t="s">
        <v>568</v>
      </c>
      <c r="E3251" s="1">
        <v>10295748731.2568</v>
      </c>
      <c r="F3251">
        <v>23.257881373444501</v>
      </c>
      <c r="G3251" t="s">
        <v>462</v>
      </c>
    </row>
    <row r="3252" spans="1:7" x14ac:dyDescent="0.3">
      <c r="A3252">
        <v>3250</v>
      </c>
      <c r="B3252">
        <v>2024</v>
      </c>
      <c r="C3252">
        <v>8</v>
      </c>
      <c r="D3252" t="s">
        <v>569</v>
      </c>
      <c r="E3252" s="1">
        <v>453167914.92408299</v>
      </c>
      <c r="F3252">
        <v>12.0426466093369</v>
      </c>
      <c r="G3252" t="s">
        <v>462</v>
      </c>
    </row>
    <row r="3253" spans="1:7" x14ac:dyDescent="0.3">
      <c r="A3253">
        <v>3251</v>
      </c>
      <c r="B3253">
        <v>2024</v>
      </c>
      <c r="C3253">
        <v>8</v>
      </c>
      <c r="D3253" t="s">
        <v>570</v>
      </c>
      <c r="E3253" s="1">
        <v>11800844813.4471</v>
      </c>
      <c r="F3253">
        <v>7.2170870318696503</v>
      </c>
      <c r="G3253" t="s">
        <v>462</v>
      </c>
    </row>
    <row r="3254" spans="1:7" x14ac:dyDescent="0.3">
      <c r="A3254">
        <v>3252</v>
      </c>
      <c r="B3254">
        <v>2024</v>
      </c>
      <c r="C3254">
        <v>8</v>
      </c>
      <c r="D3254" t="s">
        <v>571</v>
      </c>
      <c r="E3254" s="1">
        <v>376596900.34721798</v>
      </c>
      <c r="F3254">
        <v>12.848501404809999</v>
      </c>
      <c r="G3254" t="s">
        <v>462</v>
      </c>
    </row>
    <row r="3255" spans="1:7" x14ac:dyDescent="0.3">
      <c r="A3255">
        <v>3253</v>
      </c>
      <c r="B3255">
        <v>2024</v>
      </c>
      <c r="C3255">
        <v>8</v>
      </c>
      <c r="D3255" t="s">
        <v>572</v>
      </c>
      <c r="E3255" s="1">
        <v>445516204.77779102</v>
      </c>
      <c r="F3255">
        <v>9.7671879803997292</v>
      </c>
      <c r="G3255" t="s">
        <v>462</v>
      </c>
    </row>
    <row r="3256" spans="1:7" x14ac:dyDescent="0.3">
      <c r="A3256">
        <v>3254</v>
      </c>
      <c r="B3256">
        <v>2024</v>
      </c>
      <c r="C3256">
        <v>8</v>
      </c>
      <c r="D3256" t="s">
        <v>573</v>
      </c>
      <c r="E3256" s="1">
        <v>3676590388.79213</v>
      </c>
      <c r="F3256">
        <v>28.553576704376798</v>
      </c>
      <c r="G3256" t="s">
        <v>462</v>
      </c>
    </row>
    <row r="3257" spans="1:7" x14ac:dyDescent="0.3">
      <c r="A3257">
        <v>3255</v>
      </c>
      <c r="B3257">
        <v>2024</v>
      </c>
      <c r="C3257">
        <v>8</v>
      </c>
      <c r="D3257" t="s">
        <v>575</v>
      </c>
      <c r="E3257" s="1">
        <v>15608902054.800699</v>
      </c>
      <c r="F3257">
        <v>9.8927725862439395</v>
      </c>
      <c r="G3257" t="s">
        <v>462</v>
      </c>
    </row>
    <row r="3258" spans="1:7" x14ac:dyDescent="0.3">
      <c r="A3258">
        <v>3256</v>
      </c>
      <c r="B3258">
        <v>2024</v>
      </c>
      <c r="C3258">
        <v>8</v>
      </c>
      <c r="D3258" t="s">
        <v>576</v>
      </c>
      <c r="E3258" s="1">
        <v>9119548004.6359005</v>
      </c>
      <c r="F3258">
        <v>14.3003382605912</v>
      </c>
      <c r="G3258" t="s">
        <v>462</v>
      </c>
    </row>
    <row r="3259" spans="1:7" x14ac:dyDescent="0.3">
      <c r="A3259">
        <v>3257</v>
      </c>
      <c r="B3259">
        <v>2024</v>
      </c>
      <c r="C3259">
        <v>8</v>
      </c>
      <c r="E3259" s="1">
        <v>161501956.81839201</v>
      </c>
      <c r="F3259">
        <v>73.169370772250005</v>
      </c>
      <c r="G3259" t="s">
        <v>462</v>
      </c>
    </row>
    <row r="3260" spans="1:7" x14ac:dyDescent="0.3">
      <c r="A3260">
        <v>3258</v>
      </c>
      <c r="B3260">
        <v>2024</v>
      </c>
      <c r="C3260">
        <v>8</v>
      </c>
      <c r="E3260" s="1">
        <v>65243578.451299801</v>
      </c>
      <c r="F3260">
        <v>46.255537281856803</v>
      </c>
      <c r="G3260" t="s">
        <v>462</v>
      </c>
    </row>
    <row r="3261" spans="1:7" x14ac:dyDescent="0.3">
      <c r="A3261">
        <v>3259</v>
      </c>
      <c r="B3261">
        <v>2024</v>
      </c>
      <c r="C3261">
        <v>8</v>
      </c>
      <c r="E3261" s="1">
        <v>50371439.409029402</v>
      </c>
      <c r="F3261">
        <v>44.294831692669298</v>
      </c>
      <c r="G3261" t="s">
        <v>462</v>
      </c>
    </row>
    <row r="3262" spans="1:7" x14ac:dyDescent="0.3">
      <c r="A3262">
        <v>3260</v>
      </c>
      <c r="B3262">
        <v>2024</v>
      </c>
      <c r="C3262">
        <v>8</v>
      </c>
      <c r="D3262" t="s">
        <v>577</v>
      </c>
      <c r="E3262" s="1">
        <v>556126121.47272003</v>
      </c>
      <c r="F3262">
        <v>26.3901668250959</v>
      </c>
      <c r="G3262" t="s">
        <v>462</v>
      </c>
    </row>
    <row r="3263" spans="1:7" x14ac:dyDescent="0.3">
      <c r="A3263">
        <v>3261</v>
      </c>
      <c r="B3263">
        <v>2024</v>
      </c>
      <c r="C3263">
        <v>8</v>
      </c>
      <c r="D3263" t="s">
        <v>578</v>
      </c>
      <c r="E3263" s="1">
        <v>1024312239.624</v>
      </c>
      <c r="F3263">
        <v>8.0007012683379397</v>
      </c>
      <c r="G3263" t="s">
        <v>462</v>
      </c>
    </row>
    <row r="3264" spans="1:7" x14ac:dyDescent="0.3">
      <c r="A3264">
        <v>3262</v>
      </c>
      <c r="B3264">
        <v>2024</v>
      </c>
      <c r="C3264">
        <v>8</v>
      </c>
      <c r="D3264" t="s">
        <v>579</v>
      </c>
      <c r="E3264" s="1">
        <v>739992235.71109498</v>
      </c>
      <c r="F3264">
        <v>5.7341641920201196</v>
      </c>
      <c r="G3264" t="s">
        <v>462</v>
      </c>
    </row>
    <row r="3265" spans="1:7" x14ac:dyDescent="0.3">
      <c r="A3265">
        <v>3263</v>
      </c>
      <c r="B3265">
        <v>2024</v>
      </c>
      <c r="C3265">
        <v>8</v>
      </c>
      <c r="D3265" t="s">
        <v>580</v>
      </c>
      <c r="E3265" s="1">
        <v>5512709205.3105698</v>
      </c>
      <c r="F3265">
        <v>5.0944771308878796</v>
      </c>
      <c r="G3265" t="s">
        <v>462</v>
      </c>
    </row>
    <row r="3266" spans="1:7" x14ac:dyDescent="0.3">
      <c r="A3266">
        <v>3264</v>
      </c>
      <c r="B3266">
        <v>2024</v>
      </c>
      <c r="C3266">
        <v>8</v>
      </c>
      <c r="D3266" t="s">
        <v>581</v>
      </c>
      <c r="E3266" s="1">
        <v>7164472132.1464901</v>
      </c>
      <c r="F3266">
        <v>26.619033403765499</v>
      </c>
      <c r="G3266" t="s">
        <v>462</v>
      </c>
    </row>
    <row r="3267" spans="1:7" x14ac:dyDescent="0.3">
      <c r="A3267">
        <v>3265</v>
      </c>
      <c r="B3267">
        <v>2024</v>
      </c>
      <c r="C3267">
        <v>8</v>
      </c>
      <c r="D3267" t="s">
        <v>582</v>
      </c>
      <c r="E3267" s="1">
        <v>6661812818.3780298</v>
      </c>
      <c r="F3267">
        <v>17.192076028853901</v>
      </c>
      <c r="G3267" t="s">
        <v>462</v>
      </c>
    </row>
    <row r="3268" spans="1:7" x14ac:dyDescent="0.3">
      <c r="A3268">
        <v>3266</v>
      </c>
      <c r="B3268">
        <v>2024</v>
      </c>
      <c r="C3268">
        <v>8</v>
      </c>
      <c r="D3268" t="s">
        <v>583</v>
      </c>
      <c r="E3268" s="1">
        <v>406286451.81799197</v>
      </c>
      <c r="F3268">
        <v>44.502992456483398</v>
      </c>
      <c r="G3268" t="s">
        <v>462</v>
      </c>
    </row>
    <row r="3269" spans="1:7" x14ac:dyDescent="0.3">
      <c r="A3269">
        <v>3267</v>
      </c>
      <c r="B3269">
        <v>2024</v>
      </c>
      <c r="C3269">
        <v>8</v>
      </c>
      <c r="D3269" t="s">
        <v>584</v>
      </c>
      <c r="E3269" s="1">
        <v>3932706090.7608199</v>
      </c>
      <c r="F3269">
        <v>4.8541230364097103</v>
      </c>
      <c r="G3269" t="s">
        <v>462</v>
      </c>
    </row>
    <row r="3270" spans="1:7" x14ac:dyDescent="0.3">
      <c r="A3270">
        <v>3268</v>
      </c>
      <c r="B3270">
        <v>2024</v>
      </c>
      <c r="C3270">
        <v>8</v>
      </c>
      <c r="D3270" t="s">
        <v>585</v>
      </c>
      <c r="E3270" s="1">
        <v>3973088280.6458302</v>
      </c>
      <c r="F3270">
        <v>8.9622326012914293</v>
      </c>
      <c r="G3270" t="s">
        <v>462</v>
      </c>
    </row>
    <row r="3271" spans="1:7" x14ac:dyDescent="0.3">
      <c r="A3271">
        <v>3269</v>
      </c>
      <c r="B3271">
        <v>2024</v>
      </c>
      <c r="C3271">
        <v>8</v>
      </c>
      <c r="D3271" t="s">
        <v>586</v>
      </c>
      <c r="E3271" s="1">
        <v>5535120142.6341896</v>
      </c>
      <c r="F3271">
        <v>3.1625938888806799</v>
      </c>
      <c r="G3271" t="s">
        <v>462</v>
      </c>
    </row>
    <row r="3272" spans="1:7" x14ac:dyDescent="0.3">
      <c r="A3272">
        <v>3270</v>
      </c>
      <c r="B3272">
        <v>2024</v>
      </c>
      <c r="C3272">
        <v>8</v>
      </c>
      <c r="D3272" t="s">
        <v>587</v>
      </c>
      <c r="E3272" s="1">
        <v>2192163995.0931001</v>
      </c>
      <c r="F3272">
        <v>13.4032018776672</v>
      </c>
      <c r="G3272" t="s">
        <v>462</v>
      </c>
    </row>
    <row r="3273" spans="1:7" x14ac:dyDescent="0.3">
      <c r="A3273">
        <v>3271</v>
      </c>
      <c r="B3273">
        <v>2024</v>
      </c>
      <c r="C3273">
        <v>8</v>
      </c>
      <c r="D3273" t="s">
        <v>588</v>
      </c>
      <c r="E3273" s="1">
        <v>8407024390.8218403</v>
      </c>
      <c r="F3273">
        <v>13.8937418144214</v>
      </c>
      <c r="G3273" t="s">
        <v>462</v>
      </c>
    </row>
    <row r="3274" spans="1:7" x14ac:dyDescent="0.3">
      <c r="A3274">
        <v>3272</v>
      </c>
      <c r="B3274">
        <v>2024</v>
      </c>
      <c r="C3274">
        <v>8</v>
      </c>
      <c r="D3274" t="s">
        <v>589</v>
      </c>
      <c r="E3274" s="1">
        <v>1198291253.1898401</v>
      </c>
      <c r="F3274">
        <v>30.420796735695401</v>
      </c>
      <c r="G3274" t="s">
        <v>462</v>
      </c>
    </row>
    <row r="3275" spans="1:7" x14ac:dyDescent="0.3">
      <c r="A3275">
        <v>3273</v>
      </c>
      <c r="B3275">
        <v>2024</v>
      </c>
      <c r="C3275">
        <v>8</v>
      </c>
      <c r="D3275" t="s">
        <v>590</v>
      </c>
      <c r="E3275" s="1">
        <v>356173001.030999</v>
      </c>
      <c r="F3275">
        <v>45.111285235120903</v>
      </c>
      <c r="G3275" t="s">
        <v>462</v>
      </c>
    </row>
    <row r="3276" spans="1:7" x14ac:dyDescent="0.3">
      <c r="A3276">
        <v>3274</v>
      </c>
      <c r="B3276">
        <v>2024</v>
      </c>
      <c r="C3276">
        <v>8</v>
      </c>
      <c r="D3276" t="s">
        <v>591</v>
      </c>
      <c r="E3276" s="1">
        <v>454996731.91757298</v>
      </c>
      <c r="F3276">
        <v>51.218012779148403</v>
      </c>
      <c r="G3276" t="s">
        <v>462</v>
      </c>
    </row>
    <row r="3277" spans="1:7" x14ac:dyDescent="0.3">
      <c r="A3277">
        <v>3275</v>
      </c>
      <c r="B3277">
        <v>2024</v>
      </c>
      <c r="C3277">
        <v>8</v>
      </c>
      <c r="D3277" t="s">
        <v>592</v>
      </c>
      <c r="E3277" s="1">
        <v>521814786.00248098</v>
      </c>
      <c r="F3277">
        <v>51.178026019324697</v>
      </c>
      <c r="G3277" t="s">
        <v>462</v>
      </c>
    </row>
    <row r="3278" spans="1:7" x14ac:dyDescent="0.3">
      <c r="A3278">
        <v>3276</v>
      </c>
      <c r="B3278">
        <v>2024</v>
      </c>
      <c r="C3278">
        <v>8</v>
      </c>
      <c r="D3278" t="s">
        <v>593</v>
      </c>
      <c r="E3278" s="1">
        <v>432368951.73227799</v>
      </c>
      <c r="F3278">
        <v>56.054743120943897</v>
      </c>
      <c r="G3278" t="s">
        <v>462</v>
      </c>
    </row>
    <row r="3279" spans="1:7" x14ac:dyDescent="0.3">
      <c r="A3279">
        <v>3277</v>
      </c>
      <c r="B3279">
        <v>2024</v>
      </c>
      <c r="C3279">
        <v>8</v>
      </c>
      <c r="D3279" t="s">
        <v>594</v>
      </c>
      <c r="E3279" s="1">
        <v>686202133.41617095</v>
      </c>
      <c r="F3279">
        <v>48.367029723368603</v>
      </c>
      <c r="G3279" t="s">
        <v>462</v>
      </c>
    </row>
    <row r="3280" spans="1:7" x14ac:dyDescent="0.3">
      <c r="A3280">
        <v>3278</v>
      </c>
      <c r="B3280">
        <v>2024</v>
      </c>
      <c r="C3280">
        <v>8</v>
      </c>
      <c r="D3280" t="s">
        <v>595</v>
      </c>
      <c r="E3280" s="1">
        <v>443688167.58483201</v>
      </c>
      <c r="F3280">
        <v>57.346424472851098</v>
      </c>
      <c r="G3280" t="s">
        <v>462</v>
      </c>
    </row>
    <row r="3281" spans="1:7" x14ac:dyDescent="0.3">
      <c r="A3281">
        <v>3279</v>
      </c>
      <c r="B3281">
        <v>2024</v>
      </c>
      <c r="C3281">
        <v>8</v>
      </c>
      <c r="D3281" t="s">
        <v>596</v>
      </c>
      <c r="E3281" s="1">
        <v>547816756.07480204</v>
      </c>
      <c r="F3281">
        <v>35.3420710808143</v>
      </c>
      <c r="G3281" t="s">
        <v>462</v>
      </c>
    </row>
    <row r="3282" spans="1:7" x14ac:dyDescent="0.3">
      <c r="A3282">
        <v>3280</v>
      </c>
      <c r="B3282">
        <v>2024</v>
      </c>
      <c r="C3282">
        <v>9</v>
      </c>
      <c r="D3282" t="s">
        <v>558</v>
      </c>
      <c r="E3282" s="1">
        <v>1833825795.12988</v>
      </c>
      <c r="F3282">
        <v>1.8737481462337899</v>
      </c>
      <c r="G3282" t="s">
        <v>462</v>
      </c>
    </row>
    <row r="3283" spans="1:7" x14ac:dyDescent="0.3">
      <c r="A3283">
        <v>3281</v>
      </c>
      <c r="B3283">
        <v>2024</v>
      </c>
      <c r="C3283">
        <v>9</v>
      </c>
      <c r="D3283" t="s">
        <v>559</v>
      </c>
      <c r="E3283" s="1">
        <v>748665255.43713903</v>
      </c>
      <c r="F3283">
        <v>6.0969203217725303</v>
      </c>
      <c r="G3283" t="s">
        <v>462</v>
      </c>
    </row>
    <row r="3284" spans="1:7" x14ac:dyDescent="0.3">
      <c r="A3284">
        <v>3282</v>
      </c>
      <c r="B3284">
        <v>2024</v>
      </c>
      <c r="C3284">
        <v>9</v>
      </c>
      <c r="D3284" t="s">
        <v>560</v>
      </c>
      <c r="E3284" s="1">
        <v>8269171080.7181702</v>
      </c>
      <c r="F3284">
        <v>13.0254435902526</v>
      </c>
      <c r="G3284" t="s">
        <v>462</v>
      </c>
    </row>
    <row r="3285" spans="1:7" x14ac:dyDescent="0.3">
      <c r="A3285">
        <v>3283</v>
      </c>
      <c r="B3285">
        <v>2024</v>
      </c>
      <c r="C3285">
        <v>9</v>
      </c>
      <c r="D3285" t="s">
        <v>561</v>
      </c>
      <c r="E3285" s="1">
        <v>721383548.63761795</v>
      </c>
      <c r="F3285">
        <v>25.3477196755838</v>
      </c>
      <c r="G3285" t="s">
        <v>462</v>
      </c>
    </row>
    <row r="3286" spans="1:7" x14ac:dyDescent="0.3">
      <c r="A3286">
        <v>3284</v>
      </c>
      <c r="B3286">
        <v>2024</v>
      </c>
      <c r="C3286">
        <v>9</v>
      </c>
      <c r="D3286" t="s">
        <v>562</v>
      </c>
      <c r="E3286" s="1">
        <v>258287561.34354299</v>
      </c>
      <c r="F3286">
        <v>36.323075456756698</v>
      </c>
      <c r="G3286" t="s">
        <v>462</v>
      </c>
    </row>
    <row r="3287" spans="1:7" x14ac:dyDescent="0.3">
      <c r="A3287">
        <v>3285</v>
      </c>
      <c r="B3287">
        <v>2024</v>
      </c>
      <c r="C3287">
        <v>9</v>
      </c>
      <c r="D3287" t="s">
        <v>563</v>
      </c>
      <c r="E3287" s="1">
        <v>610974628.21291006</v>
      </c>
      <c r="F3287">
        <v>7.7064454277621204</v>
      </c>
      <c r="G3287" t="s">
        <v>462</v>
      </c>
    </row>
    <row r="3288" spans="1:7" x14ac:dyDescent="0.3">
      <c r="A3288">
        <v>3286</v>
      </c>
      <c r="B3288">
        <v>2024</v>
      </c>
      <c r="C3288">
        <v>9</v>
      </c>
      <c r="D3288" t="s">
        <v>564</v>
      </c>
      <c r="E3288" s="1">
        <v>227211778.53975901</v>
      </c>
      <c r="F3288">
        <v>22.997441054625799</v>
      </c>
      <c r="G3288" t="s">
        <v>462</v>
      </c>
    </row>
    <row r="3289" spans="1:7" x14ac:dyDescent="0.3">
      <c r="A3289">
        <v>3287</v>
      </c>
      <c r="B3289">
        <v>2024</v>
      </c>
      <c r="C3289">
        <v>9</v>
      </c>
      <c r="D3289" t="s">
        <v>565</v>
      </c>
      <c r="E3289" s="1">
        <v>3177950106.6955199</v>
      </c>
      <c r="F3289">
        <v>0.523649223970167</v>
      </c>
      <c r="G3289" t="s">
        <v>462</v>
      </c>
    </row>
    <row r="3290" spans="1:7" x14ac:dyDescent="0.3">
      <c r="A3290">
        <v>3288</v>
      </c>
      <c r="B3290">
        <v>2024</v>
      </c>
      <c r="C3290">
        <v>9</v>
      </c>
      <c r="D3290" t="s">
        <v>566</v>
      </c>
      <c r="E3290" s="1">
        <v>7443299576.6343002</v>
      </c>
      <c r="F3290">
        <v>2.61754672827862</v>
      </c>
      <c r="G3290" t="s">
        <v>462</v>
      </c>
    </row>
    <row r="3291" spans="1:7" x14ac:dyDescent="0.3">
      <c r="A3291">
        <v>3289</v>
      </c>
      <c r="B3291">
        <v>2024</v>
      </c>
      <c r="C3291">
        <v>9</v>
      </c>
      <c r="D3291" t="s">
        <v>567</v>
      </c>
      <c r="E3291" s="1">
        <v>320814751.264112</v>
      </c>
      <c r="F3291">
        <v>21.391005137160398</v>
      </c>
      <c r="G3291" t="s">
        <v>462</v>
      </c>
    </row>
    <row r="3292" spans="1:7" x14ac:dyDescent="0.3">
      <c r="A3292">
        <v>3290</v>
      </c>
      <c r="B3292">
        <v>2024</v>
      </c>
      <c r="C3292">
        <v>9</v>
      </c>
      <c r="D3292" t="s">
        <v>568</v>
      </c>
      <c r="E3292" s="1">
        <v>10295748731.2568</v>
      </c>
      <c r="F3292">
        <v>12.439157766606399</v>
      </c>
      <c r="G3292" t="s">
        <v>462</v>
      </c>
    </row>
    <row r="3293" spans="1:7" x14ac:dyDescent="0.3">
      <c r="A3293">
        <v>3291</v>
      </c>
      <c r="B3293">
        <v>2024</v>
      </c>
      <c r="C3293">
        <v>9</v>
      </c>
      <c r="D3293" t="s">
        <v>569</v>
      </c>
      <c r="E3293" s="1">
        <v>453167914.92408299</v>
      </c>
      <c r="F3293">
        <v>7.7962292400402999</v>
      </c>
      <c r="G3293" t="s">
        <v>462</v>
      </c>
    </row>
    <row r="3294" spans="1:7" x14ac:dyDescent="0.3">
      <c r="A3294">
        <v>3292</v>
      </c>
      <c r="B3294">
        <v>2024</v>
      </c>
      <c r="C3294">
        <v>9</v>
      </c>
      <c r="D3294" t="s">
        <v>570</v>
      </c>
      <c r="E3294" s="1">
        <v>11800844813.4471</v>
      </c>
      <c r="F3294">
        <v>4.3989049654714396</v>
      </c>
      <c r="G3294" t="s">
        <v>462</v>
      </c>
    </row>
    <row r="3295" spans="1:7" x14ac:dyDescent="0.3">
      <c r="A3295">
        <v>3293</v>
      </c>
      <c r="B3295">
        <v>2024</v>
      </c>
      <c r="C3295">
        <v>9</v>
      </c>
      <c r="D3295" t="s">
        <v>571</v>
      </c>
      <c r="E3295" s="1">
        <v>376596900.34721798</v>
      </c>
      <c r="F3295">
        <v>15.265329817077699</v>
      </c>
      <c r="G3295" t="s">
        <v>462</v>
      </c>
    </row>
    <row r="3296" spans="1:7" x14ac:dyDescent="0.3">
      <c r="A3296">
        <v>3294</v>
      </c>
      <c r="B3296">
        <v>2024</v>
      </c>
      <c r="C3296">
        <v>9</v>
      </c>
      <c r="D3296" t="s">
        <v>572</v>
      </c>
      <c r="E3296" s="1">
        <v>445516204.77779102</v>
      </c>
      <c r="F3296">
        <v>6.8089030452935502</v>
      </c>
      <c r="G3296" t="s">
        <v>462</v>
      </c>
    </row>
    <row r="3297" spans="1:7" x14ac:dyDescent="0.3">
      <c r="A3297">
        <v>3295</v>
      </c>
      <c r="B3297">
        <v>2024</v>
      </c>
      <c r="C3297">
        <v>9</v>
      </c>
      <c r="D3297" t="s">
        <v>573</v>
      </c>
      <c r="E3297" s="1">
        <v>3676590388.79213</v>
      </c>
      <c r="F3297">
        <v>18.5566855934179</v>
      </c>
      <c r="G3297" t="s">
        <v>462</v>
      </c>
    </row>
    <row r="3298" spans="1:7" x14ac:dyDescent="0.3">
      <c r="A3298">
        <v>3296</v>
      </c>
      <c r="B3298">
        <v>2024</v>
      </c>
      <c r="C3298">
        <v>9</v>
      </c>
      <c r="D3298" t="s">
        <v>575</v>
      </c>
      <c r="E3298" s="1">
        <v>15608902054.800699</v>
      </c>
      <c r="F3298">
        <v>9.5050628685483307</v>
      </c>
      <c r="G3298" t="s">
        <v>462</v>
      </c>
    </row>
    <row r="3299" spans="1:7" x14ac:dyDescent="0.3">
      <c r="A3299">
        <v>3297</v>
      </c>
      <c r="B3299">
        <v>2024</v>
      </c>
      <c r="C3299">
        <v>9</v>
      </c>
      <c r="D3299" t="s">
        <v>576</v>
      </c>
      <c r="E3299" s="1">
        <v>9119548004.6359005</v>
      </c>
      <c r="F3299">
        <v>14.458450795914001</v>
      </c>
      <c r="G3299" t="s">
        <v>462</v>
      </c>
    </row>
    <row r="3300" spans="1:7" x14ac:dyDescent="0.3">
      <c r="A3300">
        <v>3298</v>
      </c>
      <c r="B3300">
        <v>2024</v>
      </c>
      <c r="C3300">
        <v>9</v>
      </c>
      <c r="E3300" s="1">
        <v>161501956.81839201</v>
      </c>
      <c r="F3300">
        <v>16.595273012980002</v>
      </c>
      <c r="G3300" t="s">
        <v>462</v>
      </c>
    </row>
    <row r="3301" spans="1:7" x14ac:dyDescent="0.3">
      <c r="A3301">
        <v>3299</v>
      </c>
      <c r="B3301">
        <v>2024</v>
      </c>
      <c r="C3301">
        <v>9</v>
      </c>
      <c r="E3301" s="1">
        <v>65243578.451299801</v>
      </c>
      <c r="F3301">
        <v>54.7527649808437</v>
      </c>
      <c r="G3301" t="s">
        <v>462</v>
      </c>
    </row>
    <row r="3302" spans="1:7" x14ac:dyDescent="0.3">
      <c r="A3302">
        <v>3300</v>
      </c>
      <c r="B3302">
        <v>2024</v>
      </c>
      <c r="C3302">
        <v>9</v>
      </c>
      <c r="E3302" s="1">
        <v>50371439.409029402</v>
      </c>
      <c r="F3302">
        <v>50.296560465078798</v>
      </c>
      <c r="G3302" t="s">
        <v>462</v>
      </c>
    </row>
    <row r="3303" spans="1:7" x14ac:dyDescent="0.3">
      <c r="A3303">
        <v>3301</v>
      </c>
      <c r="B3303">
        <v>2024</v>
      </c>
      <c r="C3303">
        <v>9</v>
      </c>
      <c r="D3303" t="s">
        <v>577</v>
      </c>
      <c r="E3303" s="1">
        <v>556126121.47272003</v>
      </c>
      <c r="F3303">
        <v>27.047050731291701</v>
      </c>
      <c r="G3303" t="s">
        <v>462</v>
      </c>
    </row>
    <row r="3304" spans="1:7" x14ac:dyDescent="0.3">
      <c r="A3304">
        <v>3302</v>
      </c>
      <c r="B3304">
        <v>2024</v>
      </c>
      <c r="C3304">
        <v>9</v>
      </c>
      <c r="D3304" t="s">
        <v>578</v>
      </c>
      <c r="E3304" s="1">
        <v>1024312239.624</v>
      </c>
      <c r="F3304">
        <v>11.2338301803813</v>
      </c>
      <c r="G3304" t="s">
        <v>462</v>
      </c>
    </row>
    <row r="3305" spans="1:7" x14ac:dyDescent="0.3">
      <c r="A3305">
        <v>3303</v>
      </c>
      <c r="B3305">
        <v>2024</v>
      </c>
      <c r="C3305">
        <v>9</v>
      </c>
      <c r="D3305" t="s">
        <v>579</v>
      </c>
      <c r="E3305" s="1">
        <v>739992235.71109498</v>
      </c>
      <c r="F3305">
        <v>0.62319904193854203</v>
      </c>
      <c r="G3305" t="s">
        <v>462</v>
      </c>
    </row>
    <row r="3306" spans="1:7" x14ac:dyDescent="0.3">
      <c r="A3306">
        <v>3304</v>
      </c>
      <c r="B3306">
        <v>2024</v>
      </c>
      <c r="C3306">
        <v>9</v>
      </c>
      <c r="D3306" t="s">
        <v>580</v>
      </c>
      <c r="E3306" s="1">
        <v>5512709205.3105698</v>
      </c>
      <c r="F3306">
        <v>4.9504788288274399</v>
      </c>
      <c r="G3306" t="s">
        <v>462</v>
      </c>
    </row>
    <row r="3307" spans="1:7" x14ac:dyDescent="0.3">
      <c r="A3307">
        <v>3305</v>
      </c>
      <c r="B3307">
        <v>2024</v>
      </c>
      <c r="C3307">
        <v>9</v>
      </c>
      <c r="D3307" t="s">
        <v>581</v>
      </c>
      <c r="E3307" s="1">
        <v>7164472132.1464901</v>
      </c>
      <c r="F3307">
        <v>19.038944962590801</v>
      </c>
      <c r="G3307" t="s">
        <v>462</v>
      </c>
    </row>
    <row r="3308" spans="1:7" x14ac:dyDescent="0.3">
      <c r="A3308">
        <v>3306</v>
      </c>
      <c r="B3308">
        <v>2024</v>
      </c>
      <c r="C3308">
        <v>9</v>
      </c>
      <c r="D3308" t="s">
        <v>582</v>
      </c>
      <c r="E3308" s="1">
        <v>6661812818.3780298</v>
      </c>
      <c r="F3308">
        <v>14.172651054117299</v>
      </c>
      <c r="G3308" t="s">
        <v>462</v>
      </c>
    </row>
    <row r="3309" spans="1:7" x14ac:dyDescent="0.3">
      <c r="A3309">
        <v>3307</v>
      </c>
      <c r="B3309">
        <v>2024</v>
      </c>
      <c r="C3309">
        <v>9</v>
      </c>
      <c r="D3309" t="s">
        <v>583</v>
      </c>
      <c r="E3309" s="1">
        <v>406286451.81799197</v>
      </c>
      <c r="F3309">
        <v>17.082044983211901</v>
      </c>
      <c r="G3309" t="s">
        <v>462</v>
      </c>
    </row>
    <row r="3310" spans="1:7" x14ac:dyDescent="0.3">
      <c r="A3310">
        <v>3308</v>
      </c>
      <c r="B3310">
        <v>2024</v>
      </c>
      <c r="C3310">
        <v>9</v>
      </c>
      <c r="D3310" t="s">
        <v>584</v>
      </c>
      <c r="E3310" s="1">
        <v>3932706090.7608199</v>
      </c>
      <c r="F3310">
        <v>4.3869212436270198E-3</v>
      </c>
      <c r="G3310" t="s">
        <v>462</v>
      </c>
    </row>
    <row r="3311" spans="1:7" x14ac:dyDescent="0.3">
      <c r="A3311">
        <v>3309</v>
      </c>
      <c r="B3311">
        <v>2024</v>
      </c>
      <c r="C3311">
        <v>9</v>
      </c>
      <c r="D3311" t="s">
        <v>585</v>
      </c>
      <c r="E3311" s="1">
        <v>3973088280.6458302</v>
      </c>
      <c r="F3311">
        <v>0.97372188398418602</v>
      </c>
      <c r="G3311" t="s">
        <v>462</v>
      </c>
    </row>
    <row r="3312" spans="1:7" x14ac:dyDescent="0.3">
      <c r="A3312">
        <v>3310</v>
      </c>
      <c r="B3312">
        <v>2024</v>
      </c>
      <c r="C3312">
        <v>9</v>
      </c>
      <c r="D3312" t="s">
        <v>586</v>
      </c>
      <c r="E3312" s="1">
        <v>5535120142.6341896</v>
      </c>
      <c r="F3312">
        <v>0.17771129795139801</v>
      </c>
      <c r="G3312" t="s">
        <v>462</v>
      </c>
    </row>
    <row r="3313" spans="1:7" x14ac:dyDescent="0.3">
      <c r="A3313">
        <v>3311</v>
      </c>
      <c r="B3313">
        <v>2024</v>
      </c>
      <c r="C3313">
        <v>9</v>
      </c>
      <c r="D3313" t="s">
        <v>587</v>
      </c>
      <c r="E3313" s="1">
        <v>2192163995.0931001</v>
      </c>
      <c r="F3313">
        <v>3.6710521860976102</v>
      </c>
      <c r="G3313" t="s">
        <v>462</v>
      </c>
    </row>
    <row r="3314" spans="1:7" x14ac:dyDescent="0.3">
      <c r="A3314">
        <v>3312</v>
      </c>
      <c r="B3314">
        <v>2024</v>
      </c>
      <c r="C3314">
        <v>9</v>
      </c>
      <c r="D3314" t="s">
        <v>588</v>
      </c>
      <c r="E3314" s="1">
        <v>8407024390.8218403</v>
      </c>
      <c r="F3314">
        <v>12.126446668155801</v>
      </c>
      <c r="G3314" t="s">
        <v>462</v>
      </c>
    </row>
    <row r="3315" spans="1:7" x14ac:dyDescent="0.3">
      <c r="A3315">
        <v>3313</v>
      </c>
      <c r="B3315">
        <v>2024</v>
      </c>
      <c r="C3315">
        <v>9</v>
      </c>
      <c r="D3315" t="s">
        <v>589</v>
      </c>
      <c r="E3315" s="1">
        <v>1198291253.1898401</v>
      </c>
      <c r="F3315">
        <v>11.0928283618466</v>
      </c>
      <c r="G3315" t="s">
        <v>462</v>
      </c>
    </row>
    <row r="3316" spans="1:7" x14ac:dyDescent="0.3">
      <c r="A3316">
        <v>3314</v>
      </c>
      <c r="B3316">
        <v>2024</v>
      </c>
      <c r="C3316">
        <v>9</v>
      </c>
      <c r="D3316" t="s">
        <v>590</v>
      </c>
      <c r="E3316" s="1">
        <v>356173001.030999</v>
      </c>
      <c r="F3316">
        <v>22.6189155065045</v>
      </c>
      <c r="G3316" t="s">
        <v>462</v>
      </c>
    </row>
    <row r="3317" spans="1:7" x14ac:dyDescent="0.3">
      <c r="A3317">
        <v>3315</v>
      </c>
      <c r="B3317">
        <v>2024</v>
      </c>
      <c r="C3317">
        <v>9</v>
      </c>
      <c r="D3317" t="s">
        <v>591</v>
      </c>
      <c r="E3317" s="1">
        <v>454996731.91757298</v>
      </c>
      <c r="F3317">
        <v>25.8299975718847</v>
      </c>
      <c r="G3317" t="s">
        <v>462</v>
      </c>
    </row>
    <row r="3318" spans="1:7" x14ac:dyDescent="0.3">
      <c r="A3318">
        <v>3316</v>
      </c>
      <c r="B3318">
        <v>2024</v>
      </c>
      <c r="C3318">
        <v>9</v>
      </c>
      <c r="D3318" t="s">
        <v>592</v>
      </c>
      <c r="E3318" s="1">
        <v>521814786.00248098</v>
      </c>
      <c r="F3318">
        <v>31.6421271314316</v>
      </c>
      <c r="G3318" t="s">
        <v>462</v>
      </c>
    </row>
    <row r="3319" spans="1:7" x14ac:dyDescent="0.3">
      <c r="A3319">
        <v>3317</v>
      </c>
      <c r="B3319">
        <v>2024</v>
      </c>
      <c r="C3319">
        <v>9</v>
      </c>
      <c r="D3319" t="s">
        <v>593</v>
      </c>
      <c r="E3319" s="1">
        <v>432368951.73227799</v>
      </c>
      <c r="F3319">
        <v>39.249377502211203</v>
      </c>
      <c r="G3319" t="s">
        <v>462</v>
      </c>
    </row>
    <row r="3320" spans="1:7" x14ac:dyDescent="0.3">
      <c r="A3320">
        <v>3318</v>
      </c>
      <c r="B3320">
        <v>2024</v>
      </c>
      <c r="C3320">
        <v>9</v>
      </c>
      <c r="D3320" t="s">
        <v>594</v>
      </c>
      <c r="E3320" s="1">
        <v>686202133.41617095</v>
      </c>
      <c r="F3320">
        <v>32.593255399522803</v>
      </c>
      <c r="G3320" t="s">
        <v>462</v>
      </c>
    </row>
    <row r="3321" spans="1:7" x14ac:dyDescent="0.3">
      <c r="A3321">
        <v>3319</v>
      </c>
      <c r="B3321">
        <v>2024</v>
      </c>
      <c r="C3321">
        <v>9</v>
      </c>
      <c r="D3321" t="s">
        <v>595</v>
      </c>
      <c r="E3321" s="1">
        <v>443688167.58483201</v>
      </c>
      <c r="F3321">
        <v>41.865920966051497</v>
      </c>
      <c r="G3321" t="s">
        <v>462</v>
      </c>
    </row>
    <row r="3322" spans="1:7" x14ac:dyDescent="0.3">
      <c r="A3322">
        <v>3320</v>
      </c>
      <c r="B3322">
        <v>2024</v>
      </c>
      <c r="C3322">
        <v>9</v>
      </c>
      <c r="D3322" t="s">
        <v>596</v>
      </c>
      <c r="E3322" s="1">
        <v>547816756.07480204</v>
      </c>
      <c r="F3322">
        <v>32.705467881697601</v>
      </c>
      <c r="G3322" t="s">
        <v>462</v>
      </c>
    </row>
    <row r="3323" spans="1:7" x14ac:dyDescent="0.3">
      <c r="A3323">
        <v>3321</v>
      </c>
      <c r="B3323">
        <v>2024</v>
      </c>
      <c r="C3323">
        <v>10</v>
      </c>
      <c r="D3323" t="s">
        <v>558</v>
      </c>
      <c r="E3323" s="1">
        <v>1833825795.12988</v>
      </c>
      <c r="F3323">
        <v>5.4916189436003204</v>
      </c>
      <c r="G3323" t="s">
        <v>462</v>
      </c>
    </row>
    <row r="3324" spans="1:7" x14ac:dyDescent="0.3">
      <c r="A3324">
        <v>3322</v>
      </c>
      <c r="B3324">
        <v>2024</v>
      </c>
      <c r="C3324">
        <v>10</v>
      </c>
      <c r="D3324" t="s">
        <v>559</v>
      </c>
      <c r="E3324" s="1">
        <v>748665255.43713903</v>
      </c>
      <c r="F3324">
        <v>68.321247845049001</v>
      </c>
      <c r="G3324" t="s">
        <v>462</v>
      </c>
    </row>
    <row r="3325" spans="1:7" x14ac:dyDescent="0.3">
      <c r="A3325">
        <v>3323</v>
      </c>
      <c r="B3325">
        <v>2024</v>
      </c>
      <c r="C3325">
        <v>10</v>
      </c>
      <c r="D3325" t="s">
        <v>560</v>
      </c>
      <c r="E3325" s="1">
        <v>8269171080.7181702</v>
      </c>
      <c r="F3325">
        <v>18.208510566218301</v>
      </c>
      <c r="G3325" t="s">
        <v>462</v>
      </c>
    </row>
    <row r="3326" spans="1:7" x14ac:dyDescent="0.3">
      <c r="A3326">
        <v>3324</v>
      </c>
      <c r="B3326">
        <v>2024</v>
      </c>
      <c r="C3326">
        <v>10</v>
      </c>
      <c r="D3326" t="s">
        <v>561</v>
      </c>
      <c r="E3326" s="1">
        <v>721383548.63761795</v>
      </c>
      <c r="F3326">
        <v>65.088181157160307</v>
      </c>
      <c r="G3326" t="s">
        <v>462</v>
      </c>
    </row>
    <row r="3327" spans="1:7" x14ac:dyDescent="0.3">
      <c r="A3327">
        <v>3325</v>
      </c>
      <c r="B3327">
        <v>2024</v>
      </c>
      <c r="C3327">
        <v>10</v>
      </c>
      <c r="D3327" t="s">
        <v>562</v>
      </c>
      <c r="E3327" s="1">
        <v>258287561.34354299</v>
      </c>
      <c r="F3327">
        <v>86.165204571031396</v>
      </c>
      <c r="G3327" t="s">
        <v>462</v>
      </c>
    </row>
    <row r="3328" spans="1:7" x14ac:dyDescent="0.3">
      <c r="A3328">
        <v>3326</v>
      </c>
      <c r="B3328">
        <v>2024</v>
      </c>
      <c r="C3328">
        <v>10</v>
      </c>
      <c r="D3328" t="s">
        <v>563</v>
      </c>
      <c r="E3328" s="1">
        <v>610974628.21291006</v>
      </c>
      <c r="F3328">
        <v>51.866485009940703</v>
      </c>
      <c r="G3328" t="s">
        <v>462</v>
      </c>
    </row>
    <row r="3329" spans="1:7" x14ac:dyDescent="0.3">
      <c r="A3329">
        <v>3327</v>
      </c>
      <c r="B3329">
        <v>2024</v>
      </c>
      <c r="C3329">
        <v>10</v>
      </c>
      <c r="D3329" t="s">
        <v>564</v>
      </c>
      <c r="E3329" s="1">
        <v>227211778.53975901</v>
      </c>
      <c r="F3329">
        <v>61.670546921552301</v>
      </c>
      <c r="G3329" t="s">
        <v>462</v>
      </c>
    </row>
    <row r="3330" spans="1:7" x14ac:dyDescent="0.3">
      <c r="A3330">
        <v>3328</v>
      </c>
      <c r="B3330">
        <v>2024</v>
      </c>
      <c r="C3330">
        <v>10</v>
      </c>
      <c r="D3330" t="s">
        <v>565</v>
      </c>
      <c r="E3330" s="1">
        <v>3177950106.6955199</v>
      </c>
      <c r="F3330">
        <v>24.777604449057101</v>
      </c>
      <c r="G3330" t="s">
        <v>462</v>
      </c>
    </row>
    <row r="3331" spans="1:7" x14ac:dyDescent="0.3">
      <c r="A3331">
        <v>3329</v>
      </c>
      <c r="B3331">
        <v>2024</v>
      </c>
      <c r="C3331">
        <v>10</v>
      </c>
      <c r="D3331" t="s">
        <v>566</v>
      </c>
      <c r="E3331" s="1">
        <v>7443299576.6343002</v>
      </c>
      <c r="F3331">
        <v>13.221158907048199</v>
      </c>
      <c r="G3331" t="s">
        <v>462</v>
      </c>
    </row>
    <row r="3332" spans="1:7" x14ac:dyDescent="0.3">
      <c r="A3332">
        <v>3330</v>
      </c>
      <c r="B3332">
        <v>2024</v>
      </c>
      <c r="C3332">
        <v>10</v>
      </c>
      <c r="D3332" t="s">
        <v>567</v>
      </c>
      <c r="E3332" s="1">
        <v>320814751.264112</v>
      </c>
      <c r="F3332">
        <v>68.589831503339099</v>
      </c>
      <c r="G3332" t="s">
        <v>462</v>
      </c>
    </row>
    <row r="3333" spans="1:7" x14ac:dyDescent="0.3">
      <c r="A3333">
        <v>3331</v>
      </c>
      <c r="B3333">
        <v>2024</v>
      </c>
      <c r="C3333">
        <v>10</v>
      </c>
      <c r="D3333" t="s">
        <v>568</v>
      </c>
      <c r="E3333" s="1">
        <v>10295748731.2568</v>
      </c>
      <c r="F3333">
        <v>20.335355419842799</v>
      </c>
      <c r="G3333" t="s">
        <v>462</v>
      </c>
    </row>
    <row r="3334" spans="1:7" x14ac:dyDescent="0.3">
      <c r="A3334">
        <v>3332</v>
      </c>
      <c r="B3334">
        <v>2024</v>
      </c>
      <c r="C3334">
        <v>10</v>
      </c>
      <c r="D3334" t="s">
        <v>569</v>
      </c>
      <c r="E3334" s="1">
        <v>453167914.92408299</v>
      </c>
      <c r="F3334">
        <v>30.463188430480699</v>
      </c>
      <c r="G3334" t="s">
        <v>462</v>
      </c>
    </row>
    <row r="3335" spans="1:7" x14ac:dyDescent="0.3">
      <c r="A3335">
        <v>3333</v>
      </c>
      <c r="B3335">
        <v>2024</v>
      </c>
      <c r="C3335">
        <v>10</v>
      </c>
      <c r="D3335" t="s">
        <v>570</v>
      </c>
      <c r="E3335" s="1">
        <v>11800844813.4471</v>
      </c>
      <c r="F3335">
        <v>19.8174520625527</v>
      </c>
      <c r="G3335" t="s">
        <v>462</v>
      </c>
    </row>
    <row r="3336" spans="1:7" x14ac:dyDescent="0.3">
      <c r="A3336">
        <v>3334</v>
      </c>
      <c r="B3336">
        <v>2024</v>
      </c>
      <c r="C3336">
        <v>10</v>
      </c>
      <c r="D3336" t="s">
        <v>571</v>
      </c>
      <c r="E3336" s="1">
        <v>376596900.34721798</v>
      </c>
      <c r="F3336">
        <v>55.539142026980798</v>
      </c>
      <c r="G3336" t="s">
        <v>462</v>
      </c>
    </row>
    <row r="3337" spans="1:7" x14ac:dyDescent="0.3">
      <c r="A3337">
        <v>3335</v>
      </c>
      <c r="B3337">
        <v>2024</v>
      </c>
      <c r="C3337">
        <v>10</v>
      </c>
      <c r="D3337" t="s">
        <v>572</v>
      </c>
      <c r="E3337" s="1">
        <v>445516204.77779102</v>
      </c>
      <c r="F3337">
        <v>36.308124828869502</v>
      </c>
      <c r="G3337" t="s">
        <v>462</v>
      </c>
    </row>
    <row r="3338" spans="1:7" x14ac:dyDescent="0.3">
      <c r="A3338">
        <v>3336</v>
      </c>
      <c r="B3338">
        <v>2024</v>
      </c>
      <c r="C3338">
        <v>10</v>
      </c>
      <c r="D3338" t="s">
        <v>573</v>
      </c>
      <c r="E3338" s="1">
        <v>3676590388.79213</v>
      </c>
      <c r="F3338">
        <v>18.638837075941801</v>
      </c>
      <c r="G3338" t="s">
        <v>462</v>
      </c>
    </row>
    <row r="3339" spans="1:7" x14ac:dyDescent="0.3">
      <c r="A3339">
        <v>3337</v>
      </c>
      <c r="B3339">
        <v>2024</v>
      </c>
      <c r="C3339">
        <v>10</v>
      </c>
      <c r="D3339" t="s">
        <v>575</v>
      </c>
      <c r="E3339" s="1">
        <v>15608902054.800699</v>
      </c>
      <c r="F3339">
        <v>18.2445625087949</v>
      </c>
      <c r="G3339" t="s">
        <v>462</v>
      </c>
    </row>
    <row r="3340" spans="1:7" x14ac:dyDescent="0.3">
      <c r="A3340">
        <v>3338</v>
      </c>
      <c r="B3340">
        <v>2024</v>
      </c>
      <c r="C3340">
        <v>10</v>
      </c>
      <c r="D3340" t="s">
        <v>576</v>
      </c>
      <c r="E3340" s="1">
        <v>9119548004.6359005</v>
      </c>
      <c r="F3340">
        <v>22.0897066141499</v>
      </c>
      <c r="G3340" t="s">
        <v>462</v>
      </c>
    </row>
    <row r="3341" spans="1:7" x14ac:dyDescent="0.3">
      <c r="A3341">
        <v>3339</v>
      </c>
      <c r="B3341">
        <v>2024</v>
      </c>
      <c r="C3341">
        <v>10</v>
      </c>
      <c r="E3341" s="1">
        <v>161501956.81839201</v>
      </c>
      <c r="F3341">
        <v>26.470617546922501</v>
      </c>
      <c r="G3341" t="s">
        <v>462</v>
      </c>
    </row>
    <row r="3342" spans="1:7" x14ac:dyDescent="0.3">
      <c r="A3342">
        <v>3340</v>
      </c>
      <c r="B3342">
        <v>2024</v>
      </c>
      <c r="C3342">
        <v>10</v>
      </c>
      <c r="E3342" s="1">
        <v>65243578.451299801</v>
      </c>
      <c r="F3342">
        <v>28.962121570363902</v>
      </c>
      <c r="G3342" t="s">
        <v>462</v>
      </c>
    </row>
    <row r="3343" spans="1:7" x14ac:dyDescent="0.3">
      <c r="A3343">
        <v>3341</v>
      </c>
      <c r="B3343">
        <v>2024</v>
      </c>
      <c r="C3343">
        <v>10</v>
      </c>
      <c r="E3343" s="1">
        <v>50371439.409029402</v>
      </c>
      <c r="F3343">
        <v>23.688807008089402</v>
      </c>
      <c r="G3343" t="s">
        <v>462</v>
      </c>
    </row>
    <row r="3344" spans="1:7" x14ac:dyDescent="0.3">
      <c r="A3344">
        <v>3342</v>
      </c>
      <c r="B3344">
        <v>2024</v>
      </c>
      <c r="C3344">
        <v>10</v>
      </c>
      <c r="D3344" t="s">
        <v>577</v>
      </c>
      <c r="E3344" s="1">
        <v>556126121.47272003</v>
      </c>
      <c r="F3344">
        <v>75.196943581650203</v>
      </c>
      <c r="G3344" t="s">
        <v>462</v>
      </c>
    </row>
    <row r="3345" spans="1:7" x14ac:dyDescent="0.3">
      <c r="A3345">
        <v>3343</v>
      </c>
      <c r="B3345">
        <v>2024</v>
      </c>
      <c r="C3345">
        <v>10</v>
      </c>
      <c r="D3345" t="s">
        <v>578</v>
      </c>
      <c r="E3345" s="1">
        <v>1024312239.624</v>
      </c>
      <c r="F3345">
        <v>36.570104283520401</v>
      </c>
      <c r="G3345" t="s">
        <v>462</v>
      </c>
    </row>
    <row r="3346" spans="1:7" x14ac:dyDescent="0.3">
      <c r="A3346">
        <v>3344</v>
      </c>
      <c r="B3346">
        <v>2024</v>
      </c>
      <c r="C3346">
        <v>10</v>
      </c>
      <c r="D3346" t="s">
        <v>579</v>
      </c>
      <c r="E3346" s="1">
        <v>739992235.71109498</v>
      </c>
      <c r="F3346">
        <v>21.925813350794499</v>
      </c>
      <c r="G3346" t="s">
        <v>462</v>
      </c>
    </row>
    <row r="3347" spans="1:7" x14ac:dyDescent="0.3">
      <c r="A3347">
        <v>3345</v>
      </c>
      <c r="B3347">
        <v>2024</v>
      </c>
      <c r="C3347">
        <v>10</v>
      </c>
      <c r="D3347" t="s">
        <v>580</v>
      </c>
      <c r="E3347" s="1">
        <v>5512709205.3105698</v>
      </c>
      <c r="F3347">
        <v>13.619937023425001</v>
      </c>
      <c r="G3347" t="s">
        <v>462</v>
      </c>
    </row>
    <row r="3348" spans="1:7" x14ac:dyDescent="0.3">
      <c r="A3348">
        <v>3346</v>
      </c>
      <c r="B3348">
        <v>2024</v>
      </c>
      <c r="C3348">
        <v>10</v>
      </c>
      <c r="D3348" t="s">
        <v>581</v>
      </c>
      <c r="E3348" s="1">
        <v>7164472132.1464901</v>
      </c>
      <c r="F3348">
        <v>28.9059334453524</v>
      </c>
      <c r="G3348" t="s">
        <v>462</v>
      </c>
    </row>
    <row r="3349" spans="1:7" x14ac:dyDescent="0.3">
      <c r="A3349">
        <v>3347</v>
      </c>
      <c r="B3349">
        <v>2024</v>
      </c>
      <c r="C3349">
        <v>10</v>
      </c>
      <c r="D3349" t="s">
        <v>582</v>
      </c>
      <c r="E3349" s="1">
        <v>6661812818.3780298</v>
      </c>
      <c r="F3349">
        <v>19.728871272128199</v>
      </c>
      <c r="G3349" t="s">
        <v>462</v>
      </c>
    </row>
    <row r="3350" spans="1:7" x14ac:dyDescent="0.3">
      <c r="A3350">
        <v>3348</v>
      </c>
      <c r="B3350">
        <v>2024</v>
      </c>
      <c r="C3350">
        <v>10</v>
      </c>
      <c r="D3350" t="s">
        <v>583</v>
      </c>
      <c r="E3350" s="1">
        <v>406286451.81799197</v>
      </c>
      <c r="F3350">
        <v>32.560289657561903</v>
      </c>
      <c r="G3350" t="s">
        <v>462</v>
      </c>
    </row>
    <row r="3351" spans="1:7" x14ac:dyDescent="0.3">
      <c r="A3351">
        <v>3349</v>
      </c>
      <c r="B3351">
        <v>2024</v>
      </c>
      <c r="C3351">
        <v>10</v>
      </c>
      <c r="D3351" t="s">
        <v>584</v>
      </c>
      <c r="E3351" s="1">
        <v>3932706090.7608199</v>
      </c>
      <c r="F3351">
        <v>22.7116301019826</v>
      </c>
      <c r="G3351" t="s">
        <v>462</v>
      </c>
    </row>
    <row r="3352" spans="1:7" x14ac:dyDescent="0.3">
      <c r="A3352">
        <v>3350</v>
      </c>
      <c r="B3352">
        <v>2024</v>
      </c>
      <c r="C3352">
        <v>10</v>
      </c>
      <c r="D3352" t="s">
        <v>585</v>
      </c>
      <c r="E3352" s="1">
        <v>3973088280.6458302</v>
      </c>
      <c r="F3352">
        <v>33.274271626860198</v>
      </c>
      <c r="G3352" t="s">
        <v>462</v>
      </c>
    </row>
    <row r="3353" spans="1:7" x14ac:dyDescent="0.3">
      <c r="A3353">
        <v>3351</v>
      </c>
      <c r="B3353">
        <v>2024</v>
      </c>
      <c r="C3353">
        <v>10</v>
      </c>
      <c r="D3353" t="s">
        <v>586</v>
      </c>
      <c r="E3353" s="1">
        <v>5535120142.6341896</v>
      </c>
      <c r="F3353">
        <v>13.1815092479128</v>
      </c>
      <c r="G3353" t="s">
        <v>462</v>
      </c>
    </row>
    <row r="3354" spans="1:7" x14ac:dyDescent="0.3">
      <c r="A3354">
        <v>3352</v>
      </c>
      <c r="B3354">
        <v>2024</v>
      </c>
      <c r="C3354">
        <v>10</v>
      </c>
      <c r="D3354" t="s">
        <v>587</v>
      </c>
      <c r="E3354" s="1">
        <v>2192163995.0931001</v>
      </c>
      <c r="F3354">
        <v>60.137132281859998</v>
      </c>
      <c r="G3354" t="s">
        <v>462</v>
      </c>
    </row>
    <row r="3355" spans="1:7" x14ac:dyDescent="0.3">
      <c r="A3355">
        <v>3353</v>
      </c>
      <c r="B3355">
        <v>2024</v>
      </c>
      <c r="C3355">
        <v>10</v>
      </c>
      <c r="D3355" t="s">
        <v>588</v>
      </c>
      <c r="E3355" s="1">
        <v>8407024390.8218403</v>
      </c>
      <c r="F3355">
        <v>14.0782848832027</v>
      </c>
      <c r="G3355" t="s">
        <v>462</v>
      </c>
    </row>
    <row r="3356" spans="1:7" x14ac:dyDescent="0.3">
      <c r="A3356">
        <v>3354</v>
      </c>
      <c r="B3356">
        <v>2024</v>
      </c>
      <c r="C3356">
        <v>10</v>
      </c>
      <c r="D3356" t="s">
        <v>589</v>
      </c>
      <c r="E3356" s="1">
        <v>1198291253.1898401</v>
      </c>
      <c r="F3356">
        <v>75.3709620524982</v>
      </c>
      <c r="G3356" t="s">
        <v>462</v>
      </c>
    </row>
    <row r="3357" spans="1:7" x14ac:dyDescent="0.3">
      <c r="A3357">
        <v>3355</v>
      </c>
      <c r="B3357">
        <v>2024</v>
      </c>
      <c r="C3357">
        <v>10</v>
      </c>
      <c r="D3357" t="s">
        <v>590</v>
      </c>
      <c r="E3357" s="1">
        <v>356173001.030999</v>
      </c>
      <c r="F3357">
        <v>71.977353825152605</v>
      </c>
      <c r="G3357" t="s">
        <v>462</v>
      </c>
    </row>
    <row r="3358" spans="1:7" x14ac:dyDescent="0.3">
      <c r="A3358">
        <v>3356</v>
      </c>
      <c r="B3358">
        <v>2024</v>
      </c>
      <c r="C3358">
        <v>10</v>
      </c>
      <c r="D3358" t="s">
        <v>591</v>
      </c>
      <c r="E3358" s="1">
        <v>454996731.91757298</v>
      </c>
      <c r="F3358">
        <v>72.045603171385807</v>
      </c>
      <c r="G3358" t="s">
        <v>462</v>
      </c>
    </row>
    <row r="3359" spans="1:7" x14ac:dyDescent="0.3">
      <c r="A3359">
        <v>3357</v>
      </c>
      <c r="B3359">
        <v>2024</v>
      </c>
      <c r="C3359">
        <v>10</v>
      </c>
      <c r="D3359" t="s">
        <v>592</v>
      </c>
      <c r="E3359" s="1">
        <v>521814786.00248098</v>
      </c>
      <c r="F3359">
        <v>87.696426470060501</v>
      </c>
      <c r="G3359" t="s">
        <v>462</v>
      </c>
    </row>
    <row r="3360" spans="1:7" x14ac:dyDescent="0.3">
      <c r="A3360">
        <v>3358</v>
      </c>
      <c r="B3360">
        <v>2024</v>
      </c>
      <c r="C3360">
        <v>10</v>
      </c>
      <c r="D3360" t="s">
        <v>593</v>
      </c>
      <c r="E3360" s="1">
        <v>432368951.73227799</v>
      </c>
      <c r="F3360">
        <v>115.347564946622</v>
      </c>
      <c r="G3360" t="s">
        <v>462</v>
      </c>
    </row>
    <row r="3361" spans="1:7" x14ac:dyDescent="0.3">
      <c r="A3361">
        <v>3359</v>
      </c>
      <c r="B3361">
        <v>2024</v>
      </c>
      <c r="C3361">
        <v>10</v>
      </c>
      <c r="D3361" t="s">
        <v>594</v>
      </c>
      <c r="E3361" s="1">
        <v>686202133.41617095</v>
      </c>
      <c r="F3361">
        <v>99.338996471810603</v>
      </c>
      <c r="G3361" t="s">
        <v>462</v>
      </c>
    </row>
    <row r="3362" spans="1:7" x14ac:dyDescent="0.3">
      <c r="A3362">
        <v>3360</v>
      </c>
      <c r="B3362">
        <v>2024</v>
      </c>
      <c r="C3362">
        <v>10</v>
      </c>
      <c r="D3362" t="s">
        <v>595</v>
      </c>
      <c r="E3362" s="1">
        <v>443688167.58483201</v>
      </c>
      <c r="F3362">
        <v>111.03001928803999</v>
      </c>
      <c r="G3362" t="s">
        <v>462</v>
      </c>
    </row>
    <row r="3363" spans="1:7" x14ac:dyDescent="0.3">
      <c r="A3363">
        <v>3361</v>
      </c>
      <c r="B3363">
        <v>2024</v>
      </c>
      <c r="C3363">
        <v>10</v>
      </c>
      <c r="D3363" t="s">
        <v>596</v>
      </c>
      <c r="E3363" s="1">
        <v>547816756.07480204</v>
      </c>
      <c r="F3363">
        <v>83.453497076282702</v>
      </c>
      <c r="G3363" t="s">
        <v>462</v>
      </c>
    </row>
    <row r="3364" spans="1:7" x14ac:dyDescent="0.3">
      <c r="A3364">
        <v>3362</v>
      </c>
      <c r="B3364">
        <v>2024</v>
      </c>
      <c r="C3364">
        <v>11</v>
      </c>
      <c r="D3364" t="s">
        <v>558</v>
      </c>
      <c r="E3364" s="1">
        <v>1833825795.12988</v>
      </c>
      <c r="F3364">
        <v>161.83344745854799</v>
      </c>
      <c r="G3364" t="s">
        <v>462</v>
      </c>
    </row>
    <row r="3365" spans="1:7" x14ac:dyDescent="0.3">
      <c r="A3365">
        <v>3363</v>
      </c>
      <c r="B3365">
        <v>2024</v>
      </c>
      <c r="C3365">
        <v>11</v>
      </c>
      <c r="D3365" t="s">
        <v>559</v>
      </c>
      <c r="E3365" s="1">
        <v>748665255.43713903</v>
      </c>
      <c r="F3365">
        <v>457.74039747984699</v>
      </c>
      <c r="G3365" t="s">
        <v>462</v>
      </c>
    </row>
    <row r="3366" spans="1:7" x14ac:dyDescent="0.3">
      <c r="A3366">
        <v>3364</v>
      </c>
      <c r="B3366">
        <v>2024</v>
      </c>
      <c r="C3366">
        <v>11</v>
      </c>
      <c r="D3366" t="s">
        <v>560</v>
      </c>
      <c r="E3366" s="1">
        <v>8269171080.7181702</v>
      </c>
      <c r="F3366">
        <v>216.34183607717699</v>
      </c>
      <c r="G3366" t="s">
        <v>462</v>
      </c>
    </row>
    <row r="3367" spans="1:7" x14ac:dyDescent="0.3">
      <c r="A3367">
        <v>3365</v>
      </c>
      <c r="B3367">
        <v>2024</v>
      </c>
      <c r="C3367">
        <v>11</v>
      </c>
      <c r="D3367" t="s">
        <v>561</v>
      </c>
      <c r="E3367" s="1">
        <v>721383548.63761795</v>
      </c>
      <c r="F3367">
        <v>301.219703100456</v>
      </c>
      <c r="G3367" t="s">
        <v>462</v>
      </c>
    </row>
    <row r="3368" spans="1:7" x14ac:dyDescent="0.3">
      <c r="A3368">
        <v>3366</v>
      </c>
      <c r="B3368">
        <v>2024</v>
      </c>
      <c r="C3368">
        <v>11</v>
      </c>
      <c r="D3368" t="s">
        <v>562</v>
      </c>
      <c r="E3368" s="1">
        <v>258287561.34354299</v>
      </c>
      <c r="F3368">
        <v>302.060129394299</v>
      </c>
      <c r="G3368" t="s">
        <v>462</v>
      </c>
    </row>
    <row r="3369" spans="1:7" x14ac:dyDescent="0.3">
      <c r="A3369">
        <v>3367</v>
      </c>
      <c r="B3369">
        <v>2024</v>
      </c>
      <c r="C3369">
        <v>11</v>
      </c>
      <c r="D3369" t="s">
        <v>563</v>
      </c>
      <c r="E3369" s="1">
        <v>610974628.21291006</v>
      </c>
      <c r="F3369">
        <v>371.90822895560098</v>
      </c>
      <c r="G3369" t="s">
        <v>462</v>
      </c>
    </row>
    <row r="3370" spans="1:7" x14ac:dyDescent="0.3">
      <c r="A3370">
        <v>3368</v>
      </c>
      <c r="B3370">
        <v>2024</v>
      </c>
      <c r="C3370">
        <v>11</v>
      </c>
      <c r="D3370" t="s">
        <v>564</v>
      </c>
      <c r="E3370" s="1">
        <v>227211778.53975901</v>
      </c>
      <c r="F3370">
        <v>287.96492447548297</v>
      </c>
      <c r="G3370" t="s">
        <v>462</v>
      </c>
    </row>
    <row r="3371" spans="1:7" x14ac:dyDescent="0.3">
      <c r="A3371">
        <v>3369</v>
      </c>
      <c r="B3371">
        <v>2024</v>
      </c>
      <c r="C3371">
        <v>11</v>
      </c>
      <c r="D3371" t="s">
        <v>565</v>
      </c>
      <c r="E3371" s="1">
        <v>3177950106.6955199</v>
      </c>
      <c r="F3371">
        <v>299.290633858028</v>
      </c>
      <c r="G3371" t="s">
        <v>462</v>
      </c>
    </row>
    <row r="3372" spans="1:7" x14ac:dyDescent="0.3">
      <c r="A3372">
        <v>3370</v>
      </c>
      <c r="B3372">
        <v>2024</v>
      </c>
      <c r="C3372">
        <v>11</v>
      </c>
      <c r="D3372" t="s">
        <v>566</v>
      </c>
      <c r="E3372" s="1">
        <v>7443299576.6343002</v>
      </c>
      <c r="F3372">
        <v>192.06972807047299</v>
      </c>
      <c r="G3372" t="s">
        <v>462</v>
      </c>
    </row>
    <row r="3373" spans="1:7" x14ac:dyDescent="0.3">
      <c r="A3373">
        <v>3371</v>
      </c>
      <c r="B3373">
        <v>2024</v>
      </c>
      <c r="C3373">
        <v>11</v>
      </c>
      <c r="D3373" t="s">
        <v>567</v>
      </c>
      <c r="E3373" s="1">
        <v>320814751.264112</v>
      </c>
      <c r="F3373">
        <v>291.76584167515398</v>
      </c>
      <c r="G3373" t="s">
        <v>462</v>
      </c>
    </row>
    <row r="3374" spans="1:7" x14ac:dyDescent="0.3">
      <c r="A3374">
        <v>3372</v>
      </c>
      <c r="B3374">
        <v>2024</v>
      </c>
      <c r="C3374">
        <v>11</v>
      </c>
      <c r="D3374" t="s">
        <v>568</v>
      </c>
      <c r="E3374" s="1">
        <v>10295748731.2568</v>
      </c>
      <c r="F3374">
        <v>233.93199259943</v>
      </c>
      <c r="G3374" t="s">
        <v>462</v>
      </c>
    </row>
    <row r="3375" spans="1:7" x14ac:dyDescent="0.3">
      <c r="A3375">
        <v>3373</v>
      </c>
      <c r="B3375">
        <v>2024</v>
      </c>
      <c r="C3375">
        <v>11</v>
      </c>
      <c r="D3375" t="s">
        <v>569</v>
      </c>
      <c r="E3375" s="1">
        <v>453167914.92408299</v>
      </c>
      <c r="F3375">
        <v>266.42273357936301</v>
      </c>
      <c r="G3375" t="s">
        <v>462</v>
      </c>
    </row>
    <row r="3376" spans="1:7" x14ac:dyDescent="0.3">
      <c r="A3376">
        <v>3374</v>
      </c>
      <c r="B3376">
        <v>2024</v>
      </c>
      <c r="C3376">
        <v>11</v>
      </c>
      <c r="D3376" t="s">
        <v>570</v>
      </c>
      <c r="E3376" s="1">
        <v>11800844813.4471</v>
      </c>
      <c r="F3376">
        <v>271.70237103049999</v>
      </c>
      <c r="G3376" t="s">
        <v>462</v>
      </c>
    </row>
    <row r="3377" spans="1:7" x14ac:dyDescent="0.3">
      <c r="A3377">
        <v>3375</v>
      </c>
      <c r="B3377">
        <v>2024</v>
      </c>
      <c r="C3377">
        <v>11</v>
      </c>
      <c r="D3377" t="s">
        <v>571</v>
      </c>
      <c r="E3377" s="1">
        <v>376596900.34721798</v>
      </c>
      <c r="F3377">
        <v>258.40894144061099</v>
      </c>
      <c r="G3377" t="s">
        <v>462</v>
      </c>
    </row>
    <row r="3378" spans="1:7" x14ac:dyDescent="0.3">
      <c r="A3378">
        <v>3376</v>
      </c>
      <c r="B3378">
        <v>2024</v>
      </c>
      <c r="C3378">
        <v>11</v>
      </c>
      <c r="D3378" t="s">
        <v>572</v>
      </c>
      <c r="E3378" s="1">
        <v>445516204.77779102</v>
      </c>
      <c r="F3378">
        <v>251.017059996526</v>
      </c>
      <c r="G3378" t="s">
        <v>462</v>
      </c>
    </row>
    <row r="3379" spans="1:7" x14ac:dyDescent="0.3">
      <c r="A3379">
        <v>3377</v>
      </c>
      <c r="B3379">
        <v>2024</v>
      </c>
      <c r="C3379">
        <v>11</v>
      </c>
      <c r="D3379" t="s">
        <v>573</v>
      </c>
      <c r="E3379" s="1">
        <v>3676590388.79213</v>
      </c>
      <c r="F3379">
        <v>165.02730296720301</v>
      </c>
      <c r="G3379" t="s">
        <v>462</v>
      </c>
    </row>
    <row r="3380" spans="1:7" x14ac:dyDescent="0.3">
      <c r="A3380">
        <v>3378</v>
      </c>
      <c r="B3380">
        <v>2024</v>
      </c>
      <c r="C3380">
        <v>11</v>
      </c>
      <c r="D3380" t="s">
        <v>575</v>
      </c>
      <c r="E3380" s="1">
        <v>15608902054.800699</v>
      </c>
      <c r="F3380">
        <v>218.519652791369</v>
      </c>
      <c r="G3380" t="s">
        <v>462</v>
      </c>
    </row>
    <row r="3381" spans="1:7" x14ac:dyDescent="0.3">
      <c r="A3381">
        <v>3379</v>
      </c>
      <c r="B3381">
        <v>2024</v>
      </c>
      <c r="C3381">
        <v>11</v>
      </c>
      <c r="D3381" t="s">
        <v>576</v>
      </c>
      <c r="E3381" s="1">
        <v>9119548004.6359005</v>
      </c>
      <c r="F3381">
        <v>161.947848010835</v>
      </c>
      <c r="G3381" t="s">
        <v>462</v>
      </c>
    </row>
    <row r="3382" spans="1:7" x14ac:dyDescent="0.3">
      <c r="A3382">
        <v>3380</v>
      </c>
      <c r="B3382">
        <v>2024</v>
      </c>
      <c r="C3382">
        <v>11</v>
      </c>
      <c r="E3382" s="1">
        <v>161501956.81839201</v>
      </c>
      <c r="F3382">
        <v>58.817598340443901</v>
      </c>
      <c r="G3382" t="s">
        <v>462</v>
      </c>
    </row>
    <row r="3383" spans="1:7" x14ac:dyDescent="0.3">
      <c r="A3383">
        <v>3381</v>
      </c>
      <c r="B3383">
        <v>2024</v>
      </c>
      <c r="C3383">
        <v>11</v>
      </c>
      <c r="E3383" s="1">
        <v>65243578.451299801</v>
      </c>
      <c r="F3383">
        <v>60.125237485195697</v>
      </c>
      <c r="G3383" t="s">
        <v>462</v>
      </c>
    </row>
    <row r="3384" spans="1:7" x14ac:dyDescent="0.3">
      <c r="A3384">
        <v>3382</v>
      </c>
      <c r="B3384">
        <v>2024</v>
      </c>
      <c r="C3384">
        <v>11</v>
      </c>
      <c r="E3384" s="1">
        <v>50371439.409029402</v>
      </c>
      <c r="F3384">
        <v>69.872618523240007</v>
      </c>
      <c r="G3384" t="s">
        <v>462</v>
      </c>
    </row>
    <row r="3385" spans="1:7" x14ac:dyDescent="0.3">
      <c r="A3385">
        <v>3383</v>
      </c>
      <c r="B3385">
        <v>2024</v>
      </c>
      <c r="C3385">
        <v>11</v>
      </c>
      <c r="D3385" t="s">
        <v>577</v>
      </c>
      <c r="E3385" s="1">
        <v>556126121.47272003</v>
      </c>
      <c r="F3385">
        <v>299.36945190752198</v>
      </c>
      <c r="G3385" t="s">
        <v>462</v>
      </c>
    </row>
    <row r="3386" spans="1:7" x14ac:dyDescent="0.3">
      <c r="A3386">
        <v>3384</v>
      </c>
      <c r="B3386">
        <v>2024</v>
      </c>
      <c r="C3386">
        <v>11</v>
      </c>
      <c r="D3386" t="s">
        <v>578</v>
      </c>
      <c r="E3386" s="1">
        <v>1024312239.624</v>
      </c>
      <c r="F3386">
        <v>250.77129474999501</v>
      </c>
      <c r="G3386" t="s">
        <v>462</v>
      </c>
    </row>
    <row r="3387" spans="1:7" x14ac:dyDescent="0.3">
      <c r="A3387">
        <v>3385</v>
      </c>
      <c r="B3387">
        <v>2024</v>
      </c>
      <c r="C3387">
        <v>11</v>
      </c>
      <c r="D3387" t="s">
        <v>579</v>
      </c>
      <c r="E3387" s="1">
        <v>739992235.71109498</v>
      </c>
      <c r="F3387">
        <v>239.13705531173301</v>
      </c>
      <c r="G3387" t="s">
        <v>462</v>
      </c>
    </row>
    <row r="3388" spans="1:7" x14ac:dyDescent="0.3">
      <c r="A3388">
        <v>3386</v>
      </c>
      <c r="B3388">
        <v>2024</v>
      </c>
      <c r="C3388">
        <v>11</v>
      </c>
      <c r="D3388" t="s">
        <v>580</v>
      </c>
      <c r="E3388" s="1">
        <v>5512709205.3105698</v>
      </c>
      <c r="F3388">
        <v>279.90774405605498</v>
      </c>
      <c r="G3388" t="s">
        <v>462</v>
      </c>
    </row>
    <row r="3389" spans="1:7" x14ac:dyDescent="0.3">
      <c r="A3389">
        <v>3387</v>
      </c>
      <c r="B3389">
        <v>2024</v>
      </c>
      <c r="C3389">
        <v>11</v>
      </c>
      <c r="D3389" t="s">
        <v>581</v>
      </c>
      <c r="E3389" s="1">
        <v>7164472132.1464901</v>
      </c>
      <c r="F3389">
        <v>180.080180519843</v>
      </c>
      <c r="G3389" t="s">
        <v>462</v>
      </c>
    </row>
    <row r="3390" spans="1:7" x14ac:dyDescent="0.3">
      <c r="A3390">
        <v>3388</v>
      </c>
      <c r="B3390">
        <v>2024</v>
      </c>
      <c r="C3390">
        <v>11</v>
      </c>
      <c r="D3390" t="s">
        <v>582</v>
      </c>
      <c r="E3390" s="1">
        <v>6661812818.3780298</v>
      </c>
      <c r="F3390">
        <v>139.67262572499001</v>
      </c>
      <c r="G3390" t="s">
        <v>462</v>
      </c>
    </row>
    <row r="3391" spans="1:7" x14ac:dyDescent="0.3">
      <c r="A3391">
        <v>3389</v>
      </c>
      <c r="B3391">
        <v>2024</v>
      </c>
      <c r="C3391">
        <v>11</v>
      </c>
      <c r="D3391" t="s">
        <v>583</v>
      </c>
      <c r="E3391" s="1">
        <v>406286451.81799197</v>
      </c>
      <c r="F3391">
        <v>95.5390749059749</v>
      </c>
      <c r="G3391" t="s">
        <v>462</v>
      </c>
    </row>
    <row r="3392" spans="1:7" x14ac:dyDescent="0.3">
      <c r="A3392">
        <v>3390</v>
      </c>
      <c r="B3392">
        <v>2024</v>
      </c>
      <c r="C3392">
        <v>11</v>
      </c>
      <c r="D3392" t="s">
        <v>584</v>
      </c>
      <c r="E3392" s="1">
        <v>3932706090.7608199</v>
      </c>
      <c r="F3392">
        <v>295.164094187606</v>
      </c>
      <c r="G3392" t="s">
        <v>462</v>
      </c>
    </row>
    <row r="3393" spans="1:7" x14ac:dyDescent="0.3">
      <c r="A3393">
        <v>3391</v>
      </c>
      <c r="B3393">
        <v>2024</v>
      </c>
      <c r="C3393">
        <v>11</v>
      </c>
      <c r="D3393" t="s">
        <v>585</v>
      </c>
      <c r="E3393" s="1">
        <v>3973088280.6458302</v>
      </c>
      <c r="F3393">
        <v>379.13444609872198</v>
      </c>
      <c r="G3393" t="s">
        <v>462</v>
      </c>
    </row>
    <row r="3394" spans="1:7" x14ac:dyDescent="0.3">
      <c r="A3394">
        <v>3392</v>
      </c>
      <c r="B3394">
        <v>2024</v>
      </c>
      <c r="C3394">
        <v>11</v>
      </c>
      <c r="D3394" t="s">
        <v>586</v>
      </c>
      <c r="E3394" s="1">
        <v>5535120142.6341896</v>
      </c>
      <c r="F3394">
        <v>258.74428889421301</v>
      </c>
      <c r="G3394" t="s">
        <v>462</v>
      </c>
    </row>
    <row r="3395" spans="1:7" x14ac:dyDescent="0.3">
      <c r="A3395">
        <v>3393</v>
      </c>
      <c r="B3395">
        <v>2024</v>
      </c>
      <c r="C3395">
        <v>11</v>
      </c>
      <c r="D3395" t="s">
        <v>587</v>
      </c>
      <c r="E3395" s="1">
        <v>2192163995.0931001</v>
      </c>
      <c r="F3395">
        <v>449.31068761918601</v>
      </c>
      <c r="G3395" t="s">
        <v>462</v>
      </c>
    </row>
    <row r="3396" spans="1:7" x14ac:dyDescent="0.3">
      <c r="A3396">
        <v>3394</v>
      </c>
      <c r="B3396">
        <v>2024</v>
      </c>
      <c r="C3396">
        <v>11</v>
      </c>
      <c r="D3396" t="s">
        <v>588</v>
      </c>
      <c r="E3396" s="1">
        <v>8407024390.8218403</v>
      </c>
      <c r="F3396">
        <v>199.83253532681499</v>
      </c>
      <c r="G3396" t="s">
        <v>462</v>
      </c>
    </row>
    <row r="3397" spans="1:7" x14ac:dyDescent="0.3">
      <c r="A3397">
        <v>3395</v>
      </c>
      <c r="B3397">
        <v>2024</v>
      </c>
      <c r="C3397">
        <v>11</v>
      </c>
      <c r="D3397" t="s">
        <v>589</v>
      </c>
      <c r="E3397" s="1">
        <v>1198291253.1898401</v>
      </c>
      <c r="F3397">
        <v>417.85036380705799</v>
      </c>
      <c r="G3397" t="s">
        <v>462</v>
      </c>
    </row>
    <row r="3398" spans="1:7" x14ac:dyDescent="0.3">
      <c r="A3398">
        <v>3396</v>
      </c>
      <c r="B3398">
        <v>2024</v>
      </c>
      <c r="C3398">
        <v>11</v>
      </c>
      <c r="D3398" t="s">
        <v>590</v>
      </c>
      <c r="E3398" s="1">
        <v>356173001.030999</v>
      </c>
      <c r="F3398">
        <v>361.69359700597698</v>
      </c>
      <c r="G3398" t="s">
        <v>462</v>
      </c>
    </row>
    <row r="3399" spans="1:7" x14ac:dyDescent="0.3">
      <c r="A3399">
        <v>3397</v>
      </c>
      <c r="B3399">
        <v>2024</v>
      </c>
      <c r="C3399">
        <v>11</v>
      </c>
      <c r="D3399" t="s">
        <v>591</v>
      </c>
      <c r="E3399" s="1">
        <v>454996731.91757298</v>
      </c>
      <c r="F3399">
        <v>339.749592955938</v>
      </c>
      <c r="G3399" t="s">
        <v>462</v>
      </c>
    </row>
    <row r="3400" spans="1:7" x14ac:dyDescent="0.3">
      <c r="A3400">
        <v>3398</v>
      </c>
      <c r="B3400">
        <v>2024</v>
      </c>
      <c r="C3400">
        <v>11</v>
      </c>
      <c r="D3400" t="s">
        <v>592</v>
      </c>
      <c r="E3400" s="1">
        <v>521814786.00248098</v>
      </c>
      <c r="F3400">
        <v>263.60221709185203</v>
      </c>
      <c r="G3400" t="s">
        <v>462</v>
      </c>
    </row>
    <row r="3401" spans="1:7" x14ac:dyDescent="0.3">
      <c r="A3401">
        <v>3399</v>
      </c>
      <c r="B3401">
        <v>2024</v>
      </c>
      <c r="C3401">
        <v>11</v>
      </c>
      <c r="D3401" t="s">
        <v>593</v>
      </c>
      <c r="E3401" s="1">
        <v>432368951.73227799</v>
      </c>
      <c r="F3401">
        <v>244.705198653639</v>
      </c>
      <c r="G3401" t="s">
        <v>462</v>
      </c>
    </row>
    <row r="3402" spans="1:7" x14ac:dyDescent="0.3">
      <c r="A3402">
        <v>3400</v>
      </c>
      <c r="B3402">
        <v>2024</v>
      </c>
      <c r="C3402">
        <v>11</v>
      </c>
      <c r="D3402" t="s">
        <v>594</v>
      </c>
      <c r="E3402" s="1">
        <v>686202133.41617095</v>
      </c>
      <c r="F3402">
        <v>191.99711193694199</v>
      </c>
      <c r="G3402" t="s">
        <v>462</v>
      </c>
    </row>
    <row r="3403" spans="1:7" x14ac:dyDescent="0.3">
      <c r="A3403">
        <v>3401</v>
      </c>
      <c r="B3403">
        <v>2024</v>
      </c>
      <c r="C3403">
        <v>11</v>
      </c>
      <c r="D3403" t="s">
        <v>595</v>
      </c>
      <c r="E3403" s="1">
        <v>443688167.58483201</v>
      </c>
      <c r="F3403">
        <v>264.88574581553098</v>
      </c>
      <c r="G3403" t="s">
        <v>462</v>
      </c>
    </row>
    <row r="3404" spans="1:7" x14ac:dyDescent="0.3">
      <c r="A3404">
        <v>3402</v>
      </c>
      <c r="B3404">
        <v>2024</v>
      </c>
      <c r="C3404">
        <v>11</v>
      </c>
      <c r="D3404" t="s">
        <v>596</v>
      </c>
      <c r="E3404" s="1">
        <v>547816756.07480204</v>
      </c>
      <c r="F3404">
        <v>304.399807653577</v>
      </c>
      <c r="G3404" t="s">
        <v>462</v>
      </c>
    </row>
    <row r="3405" spans="1:7" x14ac:dyDescent="0.3">
      <c r="A3405">
        <v>3403</v>
      </c>
      <c r="B3405">
        <v>2024</v>
      </c>
      <c r="C3405">
        <v>12</v>
      </c>
      <c r="D3405" t="s">
        <v>558</v>
      </c>
      <c r="E3405" s="1">
        <v>1833825795.12988</v>
      </c>
      <c r="F3405">
        <v>17.964424381722299</v>
      </c>
      <c r="G3405" t="s">
        <v>462</v>
      </c>
    </row>
    <row r="3406" spans="1:7" x14ac:dyDescent="0.3">
      <c r="A3406">
        <v>3404</v>
      </c>
      <c r="B3406">
        <v>2024</v>
      </c>
      <c r="C3406">
        <v>12</v>
      </c>
      <c r="D3406" t="s">
        <v>559</v>
      </c>
      <c r="E3406" s="1">
        <v>748665255.43713903</v>
      </c>
      <c r="F3406">
        <v>75.576649906488598</v>
      </c>
      <c r="G3406" t="s">
        <v>462</v>
      </c>
    </row>
    <row r="3407" spans="1:7" x14ac:dyDescent="0.3">
      <c r="A3407">
        <v>3405</v>
      </c>
      <c r="B3407">
        <v>2024</v>
      </c>
      <c r="C3407">
        <v>12</v>
      </c>
      <c r="D3407" t="s">
        <v>560</v>
      </c>
      <c r="E3407" s="1">
        <v>8269171080.7181702</v>
      </c>
      <c r="F3407">
        <v>29.593992472455</v>
      </c>
      <c r="G3407" t="s">
        <v>462</v>
      </c>
    </row>
    <row r="3408" spans="1:7" x14ac:dyDescent="0.3">
      <c r="A3408">
        <v>3406</v>
      </c>
      <c r="B3408">
        <v>2024</v>
      </c>
      <c r="C3408">
        <v>12</v>
      </c>
      <c r="D3408" t="s">
        <v>561</v>
      </c>
      <c r="E3408" s="1">
        <v>721383548.63761795</v>
      </c>
      <c r="F3408">
        <v>77.429047238354499</v>
      </c>
      <c r="G3408" t="s">
        <v>462</v>
      </c>
    </row>
    <row r="3409" spans="1:7" x14ac:dyDescent="0.3">
      <c r="A3409">
        <v>3407</v>
      </c>
      <c r="B3409">
        <v>2024</v>
      </c>
      <c r="C3409">
        <v>12</v>
      </c>
      <c r="D3409" t="s">
        <v>562</v>
      </c>
      <c r="E3409" s="1">
        <v>258287561.34354299</v>
      </c>
      <c r="F3409">
        <v>89.541089012698805</v>
      </c>
      <c r="G3409" t="s">
        <v>462</v>
      </c>
    </row>
    <row r="3410" spans="1:7" x14ac:dyDescent="0.3">
      <c r="A3410">
        <v>3408</v>
      </c>
      <c r="B3410">
        <v>2024</v>
      </c>
      <c r="C3410">
        <v>12</v>
      </c>
      <c r="D3410" t="s">
        <v>563</v>
      </c>
      <c r="E3410" s="1">
        <v>610974628.21291006</v>
      </c>
      <c r="F3410">
        <v>59.818986964321198</v>
      </c>
      <c r="G3410" t="s">
        <v>462</v>
      </c>
    </row>
    <row r="3411" spans="1:7" x14ac:dyDescent="0.3">
      <c r="A3411">
        <v>3409</v>
      </c>
      <c r="B3411">
        <v>2024</v>
      </c>
      <c r="C3411">
        <v>12</v>
      </c>
      <c r="D3411" t="s">
        <v>564</v>
      </c>
      <c r="E3411" s="1">
        <v>227211778.53975901</v>
      </c>
      <c r="F3411">
        <v>71.9826859703129</v>
      </c>
      <c r="G3411" t="s">
        <v>462</v>
      </c>
    </row>
    <row r="3412" spans="1:7" x14ac:dyDescent="0.3">
      <c r="A3412">
        <v>3410</v>
      </c>
      <c r="B3412">
        <v>2024</v>
      </c>
      <c r="C3412">
        <v>12</v>
      </c>
      <c r="D3412" t="s">
        <v>565</v>
      </c>
      <c r="E3412" s="1">
        <v>3177950106.6955199</v>
      </c>
      <c r="F3412">
        <v>57.729430072044401</v>
      </c>
      <c r="G3412" t="s">
        <v>462</v>
      </c>
    </row>
    <row r="3413" spans="1:7" x14ac:dyDescent="0.3">
      <c r="A3413">
        <v>3411</v>
      </c>
      <c r="B3413">
        <v>2024</v>
      </c>
      <c r="C3413">
        <v>12</v>
      </c>
      <c r="D3413" t="s">
        <v>566</v>
      </c>
      <c r="E3413" s="1">
        <v>7443299576.6343002</v>
      </c>
      <c r="F3413">
        <v>28.502195185447</v>
      </c>
      <c r="G3413" t="s">
        <v>462</v>
      </c>
    </row>
    <row r="3414" spans="1:7" x14ac:dyDescent="0.3">
      <c r="A3414">
        <v>3412</v>
      </c>
      <c r="B3414">
        <v>2024</v>
      </c>
      <c r="C3414">
        <v>12</v>
      </c>
      <c r="D3414" t="s">
        <v>567</v>
      </c>
      <c r="E3414" s="1">
        <v>320814751.264112</v>
      </c>
      <c r="F3414">
        <v>71.070489768073102</v>
      </c>
      <c r="G3414" t="s">
        <v>462</v>
      </c>
    </row>
    <row r="3415" spans="1:7" x14ac:dyDescent="0.3">
      <c r="A3415">
        <v>3413</v>
      </c>
      <c r="B3415">
        <v>2024</v>
      </c>
      <c r="C3415">
        <v>12</v>
      </c>
      <c r="D3415" t="s">
        <v>568</v>
      </c>
      <c r="E3415" s="1">
        <v>10295748731.2568</v>
      </c>
      <c r="F3415">
        <v>47.993745310420799</v>
      </c>
      <c r="G3415" t="s">
        <v>462</v>
      </c>
    </row>
    <row r="3416" spans="1:7" x14ac:dyDescent="0.3">
      <c r="A3416">
        <v>3414</v>
      </c>
      <c r="B3416">
        <v>2024</v>
      </c>
      <c r="C3416">
        <v>12</v>
      </c>
      <c r="D3416" t="s">
        <v>569</v>
      </c>
      <c r="E3416" s="1">
        <v>453167914.92408299</v>
      </c>
      <c r="F3416">
        <v>64.055831281366395</v>
      </c>
      <c r="G3416" t="s">
        <v>462</v>
      </c>
    </row>
    <row r="3417" spans="1:7" x14ac:dyDescent="0.3">
      <c r="A3417">
        <v>3415</v>
      </c>
      <c r="B3417">
        <v>2024</v>
      </c>
      <c r="C3417">
        <v>12</v>
      </c>
      <c r="D3417" t="s">
        <v>570</v>
      </c>
      <c r="E3417" s="1">
        <v>11800844813.4471</v>
      </c>
      <c r="F3417">
        <v>49.706232877166798</v>
      </c>
      <c r="G3417" t="s">
        <v>462</v>
      </c>
    </row>
    <row r="3418" spans="1:7" x14ac:dyDescent="0.3">
      <c r="A3418">
        <v>3416</v>
      </c>
      <c r="B3418">
        <v>2024</v>
      </c>
      <c r="C3418">
        <v>12</v>
      </c>
      <c r="D3418" t="s">
        <v>571</v>
      </c>
      <c r="E3418" s="1">
        <v>376596900.34721798</v>
      </c>
      <c r="F3418">
        <v>78.595193003473398</v>
      </c>
      <c r="G3418" t="s">
        <v>462</v>
      </c>
    </row>
    <row r="3419" spans="1:7" x14ac:dyDescent="0.3">
      <c r="A3419">
        <v>3417</v>
      </c>
      <c r="B3419">
        <v>2024</v>
      </c>
      <c r="C3419">
        <v>12</v>
      </c>
      <c r="D3419" t="s">
        <v>572</v>
      </c>
      <c r="E3419" s="1">
        <v>445516204.77779102</v>
      </c>
      <c r="F3419">
        <v>74.264541026873403</v>
      </c>
      <c r="G3419" t="s">
        <v>462</v>
      </c>
    </row>
    <row r="3420" spans="1:7" x14ac:dyDescent="0.3">
      <c r="A3420">
        <v>3418</v>
      </c>
      <c r="B3420">
        <v>2024</v>
      </c>
      <c r="C3420">
        <v>12</v>
      </c>
      <c r="D3420" t="s">
        <v>573</v>
      </c>
      <c r="E3420" s="1">
        <v>3676590388.79213</v>
      </c>
      <c r="F3420">
        <v>27.891554604627</v>
      </c>
      <c r="G3420" t="s">
        <v>462</v>
      </c>
    </row>
    <row r="3421" spans="1:7" x14ac:dyDescent="0.3">
      <c r="A3421">
        <v>3419</v>
      </c>
      <c r="B3421">
        <v>2024</v>
      </c>
      <c r="C3421">
        <v>12</v>
      </c>
      <c r="D3421" t="s">
        <v>575</v>
      </c>
      <c r="E3421" s="1">
        <v>15608902054.800699</v>
      </c>
      <c r="F3421">
        <v>60.926868490841599</v>
      </c>
      <c r="G3421" t="s">
        <v>462</v>
      </c>
    </row>
    <row r="3422" spans="1:7" x14ac:dyDescent="0.3">
      <c r="A3422">
        <v>3420</v>
      </c>
      <c r="B3422">
        <v>2024</v>
      </c>
      <c r="C3422">
        <v>12</v>
      </c>
      <c r="D3422" t="s">
        <v>576</v>
      </c>
      <c r="E3422" s="1">
        <v>9119548004.6359005</v>
      </c>
      <c r="F3422">
        <v>97.746291470220896</v>
      </c>
      <c r="G3422" t="s">
        <v>462</v>
      </c>
    </row>
    <row r="3423" spans="1:7" x14ac:dyDescent="0.3">
      <c r="A3423">
        <v>3421</v>
      </c>
      <c r="B3423">
        <v>2024</v>
      </c>
      <c r="C3423">
        <v>12</v>
      </c>
      <c r="E3423" s="1">
        <v>161501956.81839201</v>
      </c>
      <c r="F3423">
        <v>19.851463668450599</v>
      </c>
      <c r="G3423" t="s">
        <v>462</v>
      </c>
    </row>
    <row r="3424" spans="1:7" x14ac:dyDescent="0.3">
      <c r="A3424">
        <v>3422</v>
      </c>
      <c r="B3424">
        <v>2024</v>
      </c>
      <c r="C3424">
        <v>12</v>
      </c>
      <c r="E3424" s="1">
        <v>65243578.451299801</v>
      </c>
      <c r="F3424">
        <v>22.394045084080801</v>
      </c>
      <c r="G3424" t="s">
        <v>462</v>
      </c>
    </row>
    <row r="3425" spans="1:7" x14ac:dyDescent="0.3">
      <c r="A3425">
        <v>3423</v>
      </c>
      <c r="B3425">
        <v>2024</v>
      </c>
      <c r="C3425">
        <v>12</v>
      </c>
      <c r="E3425" s="1">
        <v>50371439.409029402</v>
      </c>
      <c r="F3425">
        <v>20.9100501537323</v>
      </c>
      <c r="G3425" t="s">
        <v>462</v>
      </c>
    </row>
    <row r="3426" spans="1:7" x14ac:dyDescent="0.3">
      <c r="A3426">
        <v>3424</v>
      </c>
      <c r="B3426">
        <v>2024</v>
      </c>
      <c r="C3426">
        <v>12</v>
      </c>
      <c r="D3426" t="s">
        <v>577</v>
      </c>
      <c r="E3426" s="1">
        <v>556126121.47272003</v>
      </c>
      <c r="F3426">
        <v>73.401792661644294</v>
      </c>
      <c r="G3426" t="s">
        <v>462</v>
      </c>
    </row>
    <row r="3427" spans="1:7" x14ac:dyDescent="0.3">
      <c r="A3427">
        <v>3425</v>
      </c>
      <c r="B3427">
        <v>2024</v>
      </c>
      <c r="C3427">
        <v>12</v>
      </c>
      <c r="D3427" t="s">
        <v>578</v>
      </c>
      <c r="E3427" s="1">
        <v>1024312239.624</v>
      </c>
      <c r="F3427">
        <v>84.796956883288601</v>
      </c>
      <c r="G3427" t="s">
        <v>462</v>
      </c>
    </row>
    <row r="3428" spans="1:7" x14ac:dyDescent="0.3">
      <c r="A3428">
        <v>3426</v>
      </c>
      <c r="B3428">
        <v>2024</v>
      </c>
      <c r="C3428">
        <v>12</v>
      </c>
      <c r="D3428" t="s">
        <v>579</v>
      </c>
      <c r="E3428" s="1">
        <v>739992235.71109498</v>
      </c>
      <c r="F3428">
        <v>73.054706877959006</v>
      </c>
      <c r="G3428" t="s">
        <v>462</v>
      </c>
    </row>
    <row r="3429" spans="1:7" x14ac:dyDescent="0.3">
      <c r="A3429">
        <v>3427</v>
      </c>
      <c r="B3429">
        <v>2024</v>
      </c>
      <c r="C3429">
        <v>12</v>
      </c>
      <c r="D3429" t="s">
        <v>580</v>
      </c>
      <c r="E3429" s="1">
        <v>5512709205.3105698</v>
      </c>
      <c r="F3429">
        <v>80.575449319103598</v>
      </c>
      <c r="G3429" t="s">
        <v>462</v>
      </c>
    </row>
    <row r="3430" spans="1:7" x14ac:dyDescent="0.3">
      <c r="A3430">
        <v>3428</v>
      </c>
      <c r="B3430">
        <v>2024</v>
      </c>
      <c r="C3430">
        <v>12</v>
      </c>
      <c r="D3430" t="s">
        <v>581</v>
      </c>
      <c r="E3430" s="1">
        <v>7164472132.1464901</v>
      </c>
      <c r="F3430">
        <v>105.847379679927</v>
      </c>
      <c r="G3430" t="s">
        <v>462</v>
      </c>
    </row>
    <row r="3431" spans="1:7" x14ac:dyDescent="0.3">
      <c r="A3431">
        <v>3429</v>
      </c>
      <c r="B3431">
        <v>2024</v>
      </c>
      <c r="C3431">
        <v>12</v>
      </c>
      <c r="D3431" t="s">
        <v>582</v>
      </c>
      <c r="E3431" s="1">
        <v>6661812818.3780298</v>
      </c>
      <c r="F3431">
        <v>107.406707307445</v>
      </c>
      <c r="G3431" t="s">
        <v>462</v>
      </c>
    </row>
    <row r="3432" spans="1:7" x14ac:dyDescent="0.3">
      <c r="A3432">
        <v>3430</v>
      </c>
      <c r="B3432">
        <v>2024</v>
      </c>
      <c r="C3432">
        <v>12</v>
      </c>
      <c r="D3432" t="s">
        <v>583</v>
      </c>
      <c r="E3432" s="1">
        <v>406286451.81799197</v>
      </c>
      <c r="F3432">
        <v>124.07880878351899</v>
      </c>
      <c r="G3432" t="s">
        <v>462</v>
      </c>
    </row>
    <row r="3433" spans="1:7" x14ac:dyDescent="0.3">
      <c r="A3433">
        <v>3431</v>
      </c>
      <c r="B3433">
        <v>2024</v>
      </c>
      <c r="C3433">
        <v>12</v>
      </c>
      <c r="D3433" t="s">
        <v>584</v>
      </c>
      <c r="E3433" s="1">
        <v>3932706090.7608199</v>
      </c>
      <c r="F3433">
        <v>22.684358146786401</v>
      </c>
      <c r="G3433" t="s">
        <v>462</v>
      </c>
    </row>
    <row r="3434" spans="1:7" x14ac:dyDescent="0.3">
      <c r="A3434">
        <v>3432</v>
      </c>
      <c r="B3434">
        <v>2024</v>
      </c>
      <c r="C3434">
        <v>12</v>
      </c>
      <c r="D3434" t="s">
        <v>585</v>
      </c>
      <c r="E3434" s="1">
        <v>3973088280.6458302</v>
      </c>
      <c r="F3434">
        <v>41.404008203492303</v>
      </c>
      <c r="G3434" t="s">
        <v>462</v>
      </c>
    </row>
    <row r="3435" spans="1:7" x14ac:dyDescent="0.3">
      <c r="A3435">
        <v>3433</v>
      </c>
      <c r="B3435">
        <v>2024</v>
      </c>
      <c r="C3435">
        <v>12</v>
      </c>
      <c r="D3435" t="s">
        <v>586</v>
      </c>
      <c r="E3435" s="1">
        <v>5535120142.6341896</v>
      </c>
      <c r="F3435">
        <v>18.5105767921081</v>
      </c>
      <c r="G3435" t="s">
        <v>462</v>
      </c>
    </row>
    <row r="3436" spans="1:7" x14ac:dyDescent="0.3">
      <c r="A3436">
        <v>3434</v>
      </c>
      <c r="B3436">
        <v>2024</v>
      </c>
      <c r="C3436">
        <v>12</v>
      </c>
      <c r="D3436" t="s">
        <v>587</v>
      </c>
      <c r="E3436" s="1">
        <v>2192163995.0931001</v>
      </c>
      <c r="F3436">
        <v>63.3245604076265</v>
      </c>
      <c r="G3436" t="s">
        <v>462</v>
      </c>
    </row>
    <row r="3437" spans="1:7" x14ac:dyDescent="0.3">
      <c r="A3437">
        <v>3435</v>
      </c>
      <c r="B3437">
        <v>2024</v>
      </c>
      <c r="C3437">
        <v>12</v>
      </c>
      <c r="D3437" t="s">
        <v>588</v>
      </c>
      <c r="E3437" s="1">
        <v>8407024390.8218403</v>
      </c>
      <c r="F3437">
        <v>16.168652360687101</v>
      </c>
      <c r="G3437" t="s">
        <v>462</v>
      </c>
    </row>
    <row r="3438" spans="1:7" x14ac:dyDescent="0.3">
      <c r="A3438">
        <v>3436</v>
      </c>
      <c r="B3438">
        <v>2024</v>
      </c>
      <c r="C3438">
        <v>12</v>
      </c>
      <c r="D3438" t="s">
        <v>589</v>
      </c>
      <c r="E3438" s="1">
        <v>1198291253.1898401</v>
      </c>
      <c r="F3438">
        <v>75.202208347027096</v>
      </c>
      <c r="G3438" t="s">
        <v>462</v>
      </c>
    </row>
    <row r="3439" spans="1:7" x14ac:dyDescent="0.3">
      <c r="A3439">
        <v>3437</v>
      </c>
      <c r="B3439">
        <v>2024</v>
      </c>
      <c r="C3439">
        <v>12</v>
      </c>
      <c r="D3439" t="s">
        <v>590</v>
      </c>
      <c r="E3439" s="1">
        <v>356173001.030999</v>
      </c>
      <c r="F3439">
        <v>76.754997908003205</v>
      </c>
      <c r="G3439" t="s">
        <v>462</v>
      </c>
    </row>
    <row r="3440" spans="1:7" x14ac:dyDescent="0.3">
      <c r="A3440">
        <v>3438</v>
      </c>
      <c r="B3440">
        <v>2024</v>
      </c>
      <c r="C3440">
        <v>12</v>
      </c>
      <c r="D3440" t="s">
        <v>591</v>
      </c>
      <c r="E3440" s="1">
        <v>454996731.91757298</v>
      </c>
      <c r="F3440">
        <v>78.254221204384905</v>
      </c>
      <c r="G3440" t="s">
        <v>462</v>
      </c>
    </row>
    <row r="3441" spans="1:7" x14ac:dyDescent="0.3">
      <c r="A3441">
        <v>3439</v>
      </c>
      <c r="B3441">
        <v>2024</v>
      </c>
      <c r="C3441">
        <v>12</v>
      </c>
      <c r="D3441" t="s">
        <v>592</v>
      </c>
      <c r="E3441" s="1">
        <v>521814786.00248098</v>
      </c>
      <c r="F3441">
        <v>84.343054035769995</v>
      </c>
      <c r="G3441" t="s">
        <v>462</v>
      </c>
    </row>
    <row r="3442" spans="1:7" x14ac:dyDescent="0.3">
      <c r="A3442">
        <v>3440</v>
      </c>
      <c r="B3442">
        <v>2024</v>
      </c>
      <c r="C3442">
        <v>12</v>
      </c>
      <c r="D3442" t="s">
        <v>593</v>
      </c>
      <c r="E3442" s="1">
        <v>432368951.73227799</v>
      </c>
      <c r="F3442">
        <v>63.321390263246698</v>
      </c>
      <c r="G3442" t="s">
        <v>462</v>
      </c>
    </row>
    <row r="3443" spans="1:7" x14ac:dyDescent="0.3">
      <c r="A3443">
        <v>3441</v>
      </c>
      <c r="B3443">
        <v>2024</v>
      </c>
      <c r="C3443">
        <v>12</v>
      </c>
      <c r="D3443" t="s">
        <v>594</v>
      </c>
      <c r="E3443" s="1">
        <v>686202133.41617095</v>
      </c>
      <c r="F3443">
        <v>63.121310902335402</v>
      </c>
      <c r="G3443" t="s">
        <v>462</v>
      </c>
    </row>
    <row r="3444" spans="1:7" x14ac:dyDescent="0.3">
      <c r="A3444">
        <v>3442</v>
      </c>
      <c r="B3444">
        <v>2024</v>
      </c>
      <c r="C3444">
        <v>12</v>
      </c>
      <c r="D3444" t="s">
        <v>595</v>
      </c>
      <c r="E3444" s="1">
        <v>443688167.58483201</v>
      </c>
      <c r="F3444">
        <v>68.230253197372306</v>
      </c>
      <c r="G3444" t="s">
        <v>462</v>
      </c>
    </row>
    <row r="3445" spans="1:7" x14ac:dyDescent="0.3">
      <c r="A3445">
        <v>3443</v>
      </c>
      <c r="B3445">
        <v>2024</v>
      </c>
      <c r="C3445">
        <v>12</v>
      </c>
      <c r="D3445" t="s">
        <v>596</v>
      </c>
      <c r="E3445" s="1">
        <v>547816756.07480204</v>
      </c>
      <c r="F3445">
        <v>75.579081432304093</v>
      </c>
      <c r="G3445" t="s">
        <v>462</v>
      </c>
    </row>
  </sheetData>
  <autoFilter ref="A1:G3445" xr:uid="{E30F70DE-DAD6-432B-8C3C-BB2DA377AE87}"/>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6031-991C-484E-9E50-F576822B9CAE}">
  <dimension ref="A1:T2521"/>
  <sheetViews>
    <sheetView workbookViewId="0"/>
  </sheetViews>
  <sheetFormatPr defaultRowHeight="14.4" x14ac:dyDescent="0.3"/>
  <cols>
    <col min="5" max="5" width="16" style="1" bestFit="1" customWidth="1"/>
    <col min="6" max="6" width="12" bestFit="1" customWidth="1"/>
    <col min="7" max="7" width="30.33203125" bestFit="1" customWidth="1"/>
  </cols>
  <sheetData>
    <row r="1" spans="1:20" x14ac:dyDescent="0.3">
      <c r="A1" t="s">
        <v>455</v>
      </c>
      <c r="B1" t="s">
        <v>456</v>
      </c>
      <c r="C1" t="s">
        <v>457</v>
      </c>
      <c r="D1" t="s">
        <v>458</v>
      </c>
      <c r="E1" s="1" t="s">
        <v>98</v>
      </c>
      <c r="F1" t="s">
        <v>459</v>
      </c>
      <c r="G1" t="s">
        <v>460</v>
      </c>
    </row>
    <row r="2" spans="1:20" x14ac:dyDescent="0.3">
      <c r="A2">
        <v>0</v>
      </c>
      <c r="B2">
        <v>2018</v>
      </c>
      <c r="C2">
        <v>1</v>
      </c>
      <c r="E2" s="1">
        <v>60992067.262107402</v>
      </c>
      <c r="F2">
        <v>29.050519549295199</v>
      </c>
      <c r="G2" t="s">
        <v>462</v>
      </c>
      <c r="I2" s="53"/>
      <c r="J2" s="53" t="s">
        <v>456</v>
      </c>
      <c r="K2" s="53" t="s">
        <v>456</v>
      </c>
      <c r="L2" s="53" t="s">
        <v>456</v>
      </c>
      <c r="M2" s="53" t="s">
        <v>456</v>
      </c>
      <c r="N2" s="53" t="s">
        <v>456</v>
      </c>
      <c r="O2" s="53" t="s">
        <v>456</v>
      </c>
      <c r="P2" s="53" t="s">
        <v>456</v>
      </c>
    </row>
    <row r="3" spans="1:20" x14ac:dyDescent="0.3">
      <c r="A3">
        <v>1</v>
      </c>
      <c r="B3">
        <v>2018</v>
      </c>
      <c r="C3">
        <v>1</v>
      </c>
      <c r="D3" t="s">
        <v>529</v>
      </c>
      <c r="E3" s="1">
        <v>391883147.09036702</v>
      </c>
      <c r="F3">
        <v>25.531526572113101</v>
      </c>
      <c r="G3" t="s">
        <v>462</v>
      </c>
      <c r="I3" s="53" t="s">
        <v>457</v>
      </c>
      <c r="J3" s="53">
        <v>2018</v>
      </c>
      <c r="K3" s="53">
        <v>2019</v>
      </c>
      <c r="L3" s="53">
        <v>2020</v>
      </c>
      <c r="M3" s="53">
        <v>2021</v>
      </c>
      <c r="N3" s="53">
        <v>2022</v>
      </c>
      <c r="O3" s="53">
        <v>2023</v>
      </c>
      <c r="P3" s="53">
        <v>2024</v>
      </c>
    </row>
    <row r="4" spans="1:20" x14ac:dyDescent="0.3">
      <c r="A4">
        <v>2</v>
      </c>
      <c r="B4">
        <v>2018</v>
      </c>
      <c r="C4">
        <v>1</v>
      </c>
      <c r="D4" t="s">
        <v>530</v>
      </c>
      <c r="E4" s="1">
        <v>721005101.94005406</v>
      </c>
      <c r="F4">
        <v>24.2717359491363</v>
      </c>
      <c r="G4" t="s">
        <v>462</v>
      </c>
      <c r="I4" s="53">
        <v>1</v>
      </c>
      <c r="J4" s="245">
        <f>AVERAGEIFS($F:$F,$B:$B,J$3,$C:$C,$I4)</f>
        <v>39.35118047858488</v>
      </c>
      <c r="K4" s="245">
        <f t="shared" ref="K4:P15" si="0">AVERAGEIFS($F:$F,$B:$B,K$3,$C:$C,$I4)</f>
        <v>25.431681617652554</v>
      </c>
      <c r="L4" s="245">
        <f t="shared" si="0"/>
        <v>149.65933022621101</v>
      </c>
      <c r="M4" s="245">
        <f t="shared" si="0"/>
        <v>84.917831684747867</v>
      </c>
      <c r="N4" s="245">
        <f t="shared" si="0"/>
        <v>130.13121362444275</v>
      </c>
      <c r="O4" s="245">
        <f t="shared" si="0"/>
        <v>22.112507194220825</v>
      </c>
      <c r="P4" s="245">
        <f t="shared" si="0"/>
        <v>191.90626506307439</v>
      </c>
    </row>
    <row r="5" spans="1:20" x14ac:dyDescent="0.3">
      <c r="A5">
        <v>3</v>
      </c>
      <c r="B5">
        <v>2018</v>
      </c>
      <c r="C5">
        <v>1</v>
      </c>
      <c r="D5" t="s">
        <v>531</v>
      </c>
      <c r="E5" s="1">
        <v>517904900.35716701</v>
      </c>
      <c r="F5">
        <v>23.386027823678202</v>
      </c>
      <c r="G5" t="s">
        <v>462</v>
      </c>
      <c r="I5" s="53">
        <v>2</v>
      </c>
      <c r="J5" s="245">
        <f t="shared" ref="J5:J15" si="1">AVERAGEIFS($F:$F,$B:$B,J$3,$C:$C,$I5)</f>
        <v>50.32577085091269</v>
      </c>
      <c r="K5" s="245">
        <f t="shared" si="0"/>
        <v>50.999787062382808</v>
      </c>
      <c r="L5" s="245">
        <f t="shared" si="0"/>
        <v>89.497821539575256</v>
      </c>
      <c r="M5" s="245">
        <f t="shared" si="0"/>
        <v>107.64275880146718</v>
      </c>
      <c r="N5" s="245">
        <f t="shared" si="0"/>
        <v>223.7572933326305</v>
      </c>
      <c r="O5" s="245">
        <f t="shared" si="0"/>
        <v>16.793003475229519</v>
      </c>
      <c r="P5" s="245">
        <f t="shared" si="0"/>
        <v>117.89707851739986</v>
      </c>
    </row>
    <row r="6" spans="1:20" x14ac:dyDescent="0.3">
      <c r="A6">
        <v>4</v>
      </c>
      <c r="B6">
        <v>2018</v>
      </c>
      <c r="C6">
        <v>1</v>
      </c>
      <c r="D6" t="s">
        <v>532</v>
      </c>
      <c r="E6" s="1">
        <v>913605349.20931494</v>
      </c>
      <c r="F6">
        <v>17.155477253208499</v>
      </c>
      <c r="G6" t="s">
        <v>462</v>
      </c>
      <c r="I6" s="53">
        <v>3</v>
      </c>
      <c r="J6" s="245">
        <f t="shared" si="1"/>
        <v>239.9843150272508</v>
      </c>
      <c r="K6" s="245">
        <f t="shared" si="0"/>
        <v>76.271464288638995</v>
      </c>
      <c r="L6" s="245">
        <f t="shared" si="0"/>
        <v>284.60170267267745</v>
      </c>
      <c r="M6" s="245">
        <f t="shared" si="0"/>
        <v>106.46585276123224</v>
      </c>
      <c r="N6" s="245">
        <f t="shared" si="0"/>
        <v>118.03387726671765</v>
      </c>
      <c r="O6" s="245">
        <f t="shared" si="0"/>
        <v>239.25314978335095</v>
      </c>
      <c r="P6" s="245">
        <f t="shared" si="0"/>
        <v>132.20051197468808</v>
      </c>
    </row>
    <row r="7" spans="1:20" x14ac:dyDescent="0.3">
      <c r="A7">
        <v>5</v>
      </c>
      <c r="B7">
        <v>2018</v>
      </c>
      <c r="C7">
        <v>1</v>
      </c>
      <c r="D7" t="s">
        <v>533</v>
      </c>
      <c r="E7" s="1">
        <v>442592850.86188501</v>
      </c>
      <c r="F7">
        <v>23.471673603215901</v>
      </c>
      <c r="G7" t="s">
        <v>462</v>
      </c>
      <c r="I7" s="53">
        <v>4</v>
      </c>
      <c r="J7" s="245">
        <f t="shared" si="1"/>
        <v>340.49060883761365</v>
      </c>
      <c r="K7" s="245">
        <f t="shared" si="0"/>
        <v>179.74157862560409</v>
      </c>
      <c r="L7" s="245">
        <f t="shared" si="0"/>
        <v>289.06965920042182</v>
      </c>
      <c r="M7" s="245">
        <f t="shared" si="0"/>
        <v>285.89974290042454</v>
      </c>
      <c r="N7" s="245">
        <f t="shared" si="0"/>
        <v>198.07842977460285</v>
      </c>
      <c r="O7" s="245">
        <f t="shared" si="0"/>
        <v>264.46508503588655</v>
      </c>
      <c r="P7" s="245">
        <f t="shared" si="0"/>
        <v>271.16244010575906</v>
      </c>
    </row>
    <row r="8" spans="1:20" x14ac:dyDescent="0.3">
      <c r="A8">
        <v>6</v>
      </c>
      <c r="B8">
        <v>2018</v>
      </c>
      <c r="C8">
        <v>1</v>
      </c>
      <c r="D8" t="s">
        <v>534</v>
      </c>
      <c r="E8" s="1">
        <v>268896321.02501398</v>
      </c>
      <c r="F8">
        <v>29.286200084724499</v>
      </c>
      <c r="G8" t="s">
        <v>462</v>
      </c>
      <c r="I8" s="53">
        <v>5</v>
      </c>
      <c r="J8" s="245">
        <f t="shared" si="1"/>
        <v>253.28902114984587</v>
      </c>
      <c r="K8" s="245">
        <f t="shared" si="0"/>
        <v>185.77615888278692</v>
      </c>
      <c r="L8" s="245">
        <f t="shared" si="0"/>
        <v>169.11497202284974</v>
      </c>
      <c r="M8" s="245">
        <f t="shared" si="0"/>
        <v>227.1755430231361</v>
      </c>
      <c r="N8" s="245">
        <f t="shared" si="0"/>
        <v>218.22706227608705</v>
      </c>
      <c r="O8" s="245">
        <f t="shared" si="0"/>
        <v>173.31445263629152</v>
      </c>
      <c r="P8" s="245">
        <f t="shared" si="0"/>
        <v>194.27127009907451</v>
      </c>
    </row>
    <row r="9" spans="1:20" x14ac:dyDescent="0.3">
      <c r="A9">
        <v>7</v>
      </c>
      <c r="B9">
        <v>2018</v>
      </c>
      <c r="C9">
        <v>1</v>
      </c>
      <c r="D9" t="s">
        <v>535</v>
      </c>
      <c r="E9" s="1">
        <v>374438633.30586201</v>
      </c>
      <c r="F9">
        <v>18.534628667811401</v>
      </c>
      <c r="G9" t="s">
        <v>462</v>
      </c>
      <c r="I9" s="53">
        <v>6</v>
      </c>
      <c r="J9" s="245">
        <f t="shared" si="1"/>
        <v>166.43969013083728</v>
      </c>
      <c r="K9" s="245">
        <f t="shared" si="0"/>
        <v>165.1103065542483</v>
      </c>
      <c r="L9" s="245">
        <f t="shared" si="0"/>
        <v>140.68637906511907</v>
      </c>
      <c r="M9" s="245">
        <f t="shared" si="0"/>
        <v>85.150511940935203</v>
      </c>
      <c r="N9" s="245">
        <f t="shared" si="0"/>
        <v>97.240221882709733</v>
      </c>
      <c r="O9" s="245">
        <f t="shared" si="0"/>
        <v>146.82097388826176</v>
      </c>
      <c r="P9" s="245">
        <f t="shared" si="0"/>
        <v>71.000409545403784</v>
      </c>
    </row>
    <row r="10" spans="1:20" x14ac:dyDescent="0.3">
      <c r="A10">
        <v>8</v>
      </c>
      <c r="B10">
        <v>2018</v>
      </c>
      <c r="C10">
        <v>1</v>
      </c>
      <c r="D10" t="s">
        <v>536</v>
      </c>
      <c r="E10" s="1">
        <v>373211235.00196397</v>
      </c>
      <c r="F10">
        <v>35.584976386009899</v>
      </c>
      <c r="G10" t="s">
        <v>462</v>
      </c>
      <c r="I10" s="53">
        <v>7</v>
      </c>
      <c r="J10" s="245">
        <f t="shared" si="1"/>
        <v>84.358494601336375</v>
      </c>
      <c r="K10" s="245">
        <f t="shared" si="0"/>
        <v>106.91301068488865</v>
      </c>
      <c r="L10" s="245">
        <f t="shared" si="0"/>
        <v>131.73457926759738</v>
      </c>
      <c r="M10" s="245">
        <f t="shared" si="0"/>
        <v>78.650504490050679</v>
      </c>
      <c r="N10" s="245">
        <f t="shared" si="0"/>
        <v>73.836335606381311</v>
      </c>
      <c r="O10" s="245">
        <f t="shared" si="0"/>
        <v>60.318542922627572</v>
      </c>
      <c r="P10" s="245">
        <f t="shared" si="0"/>
        <v>127.46657608252984</v>
      </c>
    </row>
    <row r="11" spans="1:20" x14ac:dyDescent="0.3">
      <c r="A11">
        <v>9</v>
      </c>
      <c r="B11">
        <v>2018</v>
      </c>
      <c r="C11">
        <v>1</v>
      </c>
      <c r="D11" t="s">
        <v>537</v>
      </c>
      <c r="E11" s="1">
        <v>764163399.39539194</v>
      </c>
      <c r="F11">
        <v>30.0330981455994</v>
      </c>
      <c r="G11" t="s">
        <v>462</v>
      </c>
      <c r="I11" s="53">
        <v>8</v>
      </c>
      <c r="J11" s="245">
        <f t="shared" si="1"/>
        <v>121.85280523274703</v>
      </c>
      <c r="K11" s="245">
        <f t="shared" si="0"/>
        <v>129.2057967084161</v>
      </c>
      <c r="L11" s="245">
        <f t="shared" si="0"/>
        <v>147.23925408286311</v>
      </c>
      <c r="M11" s="245">
        <f t="shared" si="0"/>
        <v>150.31397442029692</v>
      </c>
      <c r="N11" s="245">
        <f t="shared" si="0"/>
        <v>209.99247296153524</v>
      </c>
      <c r="O11" s="245">
        <f t="shared" si="0"/>
        <v>84.423045199744195</v>
      </c>
      <c r="P11" s="245">
        <f t="shared" si="0"/>
        <v>116.56344638933183</v>
      </c>
    </row>
    <row r="12" spans="1:20" x14ac:dyDescent="0.3">
      <c r="A12">
        <v>10</v>
      </c>
      <c r="B12">
        <v>2018</v>
      </c>
      <c r="C12">
        <v>1</v>
      </c>
      <c r="D12" t="s">
        <v>538</v>
      </c>
      <c r="E12" s="1">
        <v>858617816.921067</v>
      </c>
      <c r="F12">
        <v>31.197756569682198</v>
      </c>
      <c r="G12" t="s">
        <v>462</v>
      </c>
      <c r="I12" s="53">
        <v>9</v>
      </c>
      <c r="J12" s="245">
        <f t="shared" si="1"/>
        <v>60.935925571088504</v>
      </c>
      <c r="K12" s="245">
        <f t="shared" si="0"/>
        <v>125.57143572687204</v>
      </c>
      <c r="L12" s="245">
        <f t="shared" si="0"/>
        <v>151.83335380184872</v>
      </c>
      <c r="M12" s="245">
        <f t="shared" si="0"/>
        <v>164.07085805796862</v>
      </c>
      <c r="N12" s="245">
        <f t="shared" si="0"/>
        <v>146.65811528162024</v>
      </c>
      <c r="O12" s="245">
        <f t="shared" si="0"/>
        <v>195.35032440550691</v>
      </c>
      <c r="P12" s="245">
        <f t="shared" si="0"/>
        <v>101.15677829055689</v>
      </c>
      <c r="Q12" s="148"/>
      <c r="R12" s="148"/>
      <c r="S12" s="148"/>
      <c r="T12" s="148"/>
    </row>
    <row r="13" spans="1:20" x14ac:dyDescent="0.3">
      <c r="A13">
        <v>11</v>
      </c>
      <c r="B13">
        <v>2018</v>
      </c>
      <c r="C13">
        <v>1</v>
      </c>
      <c r="D13" t="s">
        <v>539</v>
      </c>
      <c r="E13" s="1">
        <v>876370174.59050906</v>
      </c>
      <c r="F13">
        <v>33.915836087695602</v>
      </c>
      <c r="G13" t="s">
        <v>462</v>
      </c>
      <c r="I13" s="53">
        <v>10</v>
      </c>
      <c r="J13" s="245">
        <f t="shared" si="1"/>
        <v>159.22858867545568</v>
      </c>
      <c r="K13" s="245">
        <f t="shared" si="0"/>
        <v>235.76735283179656</v>
      </c>
      <c r="L13" s="245">
        <f t="shared" si="0"/>
        <v>223.80097174548382</v>
      </c>
      <c r="M13" s="245">
        <f t="shared" si="0"/>
        <v>107.51711249134993</v>
      </c>
      <c r="N13" s="245">
        <f t="shared" si="0"/>
        <v>89.642313617831476</v>
      </c>
      <c r="O13" s="245">
        <f t="shared" si="0"/>
        <v>179.53513460077968</v>
      </c>
      <c r="P13" s="245">
        <f t="shared" si="0"/>
        <v>115.62494407528932</v>
      </c>
      <c r="Q13" s="148"/>
      <c r="R13" s="148"/>
      <c r="S13" s="148"/>
      <c r="T13" s="148"/>
    </row>
    <row r="14" spans="1:20" x14ac:dyDescent="0.3">
      <c r="A14">
        <v>12</v>
      </c>
      <c r="B14">
        <v>2018</v>
      </c>
      <c r="C14">
        <v>1</v>
      </c>
      <c r="D14" t="s">
        <v>540</v>
      </c>
      <c r="E14" s="1">
        <v>804741499.92764294</v>
      </c>
      <c r="F14">
        <v>35.155487920456103</v>
      </c>
      <c r="G14" t="s">
        <v>462</v>
      </c>
      <c r="I14" s="53">
        <v>11</v>
      </c>
      <c r="J14" s="245">
        <f t="shared" si="1"/>
        <v>92.856421563837287</v>
      </c>
      <c r="K14" s="245">
        <f t="shared" si="0"/>
        <v>208.9419818131334</v>
      </c>
      <c r="L14" s="245">
        <f t="shared" si="0"/>
        <v>335.9541492313831</v>
      </c>
      <c r="M14" s="245">
        <f t="shared" si="0"/>
        <v>104.10688371986339</v>
      </c>
      <c r="N14" s="245">
        <f t="shared" si="0"/>
        <v>206.17499532135318</v>
      </c>
      <c r="O14" s="245">
        <f t="shared" si="0"/>
        <v>221.37019428070951</v>
      </c>
      <c r="P14" s="245">
        <f t="shared" si="0"/>
        <v>219.65466298286006</v>
      </c>
      <c r="Q14" s="148"/>
      <c r="R14" s="148"/>
      <c r="S14" s="148"/>
      <c r="T14" s="148"/>
    </row>
    <row r="15" spans="1:20" x14ac:dyDescent="0.3">
      <c r="A15">
        <v>13</v>
      </c>
      <c r="B15">
        <v>2018</v>
      </c>
      <c r="C15">
        <v>1</v>
      </c>
      <c r="D15" t="s">
        <v>541</v>
      </c>
      <c r="E15" s="1">
        <v>617861605.73586905</v>
      </c>
      <c r="F15">
        <v>29.427796325450402</v>
      </c>
      <c r="G15" t="s">
        <v>462</v>
      </c>
      <c r="I15" s="53">
        <v>12</v>
      </c>
      <c r="J15" s="245">
        <f t="shared" si="1"/>
        <v>139.11976787233391</v>
      </c>
      <c r="K15" s="245">
        <f t="shared" si="0"/>
        <v>254.32631744578563</v>
      </c>
      <c r="L15" s="245">
        <f t="shared" si="0"/>
        <v>85.793689340372111</v>
      </c>
      <c r="M15" s="245">
        <f t="shared" si="0"/>
        <v>82.782836535198783</v>
      </c>
      <c r="N15" s="245">
        <f t="shared" si="0"/>
        <v>218.69031730910081</v>
      </c>
      <c r="O15" s="245">
        <f t="shared" si="0"/>
        <v>124.33877997477862</v>
      </c>
      <c r="P15" s="245">
        <f t="shared" si="0"/>
        <v>112.31998409425381</v>
      </c>
      <c r="Q15" s="148"/>
      <c r="R15" s="148"/>
      <c r="S15" s="148"/>
      <c r="T15" s="148"/>
    </row>
    <row r="16" spans="1:20" x14ac:dyDescent="0.3">
      <c r="A16">
        <v>14</v>
      </c>
      <c r="B16">
        <v>2018</v>
      </c>
      <c r="C16">
        <v>1</v>
      </c>
      <c r="D16" t="s">
        <v>542</v>
      </c>
      <c r="E16" s="1">
        <v>785791940.80956101</v>
      </c>
      <c r="F16">
        <v>33.808396490396099</v>
      </c>
      <c r="G16" t="s">
        <v>462</v>
      </c>
      <c r="J16" s="148"/>
      <c r="K16" s="148"/>
      <c r="L16" s="148"/>
      <c r="N16" s="148"/>
      <c r="O16" s="148"/>
      <c r="P16" s="148"/>
      <c r="Q16" s="148"/>
      <c r="R16" s="148"/>
      <c r="S16" s="148"/>
      <c r="T16" s="148"/>
    </row>
    <row r="17" spans="1:20" x14ac:dyDescent="0.3">
      <c r="A17">
        <v>15</v>
      </c>
      <c r="B17">
        <v>2018</v>
      </c>
      <c r="C17">
        <v>1</v>
      </c>
      <c r="D17" t="s">
        <v>543</v>
      </c>
      <c r="E17" s="1">
        <v>750150320.80952597</v>
      </c>
      <c r="F17">
        <v>25.953881464516201</v>
      </c>
      <c r="G17" t="s">
        <v>462</v>
      </c>
      <c r="I17" t="s">
        <v>478</v>
      </c>
      <c r="J17" s="245">
        <f>SUM(J4:J15)</f>
        <v>1748.2325899918442</v>
      </c>
      <c r="K17" s="245">
        <f t="shared" ref="K17:P17" si="2">SUM(K4:K15)</f>
        <v>1744.0568722422061</v>
      </c>
      <c r="L17" s="245">
        <f t="shared" si="2"/>
        <v>2198.9858621964022</v>
      </c>
      <c r="M17" s="245">
        <f t="shared" si="2"/>
        <v>1584.6944108266719</v>
      </c>
      <c r="N17" s="245">
        <f t="shared" si="2"/>
        <v>1930.4626482550125</v>
      </c>
      <c r="O17" s="245">
        <f t="shared" si="2"/>
        <v>1728.0951933973874</v>
      </c>
      <c r="P17" s="245">
        <f t="shared" si="2"/>
        <v>1771.2243672202217</v>
      </c>
      <c r="Q17" s="148"/>
      <c r="R17" s="148"/>
      <c r="S17" s="148"/>
      <c r="T17" s="148"/>
    </row>
    <row r="18" spans="1:20" x14ac:dyDescent="0.3">
      <c r="A18">
        <v>16</v>
      </c>
      <c r="B18">
        <v>2018</v>
      </c>
      <c r="C18">
        <v>1</v>
      </c>
      <c r="D18" t="s">
        <v>544</v>
      </c>
      <c r="E18" s="1">
        <v>601347817.74143004</v>
      </c>
      <c r="F18">
        <v>58.199128854738099</v>
      </c>
      <c r="G18" t="s">
        <v>462</v>
      </c>
      <c r="J18" s="203"/>
      <c r="K18" s="203"/>
      <c r="L18" s="203"/>
      <c r="N18" s="148"/>
      <c r="O18" s="148"/>
      <c r="P18" s="148"/>
      <c r="Q18" s="148"/>
      <c r="R18" s="148"/>
      <c r="S18" s="148"/>
      <c r="T18" s="148"/>
    </row>
    <row r="19" spans="1:20" x14ac:dyDescent="0.3">
      <c r="A19">
        <v>17</v>
      </c>
      <c r="B19">
        <v>2018</v>
      </c>
      <c r="C19">
        <v>1</v>
      </c>
      <c r="D19" t="s">
        <v>545</v>
      </c>
      <c r="E19" s="1">
        <v>261838880.85448599</v>
      </c>
      <c r="F19">
        <v>31.650934513161001</v>
      </c>
      <c r="G19" t="s">
        <v>462</v>
      </c>
      <c r="N19" s="148"/>
      <c r="O19" s="148"/>
      <c r="P19" s="148"/>
      <c r="Q19" s="148"/>
      <c r="R19" s="148"/>
      <c r="S19" s="148"/>
      <c r="T19" s="148"/>
    </row>
    <row r="20" spans="1:20" x14ac:dyDescent="0.3">
      <c r="A20">
        <v>18</v>
      </c>
      <c r="B20">
        <v>2018</v>
      </c>
      <c r="C20">
        <v>1</v>
      </c>
      <c r="D20" t="s">
        <v>546</v>
      </c>
      <c r="E20" s="1">
        <v>1009812130.74394</v>
      </c>
      <c r="F20">
        <v>40.820200491208197</v>
      </c>
      <c r="G20" t="s">
        <v>462</v>
      </c>
      <c r="I20" t="s">
        <v>481</v>
      </c>
      <c r="J20">
        <f>'Lakes Area'!$D$3/1000000</f>
        <v>22.750701788919301</v>
      </c>
      <c r="K20">
        <f>'Lakes Area'!$D$3/1000000</f>
        <v>22.750701788919301</v>
      </c>
      <c r="L20">
        <f>'Lakes Area'!$D$3/1000000</f>
        <v>22.750701788919301</v>
      </c>
      <c r="M20">
        <f>'Lakes Area'!$D$3/1000000</f>
        <v>22.750701788919301</v>
      </c>
      <c r="N20">
        <f>'Lakes Area'!$D$3/1000000</f>
        <v>22.750701788919301</v>
      </c>
      <c r="O20">
        <f>'Lakes Area'!$D$3/1000000</f>
        <v>22.750701788919301</v>
      </c>
      <c r="P20">
        <f>'Lakes Area'!$D$3/1000000</f>
        <v>22.750701788919301</v>
      </c>
      <c r="Q20" s="148"/>
      <c r="R20" s="148"/>
      <c r="S20" s="148"/>
      <c r="T20" s="148"/>
    </row>
    <row r="21" spans="1:20" x14ac:dyDescent="0.3">
      <c r="A21">
        <v>19</v>
      </c>
      <c r="B21">
        <v>2018</v>
      </c>
      <c r="C21">
        <v>1</v>
      </c>
      <c r="D21" t="s">
        <v>547</v>
      </c>
      <c r="E21" s="1">
        <v>213505756.37323001</v>
      </c>
      <c r="F21">
        <v>26.017338885395599</v>
      </c>
      <c r="G21" t="s">
        <v>462</v>
      </c>
      <c r="I21" t="s">
        <v>483</v>
      </c>
      <c r="J21">
        <v>22507</v>
      </c>
      <c r="K21">
        <v>22507</v>
      </c>
      <c r="L21">
        <v>22507</v>
      </c>
      <c r="M21">
        <v>22507</v>
      </c>
      <c r="N21">
        <v>22507</v>
      </c>
      <c r="O21">
        <v>22507</v>
      </c>
      <c r="P21">
        <v>22507</v>
      </c>
      <c r="Q21" s="148"/>
      <c r="R21" s="148"/>
      <c r="S21" s="148"/>
      <c r="T21" s="148"/>
    </row>
    <row r="22" spans="1:20" x14ac:dyDescent="0.3">
      <c r="A22">
        <v>20</v>
      </c>
      <c r="B22">
        <v>2018</v>
      </c>
      <c r="C22">
        <v>1</v>
      </c>
      <c r="D22" t="s">
        <v>548</v>
      </c>
      <c r="E22" s="1">
        <v>330653653.57891899</v>
      </c>
      <c r="F22">
        <v>30.777678138468499</v>
      </c>
      <c r="G22" t="s">
        <v>462</v>
      </c>
      <c r="I22" t="s">
        <v>485</v>
      </c>
      <c r="Q22" s="148"/>
      <c r="R22" s="148"/>
      <c r="S22" s="148"/>
      <c r="T22" s="148"/>
    </row>
    <row r="23" spans="1:20" x14ac:dyDescent="0.3">
      <c r="A23">
        <v>21</v>
      </c>
      <c r="B23">
        <v>2018</v>
      </c>
      <c r="C23">
        <v>1</v>
      </c>
      <c r="D23" t="s">
        <v>549</v>
      </c>
      <c r="E23" s="1">
        <v>340317473.27624798</v>
      </c>
      <c r="F23">
        <v>25.5873275724854</v>
      </c>
      <c r="G23" t="s">
        <v>462</v>
      </c>
      <c r="I23" t="s">
        <v>487</v>
      </c>
      <c r="J23" s="203">
        <f>J17</f>
        <v>1748.2325899918442</v>
      </c>
      <c r="K23" s="203">
        <f t="shared" ref="K23:P23" si="3">K17</f>
        <v>1744.0568722422061</v>
      </c>
      <c r="L23" s="203">
        <f t="shared" si="3"/>
        <v>2198.9858621964022</v>
      </c>
      <c r="M23" s="203">
        <f t="shared" si="3"/>
        <v>1584.6944108266719</v>
      </c>
      <c r="N23" s="203">
        <f t="shared" si="3"/>
        <v>1930.4626482550125</v>
      </c>
      <c r="O23" s="203">
        <f t="shared" si="3"/>
        <v>1728.0951933973874</v>
      </c>
      <c r="P23" s="203">
        <f t="shared" si="3"/>
        <v>1771.2243672202217</v>
      </c>
      <c r="Q23" s="148"/>
      <c r="R23" s="148"/>
      <c r="S23" s="148"/>
      <c r="T23" s="148"/>
    </row>
    <row r="24" spans="1:20" x14ac:dyDescent="0.3">
      <c r="A24">
        <v>22</v>
      </c>
      <c r="B24">
        <v>2018</v>
      </c>
      <c r="C24">
        <v>1</v>
      </c>
      <c r="D24" t="s">
        <v>550</v>
      </c>
      <c r="E24" s="1">
        <v>462902185.90183997</v>
      </c>
      <c r="F24">
        <v>36.498057126140203</v>
      </c>
      <c r="G24" t="s">
        <v>462</v>
      </c>
      <c r="I24" t="s">
        <v>489</v>
      </c>
      <c r="J24" s="180">
        <f>(J23*100*J20*10)/1000000</f>
        <v>39.773518312574467</v>
      </c>
      <c r="K24" s="180">
        <f t="shared" ref="K24:P24" si="4">(K23*100*K20*10)/1000000</f>
        <v>39.678517803297758</v>
      </c>
      <c r="L24" s="180">
        <f t="shared" si="4"/>
        <v>50.028471588879938</v>
      </c>
      <c r="M24" s="180">
        <f t="shared" si="4"/>
        <v>36.052909967284783</v>
      </c>
      <c r="N24" s="180">
        <f t="shared" si="4"/>
        <v>43.919380025097205</v>
      </c>
      <c r="O24" s="180">
        <f t="shared" si="4"/>
        <v>39.315378407848783</v>
      </c>
      <c r="P24" s="180">
        <f t="shared" si="4"/>
        <v>40.296597379894557</v>
      </c>
    </row>
    <row r="25" spans="1:20" x14ac:dyDescent="0.3">
      <c r="A25">
        <v>23</v>
      </c>
      <c r="B25">
        <v>2018</v>
      </c>
      <c r="C25">
        <v>1</v>
      </c>
      <c r="D25" t="s">
        <v>551</v>
      </c>
      <c r="E25" s="1">
        <v>2890170317.8875699</v>
      </c>
      <c r="F25">
        <v>66.925545890736799</v>
      </c>
      <c r="G25" t="s">
        <v>462</v>
      </c>
      <c r="I25" t="s">
        <v>491</v>
      </c>
      <c r="Q25" s="203"/>
      <c r="R25" s="203"/>
      <c r="S25" s="203"/>
      <c r="T25" s="203"/>
    </row>
    <row r="26" spans="1:20" x14ac:dyDescent="0.3">
      <c r="A26">
        <v>24</v>
      </c>
      <c r="B26">
        <v>2018</v>
      </c>
      <c r="C26">
        <v>1</v>
      </c>
      <c r="D26" t="s">
        <v>552</v>
      </c>
      <c r="E26" s="1">
        <v>3535028312.8468199</v>
      </c>
      <c r="F26">
        <v>45.1750876029284</v>
      </c>
      <c r="G26" t="s">
        <v>462</v>
      </c>
    </row>
    <row r="27" spans="1:20" x14ac:dyDescent="0.3">
      <c r="A27">
        <v>25</v>
      </c>
      <c r="B27">
        <v>2018</v>
      </c>
      <c r="C27">
        <v>1</v>
      </c>
      <c r="D27" t="s">
        <v>553</v>
      </c>
      <c r="E27" s="1">
        <v>2894598812.1732001</v>
      </c>
      <c r="F27">
        <v>117.313730503317</v>
      </c>
      <c r="G27" t="s">
        <v>462</v>
      </c>
    </row>
    <row r="28" spans="1:20" x14ac:dyDescent="0.3">
      <c r="A28">
        <v>26</v>
      </c>
      <c r="B28">
        <v>2018</v>
      </c>
      <c r="C28">
        <v>1</v>
      </c>
      <c r="D28" t="s">
        <v>554</v>
      </c>
      <c r="E28" s="1">
        <v>1452632504.0955</v>
      </c>
      <c r="F28">
        <v>56.477006819750599</v>
      </c>
      <c r="G28" t="s">
        <v>462</v>
      </c>
    </row>
    <row r="29" spans="1:20" x14ac:dyDescent="0.3">
      <c r="A29">
        <v>27</v>
      </c>
      <c r="B29">
        <v>2018</v>
      </c>
      <c r="C29">
        <v>1</v>
      </c>
      <c r="D29" t="s">
        <v>555</v>
      </c>
      <c r="E29" s="1">
        <v>2721023818.0155802</v>
      </c>
      <c r="F29">
        <v>88.316162849744501</v>
      </c>
      <c r="G29" t="s">
        <v>462</v>
      </c>
    </row>
    <row r="30" spans="1:20" x14ac:dyDescent="0.3">
      <c r="A30">
        <v>28</v>
      </c>
      <c r="B30">
        <v>2018</v>
      </c>
      <c r="C30">
        <v>1</v>
      </c>
      <c r="D30" t="s">
        <v>556</v>
      </c>
      <c r="E30" s="1">
        <v>1004231976.22276</v>
      </c>
      <c r="F30">
        <v>65.3928780624083</v>
      </c>
      <c r="G30" t="s">
        <v>462</v>
      </c>
    </row>
    <row r="31" spans="1:20" x14ac:dyDescent="0.3">
      <c r="A31">
        <v>29</v>
      </c>
      <c r="B31">
        <v>2018</v>
      </c>
      <c r="C31">
        <v>1</v>
      </c>
      <c r="D31" t="s">
        <v>557</v>
      </c>
      <c r="E31" s="1">
        <v>913746055.18789399</v>
      </c>
      <c r="F31">
        <v>45.619318154074797</v>
      </c>
      <c r="G31" t="s">
        <v>462</v>
      </c>
    </row>
    <row r="32" spans="1:20" x14ac:dyDescent="0.3">
      <c r="A32">
        <v>30</v>
      </c>
      <c r="B32">
        <v>2018</v>
      </c>
      <c r="C32">
        <v>2</v>
      </c>
      <c r="E32" s="1">
        <v>60992067.262107402</v>
      </c>
      <c r="F32">
        <v>56.834233107939397</v>
      </c>
      <c r="G32" t="s">
        <v>462</v>
      </c>
    </row>
    <row r="33" spans="1:7" x14ac:dyDescent="0.3">
      <c r="A33">
        <v>31</v>
      </c>
      <c r="B33">
        <v>2018</v>
      </c>
      <c r="C33">
        <v>2</v>
      </c>
      <c r="D33" t="s">
        <v>529</v>
      </c>
      <c r="E33" s="1">
        <v>391883147.09036702</v>
      </c>
      <c r="F33">
        <v>52.791925536384198</v>
      </c>
      <c r="G33" t="s">
        <v>462</v>
      </c>
    </row>
    <row r="34" spans="1:7" x14ac:dyDescent="0.3">
      <c r="A34">
        <v>32</v>
      </c>
      <c r="B34">
        <v>2018</v>
      </c>
      <c r="C34">
        <v>2</v>
      </c>
      <c r="D34" t="s">
        <v>530</v>
      </c>
      <c r="E34" s="1">
        <v>721005101.94005406</v>
      </c>
      <c r="F34">
        <v>61.623079810837602</v>
      </c>
      <c r="G34" t="s">
        <v>462</v>
      </c>
    </row>
    <row r="35" spans="1:7" x14ac:dyDescent="0.3">
      <c r="A35">
        <v>33</v>
      </c>
      <c r="B35">
        <v>2018</v>
      </c>
      <c r="C35">
        <v>2</v>
      </c>
      <c r="D35" t="s">
        <v>531</v>
      </c>
      <c r="E35" s="1">
        <v>517904900.35716701</v>
      </c>
      <c r="F35">
        <v>56.975293613214298</v>
      </c>
      <c r="G35" t="s">
        <v>462</v>
      </c>
    </row>
    <row r="36" spans="1:7" x14ac:dyDescent="0.3">
      <c r="A36">
        <v>34</v>
      </c>
      <c r="B36">
        <v>2018</v>
      </c>
      <c r="C36">
        <v>2</v>
      </c>
      <c r="D36" t="s">
        <v>532</v>
      </c>
      <c r="E36" s="1">
        <v>913605349.20931494</v>
      </c>
      <c r="F36">
        <v>33.369995420259897</v>
      </c>
      <c r="G36" t="s">
        <v>462</v>
      </c>
    </row>
    <row r="37" spans="1:7" x14ac:dyDescent="0.3">
      <c r="A37">
        <v>35</v>
      </c>
      <c r="B37">
        <v>2018</v>
      </c>
      <c r="C37">
        <v>2</v>
      </c>
      <c r="D37" t="s">
        <v>533</v>
      </c>
      <c r="E37" s="1">
        <v>442592850.86188501</v>
      </c>
      <c r="F37">
        <v>37.856924651670099</v>
      </c>
      <c r="G37" t="s">
        <v>462</v>
      </c>
    </row>
    <row r="38" spans="1:7" x14ac:dyDescent="0.3">
      <c r="A38">
        <v>36</v>
      </c>
      <c r="B38">
        <v>2018</v>
      </c>
      <c r="C38">
        <v>2</v>
      </c>
      <c r="D38" t="s">
        <v>534</v>
      </c>
      <c r="E38" s="1">
        <v>268896321.02501398</v>
      </c>
      <c r="F38">
        <v>44.1607286157681</v>
      </c>
      <c r="G38" t="s">
        <v>462</v>
      </c>
    </row>
    <row r="39" spans="1:7" x14ac:dyDescent="0.3">
      <c r="A39">
        <v>37</v>
      </c>
      <c r="B39">
        <v>2018</v>
      </c>
      <c r="C39">
        <v>2</v>
      </c>
      <c r="D39" t="s">
        <v>535</v>
      </c>
      <c r="E39" s="1">
        <v>374438633.30586201</v>
      </c>
      <c r="F39">
        <v>34.6583397761474</v>
      </c>
      <c r="G39" t="s">
        <v>462</v>
      </c>
    </row>
    <row r="40" spans="1:7" x14ac:dyDescent="0.3">
      <c r="A40">
        <v>38</v>
      </c>
      <c r="B40">
        <v>2018</v>
      </c>
      <c r="C40">
        <v>2</v>
      </c>
      <c r="D40" t="s">
        <v>536</v>
      </c>
      <c r="E40" s="1">
        <v>373211235.00196397</v>
      </c>
      <c r="F40">
        <v>74.912704508490506</v>
      </c>
      <c r="G40" t="s">
        <v>462</v>
      </c>
    </row>
    <row r="41" spans="1:7" x14ac:dyDescent="0.3">
      <c r="A41">
        <v>39</v>
      </c>
      <c r="B41">
        <v>2018</v>
      </c>
      <c r="C41">
        <v>2</v>
      </c>
      <c r="D41" t="s">
        <v>537</v>
      </c>
      <c r="E41" s="1">
        <v>764163399.39539194</v>
      </c>
      <c r="F41">
        <v>73.210744562354293</v>
      </c>
      <c r="G41" t="s">
        <v>462</v>
      </c>
    </row>
    <row r="42" spans="1:7" x14ac:dyDescent="0.3">
      <c r="A42">
        <v>40</v>
      </c>
      <c r="B42">
        <v>2018</v>
      </c>
      <c r="C42">
        <v>2</v>
      </c>
      <c r="D42" t="s">
        <v>538</v>
      </c>
      <c r="E42" s="1">
        <v>858617816.921067</v>
      </c>
      <c r="F42">
        <v>67.494029158010093</v>
      </c>
      <c r="G42" t="s">
        <v>462</v>
      </c>
    </row>
    <row r="43" spans="1:7" x14ac:dyDescent="0.3">
      <c r="A43">
        <v>41</v>
      </c>
      <c r="B43">
        <v>2018</v>
      </c>
      <c r="C43">
        <v>2</v>
      </c>
      <c r="D43" t="s">
        <v>539</v>
      </c>
      <c r="E43" s="1">
        <v>876370174.59050906</v>
      </c>
      <c r="F43">
        <v>58.095097869244903</v>
      </c>
      <c r="G43" t="s">
        <v>462</v>
      </c>
    </row>
    <row r="44" spans="1:7" x14ac:dyDescent="0.3">
      <c r="A44">
        <v>42</v>
      </c>
      <c r="B44">
        <v>2018</v>
      </c>
      <c r="C44">
        <v>2</v>
      </c>
      <c r="D44" t="s">
        <v>540</v>
      </c>
      <c r="E44" s="1">
        <v>804741499.92764294</v>
      </c>
      <c r="F44">
        <v>47.9607184258968</v>
      </c>
      <c r="G44" t="s">
        <v>462</v>
      </c>
    </row>
    <row r="45" spans="1:7" x14ac:dyDescent="0.3">
      <c r="A45">
        <v>43</v>
      </c>
      <c r="B45">
        <v>2018</v>
      </c>
      <c r="C45">
        <v>2</v>
      </c>
      <c r="D45" t="s">
        <v>541</v>
      </c>
      <c r="E45" s="1">
        <v>617861605.73586905</v>
      </c>
      <c r="F45">
        <v>66.192823056740096</v>
      </c>
      <c r="G45" t="s">
        <v>462</v>
      </c>
    </row>
    <row r="46" spans="1:7" x14ac:dyDescent="0.3">
      <c r="A46">
        <v>44</v>
      </c>
      <c r="B46">
        <v>2018</v>
      </c>
      <c r="C46">
        <v>2</v>
      </c>
      <c r="D46" t="s">
        <v>542</v>
      </c>
      <c r="E46" s="1">
        <v>785791940.80956101</v>
      </c>
      <c r="F46">
        <v>43.580682253114098</v>
      </c>
      <c r="G46" t="s">
        <v>462</v>
      </c>
    </row>
    <row r="47" spans="1:7" x14ac:dyDescent="0.3">
      <c r="A47">
        <v>45</v>
      </c>
      <c r="B47">
        <v>2018</v>
      </c>
      <c r="C47">
        <v>2</v>
      </c>
      <c r="D47" t="s">
        <v>543</v>
      </c>
      <c r="E47" s="1">
        <v>750150320.80952597</v>
      </c>
      <c r="F47">
        <v>33.508446962781399</v>
      </c>
      <c r="G47" t="s">
        <v>462</v>
      </c>
    </row>
    <row r="48" spans="1:7" x14ac:dyDescent="0.3">
      <c r="A48">
        <v>46</v>
      </c>
      <c r="B48">
        <v>2018</v>
      </c>
      <c r="C48">
        <v>2</v>
      </c>
      <c r="D48" t="s">
        <v>544</v>
      </c>
      <c r="E48" s="1">
        <v>601347817.74143004</v>
      </c>
      <c r="F48">
        <v>52.850565627544398</v>
      </c>
      <c r="G48" t="s">
        <v>462</v>
      </c>
    </row>
    <row r="49" spans="1:7" x14ac:dyDescent="0.3">
      <c r="A49">
        <v>47</v>
      </c>
      <c r="B49">
        <v>2018</v>
      </c>
      <c r="C49">
        <v>2</v>
      </c>
      <c r="D49" t="s">
        <v>545</v>
      </c>
      <c r="E49" s="1">
        <v>261838880.85448599</v>
      </c>
      <c r="F49">
        <v>47.556215280654399</v>
      </c>
      <c r="G49" t="s">
        <v>462</v>
      </c>
    </row>
    <row r="50" spans="1:7" x14ac:dyDescent="0.3">
      <c r="A50">
        <v>48</v>
      </c>
      <c r="B50">
        <v>2018</v>
      </c>
      <c r="C50">
        <v>2</v>
      </c>
      <c r="D50" t="s">
        <v>546</v>
      </c>
      <c r="E50" s="1">
        <v>1009812130.74394</v>
      </c>
      <c r="F50">
        <v>46.594592300895002</v>
      </c>
      <c r="G50" t="s">
        <v>462</v>
      </c>
    </row>
    <row r="51" spans="1:7" x14ac:dyDescent="0.3">
      <c r="A51">
        <v>49</v>
      </c>
      <c r="B51">
        <v>2018</v>
      </c>
      <c r="C51">
        <v>2</v>
      </c>
      <c r="D51" t="s">
        <v>547</v>
      </c>
      <c r="E51" s="1">
        <v>213505756.37323001</v>
      </c>
      <c r="F51">
        <v>52.809208076006698</v>
      </c>
      <c r="G51" t="s">
        <v>462</v>
      </c>
    </row>
    <row r="52" spans="1:7" x14ac:dyDescent="0.3">
      <c r="A52">
        <v>50</v>
      </c>
      <c r="B52">
        <v>2018</v>
      </c>
      <c r="C52">
        <v>2</v>
      </c>
      <c r="D52" t="s">
        <v>548</v>
      </c>
      <c r="E52" s="1">
        <v>330653653.57891899</v>
      </c>
      <c r="F52">
        <v>44.420950931930598</v>
      </c>
      <c r="G52" t="s">
        <v>462</v>
      </c>
    </row>
    <row r="53" spans="1:7" x14ac:dyDescent="0.3">
      <c r="A53">
        <v>51</v>
      </c>
      <c r="B53">
        <v>2018</v>
      </c>
      <c r="C53">
        <v>2</v>
      </c>
      <c r="D53" t="s">
        <v>549</v>
      </c>
      <c r="E53" s="1">
        <v>340317473.27624798</v>
      </c>
      <c r="F53">
        <v>43.6887251177805</v>
      </c>
      <c r="G53" t="s">
        <v>462</v>
      </c>
    </row>
    <row r="54" spans="1:7" x14ac:dyDescent="0.3">
      <c r="A54">
        <v>52</v>
      </c>
      <c r="B54">
        <v>2018</v>
      </c>
      <c r="C54">
        <v>2</v>
      </c>
      <c r="D54" t="s">
        <v>550</v>
      </c>
      <c r="E54" s="1">
        <v>462902185.90183997</v>
      </c>
      <c r="F54">
        <v>54.995170411972602</v>
      </c>
      <c r="G54" t="s">
        <v>462</v>
      </c>
    </row>
    <row r="55" spans="1:7" x14ac:dyDescent="0.3">
      <c r="A55">
        <v>53</v>
      </c>
      <c r="B55">
        <v>2018</v>
      </c>
      <c r="C55">
        <v>2</v>
      </c>
      <c r="D55" t="s">
        <v>551</v>
      </c>
      <c r="E55" s="1">
        <v>2890170317.8875699</v>
      </c>
      <c r="F55">
        <v>59.125252754995699</v>
      </c>
      <c r="G55" t="s">
        <v>462</v>
      </c>
    </row>
    <row r="56" spans="1:7" x14ac:dyDescent="0.3">
      <c r="A56">
        <v>54</v>
      </c>
      <c r="B56">
        <v>2018</v>
      </c>
      <c r="C56">
        <v>2</v>
      </c>
      <c r="D56" t="s">
        <v>552</v>
      </c>
      <c r="E56" s="1">
        <v>3535028312.8468199</v>
      </c>
      <c r="F56">
        <v>62.475116675134799</v>
      </c>
      <c r="G56" t="s">
        <v>462</v>
      </c>
    </row>
    <row r="57" spans="1:7" x14ac:dyDescent="0.3">
      <c r="A57">
        <v>55</v>
      </c>
      <c r="B57">
        <v>2018</v>
      </c>
      <c r="C57">
        <v>2</v>
      </c>
      <c r="D57" t="s">
        <v>553</v>
      </c>
      <c r="E57" s="1">
        <v>2894598812.1732001</v>
      </c>
      <c r="F57">
        <v>46.377853786678699</v>
      </c>
      <c r="G57" t="s">
        <v>462</v>
      </c>
    </row>
    <row r="58" spans="1:7" x14ac:dyDescent="0.3">
      <c r="A58">
        <v>56</v>
      </c>
      <c r="B58">
        <v>2018</v>
      </c>
      <c r="C58">
        <v>2</v>
      </c>
      <c r="D58" t="s">
        <v>554</v>
      </c>
      <c r="E58" s="1">
        <v>1452632504.0955</v>
      </c>
      <c r="F58">
        <v>37.532181994924898</v>
      </c>
      <c r="G58" t="s">
        <v>462</v>
      </c>
    </row>
    <row r="59" spans="1:7" x14ac:dyDescent="0.3">
      <c r="A59">
        <v>57</v>
      </c>
      <c r="B59">
        <v>2018</v>
      </c>
      <c r="C59">
        <v>2</v>
      </c>
      <c r="D59" t="s">
        <v>555</v>
      </c>
      <c r="E59" s="1">
        <v>2721023818.0155802</v>
      </c>
      <c r="F59">
        <v>39.503605057916097</v>
      </c>
      <c r="G59" t="s">
        <v>462</v>
      </c>
    </row>
    <row r="60" spans="1:7" x14ac:dyDescent="0.3">
      <c r="A60">
        <v>58</v>
      </c>
      <c r="B60">
        <v>2018</v>
      </c>
      <c r="C60">
        <v>2</v>
      </c>
      <c r="D60" t="s">
        <v>556</v>
      </c>
      <c r="E60" s="1">
        <v>1004231976.22276</v>
      </c>
      <c r="F60">
        <v>40.5820906758889</v>
      </c>
      <c r="G60" t="s">
        <v>462</v>
      </c>
    </row>
    <row r="61" spans="1:7" x14ac:dyDescent="0.3">
      <c r="A61">
        <v>59</v>
      </c>
      <c r="B61">
        <v>2018</v>
      </c>
      <c r="C61">
        <v>2</v>
      </c>
      <c r="D61" t="s">
        <v>557</v>
      </c>
      <c r="E61" s="1">
        <v>913746055.18789399</v>
      </c>
      <c r="F61">
        <v>38.0358295062045</v>
      </c>
      <c r="G61" t="s">
        <v>462</v>
      </c>
    </row>
    <row r="62" spans="1:7" x14ac:dyDescent="0.3">
      <c r="A62">
        <v>60</v>
      </c>
      <c r="B62">
        <v>2018</v>
      </c>
      <c r="C62">
        <v>3</v>
      </c>
      <c r="E62" s="1">
        <v>60992067.262107402</v>
      </c>
      <c r="F62">
        <v>121.882869950131</v>
      </c>
      <c r="G62" t="s">
        <v>462</v>
      </c>
    </row>
    <row r="63" spans="1:7" x14ac:dyDescent="0.3">
      <c r="A63">
        <v>61</v>
      </c>
      <c r="B63">
        <v>2018</v>
      </c>
      <c r="C63">
        <v>3</v>
      </c>
      <c r="D63" t="s">
        <v>529</v>
      </c>
      <c r="E63" s="1">
        <v>391883147.09036702</v>
      </c>
      <c r="F63">
        <v>253.35044611242901</v>
      </c>
      <c r="G63" t="s">
        <v>462</v>
      </c>
    </row>
    <row r="64" spans="1:7" x14ac:dyDescent="0.3">
      <c r="A64">
        <v>62</v>
      </c>
      <c r="B64">
        <v>2018</v>
      </c>
      <c r="C64">
        <v>3</v>
      </c>
      <c r="D64" t="s">
        <v>530</v>
      </c>
      <c r="E64" s="1">
        <v>721005101.94005406</v>
      </c>
      <c r="F64">
        <v>296.957574055056</v>
      </c>
      <c r="G64" t="s">
        <v>462</v>
      </c>
    </row>
    <row r="65" spans="1:7" x14ac:dyDescent="0.3">
      <c r="A65">
        <v>63</v>
      </c>
      <c r="B65">
        <v>2018</v>
      </c>
      <c r="C65">
        <v>3</v>
      </c>
      <c r="D65" t="s">
        <v>531</v>
      </c>
      <c r="E65" s="1">
        <v>517904900.35716701</v>
      </c>
      <c r="F65">
        <v>261.41998676156402</v>
      </c>
      <c r="G65" t="s">
        <v>462</v>
      </c>
    </row>
    <row r="66" spans="1:7" x14ac:dyDescent="0.3">
      <c r="A66">
        <v>64</v>
      </c>
      <c r="B66">
        <v>2018</v>
      </c>
      <c r="C66">
        <v>3</v>
      </c>
      <c r="D66" t="s">
        <v>532</v>
      </c>
      <c r="E66" s="1">
        <v>913605349.20931494</v>
      </c>
      <c r="F66">
        <v>221.557976541279</v>
      </c>
      <c r="G66" t="s">
        <v>462</v>
      </c>
    </row>
    <row r="67" spans="1:7" x14ac:dyDescent="0.3">
      <c r="A67">
        <v>65</v>
      </c>
      <c r="B67">
        <v>2018</v>
      </c>
      <c r="C67">
        <v>3</v>
      </c>
      <c r="D67" t="s">
        <v>533</v>
      </c>
      <c r="E67" s="1">
        <v>442592850.86188501</v>
      </c>
      <c r="F67">
        <v>230.81293140759101</v>
      </c>
      <c r="G67" t="s">
        <v>462</v>
      </c>
    </row>
    <row r="68" spans="1:7" x14ac:dyDescent="0.3">
      <c r="A68">
        <v>66</v>
      </c>
      <c r="B68">
        <v>2018</v>
      </c>
      <c r="C68">
        <v>3</v>
      </c>
      <c r="D68" t="s">
        <v>534</v>
      </c>
      <c r="E68" s="1">
        <v>268896321.02501398</v>
      </c>
      <c r="F68">
        <v>240.75689888835501</v>
      </c>
      <c r="G68" t="s">
        <v>462</v>
      </c>
    </row>
    <row r="69" spans="1:7" x14ac:dyDescent="0.3">
      <c r="A69">
        <v>67</v>
      </c>
      <c r="B69">
        <v>2018</v>
      </c>
      <c r="C69">
        <v>3</v>
      </c>
      <c r="D69" t="s">
        <v>535</v>
      </c>
      <c r="E69" s="1">
        <v>374438633.30586201</v>
      </c>
      <c r="F69">
        <v>223.82142410460199</v>
      </c>
      <c r="G69" t="s">
        <v>462</v>
      </c>
    </row>
    <row r="70" spans="1:7" x14ac:dyDescent="0.3">
      <c r="A70">
        <v>68</v>
      </c>
      <c r="B70">
        <v>2018</v>
      </c>
      <c r="C70">
        <v>3</v>
      </c>
      <c r="D70" t="s">
        <v>536</v>
      </c>
      <c r="E70" s="1">
        <v>373211235.00196397</v>
      </c>
      <c r="F70">
        <v>166.17551556432201</v>
      </c>
      <c r="G70" t="s">
        <v>462</v>
      </c>
    </row>
    <row r="71" spans="1:7" x14ac:dyDescent="0.3">
      <c r="A71">
        <v>69</v>
      </c>
      <c r="B71">
        <v>2018</v>
      </c>
      <c r="C71">
        <v>3</v>
      </c>
      <c r="D71" t="s">
        <v>537</v>
      </c>
      <c r="E71" s="1">
        <v>764163399.39539194</v>
      </c>
      <c r="F71">
        <v>250.375369288196</v>
      </c>
      <c r="G71" t="s">
        <v>462</v>
      </c>
    </row>
    <row r="72" spans="1:7" x14ac:dyDescent="0.3">
      <c r="A72">
        <v>70</v>
      </c>
      <c r="B72">
        <v>2018</v>
      </c>
      <c r="C72">
        <v>3</v>
      </c>
      <c r="D72" t="s">
        <v>538</v>
      </c>
      <c r="E72" s="1">
        <v>858617816.921067</v>
      </c>
      <c r="F72">
        <v>287.08981452087102</v>
      </c>
      <c r="G72" t="s">
        <v>462</v>
      </c>
    </row>
    <row r="73" spans="1:7" x14ac:dyDescent="0.3">
      <c r="A73">
        <v>71</v>
      </c>
      <c r="B73">
        <v>2018</v>
      </c>
      <c r="C73">
        <v>3</v>
      </c>
      <c r="D73" t="s">
        <v>539</v>
      </c>
      <c r="E73" s="1">
        <v>876370174.59050906</v>
      </c>
      <c r="F73">
        <v>175.218813824123</v>
      </c>
      <c r="G73" t="s">
        <v>462</v>
      </c>
    </row>
    <row r="74" spans="1:7" x14ac:dyDescent="0.3">
      <c r="A74">
        <v>72</v>
      </c>
      <c r="B74">
        <v>2018</v>
      </c>
      <c r="C74">
        <v>3</v>
      </c>
      <c r="D74" t="s">
        <v>540</v>
      </c>
      <c r="E74" s="1">
        <v>804741499.92764294</v>
      </c>
      <c r="F74">
        <v>206.93729362890701</v>
      </c>
      <c r="G74" t="s">
        <v>462</v>
      </c>
    </row>
    <row r="75" spans="1:7" x14ac:dyDescent="0.3">
      <c r="A75">
        <v>73</v>
      </c>
      <c r="B75">
        <v>2018</v>
      </c>
      <c r="C75">
        <v>3</v>
      </c>
      <c r="D75" t="s">
        <v>541</v>
      </c>
      <c r="E75" s="1">
        <v>617861605.73586905</v>
      </c>
      <c r="F75">
        <v>177.33471377302001</v>
      </c>
      <c r="G75" t="s">
        <v>462</v>
      </c>
    </row>
    <row r="76" spans="1:7" x14ac:dyDescent="0.3">
      <c r="A76">
        <v>74</v>
      </c>
      <c r="B76">
        <v>2018</v>
      </c>
      <c r="C76">
        <v>3</v>
      </c>
      <c r="D76" t="s">
        <v>542</v>
      </c>
      <c r="E76" s="1">
        <v>785791940.80956101</v>
      </c>
      <c r="F76">
        <v>216.465632567075</v>
      </c>
      <c r="G76" t="s">
        <v>462</v>
      </c>
    </row>
    <row r="77" spans="1:7" x14ac:dyDescent="0.3">
      <c r="A77">
        <v>75</v>
      </c>
      <c r="B77">
        <v>2018</v>
      </c>
      <c r="C77">
        <v>3</v>
      </c>
      <c r="D77" t="s">
        <v>543</v>
      </c>
      <c r="E77" s="1">
        <v>750150320.80952597</v>
      </c>
      <c r="F77">
        <v>239.27681384146899</v>
      </c>
      <c r="G77" t="s">
        <v>462</v>
      </c>
    </row>
    <row r="78" spans="1:7" x14ac:dyDescent="0.3">
      <c r="A78">
        <v>76</v>
      </c>
      <c r="B78">
        <v>2018</v>
      </c>
      <c r="C78">
        <v>3</v>
      </c>
      <c r="D78" t="s">
        <v>544</v>
      </c>
      <c r="E78" s="1">
        <v>601347817.74143004</v>
      </c>
      <c r="F78">
        <v>284.83622405862002</v>
      </c>
      <c r="G78" t="s">
        <v>462</v>
      </c>
    </row>
    <row r="79" spans="1:7" x14ac:dyDescent="0.3">
      <c r="A79">
        <v>77</v>
      </c>
      <c r="B79">
        <v>2018</v>
      </c>
      <c r="C79">
        <v>3</v>
      </c>
      <c r="D79" t="s">
        <v>545</v>
      </c>
      <c r="E79" s="1">
        <v>261838880.85448599</v>
      </c>
      <c r="F79">
        <v>294.66409756522103</v>
      </c>
      <c r="G79" t="s">
        <v>462</v>
      </c>
    </row>
    <row r="80" spans="1:7" x14ac:dyDescent="0.3">
      <c r="A80">
        <v>78</v>
      </c>
      <c r="B80">
        <v>2018</v>
      </c>
      <c r="C80">
        <v>3</v>
      </c>
      <c r="D80" t="s">
        <v>546</v>
      </c>
      <c r="E80" s="1">
        <v>1009812130.74394</v>
      </c>
      <c r="F80">
        <v>273.150610384613</v>
      </c>
      <c r="G80" t="s">
        <v>462</v>
      </c>
    </row>
    <row r="81" spans="1:7" x14ac:dyDescent="0.3">
      <c r="A81">
        <v>79</v>
      </c>
      <c r="B81">
        <v>2018</v>
      </c>
      <c r="C81">
        <v>3</v>
      </c>
      <c r="D81" t="s">
        <v>547</v>
      </c>
      <c r="E81" s="1">
        <v>213505756.37323001</v>
      </c>
      <c r="F81">
        <v>275.778290428665</v>
      </c>
      <c r="G81" t="s">
        <v>462</v>
      </c>
    </row>
    <row r="82" spans="1:7" x14ac:dyDescent="0.3">
      <c r="A82">
        <v>80</v>
      </c>
      <c r="B82">
        <v>2018</v>
      </c>
      <c r="C82">
        <v>3</v>
      </c>
      <c r="D82" t="s">
        <v>548</v>
      </c>
      <c r="E82" s="1">
        <v>330653653.57891899</v>
      </c>
      <c r="F82">
        <v>250.09371369428899</v>
      </c>
      <c r="G82" t="s">
        <v>462</v>
      </c>
    </row>
    <row r="83" spans="1:7" x14ac:dyDescent="0.3">
      <c r="A83">
        <v>81</v>
      </c>
      <c r="B83">
        <v>2018</v>
      </c>
      <c r="C83">
        <v>3</v>
      </c>
      <c r="D83" t="s">
        <v>549</v>
      </c>
      <c r="E83" s="1">
        <v>340317473.27624798</v>
      </c>
      <c r="F83">
        <v>274.19681901649</v>
      </c>
      <c r="G83" t="s">
        <v>462</v>
      </c>
    </row>
    <row r="84" spans="1:7" x14ac:dyDescent="0.3">
      <c r="A84">
        <v>82</v>
      </c>
      <c r="B84">
        <v>2018</v>
      </c>
      <c r="C84">
        <v>3</v>
      </c>
      <c r="D84" t="s">
        <v>550</v>
      </c>
      <c r="E84" s="1">
        <v>462902185.90183997</v>
      </c>
      <c r="F84">
        <v>234.415800205529</v>
      </c>
      <c r="G84" t="s">
        <v>462</v>
      </c>
    </row>
    <row r="85" spans="1:7" x14ac:dyDescent="0.3">
      <c r="A85">
        <v>83</v>
      </c>
      <c r="B85">
        <v>2018</v>
      </c>
      <c r="C85">
        <v>3</v>
      </c>
      <c r="D85" t="s">
        <v>551</v>
      </c>
      <c r="E85" s="1">
        <v>2890170317.8875699</v>
      </c>
      <c r="F85">
        <v>242.012197903654</v>
      </c>
      <c r="G85" t="s">
        <v>462</v>
      </c>
    </row>
    <row r="86" spans="1:7" x14ac:dyDescent="0.3">
      <c r="A86">
        <v>84</v>
      </c>
      <c r="B86">
        <v>2018</v>
      </c>
      <c r="C86">
        <v>3</v>
      </c>
      <c r="D86" t="s">
        <v>552</v>
      </c>
      <c r="E86" s="1">
        <v>3535028312.8468199</v>
      </c>
      <c r="F86">
        <v>211.300774847696</v>
      </c>
      <c r="G86" t="s">
        <v>462</v>
      </c>
    </row>
    <row r="87" spans="1:7" x14ac:dyDescent="0.3">
      <c r="A87">
        <v>85</v>
      </c>
      <c r="B87">
        <v>2018</v>
      </c>
      <c r="C87">
        <v>3</v>
      </c>
      <c r="D87" t="s">
        <v>553</v>
      </c>
      <c r="E87" s="1">
        <v>2894598812.1732001</v>
      </c>
      <c r="F87">
        <v>261.04439236881399</v>
      </c>
      <c r="G87" t="s">
        <v>462</v>
      </c>
    </row>
    <row r="88" spans="1:7" x14ac:dyDescent="0.3">
      <c r="A88">
        <v>86</v>
      </c>
      <c r="B88">
        <v>2018</v>
      </c>
      <c r="C88">
        <v>3</v>
      </c>
      <c r="D88" t="s">
        <v>554</v>
      </c>
      <c r="E88" s="1">
        <v>1452632504.0955</v>
      </c>
      <c r="F88">
        <v>262.12513431261698</v>
      </c>
      <c r="G88" t="s">
        <v>462</v>
      </c>
    </row>
    <row r="89" spans="1:7" x14ac:dyDescent="0.3">
      <c r="A89">
        <v>87</v>
      </c>
      <c r="B89">
        <v>2018</v>
      </c>
      <c r="C89">
        <v>3</v>
      </c>
      <c r="D89" t="s">
        <v>555</v>
      </c>
      <c r="E89" s="1">
        <v>2721023818.0155802</v>
      </c>
      <c r="F89">
        <v>240.857900404746</v>
      </c>
      <c r="G89" t="s">
        <v>462</v>
      </c>
    </row>
    <row r="90" spans="1:7" x14ac:dyDescent="0.3">
      <c r="A90">
        <v>88</v>
      </c>
      <c r="B90">
        <v>2018</v>
      </c>
      <c r="C90">
        <v>3</v>
      </c>
      <c r="D90" t="s">
        <v>556</v>
      </c>
      <c r="E90" s="1">
        <v>1004231976.22276</v>
      </c>
      <c r="F90">
        <v>268.88091150861402</v>
      </c>
      <c r="G90" t="s">
        <v>462</v>
      </c>
    </row>
    <row r="91" spans="1:7" x14ac:dyDescent="0.3">
      <c r="A91">
        <v>89</v>
      </c>
      <c r="B91">
        <v>2018</v>
      </c>
      <c r="C91">
        <v>3</v>
      </c>
      <c r="D91" t="s">
        <v>557</v>
      </c>
      <c r="E91" s="1">
        <v>913746055.18789399</v>
      </c>
      <c r="F91">
        <v>256.73850928896502</v>
      </c>
      <c r="G91" t="s">
        <v>462</v>
      </c>
    </row>
    <row r="92" spans="1:7" x14ac:dyDescent="0.3">
      <c r="A92">
        <v>90</v>
      </c>
      <c r="B92">
        <v>2018</v>
      </c>
      <c r="C92">
        <v>4</v>
      </c>
      <c r="E92" s="1">
        <v>60992067.262107402</v>
      </c>
      <c r="F92">
        <v>275.56859933018097</v>
      </c>
      <c r="G92" t="s">
        <v>462</v>
      </c>
    </row>
    <row r="93" spans="1:7" x14ac:dyDescent="0.3">
      <c r="A93">
        <v>91</v>
      </c>
      <c r="B93">
        <v>2018</v>
      </c>
      <c r="C93">
        <v>4</v>
      </c>
      <c r="D93" t="s">
        <v>529</v>
      </c>
      <c r="E93" s="1">
        <v>391883147.09036702</v>
      </c>
      <c r="F93">
        <v>365.13407445198402</v>
      </c>
      <c r="G93" t="s">
        <v>462</v>
      </c>
    </row>
    <row r="94" spans="1:7" x14ac:dyDescent="0.3">
      <c r="A94">
        <v>92</v>
      </c>
      <c r="B94">
        <v>2018</v>
      </c>
      <c r="C94">
        <v>4</v>
      </c>
      <c r="D94" t="s">
        <v>530</v>
      </c>
      <c r="E94" s="1">
        <v>721005101.94005406</v>
      </c>
      <c r="F94">
        <v>359.90256083157499</v>
      </c>
      <c r="G94" t="s">
        <v>462</v>
      </c>
    </row>
    <row r="95" spans="1:7" x14ac:dyDescent="0.3">
      <c r="A95">
        <v>93</v>
      </c>
      <c r="B95">
        <v>2018</v>
      </c>
      <c r="C95">
        <v>4</v>
      </c>
      <c r="D95" t="s">
        <v>531</v>
      </c>
      <c r="E95" s="1">
        <v>517904900.35716701</v>
      </c>
      <c r="F95">
        <v>392.57246423744999</v>
      </c>
      <c r="G95" t="s">
        <v>462</v>
      </c>
    </row>
    <row r="96" spans="1:7" x14ac:dyDescent="0.3">
      <c r="A96">
        <v>94</v>
      </c>
      <c r="B96">
        <v>2018</v>
      </c>
      <c r="C96">
        <v>4</v>
      </c>
      <c r="D96" t="s">
        <v>532</v>
      </c>
      <c r="E96" s="1">
        <v>913605349.20931494</v>
      </c>
      <c r="F96">
        <v>370.51825161596599</v>
      </c>
      <c r="G96" t="s">
        <v>462</v>
      </c>
    </row>
    <row r="97" spans="1:7" x14ac:dyDescent="0.3">
      <c r="A97">
        <v>95</v>
      </c>
      <c r="B97">
        <v>2018</v>
      </c>
      <c r="C97">
        <v>4</v>
      </c>
      <c r="D97" t="s">
        <v>533</v>
      </c>
      <c r="E97" s="1">
        <v>442592850.86188501</v>
      </c>
      <c r="F97">
        <v>408.03047756611301</v>
      </c>
      <c r="G97" t="s">
        <v>462</v>
      </c>
    </row>
    <row r="98" spans="1:7" x14ac:dyDescent="0.3">
      <c r="A98">
        <v>96</v>
      </c>
      <c r="B98">
        <v>2018</v>
      </c>
      <c r="C98">
        <v>4</v>
      </c>
      <c r="D98" t="s">
        <v>534</v>
      </c>
      <c r="E98" s="1">
        <v>268896321.02501398</v>
      </c>
      <c r="F98">
        <v>336.472264509051</v>
      </c>
      <c r="G98" t="s">
        <v>462</v>
      </c>
    </row>
    <row r="99" spans="1:7" x14ac:dyDescent="0.3">
      <c r="A99">
        <v>97</v>
      </c>
      <c r="B99">
        <v>2018</v>
      </c>
      <c r="C99">
        <v>4</v>
      </c>
      <c r="D99" t="s">
        <v>535</v>
      </c>
      <c r="E99" s="1">
        <v>374438633.30586201</v>
      </c>
      <c r="F99">
        <v>374.11973384599702</v>
      </c>
      <c r="G99" t="s">
        <v>462</v>
      </c>
    </row>
    <row r="100" spans="1:7" x14ac:dyDescent="0.3">
      <c r="A100">
        <v>98</v>
      </c>
      <c r="B100">
        <v>2018</v>
      </c>
      <c r="C100">
        <v>4</v>
      </c>
      <c r="D100" t="s">
        <v>536</v>
      </c>
      <c r="E100" s="1">
        <v>373211235.00196397</v>
      </c>
      <c r="F100">
        <v>244.732149986558</v>
      </c>
      <c r="G100" t="s">
        <v>462</v>
      </c>
    </row>
    <row r="101" spans="1:7" x14ac:dyDescent="0.3">
      <c r="A101">
        <v>99</v>
      </c>
      <c r="B101">
        <v>2018</v>
      </c>
      <c r="C101">
        <v>4</v>
      </c>
      <c r="D101" t="s">
        <v>537</v>
      </c>
      <c r="E101" s="1">
        <v>764163399.39539194</v>
      </c>
      <c r="F101">
        <v>297.74527672918902</v>
      </c>
      <c r="G101" t="s">
        <v>462</v>
      </c>
    </row>
    <row r="102" spans="1:7" x14ac:dyDescent="0.3">
      <c r="A102">
        <v>100</v>
      </c>
      <c r="B102">
        <v>2018</v>
      </c>
      <c r="C102">
        <v>4</v>
      </c>
      <c r="D102" t="s">
        <v>538</v>
      </c>
      <c r="E102" s="1">
        <v>858617816.921067</v>
      </c>
      <c r="F102">
        <v>354.380062809967</v>
      </c>
      <c r="G102" t="s">
        <v>462</v>
      </c>
    </row>
    <row r="103" spans="1:7" x14ac:dyDescent="0.3">
      <c r="A103">
        <v>101</v>
      </c>
      <c r="B103">
        <v>2018</v>
      </c>
      <c r="C103">
        <v>4</v>
      </c>
      <c r="D103" t="s">
        <v>539</v>
      </c>
      <c r="E103" s="1">
        <v>876370174.59050906</v>
      </c>
      <c r="F103">
        <v>252.00670723333101</v>
      </c>
      <c r="G103" t="s">
        <v>462</v>
      </c>
    </row>
    <row r="104" spans="1:7" x14ac:dyDescent="0.3">
      <c r="A104">
        <v>102</v>
      </c>
      <c r="B104">
        <v>2018</v>
      </c>
      <c r="C104">
        <v>4</v>
      </c>
      <c r="D104" t="s">
        <v>540</v>
      </c>
      <c r="E104" s="1">
        <v>804741499.92764294</v>
      </c>
      <c r="F104">
        <v>277.630484583461</v>
      </c>
      <c r="G104" t="s">
        <v>462</v>
      </c>
    </row>
    <row r="105" spans="1:7" x14ac:dyDescent="0.3">
      <c r="A105">
        <v>103</v>
      </c>
      <c r="B105">
        <v>2018</v>
      </c>
      <c r="C105">
        <v>4</v>
      </c>
      <c r="D105" t="s">
        <v>541</v>
      </c>
      <c r="E105" s="1">
        <v>617861605.73586905</v>
      </c>
      <c r="F105">
        <v>254.49456815126101</v>
      </c>
      <c r="G105" t="s">
        <v>462</v>
      </c>
    </row>
    <row r="106" spans="1:7" x14ac:dyDescent="0.3">
      <c r="A106">
        <v>104</v>
      </c>
      <c r="B106">
        <v>2018</v>
      </c>
      <c r="C106">
        <v>4</v>
      </c>
      <c r="D106" t="s">
        <v>542</v>
      </c>
      <c r="E106" s="1">
        <v>785791940.80956101</v>
      </c>
      <c r="F106">
        <v>317.67705353942102</v>
      </c>
      <c r="G106" t="s">
        <v>462</v>
      </c>
    </row>
    <row r="107" spans="1:7" x14ac:dyDescent="0.3">
      <c r="A107">
        <v>105</v>
      </c>
      <c r="B107">
        <v>2018</v>
      </c>
      <c r="C107">
        <v>4</v>
      </c>
      <c r="D107" t="s">
        <v>543</v>
      </c>
      <c r="E107" s="1">
        <v>750150320.80952597</v>
      </c>
      <c r="F107">
        <v>385.67174745396699</v>
      </c>
      <c r="G107" t="s">
        <v>462</v>
      </c>
    </row>
    <row r="108" spans="1:7" x14ac:dyDescent="0.3">
      <c r="A108">
        <v>106</v>
      </c>
      <c r="B108">
        <v>2018</v>
      </c>
      <c r="C108">
        <v>4</v>
      </c>
      <c r="D108" t="s">
        <v>544</v>
      </c>
      <c r="E108" s="1">
        <v>601347817.74143004</v>
      </c>
      <c r="F108">
        <v>330.48739501584299</v>
      </c>
      <c r="G108" t="s">
        <v>462</v>
      </c>
    </row>
    <row r="109" spans="1:7" x14ac:dyDescent="0.3">
      <c r="A109">
        <v>107</v>
      </c>
      <c r="B109">
        <v>2018</v>
      </c>
      <c r="C109">
        <v>4</v>
      </c>
      <c r="D109" t="s">
        <v>545</v>
      </c>
      <c r="E109" s="1">
        <v>261838880.85448599</v>
      </c>
      <c r="F109">
        <v>388.846607311637</v>
      </c>
      <c r="G109" t="s">
        <v>462</v>
      </c>
    </row>
    <row r="110" spans="1:7" x14ac:dyDescent="0.3">
      <c r="A110">
        <v>108</v>
      </c>
      <c r="B110">
        <v>2018</v>
      </c>
      <c r="C110">
        <v>4</v>
      </c>
      <c r="D110" t="s">
        <v>546</v>
      </c>
      <c r="E110" s="1">
        <v>1009812130.74394</v>
      </c>
      <c r="F110">
        <v>369.81313831655598</v>
      </c>
      <c r="G110" t="s">
        <v>462</v>
      </c>
    </row>
    <row r="111" spans="1:7" x14ac:dyDescent="0.3">
      <c r="A111">
        <v>109</v>
      </c>
      <c r="B111">
        <v>2018</v>
      </c>
      <c r="C111">
        <v>4</v>
      </c>
      <c r="D111" t="s">
        <v>547</v>
      </c>
      <c r="E111" s="1">
        <v>213505756.37323001</v>
      </c>
      <c r="F111">
        <v>405.98739439123301</v>
      </c>
      <c r="G111" t="s">
        <v>462</v>
      </c>
    </row>
    <row r="112" spans="1:7" x14ac:dyDescent="0.3">
      <c r="A112">
        <v>110</v>
      </c>
      <c r="B112">
        <v>2018</v>
      </c>
      <c r="C112">
        <v>4</v>
      </c>
      <c r="D112" t="s">
        <v>548</v>
      </c>
      <c r="E112" s="1">
        <v>330653653.57891899</v>
      </c>
      <c r="F112">
        <v>368.261521987035</v>
      </c>
      <c r="G112" t="s">
        <v>462</v>
      </c>
    </row>
    <row r="113" spans="1:7" x14ac:dyDescent="0.3">
      <c r="A113">
        <v>111</v>
      </c>
      <c r="B113">
        <v>2018</v>
      </c>
      <c r="C113">
        <v>4</v>
      </c>
      <c r="D113" t="s">
        <v>549</v>
      </c>
      <c r="E113" s="1">
        <v>340317473.27624798</v>
      </c>
      <c r="F113">
        <v>393.74325151448897</v>
      </c>
      <c r="G113" t="s">
        <v>462</v>
      </c>
    </row>
    <row r="114" spans="1:7" x14ac:dyDescent="0.3">
      <c r="A114">
        <v>112</v>
      </c>
      <c r="B114">
        <v>2018</v>
      </c>
      <c r="C114">
        <v>4</v>
      </c>
      <c r="D114" t="s">
        <v>550</v>
      </c>
      <c r="E114" s="1">
        <v>462902185.90183997</v>
      </c>
      <c r="F114">
        <v>302.86037680693602</v>
      </c>
      <c r="G114" t="s">
        <v>462</v>
      </c>
    </row>
    <row r="115" spans="1:7" x14ac:dyDescent="0.3">
      <c r="A115">
        <v>113</v>
      </c>
      <c r="B115">
        <v>2018</v>
      </c>
      <c r="C115">
        <v>4</v>
      </c>
      <c r="D115" t="s">
        <v>551</v>
      </c>
      <c r="E115" s="1">
        <v>2890170317.8875699</v>
      </c>
      <c r="F115">
        <v>286.42876724866699</v>
      </c>
      <c r="G115" t="s">
        <v>462</v>
      </c>
    </row>
    <row r="116" spans="1:7" x14ac:dyDescent="0.3">
      <c r="A116">
        <v>114</v>
      </c>
      <c r="B116">
        <v>2018</v>
      </c>
      <c r="C116">
        <v>4</v>
      </c>
      <c r="D116" t="s">
        <v>552</v>
      </c>
      <c r="E116" s="1">
        <v>3535028312.8468199</v>
      </c>
      <c r="F116">
        <v>283.54199971149899</v>
      </c>
      <c r="G116" t="s">
        <v>462</v>
      </c>
    </row>
    <row r="117" spans="1:7" x14ac:dyDescent="0.3">
      <c r="A117">
        <v>115</v>
      </c>
      <c r="B117">
        <v>2018</v>
      </c>
      <c r="C117">
        <v>4</v>
      </c>
      <c r="D117" t="s">
        <v>553</v>
      </c>
      <c r="E117" s="1">
        <v>2894598812.1732001</v>
      </c>
      <c r="F117">
        <v>430.378725397214</v>
      </c>
      <c r="G117" t="s">
        <v>462</v>
      </c>
    </row>
    <row r="118" spans="1:7" x14ac:dyDescent="0.3">
      <c r="A118">
        <v>116</v>
      </c>
      <c r="B118">
        <v>2018</v>
      </c>
      <c r="C118">
        <v>4</v>
      </c>
      <c r="D118" t="s">
        <v>554</v>
      </c>
      <c r="E118" s="1">
        <v>1452632504.0955</v>
      </c>
      <c r="F118">
        <v>364.87788348535702</v>
      </c>
      <c r="G118" t="s">
        <v>462</v>
      </c>
    </row>
    <row r="119" spans="1:7" x14ac:dyDescent="0.3">
      <c r="A119">
        <v>117</v>
      </c>
      <c r="B119">
        <v>2018</v>
      </c>
      <c r="C119">
        <v>4</v>
      </c>
      <c r="D119" t="s">
        <v>555</v>
      </c>
      <c r="E119" s="1">
        <v>2721023818.0155802</v>
      </c>
      <c r="F119">
        <v>343.47246492779698</v>
      </c>
      <c r="G119" t="s">
        <v>462</v>
      </c>
    </row>
    <row r="120" spans="1:7" x14ac:dyDescent="0.3">
      <c r="A120">
        <v>118</v>
      </c>
      <c r="B120">
        <v>2018</v>
      </c>
      <c r="C120">
        <v>4</v>
      </c>
      <c r="D120" t="s">
        <v>556</v>
      </c>
      <c r="E120" s="1">
        <v>1004231976.22276</v>
      </c>
      <c r="F120">
        <v>306.37245546141497</v>
      </c>
      <c r="G120" t="s">
        <v>462</v>
      </c>
    </row>
    <row r="121" spans="1:7" x14ac:dyDescent="0.3">
      <c r="A121">
        <v>119</v>
      </c>
      <c r="B121">
        <v>2018</v>
      </c>
      <c r="C121">
        <v>4</v>
      </c>
      <c r="D121" t="s">
        <v>557</v>
      </c>
      <c r="E121" s="1">
        <v>913746055.18789399</v>
      </c>
      <c r="F121">
        <v>372.98980667725999</v>
      </c>
      <c r="G121" t="s">
        <v>462</v>
      </c>
    </row>
    <row r="122" spans="1:7" x14ac:dyDescent="0.3">
      <c r="A122">
        <v>120</v>
      </c>
      <c r="B122">
        <v>2018</v>
      </c>
      <c r="C122">
        <v>5</v>
      </c>
      <c r="E122" s="1">
        <v>60992067.262107402</v>
      </c>
      <c r="F122">
        <v>193.13048000502999</v>
      </c>
      <c r="G122" t="s">
        <v>462</v>
      </c>
    </row>
    <row r="123" spans="1:7" x14ac:dyDescent="0.3">
      <c r="A123">
        <v>121</v>
      </c>
      <c r="B123">
        <v>2018</v>
      </c>
      <c r="C123">
        <v>5</v>
      </c>
      <c r="D123" t="s">
        <v>529</v>
      </c>
      <c r="E123" s="1">
        <v>391883147.09036702</v>
      </c>
      <c r="F123">
        <v>270.09843685461698</v>
      </c>
      <c r="G123" t="s">
        <v>462</v>
      </c>
    </row>
    <row r="124" spans="1:7" x14ac:dyDescent="0.3">
      <c r="A124">
        <v>122</v>
      </c>
      <c r="B124">
        <v>2018</v>
      </c>
      <c r="C124">
        <v>5</v>
      </c>
      <c r="D124" t="s">
        <v>530</v>
      </c>
      <c r="E124" s="1">
        <v>721005101.94005406</v>
      </c>
      <c r="F124">
        <v>239.685726691692</v>
      </c>
      <c r="G124" t="s">
        <v>462</v>
      </c>
    </row>
    <row r="125" spans="1:7" x14ac:dyDescent="0.3">
      <c r="A125">
        <v>123</v>
      </c>
      <c r="B125">
        <v>2018</v>
      </c>
      <c r="C125">
        <v>5</v>
      </c>
      <c r="D125" t="s">
        <v>531</v>
      </c>
      <c r="E125" s="1">
        <v>517904900.35716701</v>
      </c>
      <c r="F125">
        <v>238.829156724802</v>
      </c>
      <c r="G125" t="s">
        <v>462</v>
      </c>
    </row>
    <row r="126" spans="1:7" x14ac:dyDescent="0.3">
      <c r="A126">
        <v>124</v>
      </c>
      <c r="B126">
        <v>2018</v>
      </c>
      <c r="C126">
        <v>5</v>
      </c>
      <c r="D126" t="s">
        <v>532</v>
      </c>
      <c r="E126" s="1">
        <v>913605349.20931494</v>
      </c>
      <c r="F126">
        <v>275.06036910202801</v>
      </c>
      <c r="G126" t="s">
        <v>462</v>
      </c>
    </row>
    <row r="127" spans="1:7" x14ac:dyDescent="0.3">
      <c r="A127">
        <v>125</v>
      </c>
      <c r="B127">
        <v>2018</v>
      </c>
      <c r="C127">
        <v>5</v>
      </c>
      <c r="D127" t="s">
        <v>533</v>
      </c>
      <c r="E127" s="1">
        <v>442592850.86188501</v>
      </c>
      <c r="F127">
        <v>257.35223812440398</v>
      </c>
      <c r="G127" t="s">
        <v>462</v>
      </c>
    </row>
    <row r="128" spans="1:7" x14ac:dyDescent="0.3">
      <c r="A128">
        <v>126</v>
      </c>
      <c r="B128">
        <v>2018</v>
      </c>
      <c r="C128">
        <v>5</v>
      </c>
      <c r="D128" t="s">
        <v>534</v>
      </c>
      <c r="E128" s="1">
        <v>268896321.02501398</v>
      </c>
      <c r="F128">
        <v>258.29574119814203</v>
      </c>
      <c r="G128" t="s">
        <v>462</v>
      </c>
    </row>
    <row r="129" spans="1:7" x14ac:dyDescent="0.3">
      <c r="A129">
        <v>127</v>
      </c>
      <c r="B129">
        <v>2018</v>
      </c>
      <c r="C129">
        <v>5</v>
      </c>
      <c r="D129" t="s">
        <v>535</v>
      </c>
      <c r="E129" s="1">
        <v>374438633.30586201</v>
      </c>
      <c r="F129">
        <v>252.95211870414201</v>
      </c>
      <c r="G129" t="s">
        <v>462</v>
      </c>
    </row>
    <row r="130" spans="1:7" x14ac:dyDescent="0.3">
      <c r="A130">
        <v>128</v>
      </c>
      <c r="B130">
        <v>2018</v>
      </c>
      <c r="C130">
        <v>5</v>
      </c>
      <c r="D130" t="s">
        <v>536</v>
      </c>
      <c r="E130" s="1">
        <v>373211235.00196397</v>
      </c>
      <c r="F130">
        <v>213.09536673866799</v>
      </c>
      <c r="G130" t="s">
        <v>462</v>
      </c>
    </row>
    <row r="131" spans="1:7" x14ac:dyDescent="0.3">
      <c r="A131">
        <v>129</v>
      </c>
      <c r="B131">
        <v>2018</v>
      </c>
      <c r="C131">
        <v>5</v>
      </c>
      <c r="D131" t="s">
        <v>537</v>
      </c>
      <c r="E131" s="1">
        <v>764163399.39539194</v>
      </c>
      <c r="F131">
        <v>279.87476112511598</v>
      </c>
      <c r="G131" t="s">
        <v>462</v>
      </c>
    </row>
    <row r="132" spans="1:7" x14ac:dyDescent="0.3">
      <c r="A132">
        <v>130</v>
      </c>
      <c r="B132">
        <v>2018</v>
      </c>
      <c r="C132">
        <v>5</v>
      </c>
      <c r="D132" t="s">
        <v>538</v>
      </c>
      <c r="E132" s="1">
        <v>858617816.921067</v>
      </c>
      <c r="F132">
        <v>270.98486257664598</v>
      </c>
      <c r="G132" t="s">
        <v>462</v>
      </c>
    </row>
    <row r="133" spans="1:7" x14ac:dyDescent="0.3">
      <c r="A133">
        <v>131</v>
      </c>
      <c r="B133">
        <v>2018</v>
      </c>
      <c r="C133">
        <v>5</v>
      </c>
      <c r="D133" t="s">
        <v>539</v>
      </c>
      <c r="E133" s="1">
        <v>876370174.59050906</v>
      </c>
      <c r="F133">
        <v>222.90338353893799</v>
      </c>
      <c r="G133" t="s">
        <v>462</v>
      </c>
    </row>
    <row r="134" spans="1:7" x14ac:dyDescent="0.3">
      <c r="A134">
        <v>132</v>
      </c>
      <c r="B134">
        <v>2018</v>
      </c>
      <c r="C134">
        <v>5</v>
      </c>
      <c r="D134" t="s">
        <v>540</v>
      </c>
      <c r="E134" s="1">
        <v>804741499.92764294</v>
      </c>
      <c r="F134">
        <v>269.181945667013</v>
      </c>
      <c r="G134" t="s">
        <v>462</v>
      </c>
    </row>
    <row r="135" spans="1:7" x14ac:dyDescent="0.3">
      <c r="A135">
        <v>133</v>
      </c>
      <c r="B135">
        <v>2018</v>
      </c>
      <c r="C135">
        <v>5</v>
      </c>
      <c r="D135" t="s">
        <v>541</v>
      </c>
      <c r="E135" s="1">
        <v>617861605.73586905</v>
      </c>
      <c r="F135">
        <v>200.02059970096499</v>
      </c>
      <c r="G135" t="s">
        <v>462</v>
      </c>
    </row>
    <row r="136" spans="1:7" x14ac:dyDescent="0.3">
      <c r="A136">
        <v>134</v>
      </c>
      <c r="B136">
        <v>2018</v>
      </c>
      <c r="C136">
        <v>5</v>
      </c>
      <c r="D136" t="s">
        <v>542</v>
      </c>
      <c r="E136" s="1">
        <v>785791940.80956101</v>
      </c>
      <c r="F136">
        <v>259.40155534823703</v>
      </c>
      <c r="G136" t="s">
        <v>462</v>
      </c>
    </row>
    <row r="137" spans="1:7" x14ac:dyDescent="0.3">
      <c r="A137">
        <v>135</v>
      </c>
      <c r="B137">
        <v>2018</v>
      </c>
      <c r="C137">
        <v>5</v>
      </c>
      <c r="D137" t="s">
        <v>543</v>
      </c>
      <c r="E137" s="1">
        <v>750150320.80952597</v>
      </c>
      <c r="F137">
        <v>350.50844145630498</v>
      </c>
      <c r="G137" t="s">
        <v>462</v>
      </c>
    </row>
    <row r="138" spans="1:7" x14ac:dyDescent="0.3">
      <c r="A138">
        <v>136</v>
      </c>
      <c r="B138">
        <v>2018</v>
      </c>
      <c r="C138">
        <v>5</v>
      </c>
      <c r="D138" t="s">
        <v>544</v>
      </c>
      <c r="E138" s="1">
        <v>601347817.74143004</v>
      </c>
      <c r="F138">
        <v>220.11875074924399</v>
      </c>
      <c r="G138" t="s">
        <v>462</v>
      </c>
    </row>
    <row r="139" spans="1:7" x14ac:dyDescent="0.3">
      <c r="A139">
        <v>137</v>
      </c>
      <c r="B139">
        <v>2018</v>
      </c>
      <c r="C139">
        <v>5</v>
      </c>
      <c r="D139" t="s">
        <v>545</v>
      </c>
      <c r="E139" s="1">
        <v>261838880.85448599</v>
      </c>
      <c r="F139">
        <v>352.96084278737499</v>
      </c>
      <c r="G139" t="s">
        <v>462</v>
      </c>
    </row>
    <row r="140" spans="1:7" x14ac:dyDescent="0.3">
      <c r="A140">
        <v>138</v>
      </c>
      <c r="B140">
        <v>2018</v>
      </c>
      <c r="C140">
        <v>5</v>
      </c>
      <c r="D140" t="s">
        <v>546</v>
      </c>
      <c r="E140" s="1">
        <v>1009812130.74394</v>
      </c>
      <c r="F140">
        <v>318.35071251155699</v>
      </c>
      <c r="G140" t="s">
        <v>462</v>
      </c>
    </row>
    <row r="141" spans="1:7" x14ac:dyDescent="0.3">
      <c r="A141">
        <v>139</v>
      </c>
      <c r="B141">
        <v>2018</v>
      </c>
      <c r="C141">
        <v>5</v>
      </c>
      <c r="D141" t="s">
        <v>547</v>
      </c>
      <c r="E141" s="1">
        <v>213505756.37323001</v>
      </c>
      <c r="F141">
        <v>314.163992744099</v>
      </c>
      <c r="G141" t="s">
        <v>462</v>
      </c>
    </row>
    <row r="142" spans="1:7" x14ac:dyDescent="0.3">
      <c r="A142">
        <v>140</v>
      </c>
      <c r="B142">
        <v>2018</v>
      </c>
      <c r="C142">
        <v>5</v>
      </c>
      <c r="D142" t="s">
        <v>548</v>
      </c>
      <c r="E142" s="1">
        <v>330653653.57891899</v>
      </c>
      <c r="F142">
        <v>281.56009846023898</v>
      </c>
      <c r="G142" t="s">
        <v>462</v>
      </c>
    </row>
    <row r="143" spans="1:7" x14ac:dyDescent="0.3">
      <c r="A143">
        <v>141</v>
      </c>
      <c r="B143">
        <v>2018</v>
      </c>
      <c r="C143">
        <v>5</v>
      </c>
      <c r="D143" t="s">
        <v>549</v>
      </c>
      <c r="E143" s="1">
        <v>340317473.27624798</v>
      </c>
      <c r="F143">
        <v>351.696653087453</v>
      </c>
      <c r="G143" t="s">
        <v>462</v>
      </c>
    </row>
    <row r="144" spans="1:7" x14ac:dyDescent="0.3">
      <c r="A144">
        <v>142</v>
      </c>
      <c r="B144">
        <v>2018</v>
      </c>
      <c r="C144">
        <v>5</v>
      </c>
      <c r="D144" t="s">
        <v>550</v>
      </c>
      <c r="E144" s="1">
        <v>462902185.90183997</v>
      </c>
      <c r="F144">
        <v>323.91642043499598</v>
      </c>
      <c r="G144" t="s">
        <v>462</v>
      </c>
    </row>
    <row r="145" spans="1:7" x14ac:dyDescent="0.3">
      <c r="A145">
        <v>143</v>
      </c>
      <c r="B145">
        <v>2018</v>
      </c>
      <c r="C145">
        <v>5</v>
      </c>
      <c r="D145" t="s">
        <v>551</v>
      </c>
      <c r="E145" s="1">
        <v>2890170317.8875699</v>
      </c>
      <c r="F145">
        <v>199.49912811125299</v>
      </c>
      <c r="G145" t="s">
        <v>462</v>
      </c>
    </row>
    <row r="146" spans="1:7" x14ac:dyDescent="0.3">
      <c r="A146">
        <v>144</v>
      </c>
      <c r="B146">
        <v>2018</v>
      </c>
      <c r="C146">
        <v>5</v>
      </c>
      <c r="D146" t="s">
        <v>552</v>
      </c>
      <c r="E146" s="1">
        <v>3535028312.8468199</v>
      </c>
      <c r="F146">
        <v>266.09424938166597</v>
      </c>
      <c r="G146" t="s">
        <v>462</v>
      </c>
    </row>
    <row r="147" spans="1:7" x14ac:dyDescent="0.3">
      <c r="A147">
        <v>145</v>
      </c>
      <c r="B147">
        <v>2018</v>
      </c>
      <c r="C147">
        <v>5</v>
      </c>
      <c r="D147" t="s">
        <v>553</v>
      </c>
      <c r="E147" s="1">
        <v>2894598812.1732001</v>
      </c>
      <c r="F147">
        <v>133.132652512368</v>
      </c>
      <c r="G147" t="s">
        <v>462</v>
      </c>
    </row>
    <row r="148" spans="1:7" x14ac:dyDescent="0.3">
      <c r="A148">
        <v>146</v>
      </c>
      <c r="B148">
        <v>2018</v>
      </c>
      <c r="C148">
        <v>5</v>
      </c>
      <c r="D148" t="s">
        <v>554</v>
      </c>
      <c r="E148" s="1">
        <v>1452632504.0955</v>
      </c>
      <c r="F148">
        <v>253.65460068905901</v>
      </c>
      <c r="G148" t="s">
        <v>462</v>
      </c>
    </row>
    <row r="149" spans="1:7" x14ac:dyDescent="0.3">
      <c r="A149">
        <v>147</v>
      </c>
      <c r="B149">
        <v>2018</v>
      </c>
      <c r="C149">
        <v>5</v>
      </c>
      <c r="D149" t="s">
        <v>555</v>
      </c>
      <c r="E149" s="1">
        <v>2721023818.0155802</v>
      </c>
      <c r="F149">
        <v>92.264358959674198</v>
      </c>
      <c r="G149" t="s">
        <v>462</v>
      </c>
    </row>
    <row r="150" spans="1:7" x14ac:dyDescent="0.3">
      <c r="A150">
        <v>148</v>
      </c>
      <c r="B150">
        <v>2018</v>
      </c>
      <c r="C150">
        <v>5</v>
      </c>
      <c r="D150" t="s">
        <v>556</v>
      </c>
      <c r="E150" s="1">
        <v>1004231976.22276</v>
      </c>
      <c r="F150">
        <v>111.22738409939799</v>
      </c>
      <c r="G150" t="s">
        <v>462</v>
      </c>
    </row>
    <row r="151" spans="1:7" x14ac:dyDescent="0.3">
      <c r="A151">
        <v>149</v>
      </c>
      <c r="B151">
        <v>2018</v>
      </c>
      <c r="C151">
        <v>5</v>
      </c>
      <c r="D151" t="s">
        <v>557</v>
      </c>
      <c r="E151" s="1">
        <v>913746055.18789399</v>
      </c>
      <c r="F151">
        <v>328.65560641025002</v>
      </c>
      <c r="G151" t="s">
        <v>462</v>
      </c>
    </row>
    <row r="152" spans="1:7" x14ac:dyDescent="0.3">
      <c r="A152">
        <v>150</v>
      </c>
      <c r="B152">
        <v>2018</v>
      </c>
      <c r="C152">
        <v>6</v>
      </c>
      <c r="E152" s="1">
        <v>60992067.262107402</v>
      </c>
      <c r="F152">
        <v>106.665744510754</v>
      </c>
      <c r="G152" t="s">
        <v>462</v>
      </c>
    </row>
    <row r="153" spans="1:7" x14ac:dyDescent="0.3">
      <c r="A153">
        <v>151</v>
      </c>
      <c r="B153">
        <v>2018</v>
      </c>
      <c r="C153">
        <v>6</v>
      </c>
      <c r="D153" t="s">
        <v>529</v>
      </c>
      <c r="E153" s="1">
        <v>391883147.09036702</v>
      </c>
      <c r="F153">
        <v>185.516679524361</v>
      </c>
      <c r="G153" t="s">
        <v>462</v>
      </c>
    </row>
    <row r="154" spans="1:7" x14ac:dyDescent="0.3">
      <c r="A154">
        <v>152</v>
      </c>
      <c r="B154">
        <v>2018</v>
      </c>
      <c r="C154">
        <v>6</v>
      </c>
      <c r="D154" t="s">
        <v>530</v>
      </c>
      <c r="E154" s="1">
        <v>721005101.94005406</v>
      </c>
      <c r="F154">
        <v>189.050154100269</v>
      </c>
      <c r="G154" t="s">
        <v>462</v>
      </c>
    </row>
    <row r="155" spans="1:7" x14ac:dyDescent="0.3">
      <c r="A155">
        <v>153</v>
      </c>
      <c r="B155">
        <v>2018</v>
      </c>
      <c r="C155">
        <v>6</v>
      </c>
      <c r="D155" t="s">
        <v>531</v>
      </c>
      <c r="E155" s="1">
        <v>517904900.35716701</v>
      </c>
      <c r="F155">
        <v>205.33751647728599</v>
      </c>
      <c r="G155" t="s">
        <v>462</v>
      </c>
    </row>
    <row r="156" spans="1:7" x14ac:dyDescent="0.3">
      <c r="A156">
        <v>154</v>
      </c>
      <c r="B156">
        <v>2018</v>
      </c>
      <c r="C156">
        <v>6</v>
      </c>
      <c r="D156" t="s">
        <v>532</v>
      </c>
      <c r="E156" s="1">
        <v>913605349.20931494</v>
      </c>
      <c r="F156">
        <v>301.48640253376402</v>
      </c>
      <c r="G156" t="s">
        <v>462</v>
      </c>
    </row>
    <row r="157" spans="1:7" x14ac:dyDescent="0.3">
      <c r="A157">
        <v>155</v>
      </c>
      <c r="B157">
        <v>2018</v>
      </c>
      <c r="C157">
        <v>6</v>
      </c>
      <c r="D157" t="s">
        <v>533</v>
      </c>
      <c r="E157" s="1">
        <v>442592850.86188501</v>
      </c>
      <c r="F157">
        <v>270.945979476422</v>
      </c>
      <c r="G157" t="s">
        <v>462</v>
      </c>
    </row>
    <row r="158" spans="1:7" x14ac:dyDescent="0.3">
      <c r="A158">
        <v>156</v>
      </c>
      <c r="B158">
        <v>2018</v>
      </c>
      <c r="C158">
        <v>6</v>
      </c>
      <c r="D158" t="s">
        <v>534</v>
      </c>
      <c r="E158" s="1">
        <v>268896321.02501398</v>
      </c>
      <c r="F158">
        <v>145.255280067954</v>
      </c>
      <c r="G158" t="s">
        <v>462</v>
      </c>
    </row>
    <row r="159" spans="1:7" x14ac:dyDescent="0.3">
      <c r="A159">
        <v>157</v>
      </c>
      <c r="B159">
        <v>2018</v>
      </c>
      <c r="C159">
        <v>6</v>
      </c>
      <c r="D159" t="s">
        <v>535</v>
      </c>
      <c r="E159" s="1">
        <v>374438633.30586201</v>
      </c>
      <c r="F159">
        <v>271.70607309600598</v>
      </c>
      <c r="G159" t="s">
        <v>462</v>
      </c>
    </row>
    <row r="160" spans="1:7" x14ac:dyDescent="0.3">
      <c r="A160">
        <v>158</v>
      </c>
      <c r="B160">
        <v>2018</v>
      </c>
      <c r="C160">
        <v>6</v>
      </c>
      <c r="D160" t="s">
        <v>536</v>
      </c>
      <c r="E160" s="1">
        <v>373211235.00196397</v>
      </c>
      <c r="F160">
        <v>82.821218834676898</v>
      </c>
      <c r="G160" t="s">
        <v>462</v>
      </c>
    </row>
    <row r="161" spans="1:7" x14ac:dyDescent="0.3">
      <c r="A161">
        <v>159</v>
      </c>
      <c r="B161">
        <v>2018</v>
      </c>
      <c r="C161">
        <v>6</v>
      </c>
      <c r="D161" t="s">
        <v>537</v>
      </c>
      <c r="E161" s="1">
        <v>764163399.39539194</v>
      </c>
      <c r="F161">
        <v>114.722787477718</v>
      </c>
      <c r="G161" t="s">
        <v>462</v>
      </c>
    </row>
    <row r="162" spans="1:7" x14ac:dyDescent="0.3">
      <c r="A162">
        <v>160</v>
      </c>
      <c r="B162">
        <v>2018</v>
      </c>
      <c r="C162">
        <v>6</v>
      </c>
      <c r="D162" t="s">
        <v>538</v>
      </c>
      <c r="E162" s="1">
        <v>858617816.921067</v>
      </c>
      <c r="F162">
        <v>140.00181235045901</v>
      </c>
      <c r="G162" t="s">
        <v>462</v>
      </c>
    </row>
    <row r="163" spans="1:7" x14ac:dyDescent="0.3">
      <c r="A163">
        <v>161</v>
      </c>
      <c r="B163">
        <v>2018</v>
      </c>
      <c r="C163">
        <v>6</v>
      </c>
      <c r="D163" t="s">
        <v>539</v>
      </c>
      <c r="E163" s="1">
        <v>876370174.59050906</v>
      </c>
      <c r="F163">
        <v>96.464031146307306</v>
      </c>
      <c r="G163" t="s">
        <v>462</v>
      </c>
    </row>
    <row r="164" spans="1:7" x14ac:dyDescent="0.3">
      <c r="A164">
        <v>162</v>
      </c>
      <c r="B164">
        <v>2018</v>
      </c>
      <c r="C164">
        <v>6</v>
      </c>
      <c r="D164" t="s">
        <v>540</v>
      </c>
      <c r="E164" s="1">
        <v>804741499.92764294</v>
      </c>
      <c r="F164">
        <v>139.32382868065699</v>
      </c>
      <c r="G164" t="s">
        <v>462</v>
      </c>
    </row>
    <row r="165" spans="1:7" x14ac:dyDescent="0.3">
      <c r="A165">
        <v>163</v>
      </c>
      <c r="B165">
        <v>2018</v>
      </c>
      <c r="C165">
        <v>6</v>
      </c>
      <c r="D165" t="s">
        <v>541</v>
      </c>
      <c r="E165" s="1">
        <v>617861605.73586905</v>
      </c>
      <c r="F165">
        <v>84.440304237275797</v>
      </c>
      <c r="G165" t="s">
        <v>462</v>
      </c>
    </row>
    <row r="166" spans="1:7" x14ac:dyDescent="0.3">
      <c r="A166">
        <v>164</v>
      </c>
      <c r="B166">
        <v>2018</v>
      </c>
      <c r="C166">
        <v>6</v>
      </c>
      <c r="D166" t="s">
        <v>542</v>
      </c>
      <c r="E166" s="1">
        <v>785791940.80956101</v>
      </c>
      <c r="F166">
        <v>135.11066888096499</v>
      </c>
      <c r="G166" t="s">
        <v>462</v>
      </c>
    </row>
    <row r="167" spans="1:7" x14ac:dyDescent="0.3">
      <c r="A167">
        <v>165</v>
      </c>
      <c r="B167">
        <v>2018</v>
      </c>
      <c r="C167">
        <v>6</v>
      </c>
      <c r="D167" t="s">
        <v>543</v>
      </c>
      <c r="E167" s="1">
        <v>750150320.80952597</v>
      </c>
      <c r="F167">
        <v>309.45483866004298</v>
      </c>
      <c r="G167" t="s">
        <v>462</v>
      </c>
    </row>
    <row r="168" spans="1:7" x14ac:dyDescent="0.3">
      <c r="A168">
        <v>166</v>
      </c>
      <c r="B168">
        <v>2018</v>
      </c>
      <c r="C168">
        <v>6</v>
      </c>
      <c r="D168" t="s">
        <v>544</v>
      </c>
      <c r="E168" s="1">
        <v>601347817.74143004</v>
      </c>
      <c r="F168">
        <v>124.747332361698</v>
      </c>
      <c r="G168" t="s">
        <v>462</v>
      </c>
    </row>
    <row r="169" spans="1:7" x14ac:dyDescent="0.3">
      <c r="A169">
        <v>167</v>
      </c>
      <c r="B169">
        <v>2018</v>
      </c>
      <c r="C169">
        <v>6</v>
      </c>
      <c r="D169" t="s">
        <v>545</v>
      </c>
      <c r="E169" s="1">
        <v>261838880.85448599</v>
      </c>
      <c r="F169">
        <v>258.90906870356201</v>
      </c>
      <c r="G169" t="s">
        <v>462</v>
      </c>
    </row>
    <row r="170" spans="1:7" x14ac:dyDescent="0.3">
      <c r="A170">
        <v>168</v>
      </c>
      <c r="B170">
        <v>2018</v>
      </c>
      <c r="C170">
        <v>6</v>
      </c>
      <c r="D170" t="s">
        <v>546</v>
      </c>
      <c r="E170" s="1">
        <v>1009812130.74394</v>
      </c>
      <c r="F170">
        <v>201.001319328519</v>
      </c>
      <c r="G170" t="s">
        <v>462</v>
      </c>
    </row>
    <row r="171" spans="1:7" x14ac:dyDescent="0.3">
      <c r="A171">
        <v>169</v>
      </c>
      <c r="B171">
        <v>2018</v>
      </c>
      <c r="C171">
        <v>6</v>
      </c>
      <c r="D171" t="s">
        <v>547</v>
      </c>
      <c r="E171" s="1">
        <v>213505756.37323001</v>
      </c>
      <c r="F171">
        <v>247.16847121857501</v>
      </c>
      <c r="G171" t="s">
        <v>462</v>
      </c>
    </row>
    <row r="172" spans="1:7" x14ac:dyDescent="0.3">
      <c r="A172">
        <v>170</v>
      </c>
      <c r="B172">
        <v>2018</v>
      </c>
      <c r="C172">
        <v>6</v>
      </c>
      <c r="D172" t="s">
        <v>548</v>
      </c>
      <c r="E172" s="1">
        <v>330653653.57891899</v>
      </c>
      <c r="F172">
        <v>161.75753735988599</v>
      </c>
      <c r="G172" t="s">
        <v>462</v>
      </c>
    </row>
    <row r="173" spans="1:7" x14ac:dyDescent="0.3">
      <c r="A173">
        <v>171</v>
      </c>
      <c r="B173">
        <v>2018</v>
      </c>
      <c r="C173">
        <v>6</v>
      </c>
      <c r="D173" t="s">
        <v>549</v>
      </c>
      <c r="E173" s="1">
        <v>340317473.27624798</v>
      </c>
      <c r="F173">
        <v>345.58302215138002</v>
      </c>
      <c r="G173" t="s">
        <v>462</v>
      </c>
    </row>
    <row r="174" spans="1:7" x14ac:dyDescent="0.3">
      <c r="A174">
        <v>172</v>
      </c>
      <c r="B174">
        <v>2018</v>
      </c>
      <c r="C174">
        <v>6</v>
      </c>
      <c r="D174" t="s">
        <v>550</v>
      </c>
      <c r="E174" s="1">
        <v>462902185.90183997</v>
      </c>
      <c r="F174">
        <v>138.46961992898201</v>
      </c>
      <c r="G174" t="s">
        <v>462</v>
      </c>
    </row>
    <row r="175" spans="1:7" x14ac:dyDescent="0.3">
      <c r="A175">
        <v>173</v>
      </c>
      <c r="B175">
        <v>2018</v>
      </c>
      <c r="C175">
        <v>6</v>
      </c>
      <c r="D175" t="s">
        <v>551</v>
      </c>
      <c r="E175" s="1">
        <v>2890170317.8875699</v>
      </c>
      <c r="F175">
        <v>67.497898467516904</v>
      </c>
      <c r="G175" t="s">
        <v>462</v>
      </c>
    </row>
    <row r="176" spans="1:7" x14ac:dyDescent="0.3">
      <c r="A176">
        <v>174</v>
      </c>
      <c r="B176">
        <v>2018</v>
      </c>
      <c r="C176">
        <v>6</v>
      </c>
      <c r="D176" t="s">
        <v>552</v>
      </c>
      <c r="E176" s="1">
        <v>3535028312.8468199</v>
      </c>
      <c r="F176">
        <v>94.757542373260904</v>
      </c>
      <c r="G176" t="s">
        <v>462</v>
      </c>
    </row>
    <row r="177" spans="1:7" x14ac:dyDescent="0.3">
      <c r="A177">
        <v>175</v>
      </c>
      <c r="B177">
        <v>2018</v>
      </c>
      <c r="C177">
        <v>6</v>
      </c>
      <c r="D177" t="s">
        <v>553</v>
      </c>
      <c r="E177" s="1">
        <v>2894598812.1732001</v>
      </c>
      <c r="F177">
        <v>56.130759330088097</v>
      </c>
      <c r="G177" t="s">
        <v>462</v>
      </c>
    </row>
    <row r="178" spans="1:7" x14ac:dyDescent="0.3">
      <c r="A178">
        <v>176</v>
      </c>
      <c r="B178">
        <v>2018</v>
      </c>
      <c r="C178">
        <v>6</v>
      </c>
      <c r="D178" t="s">
        <v>554</v>
      </c>
      <c r="E178" s="1">
        <v>1452632504.0955</v>
      </c>
      <c r="F178">
        <v>181.28046241876299</v>
      </c>
      <c r="G178" t="s">
        <v>462</v>
      </c>
    </row>
    <row r="179" spans="1:7" x14ac:dyDescent="0.3">
      <c r="A179">
        <v>177</v>
      </c>
      <c r="B179">
        <v>2018</v>
      </c>
      <c r="C179">
        <v>6</v>
      </c>
      <c r="D179" t="s">
        <v>555</v>
      </c>
      <c r="E179" s="1">
        <v>2721023818.0155802</v>
      </c>
      <c r="F179">
        <v>69.288440240939096</v>
      </c>
      <c r="G179" t="s">
        <v>462</v>
      </c>
    </row>
    <row r="180" spans="1:7" x14ac:dyDescent="0.3">
      <c r="A180">
        <v>178</v>
      </c>
      <c r="B180">
        <v>2018</v>
      </c>
      <c r="C180">
        <v>6</v>
      </c>
      <c r="D180" t="s">
        <v>556</v>
      </c>
      <c r="E180" s="1">
        <v>1004231976.22276</v>
      </c>
      <c r="F180">
        <v>55.024327331661603</v>
      </c>
      <c r="G180" t="s">
        <v>462</v>
      </c>
    </row>
    <row r="181" spans="1:7" x14ac:dyDescent="0.3">
      <c r="A181">
        <v>179</v>
      </c>
      <c r="B181">
        <v>2018</v>
      </c>
      <c r="C181">
        <v>6</v>
      </c>
      <c r="D181" t="s">
        <v>557</v>
      </c>
      <c r="E181" s="1">
        <v>913746055.18789399</v>
      </c>
      <c r="F181">
        <v>213.271582655369</v>
      </c>
      <c r="G181" t="s">
        <v>462</v>
      </c>
    </row>
    <row r="182" spans="1:7" x14ac:dyDescent="0.3">
      <c r="A182">
        <v>180</v>
      </c>
      <c r="B182">
        <v>2018</v>
      </c>
      <c r="C182">
        <v>7</v>
      </c>
      <c r="E182" s="1">
        <v>60992067.262107402</v>
      </c>
      <c r="F182">
        <v>20.5260570075903</v>
      </c>
      <c r="G182" t="s">
        <v>462</v>
      </c>
    </row>
    <row r="183" spans="1:7" x14ac:dyDescent="0.3">
      <c r="A183">
        <v>181</v>
      </c>
      <c r="B183">
        <v>2018</v>
      </c>
      <c r="C183">
        <v>7</v>
      </c>
      <c r="D183" t="s">
        <v>529</v>
      </c>
      <c r="E183" s="1">
        <v>391883147.09036702</v>
      </c>
      <c r="F183">
        <v>99.427775324777798</v>
      </c>
      <c r="G183" t="s">
        <v>462</v>
      </c>
    </row>
    <row r="184" spans="1:7" x14ac:dyDescent="0.3">
      <c r="A184">
        <v>182</v>
      </c>
      <c r="B184">
        <v>2018</v>
      </c>
      <c r="C184">
        <v>7</v>
      </c>
      <c r="D184" t="s">
        <v>530</v>
      </c>
      <c r="E184" s="1">
        <v>721005101.94005406</v>
      </c>
      <c r="F184">
        <v>109.42162370921599</v>
      </c>
      <c r="G184" t="s">
        <v>462</v>
      </c>
    </row>
    <row r="185" spans="1:7" x14ac:dyDescent="0.3">
      <c r="A185">
        <v>183</v>
      </c>
      <c r="B185">
        <v>2018</v>
      </c>
      <c r="C185">
        <v>7</v>
      </c>
      <c r="D185" t="s">
        <v>531</v>
      </c>
      <c r="E185" s="1">
        <v>517904900.35716701</v>
      </c>
      <c r="F185">
        <v>150.02092496708701</v>
      </c>
      <c r="G185" t="s">
        <v>462</v>
      </c>
    </row>
    <row r="186" spans="1:7" x14ac:dyDescent="0.3">
      <c r="A186">
        <v>184</v>
      </c>
      <c r="B186">
        <v>2018</v>
      </c>
      <c r="C186">
        <v>7</v>
      </c>
      <c r="D186" t="s">
        <v>532</v>
      </c>
      <c r="E186" s="1">
        <v>913605349.20931494</v>
      </c>
      <c r="F186">
        <v>156.525197045905</v>
      </c>
      <c r="G186" t="s">
        <v>462</v>
      </c>
    </row>
    <row r="187" spans="1:7" x14ac:dyDescent="0.3">
      <c r="A187">
        <v>185</v>
      </c>
      <c r="B187">
        <v>2018</v>
      </c>
      <c r="C187">
        <v>7</v>
      </c>
      <c r="D187" t="s">
        <v>533</v>
      </c>
      <c r="E187" s="1">
        <v>442592850.86188501</v>
      </c>
      <c r="F187">
        <v>174.653629613844</v>
      </c>
      <c r="G187" t="s">
        <v>462</v>
      </c>
    </row>
    <row r="188" spans="1:7" x14ac:dyDescent="0.3">
      <c r="A188">
        <v>186</v>
      </c>
      <c r="B188">
        <v>2018</v>
      </c>
      <c r="C188">
        <v>7</v>
      </c>
      <c r="D188" t="s">
        <v>534</v>
      </c>
      <c r="E188" s="1">
        <v>268896321.02501398</v>
      </c>
      <c r="F188">
        <v>82.807497046629607</v>
      </c>
      <c r="G188" t="s">
        <v>462</v>
      </c>
    </row>
    <row r="189" spans="1:7" x14ac:dyDescent="0.3">
      <c r="A189">
        <v>187</v>
      </c>
      <c r="B189">
        <v>2018</v>
      </c>
      <c r="C189">
        <v>7</v>
      </c>
      <c r="D189" t="s">
        <v>535</v>
      </c>
      <c r="E189" s="1">
        <v>374438633.30586201</v>
      </c>
      <c r="F189">
        <v>154.18582801679199</v>
      </c>
      <c r="G189" t="s">
        <v>462</v>
      </c>
    </row>
    <row r="190" spans="1:7" x14ac:dyDescent="0.3">
      <c r="A190">
        <v>188</v>
      </c>
      <c r="B190">
        <v>2018</v>
      </c>
      <c r="C190">
        <v>7</v>
      </c>
      <c r="D190" t="s">
        <v>536</v>
      </c>
      <c r="E190" s="1">
        <v>373211235.00196397</v>
      </c>
      <c r="F190">
        <v>22.363581280909798</v>
      </c>
      <c r="G190" t="s">
        <v>462</v>
      </c>
    </row>
    <row r="191" spans="1:7" x14ac:dyDescent="0.3">
      <c r="A191">
        <v>189</v>
      </c>
      <c r="B191">
        <v>2018</v>
      </c>
      <c r="C191">
        <v>7</v>
      </c>
      <c r="D191" t="s">
        <v>537</v>
      </c>
      <c r="E191" s="1">
        <v>764163399.39539194</v>
      </c>
      <c r="F191">
        <v>63.235028951638299</v>
      </c>
      <c r="G191" t="s">
        <v>462</v>
      </c>
    </row>
    <row r="192" spans="1:7" x14ac:dyDescent="0.3">
      <c r="A192">
        <v>190</v>
      </c>
      <c r="B192">
        <v>2018</v>
      </c>
      <c r="C192">
        <v>7</v>
      </c>
      <c r="D192" t="s">
        <v>538</v>
      </c>
      <c r="E192" s="1">
        <v>858617816.921067</v>
      </c>
      <c r="F192">
        <v>97.950537826576294</v>
      </c>
      <c r="G192" t="s">
        <v>462</v>
      </c>
    </row>
    <row r="193" spans="1:7" x14ac:dyDescent="0.3">
      <c r="A193">
        <v>191</v>
      </c>
      <c r="B193">
        <v>2018</v>
      </c>
      <c r="C193">
        <v>7</v>
      </c>
      <c r="D193" t="s">
        <v>539</v>
      </c>
      <c r="E193" s="1">
        <v>876370174.59050906</v>
      </c>
      <c r="F193">
        <v>28.774659756429799</v>
      </c>
      <c r="G193" t="s">
        <v>462</v>
      </c>
    </row>
    <row r="194" spans="1:7" x14ac:dyDescent="0.3">
      <c r="A194">
        <v>192</v>
      </c>
      <c r="B194">
        <v>2018</v>
      </c>
      <c r="C194">
        <v>7</v>
      </c>
      <c r="D194" t="s">
        <v>540</v>
      </c>
      <c r="E194" s="1">
        <v>804741499.92764294</v>
      </c>
      <c r="F194">
        <v>56.910427858314698</v>
      </c>
      <c r="G194" t="s">
        <v>462</v>
      </c>
    </row>
    <row r="195" spans="1:7" x14ac:dyDescent="0.3">
      <c r="A195">
        <v>193</v>
      </c>
      <c r="B195">
        <v>2018</v>
      </c>
      <c r="C195">
        <v>7</v>
      </c>
      <c r="D195" t="s">
        <v>541</v>
      </c>
      <c r="E195" s="1">
        <v>617861605.73586905</v>
      </c>
      <c r="F195">
        <v>34.640480839689502</v>
      </c>
      <c r="G195" t="s">
        <v>462</v>
      </c>
    </row>
    <row r="196" spans="1:7" x14ac:dyDescent="0.3">
      <c r="A196">
        <v>194</v>
      </c>
      <c r="B196">
        <v>2018</v>
      </c>
      <c r="C196">
        <v>7</v>
      </c>
      <c r="D196" t="s">
        <v>542</v>
      </c>
      <c r="E196" s="1">
        <v>785791940.80956101</v>
      </c>
      <c r="F196">
        <v>72.733773720500096</v>
      </c>
      <c r="G196" t="s">
        <v>462</v>
      </c>
    </row>
    <row r="197" spans="1:7" x14ac:dyDescent="0.3">
      <c r="A197">
        <v>195</v>
      </c>
      <c r="B197">
        <v>2018</v>
      </c>
      <c r="C197">
        <v>7</v>
      </c>
      <c r="D197" t="s">
        <v>543</v>
      </c>
      <c r="E197" s="1">
        <v>750150320.80952597</v>
      </c>
      <c r="F197">
        <v>149.10278397575101</v>
      </c>
      <c r="G197" t="s">
        <v>462</v>
      </c>
    </row>
    <row r="198" spans="1:7" x14ac:dyDescent="0.3">
      <c r="A198">
        <v>196</v>
      </c>
      <c r="B198">
        <v>2018</v>
      </c>
      <c r="C198">
        <v>7</v>
      </c>
      <c r="D198" t="s">
        <v>544</v>
      </c>
      <c r="E198" s="1">
        <v>601347817.74143004</v>
      </c>
      <c r="F198">
        <v>69.348546364846698</v>
      </c>
      <c r="G198" t="s">
        <v>462</v>
      </c>
    </row>
    <row r="199" spans="1:7" x14ac:dyDescent="0.3">
      <c r="A199">
        <v>197</v>
      </c>
      <c r="B199">
        <v>2018</v>
      </c>
      <c r="C199">
        <v>7</v>
      </c>
      <c r="D199" t="s">
        <v>545</v>
      </c>
      <c r="E199" s="1">
        <v>261838880.85448599</v>
      </c>
      <c r="F199">
        <v>112.315352047494</v>
      </c>
      <c r="G199" t="s">
        <v>462</v>
      </c>
    </row>
    <row r="200" spans="1:7" x14ac:dyDescent="0.3">
      <c r="A200">
        <v>198</v>
      </c>
      <c r="B200">
        <v>2018</v>
      </c>
      <c r="C200">
        <v>7</v>
      </c>
      <c r="D200" t="s">
        <v>546</v>
      </c>
      <c r="E200" s="1">
        <v>1009812130.74394</v>
      </c>
      <c r="F200">
        <v>96.138935024527498</v>
      </c>
      <c r="G200" t="s">
        <v>462</v>
      </c>
    </row>
    <row r="201" spans="1:7" x14ac:dyDescent="0.3">
      <c r="A201">
        <v>199</v>
      </c>
      <c r="B201">
        <v>2018</v>
      </c>
      <c r="C201">
        <v>7</v>
      </c>
      <c r="D201" t="s">
        <v>547</v>
      </c>
      <c r="E201" s="1">
        <v>213505756.37323001</v>
      </c>
      <c r="F201">
        <v>114.991856517538</v>
      </c>
      <c r="G201" t="s">
        <v>462</v>
      </c>
    </row>
    <row r="202" spans="1:7" x14ac:dyDescent="0.3">
      <c r="A202">
        <v>200</v>
      </c>
      <c r="B202">
        <v>2018</v>
      </c>
      <c r="C202">
        <v>7</v>
      </c>
      <c r="D202" t="s">
        <v>548</v>
      </c>
      <c r="E202" s="1">
        <v>330653653.57891899</v>
      </c>
      <c r="F202">
        <v>85.272945420257301</v>
      </c>
      <c r="G202" t="s">
        <v>462</v>
      </c>
    </row>
    <row r="203" spans="1:7" x14ac:dyDescent="0.3">
      <c r="A203">
        <v>201</v>
      </c>
      <c r="B203">
        <v>2018</v>
      </c>
      <c r="C203">
        <v>7</v>
      </c>
      <c r="D203" t="s">
        <v>549</v>
      </c>
      <c r="E203" s="1">
        <v>340317473.27624798</v>
      </c>
      <c r="F203">
        <v>163.03713853344101</v>
      </c>
      <c r="G203" t="s">
        <v>462</v>
      </c>
    </row>
    <row r="204" spans="1:7" x14ac:dyDescent="0.3">
      <c r="A204">
        <v>202</v>
      </c>
      <c r="B204">
        <v>2018</v>
      </c>
      <c r="C204">
        <v>7</v>
      </c>
      <c r="D204" t="s">
        <v>550</v>
      </c>
      <c r="E204" s="1">
        <v>462902185.90183997</v>
      </c>
      <c r="F204">
        <v>47.178828185241102</v>
      </c>
      <c r="G204" t="s">
        <v>462</v>
      </c>
    </row>
    <row r="205" spans="1:7" x14ac:dyDescent="0.3">
      <c r="A205">
        <v>203</v>
      </c>
      <c r="B205">
        <v>2018</v>
      </c>
      <c r="C205">
        <v>7</v>
      </c>
      <c r="D205" t="s">
        <v>551</v>
      </c>
      <c r="E205" s="1">
        <v>2890170317.8875699</v>
      </c>
      <c r="F205">
        <v>38.180786908389798</v>
      </c>
      <c r="G205" t="s">
        <v>462</v>
      </c>
    </row>
    <row r="206" spans="1:7" x14ac:dyDescent="0.3">
      <c r="A206">
        <v>204</v>
      </c>
      <c r="B206">
        <v>2018</v>
      </c>
      <c r="C206">
        <v>7</v>
      </c>
      <c r="D206" t="s">
        <v>552</v>
      </c>
      <c r="E206" s="1">
        <v>3535028312.8468199</v>
      </c>
      <c r="F206">
        <v>35.576829973840297</v>
      </c>
      <c r="G206" t="s">
        <v>462</v>
      </c>
    </row>
    <row r="207" spans="1:7" x14ac:dyDescent="0.3">
      <c r="A207">
        <v>205</v>
      </c>
      <c r="B207">
        <v>2018</v>
      </c>
      <c r="C207">
        <v>7</v>
      </c>
      <c r="D207" t="s">
        <v>553</v>
      </c>
      <c r="E207" s="1">
        <v>2894598812.1732001</v>
      </c>
      <c r="F207">
        <v>27.6032165355792</v>
      </c>
      <c r="G207" t="s">
        <v>462</v>
      </c>
    </row>
    <row r="208" spans="1:7" x14ac:dyDescent="0.3">
      <c r="A208">
        <v>206</v>
      </c>
      <c r="B208">
        <v>2018</v>
      </c>
      <c r="C208">
        <v>7</v>
      </c>
      <c r="D208" t="s">
        <v>554</v>
      </c>
      <c r="E208" s="1">
        <v>1452632504.0955</v>
      </c>
      <c r="F208">
        <v>85.874477140758998</v>
      </c>
      <c r="G208" t="s">
        <v>462</v>
      </c>
    </row>
    <row r="209" spans="1:7" x14ac:dyDescent="0.3">
      <c r="A209">
        <v>207</v>
      </c>
      <c r="B209">
        <v>2018</v>
      </c>
      <c r="C209">
        <v>7</v>
      </c>
      <c r="D209" t="s">
        <v>555</v>
      </c>
      <c r="E209" s="1">
        <v>2721023818.0155802</v>
      </c>
      <c r="F209">
        <v>33.916940008632402</v>
      </c>
      <c r="G209" t="s">
        <v>462</v>
      </c>
    </row>
    <row r="210" spans="1:7" x14ac:dyDescent="0.3">
      <c r="A210">
        <v>208</v>
      </c>
      <c r="B210">
        <v>2018</v>
      </c>
      <c r="C210">
        <v>7</v>
      </c>
      <c r="D210" t="s">
        <v>556</v>
      </c>
      <c r="E210" s="1">
        <v>1004231976.22276</v>
      </c>
      <c r="F210">
        <v>42.518718320862497</v>
      </c>
      <c r="G210" t="s">
        <v>462</v>
      </c>
    </row>
    <row r="211" spans="1:7" x14ac:dyDescent="0.3">
      <c r="A211">
        <v>209</v>
      </c>
      <c r="B211">
        <v>2018</v>
      </c>
      <c r="C211">
        <v>7</v>
      </c>
      <c r="D211" t="s">
        <v>557</v>
      </c>
      <c r="E211" s="1">
        <v>913746055.18789399</v>
      </c>
      <c r="F211">
        <v>105.52046011703101</v>
      </c>
      <c r="G211" t="s">
        <v>462</v>
      </c>
    </row>
    <row r="212" spans="1:7" x14ac:dyDescent="0.3">
      <c r="A212">
        <v>210</v>
      </c>
      <c r="B212">
        <v>2018</v>
      </c>
      <c r="C212">
        <v>8</v>
      </c>
      <c r="E212" s="1">
        <v>60992067.262107402</v>
      </c>
      <c r="F212">
        <v>73.171908891609803</v>
      </c>
      <c r="G212" t="s">
        <v>462</v>
      </c>
    </row>
    <row r="213" spans="1:7" x14ac:dyDescent="0.3">
      <c r="A213">
        <v>211</v>
      </c>
      <c r="B213">
        <v>2018</v>
      </c>
      <c r="C213">
        <v>8</v>
      </c>
      <c r="D213" t="s">
        <v>529</v>
      </c>
      <c r="E213" s="1">
        <v>391883147.09036702</v>
      </c>
      <c r="F213">
        <v>111.863632976337</v>
      </c>
      <c r="G213" t="s">
        <v>462</v>
      </c>
    </row>
    <row r="214" spans="1:7" x14ac:dyDescent="0.3">
      <c r="A214">
        <v>212</v>
      </c>
      <c r="B214">
        <v>2018</v>
      </c>
      <c r="C214">
        <v>8</v>
      </c>
      <c r="D214" t="s">
        <v>530</v>
      </c>
      <c r="E214" s="1">
        <v>721005101.94005406</v>
      </c>
      <c r="F214">
        <v>112.53532574363599</v>
      </c>
      <c r="G214" t="s">
        <v>462</v>
      </c>
    </row>
    <row r="215" spans="1:7" x14ac:dyDescent="0.3">
      <c r="A215">
        <v>213</v>
      </c>
      <c r="B215">
        <v>2018</v>
      </c>
      <c r="C215">
        <v>8</v>
      </c>
      <c r="D215" t="s">
        <v>531</v>
      </c>
      <c r="E215" s="1">
        <v>517904900.35716701</v>
      </c>
      <c r="F215">
        <v>143.77728670155301</v>
      </c>
      <c r="G215" t="s">
        <v>462</v>
      </c>
    </row>
    <row r="216" spans="1:7" x14ac:dyDescent="0.3">
      <c r="A216">
        <v>214</v>
      </c>
      <c r="B216">
        <v>2018</v>
      </c>
      <c r="C216">
        <v>8</v>
      </c>
      <c r="D216" t="s">
        <v>532</v>
      </c>
      <c r="E216" s="1">
        <v>913605349.20931494</v>
      </c>
      <c r="F216">
        <v>157.02346890878999</v>
      </c>
      <c r="G216" t="s">
        <v>462</v>
      </c>
    </row>
    <row r="217" spans="1:7" x14ac:dyDescent="0.3">
      <c r="A217">
        <v>215</v>
      </c>
      <c r="B217">
        <v>2018</v>
      </c>
      <c r="C217">
        <v>8</v>
      </c>
      <c r="D217" t="s">
        <v>533</v>
      </c>
      <c r="E217" s="1">
        <v>442592850.86188501</v>
      </c>
      <c r="F217">
        <v>174.197098898663</v>
      </c>
      <c r="G217" t="s">
        <v>462</v>
      </c>
    </row>
    <row r="218" spans="1:7" x14ac:dyDescent="0.3">
      <c r="A218">
        <v>216</v>
      </c>
      <c r="B218">
        <v>2018</v>
      </c>
      <c r="C218">
        <v>8</v>
      </c>
      <c r="D218" t="s">
        <v>534</v>
      </c>
      <c r="E218" s="1">
        <v>268896321.02501398</v>
      </c>
      <c r="F218">
        <v>105.717335298717</v>
      </c>
      <c r="G218" t="s">
        <v>462</v>
      </c>
    </row>
    <row r="219" spans="1:7" x14ac:dyDescent="0.3">
      <c r="A219">
        <v>217</v>
      </c>
      <c r="B219">
        <v>2018</v>
      </c>
      <c r="C219">
        <v>8</v>
      </c>
      <c r="D219" t="s">
        <v>535</v>
      </c>
      <c r="E219" s="1">
        <v>374438633.30586201</v>
      </c>
      <c r="F219">
        <v>151.67981861327999</v>
      </c>
      <c r="G219" t="s">
        <v>462</v>
      </c>
    </row>
    <row r="220" spans="1:7" x14ac:dyDescent="0.3">
      <c r="A220">
        <v>218</v>
      </c>
      <c r="B220">
        <v>2018</v>
      </c>
      <c r="C220">
        <v>8</v>
      </c>
      <c r="D220" t="s">
        <v>536</v>
      </c>
      <c r="E220" s="1">
        <v>373211235.00196397</v>
      </c>
      <c r="F220">
        <v>74.5201607990074</v>
      </c>
      <c r="G220" t="s">
        <v>462</v>
      </c>
    </row>
    <row r="221" spans="1:7" x14ac:dyDescent="0.3">
      <c r="A221">
        <v>219</v>
      </c>
      <c r="B221">
        <v>2018</v>
      </c>
      <c r="C221">
        <v>8</v>
      </c>
      <c r="D221" t="s">
        <v>537</v>
      </c>
      <c r="E221" s="1">
        <v>764163399.39539194</v>
      </c>
      <c r="F221">
        <v>106.59863805560801</v>
      </c>
      <c r="G221" t="s">
        <v>462</v>
      </c>
    </row>
    <row r="222" spans="1:7" x14ac:dyDescent="0.3">
      <c r="A222">
        <v>220</v>
      </c>
      <c r="B222">
        <v>2018</v>
      </c>
      <c r="C222">
        <v>8</v>
      </c>
      <c r="D222" t="s">
        <v>538</v>
      </c>
      <c r="E222" s="1">
        <v>858617816.921067</v>
      </c>
      <c r="F222">
        <v>124.264767020281</v>
      </c>
      <c r="G222" t="s">
        <v>462</v>
      </c>
    </row>
    <row r="223" spans="1:7" x14ac:dyDescent="0.3">
      <c r="A223">
        <v>221</v>
      </c>
      <c r="B223">
        <v>2018</v>
      </c>
      <c r="C223">
        <v>8</v>
      </c>
      <c r="D223" t="s">
        <v>539</v>
      </c>
      <c r="E223" s="1">
        <v>876370174.59050906</v>
      </c>
      <c r="F223">
        <v>75.916425947923003</v>
      </c>
      <c r="G223" t="s">
        <v>462</v>
      </c>
    </row>
    <row r="224" spans="1:7" x14ac:dyDescent="0.3">
      <c r="A224">
        <v>222</v>
      </c>
      <c r="B224">
        <v>2018</v>
      </c>
      <c r="C224">
        <v>8</v>
      </c>
      <c r="D224" t="s">
        <v>540</v>
      </c>
      <c r="E224" s="1">
        <v>804741499.92764294</v>
      </c>
      <c r="F224">
        <v>111.785099378721</v>
      </c>
      <c r="G224" t="s">
        <v>462</v>
      </c>
    </row>
    <row r="225" spans="1:7" x14ac:dyDescent="0.3">
      <c r="A225">
        <v>223</v>
      </c>
      <c r="B225">
        <v>2018</v>
      </c>
      <c r="C225">
        <v>8</v>
      </c>
      <c r="D225" t="s">
        <v>541</v>
      </c>
      <c r="E225" s="1">
        <v>617861605.73586905</v>
      </c>
      <c r="F225">
        <v>79.740189192805602</v>
      </c>
      <c r="G225" t="s">
        <v>462</v>
      </c>
    </row>
    <row r="226" spans="1:7" x14ac:dyDescent="0.3">
      <c r="A226">
        <v>224</v>
      </c>
      <c r="B226">
        <v>2018</v>
      </c>
      <c r="C226">
        <v>8</v>
      </c>
      <c r="D226" t="s">
        <v>542</v>
      </c>
      <c r="E226" s="1">
        <v>785791940.80956101</v>
      </c>
      <c r="F226">
        <v>108.500133639832</v>
      </c>
      <c r="G226" t="s">
        <v>462</v>
      </c>
    </row>
    <row r="227" spans="1:7" x14ac:dyDescent="0.3">
      <c r="A227">
        <v>225</v>
      </c>
      <c r="B227">
        <v>2018</v>
      </c>
      <c r="C227">
        <v>8</v>
      </c>
      <c r="D227" t="s">
        <v>543</v>
      </c>
      <c r="E227" s="1">
        <v>750150320.80952597</v>
      </c>
      <c r="F227">
        <v>173.016482623271</v>
      </c>
      <c r="G227" t="s">
        <v>462</v>
      </c>
    </row>
    <row r="228" spans="1:7" x14ac:dyDescent="0.3">
      <c r="A228">
        <v>226</v>
      </c>
      <c r="B228">
        <v>2018</v>
      </c>
      <c r="C228">
        <v>8</v>
      </c>
      <c r="D228" t="s">
        <v>544</v>
      </c>
      <c r="E228" s="1">
        <v>601347817.74143004</v>
      </c>
      <c r="F228">
        <v>122.85763306938701</v>
      </c>
      <c r="G228" t="s">
        <v>462</v>
      </c>
    </row>
    <row r="229" spans="1:7" x14ac:dyDescent="0.3">
      <c r="A229">
        <v>227</v>
      </c>
      <c r="B229">
        <v>2018</v>
      </c>
      <c r="C229">
        <v>8</v>
      </c>
      <c r="D229" t="s">
        <v>545</v>
      </c>
      <c r="E229" s="1">
        <v>261838880.85448599</v>
      </c>
      <c r="F229">
        <v>155.716334758344</v>
      </c>
      <c r="G229" t="s">
        <v>462</v>
      </c>
    </row>
    <row r="230" spans="1:7" x14ac:dyDescent="0.3">
      <c r="A230">
        <v>228</v>
      </c>
      <c r="B230">
        <v>2018</v>
      </c>
      <c r="C230">
        <v>8</v>
      </c>
      <c r="D230" t="s">
        <v>546</v>
      </c>
      <c r="E230" s="1">
        <v>1009812130.74394</v>
      </c>
      <c r="F230">
        <v>134.70119823204701</v>
      </c>
      <c r="G230" t="s">
        <v>462</v>
      </c>
    </row>
    <row r="231" spans="1:7" x14ac:dyDescent="0.3">
      <c r="A231">
        <v>229</v>
      </c>
      <c r="B231">
        <v>2018</v>
      </c>
      <c r="C231">
        <v>8</v>
      </c>
      <c r="D231" t="s">
        <v>547</v>
      </c>
      <c r="E231" s="1">
        <v>213505756.37323001</v>
      </c>
      <c r="F231">
        <v>128.263177692125</v>
      </c>
      <c r="G231" t="s">
        <v>462</v>
      </c>
    </row>
    <row r="232" spans="1:7" x14ac:dyDescent="0.3">
      <c r="A232">
        <v>230</v>
      </c>
      <c r="B232">
        <v>2018</v>
      </c>
      <c r="C232">
        <v>8</v>
      </c>
      <c r="D232" t="s">
        <v>548</v>
      </c>
      <c r="E232" s="1">
        <v>330653653.57891899</v>
      </c>
      <c r="F232">
        <v>109.261602184962</v>
      </c>
      <c r="G232" t="s">
        <v>462</v>
      </c>
    </row>
    <row r="233" spans="1:7" x14ac:dyDescent="0.3">
      <c r="A233">
        <v>231</v>
      </c>
      <c r="B233">
        <v>2018</v>
      </c>
      <c r="C233">
        <v>8</v>
      </c>
      <c r="D233" t="s">
        <v>549</v>
      </c>
      <c r="E233" s="1">
        <v>340317473.27624798</v>
      </c>
      <c r="F233">
        <v>183.57347252812201</v>
      </c>
      <c r="G233" t="s">
        <v>462</v>
      </c>
    </row>
    <row r="234" spans="1:7" x14ac:dyDescent="0.3">
      <c r="A234">
        <v>232</v>
      </c>
      <c r="B234">
        <v>2018</v>
      </c>
      <c r="C234">
        <v>8</v>
      </c>
      <c r="D234" t="s">
        <v>550</v>
      </c>
      <c r="E234" s="1">
        <v>462902185.90183997</v>
      </c>
      <c r="F234">
        <v>119.87070261628899</v>
      </c>
      <c r="G234" t="s">
        <v>462</v>
      </c>
    </row>
    <row r="235" spans="1:7" x14ac:dyDescent="0.3">
      <c r="A235">
        <v>233</v>
      </c>
      <c r="B235">
        <v>2018</v>
      </c>
      <c r="C235">
        <v>8</v>
      </c>
      <c r="D235" t="s">
        <v>551</v>
      </c>
      <c r="E235" s="1">
        <v>2890170317.8875699</v>
      </c>
      <c r="F235">
        <v>117.594025237024</v>
      </c>
      <c r="G235" t="s">
        <v>462</v>
      </c>
    </row>
    <row r="236" spans="1:7" x14ac:dyDescent="0.3">
      <c r="A236">
        <v>234</v>
      </c>
      <c r="B236">
        <v>2018</v>
      </c>
      <c r="C236">
        <v>8</v>
      </c>
      <c r="D236" t="s">
        <v>552</v>
      </c>
      <c r="E236" s="1">
        <v>3535028312.8468199</v>
      </c>
      <c r="F236">
        <v>99.216174019239801</v>
      </c>
      <c r="G236" t="s">
        <v>462</v>
      </c>
    </row>
    <row r="237" spans="1:7" x14ac:dyDescent="0.3">
      <c r="A237">
        <v>235</v>
      </c>
      <c r="B237">
        <v>2018</v>
      </c>
      <c r="C237">
        <v>8</v>
      </c>
      <c r="D237" t="s">
        <v>553</v>
      </c>
      <c r="E237" s="1">
        <v>2894598812.1732001</v>
      </c>
      <c r="F237">
        <v>95.616445808416998</v>
      </c>
      <c r="G237" t="s">
        <v>462</v>
      </c>
    </row>
    <row r="238" spans="1:7" x14ac:dyDescent="0.3">
      <c r="A238">
        <v>236</v>
      </c>
      <c r="B238">
        <v>2018</v>
      </c>
      <c r="C238">
        <v>8</v>
      </c>
      <c r="D238" t="s">
        <v>554</v>
      </c>
      <c r="E238" s="1">
        <v>1452632504.0955</v>
      </c>
      <c r="F238">
        <v>135.01087931752801</v>
      </c>
      <c r="G238" t="s">
        <v>462</v>
      </c>
    </row>
    <row r="239" spans="1:7" x14ac:dyDescent="0.3">
      <c r="A239">
        <v>237</v>
      </c>
      <c r="B239">
        <v>2018</v>
      </c>
      <c r="C239">
        <v>8</v>
      </c>
      <c r="D239" t="s">
        <v>555</v>
      </c>
      <c r="E239" s="1">
        <v>2721023818.0155802</v>
      </c>
      <c r="F239">
        <v>94.738770057699099</v>
      </c>
      <c r="G239" t="s">
        <v>462</v>
      </c>
    </row>
    <row r="240" spans="1:7" x14ac:dyDescent="0.3">
      <c r="A240">
        <v>238</v>
      </c>
      <c r="B240">
        <v>2018</v>
      </c>
      <c r="C240">
        <v>8</v>
      </c>
      <c r="D240" t="s">
        <v>556</v>
      </c>
      <c r="E240" s="1">
        <v>1004231976.22276</v>
      </c>
      <c r="F240">
        <v>125.766450470942</v>
      </c>
      <c r="G240" t="s">
        <v>462</v>
      </c>
    </row>
    <row r="241" spans="1:7" x14ac:dyDescent="0.3">
      <c r="A241">
        <v>239</v>
      </c>
      <c r="B241">
        <v>2018</v>
      </c>
      <c r="C241">
        <v>8</v>
      </c>
      <c r="D241" t="s">
        <v>557</v>
      </c>
      <c r="E241" s="1">
        <v>913746055.18789399</v>
      </c>
      <c r="F241">
        <v>149.08951830025001</v>
      </c>
      <c r="G241" t="s">
        <v>462</v>
      </c>
    </row>
    <row r="242" spans="1:7" x14ac:dyDescent="0.3">
      <c r="A242">
        <v>240</v>
      </c>
      <c r="B242">
        <v>2018</v>
      </c>
      <c r="C242">
        <v>9</v>
      </c>
      <c r="E242" s="1">
        <v>60992067.262107402</v>
      </c>
      <c r="F242">
        <v>43.106058626083602</v>
      </c>
      <c r="G242" t="s">
        <v>462</v>
      </c>
    </row>
    <row r="243" spans="1:7" x14ac:dyDescent="0.3">
      <c r="A243">
        <v>241</v>
      </c>
      <c r="B243">
        <v>2018</v>
      </c>
      <c r="C243">
        <v>9</v>
      </c>
      <c r="D243" t="s">
        <v>529</v>
      </c>
      <c r="E243" s="1">
        <v>391883147.09036702</v>
      </c>
      <c r="F243">
        <v>59.118894498826002</v>
      </c>
      <c r="G243" t="s">
        <v>462</v>
      </c>
    </row>
    <row r="244" spans="1:7" x14ac:dyDescent="0.3">
      <c r="A244">
        <v>242</v>
      </c>
      <c r="B244">
        <v>2018</v>
      </c>
      <c r="C244">
        <v>9</v>
      </c>
      <c r="D244" t="s">
        <v>530</v>
      </c>
      <c r="E244" s="1">
        <v>721005101.94005406</v>
      </c>
      <c r="F244">
        <v>60.483018284100702</v>
      </c>
      <c r="G244" t="s">
        <v>462</v>
      </c>
    </row>
    <row r="245" spans="1:7" x14ac:dyDescent="0.3">
      <c r="A245">
        <v>243</v>
      </c>
      <c r="B245">
        <v>2018</v>
      </c>
      <c r="C245">
        <v>9</v>
      </c>
      <c r="D245" t="s">
        <v>531</v>
      </c>
      <c r="E245" s="1">
        <v>517904900.35716701</v>
      </c>
      <c r="F245">
        <v>80.303797160477799</v>
      </c>
      <c r="G245" t="s">
        <v>462</v>
      </c>
    </row>
    <row r="246" spans="1:7" x14ac:dyDescent="0.3">
      <c r="A246">
        <v>244</v>
      </c>
      <c r="B246">
        <v>2018</v>
      </c>
      <c r="C246">
        <v>9</v>
      </c>
      <c r="D246" t="s">
        <v>532</v>
      </c>
      <c r="E246" s="1">
        <v>913605349.20931494</v>
      </c>
      <c r="F246">
        <v>63.000287145817701</v>
      </c>
      <c r="G246" t="s">
        <v>462</v>
      </c>
    </row>
    <row r="247" spans="1:7" x14ac:dyDescent="0.3">
      <c r="A247">
        <v>245</v>
      </c>
      <c r="B247">
        <v>2018</v>
      </c>
      <c r="C247">
        <v>9</v>
      </c>
      <c r="D247" t="s">
        <v>533</v>
      </c>
      <c r="E247" s="1">
        <v>442592850.86188501</v>
      </c>
      <c r="F247">
        <v>68.948593334492998</v>
      </c>
      <c r="G247" t="s">
        <v>462</v>
      </c>
    </row>
    <row r="248" spans="1:7" x14ac:dyDescent="0.3">
      <c r="A248">
        <v>246</v>
      </c>
      <c r="B248">
        <v>2018</v>
      </c>
      <c r="C248">
        <v>9</v>
      </c>
      <c r="D248" t="s">
        <v>534</v>
      </c>
      <c r="E248" s="1">
        <v>268896321.02501398</v>
      </c>
      <c r="F248">
        <v>57.1235243130321</v>
      </c>
      <c r="G248" t="s">
        <v>462</v>
      </c>
    </row>
    <row r="249" spans="1:7" x14ac:dyDescent="0.3">
      <c r="A249">
        <v>247</v>
      </c>
      <c r="B249">
        <v>2018</v>
      </c>
      <c r="C249">
        <v>9</v>
      </c>
      <c r="D249" t="s">
        <v>535</v>
      </c>
      <c r="E249" s="1">
        <v>374438633.30586201</v>
      </c>
      <c r="F249">
        <v>61.700176843875397</v>
      </c>
      <c r="G249" t="s">
        <v>462</v>
      </c>
    </row>
    <row r="250" spans="1:7" x14ac:dyDescent="0.3">
      <c r="A250">
        <v>248</v>
      </c>
      <c r="B250">
        <v>2018</v>
      </c>
      <c r="C250">
        <v>9</v>
      </c>
      <c r="D250" t="s">
        <v>536</v>
      </c>
      <c r="E250" s="1">
        <v>373211235.00196397</v>
      </c>
      <c r="F250">
        <v>59.953187657798402</v>
      </c>
      <c r="G250" t="s">
        <v>462</v>
      </c>
    </row>
    <row r="251" spans="1:7" x14ac:dyDescent="0.3">
      <c r="A251">
        <v>249</v>
      </c>
      <c r="B251">
        <v>2018</v>
      </c>
      <c r="C251">
        <v>9</v>
      </c>
      <c r="D251" t="s">
        <v>537</v>
      </c>
      <c r="E251" s="1">
        <v>764163399.39539194</v>
      </c>
      <c r="F251">
        <v>66.634239174930698</v>
      </c>
      <c r="G251" t="s">
        <v>462</v>
      </c>
    </row>
    <row r="252" spans="1:7" x14ac:dyDescent="0.3">
      <c r="A252">
        <v>250</v>
      </c>
      <c r="B252">
        <v>2018</v>
      </c>
      <c r="C252">
        <v>9</v>
      </c>
      <c r="D252" t="s">
        <v>538</v>
      </c>
      <c r="E252" s="1">
        <v>858617816.921067</v>
      </c>
      <c r="F252">
        <v>73.304358359279306</v>
      </c>
      <c r="G252" t="s">
        <v>462</v>
      </c>
    </row>
    <row r="253" spans="1:7" x14ac:dyDescent="0.3">
      <c r="A253">
        <v>251</v>
      </c>
      <c r="B253">
        <v>2018</v>
      </c>
      <c r="C253">
        <v>9</v>
      </c>
      <c r="D253" t="s">
        <v>539</v>
      </c>
      <c r="E253" s="1">
        <v>876370174.59050906</v>
      </c>
      <c r="F253">
        <v>67.024470201108301</v>
      </c>
      <c r="G253" t="s">
        <v>462</v>
      </c>
    </row>
    <row r="254" spans="1:7" x14ac:dyDescent="0.3">
      <c r="A254">
        <v>252</v>
      </c>
      <c r="B254">
        <v>2018</v>
      </c>
      <c r="C254">
        <v>9</v>
      </c>
      <c r="D254" t="s">
        <v>540</v>
      </c>
      <c r="E254" s="1">
        <v>804741499.92764294</v>
      </c>
      <c r="F254">
        <v>65.278969139909293</v>
      </c>
      <c r="G254" t="s">
        <v>462</v>
      </c>
    </row>
    <row r="255" spans="1:7" x14ac:dyDescent="0.3">
      <c r="A255">
        <v>253</v>
      </c>
      <c r="B255">
        <v>2018</v>
      </c>
      <c r="C255">
        <v>9</v>
      </c>
      <c r="D255" t="s">
        <v>541</v>
      </c>
      <c r="E255" s="1">
        <v>617861605.73586905</v>
      </c>
      <c r="F255">
        <v>53.119365908206603</v>
      </c>
      <c r="G255" t="s">
        <v>462</v>
      </c>
    </row>
    <row r="256" spans="1:7" x14ac:dyDescent="0.3">
      <c r="A256">
        <v>254</v>
      </c>
      <c r="B256">
        <v>2018</v>
      </c>
      <c r="C256">
        <v>9</v>
      </c>
      <c r="D256" t="s">
        <v>542</v>
      </c>
      <c r="E256" s="1">
        <v>785791940.80956101</v>
      </c>
      <c r="F256">
        <v>58.761842114165397</v>
      </c>
      <c r="G256" t="s">
        <v>462</v>
      </c>
    </row>
    <row r="257" spans="1:7" x14ac:dyDescent="0.3">
      <c r="A257">
        <v>255</v>
      </c>
      <c r="B257">
        <v>2018</v>
      </c>
      <c r="C257">
        <v>9</v>
      </c>
      <c r="D257" t="s">
        <v>543</v>
      </c>
      <c r="E257" s="1">
        <v>750150320.80952597</v>
      </c>
      <c r="F257">
        <v>82.4615696655394</v>
      </c>
      <c r="G257" t="s">
        <v>462</v>
      </c>
    </row>
    <row r="258" spans="1:7" x14ac:dyDescent="0.3">
      <c r="A258">
        <v>256</v>
      </c>
      <c r="B258">
        <v>2018</v>
      </c>
      <c r="C258">
        <v>9</v>
      </c>
      <c r="D258" t="s">
        <v>544</v>
      </c>
      <c r="E258" s="1">
        <v>601347817.74143004</v>
      </c>
      <c r="F258">
        <v>66.202063889595706</v>
      </c>
      <c r="G258" t="s">
        <v>462</v>
      </c>
    </row>
    <row r="259" spans="1:7" x14ac:dyDescent="0.3">
      <c r="A259">
        <v>257</v>
      </c>
      <c r="B259">
        <v>2018</v>
      </c>
      <c r="C259">
        <v>9</v>
      </c>
      <c r="D259" t="s">
        <v>545</v>
      </c>
      <c r="E259" s="1">
        <v>261838880.85448599</v>
      </c>
      <c r="F259">
        <v>80.852748542824003</v>
      </c>
      <c r="G259" t="s">
        <v>462</v>
      </c>
    </row>
    <row r="260" spans="1:7" x14ac:dyDescent="0.3">
      <c r="A260">
        <v>258</v>
      </c>
      <c r="B260">
        <v>2018</v>
      </c>
      <c r="C260">
        <v>9</v>
      </c>
      <c r="D260" t="s">
        <v>546</v>
      </c>
      <c r="E260" s="1">
        <v>1009812130.74394</v>
      </c>
      <c r="F260">
        <v>74.150143569177501</v>
      </c>
      <c r="G260" t="s">
        <v>462</v>
      </c>
    </row>
    <row r="261" spans="1:7" x14ac:dyDescent="0.3">
      <c r="A261">
        <v>259</v>
      </c>
      <c r="B261">
        <v>2018</v>
      </c>
      <c r="C261">
        <v>9</v>
      </c>
      <c r="D261" t="s">
        <v>547</v>
      </c>
      <c r="E261" s="1">
        <v>213505756.37323001</v>
      </c>
      <c r="F261">
        <v>63.231834529409902</v>
      </c>
      <c r="G261" t="s">
        <v>462</v>
      </c>
    </row>
    <row r="262" spans="1:7" x14ac:dyDescent="0.3">
      <c r="A262">
        <v>260</v>
      </c>
      <c r="B262">
        <v>2018</v>
      </c>
      <c r="C262">
        <v>9</v>
      </c>
      <c r="D262" t="s">
        <v>548</v>
      </c>
      <c r="E262" s="1">
        <v>330653653.57891899</v>
      </c>
      <c r="F262">
        <v>57.4523675958174</v>
      </c>
      <c r="G262" t="s">
        <v>462</v>
      </c>
    </row>
    <row r="263" spans="1:7" x14ac:dyDescent="0.3">
      <c r="A263">
        <v>261</v>
      </c>
      <c r="B263">
        <v>2018</v>
      </c>
      <c r="C263">
        <v>9</v>
      </c>
      <c r="D263" t="s">
        <v>549</v>
      </c>
      <c r="E263" s="1">
        <v>340317473.27624798</v>
      </c>
      <c r="F263">
        <v>75.778676373421902</v>
      </c>
      <c r="G263" t="s">
        <v>462</v>
      </c>
    </row>
    <row r="264" spans="1:7" x14ac:dyDescent="0.3">
      <c r="A264">
        <v>262</v>
      </c>
      <c r="B264">
        <v>2018</v>
      </c>
      <c r="C264">
        <v>9</v>
      </c>
      <c r="D264" t="s">
        <v>550</v>
      </c>
      <c r="E264" s="1">
        <v>462902185.90183997</v>
      </c>
      <c r="F264">
        <v>79.679207852785794</v>
      </c>
      <c r="G264" t="s">
        <v>462</v>
      </c>
    </row>
    <row r="265" spans="1:7" x14ac:dyDescent="0.3">
      <c r="A265">
        <v>263</v>
      </c>
      <c r="B265">
        <v>2018</v>
      </c>
      <c r="C265">
        <v>9</v>
      </c>
      <c r="D265" t="s">
        <v>551</v>
      </c>
      <c r="E265" s="1">
        <v>2890170317.8875699</v>
      </c>
      <c r="F265">
        <v>47.187892645037003</v>
      </c>
      <c r="G265" t="s">
        <v>462</v>
      </c>
    </row>
    <row r="266" spans="1:7" x14ac:dyDescent="0.3">
      <c r="A266">
        <v>264</v>
      </c>
      <c r="B266">
        <v>2018</v>
      </c>
      <c r="C266">
        <v>9</v>
      </c>
      <c r="D266" t="s">
        <v>552</v>
      </c>
      <c r="E266" s="1">
        <v>3535028312.8468199</v>
      </c>
      <c r="F266">
        <v>63.533440606324703</v>
      </c>
      <c r="G266" t="s">
        <v>462</v>
      </c>
    </row>
    <row r="267" spans="1:7" x14ac:dyDescent="0.3">
      <c r="A267">
        <v>265</v>
      </c>
      <c r="B267">
        <v>2018</v>
      </c>
      <c r="C267">
        <v>9</v>
      </c>
      <c r="D267" t="s">
        <v>553</v>
      </c>
      <c r="E267" s="1">
        <v>2894598812.1732001</v>
      </c>
      <c r="F267">
        <v>20.403135413075201</v>
      </c>
      <c r="G267" t="s">
        <v>462</v>
      </c>
    </row>
    <row r="268" spans="1:7" x14ac:dyDescent="0.3">
      <c r="A268">
        <v>266</v>
      </c>
      <c r="B268">
        <v>2018</v>
      </c>
      <c r="C268">
        <v>9</v>
      </c>
      <c r="D268" t="s">
        <v>554</v>
      </c>
      <c r="E268" s="1">
        <v>1452632504.0955</v>
      </c>
      <c r="F268">
        <v>59.1809110185986</v>
      </c>
      <c r="G268" t="s">
        <v>462</v>
      </c>
    </row>
    <row r="269" spans="1:7" x14ac:dyDescent="0.3">
      <c r="A269">
        <v>267</v>
      </c>
      <c r="B269">
        <v>2018</v>
      </c>
      <c r="C269">
        <v>9</v>
      </c>
      <c r="D269" t="s">
        <v>555</v>
      </c>
      <c r="E269" s="1">
        <v>2721023818.0155802</v>
      </c>
      <c r="F269">
        <v>19.314779422149101</v>
      </c>
      <c r="G269" t="s">
        <v>462</v>
      </c>
    </row>
    <row r="270" spans="1:7" x14ac:dyDescent="0.3">
      <c r="A270">
        <v>268</v>
      </c>
      <c r="B270">
        <v>2018</v>
      </c>
      <c r="C270">
        <v>9</v>
      </c>
      <c r="D270" t="s">
        <v>556</v>
      </c>
      <c r="E270" s="1">
        <v>1004231976.22276</v>
      </c>
      <c r="F270">
        <v>28.286676464709501</v>
      </c>
      <c r="G270" t="s">
        <v>462</v>
      </c>
    </row>
    <row r="271" spans="1:7" x14ac:dyDescent="0.3">
      <c r="A271">
        <v>269</v>
      </c>
      <c r="B271">
        <v>2018</v>
      </c>
      <c r="C271">
        <v>9</v>
      </c>
      <c r="D271" t="s">
        <v>557</v>
      </c>
      <c r="E271" s="1">
        <v>913746055.18789399</v>
      </c>
      <c r="F271">
        <v>72.501536782085196</v>
      </c>
      <c r="G271" t="s">
        <v>462</v>
      </c>
    </row>
    <row r="272" spans="1:7" x14ac:dyDescent="0.3">
      <c r="A272">
        <v>270</v>
      </c>
      <c r="B272">
        <v>2018</v>
      </c>
      <c r="C272">
        <v>10</v>
      </c>
      <c r="E272" s="1">
        <v>60992067.262107402</v>
      </c>
      <c r="F272">
        <v>165.623807218846</v>
      </c>
      <c r="G272" t="s">
        <v>462</v>
      </c>
    </row>
    <row r="273" spans="1:7" x14ac:dyDescent="0.3">
      <c r="A273">
        <v>271</v>
      </c>
      <c r="B273">
        <v>2018</v>
      </c>
      <c r="C273">
        <v>10</v>
      </c>
      <c r="D273" t="s">
        <v>529</v>
      </c>
      <c r="E273" s="1">
        <v>391883147.09036702</v>
      </c>
      <c r="F273">
        <v>203.51479069948601</v>
      </c>
      <c r="G273" t="s">
        <v>462</v>
      </c>
    </row>
    <row r="274" spans="1:7" x14ac:dyDescent="0.3">
      <c r="A274">
        <v>272</v>
      </c>
      <c r="B274">
        <v>2018</v>
      </c>
      <c r="C274">
        <v>10</v>
      </c>
      <c r="D274" t="s">
        <v>530</v>
      </c>
      <c r="E274" s="1">
        <v>721005101.94005406</v>
      </c>
      <c r="F274">
        <v>162.96236378504</v>
      </c>
      <c r="G274" t="s">
        <v>462</v>
      </c>
    </row>
    <row r="275" spans="1:7" x14ac:dyDescent="0.3">
      <c r="A275">
        <v>273</v>
      </c>
      <c r="B275">
        <v>2018</v>
      </c>
      <c r="C275">
        <v>10</v>
      </c>
      <c r="D275" t="s">
        <v>531</v>
      </c>
      <c r="E275" s="1">
        <v>517904900.35716701</v>
      </c>
      <c r="F275">
        <v>199.17427690912399</v>
      </c>
      <c r="G275" t="s">
        <v>462</v>
      </c>
    </row>
    <row r="276" spans="1:7" x14ac:dyDescent="0.3">
      <c r="A276">
        <v>274</v>
      </c>
      <c r="B276">
        <v>2018</v>
      </c>
      <c r="C276">
        <v>10</v>
      </c>
      <c r="D276" t="s">
        <v>532</v>
      </c>
      <c r="E276" s="1">
        <v>913605349.20931494</v>
      </c>
      <c r="F276">
        <v>94.517455168028306</v>
      </c>
      <c r="G276" t="s">
        <v>462</v>
      </c>
    </row>
    <row r="277" spans="1:7" x14ac:dyDescent="0.3">
      <c r="A277">
        <v>275</v>
      </c>
      <c r="B277">
        <v>2018</v>
      </c>
      <c r="C277">
        <v>10</v>
      </c>
      <c r="D277" t="s">
        <v>533</v>
      </c>
      <c r="E277" s="1">
        <v>442592850.86188501</v>
      </c>
      <c r="F277">
        <v>126.23008607016</v>
      </c>
      <c r="G277" t="s">
        <v>462</v>
      </c>
    </row>
    <row r="278" spans="1:7" x14ac:dyDescent="0.3">
      <c r="A278">
        <v>276</v>
      </c>
      <c r="B278">
        <v>2018</v>
      </c>
      <c r="C278">
        <v>10</v>
      </c>
      <c r="D278" t="s">
        <v>534</v>
      </c>
      <c r="E278" s="1">
        <v>268896321.02501398</v>
      </c>
      <c r="F278">
        <v>204.21700343734199</v>
      </c>
      <c r="G278" t="s">
        <v>462</v>
      </c>
    </row>
    <row r="279" spans="1:7" x14ac:dyDescent="0.3">
      <c r="A279">
        <v>277</v>
      </c>
      <c r="B279">
        <v>2018</v>
      </c>
      <c r="C279">
        <v>10</v>
      </c>
      <c r="D279" t="s">
        <v>535</v>
      </c>
      <c r="E279" s="1">
        <v>374438633.30586201</v>
      </c>
      <c r="F279">
        <v>108.41631212563399</v>
      </c>
      <c r="G279" t="s">
        <v>462</v>
      </c>
    </row>
    <row r="280" spans="1:7" x14ac:dyDescent="0.3">
      <c r="A280">
        <v>278</v>
      </c>
      <c r="B280">
        <v>2018</v>
      </c>
      <c r="C280">
        <v>10</v>
      </c>
      <c r="D280" t="s">
        <v>536</v>
      </c>
      <c r="E280" s="1">
        <v>373211235.00196397</v>
      </c>
      <c r="F280">
        <v>181.27435453077601</v>
      </c>
      <c r="G280" t="s">
        <v>462</v>
      </c>
    </row>
    <row r="281" spans="1:7" x14ac:dyDescent="0.3">
      <c r="A281">
        <v>279</v>
      </c>
      <c r="B281">
        <v>2018</v>
      </c>
      <c r="C281">
        <v>10</v>
      </c>
      <c r="D281" t="s">
        <v>537</v>
      </c>
      <c r="E281" s="1">
        <v>764163399.39539194</v>
      </c>
      <c r="F281">
        <v>214.49893553703399</v>
      </c>
      <c r="G281" t="s">
        <v>462</v>
      </c>
    </row>
    <row r="282" spans="1:7" x14ac:dyDescent="0.3">
      <c r="A282">
        <v>280</v>
      </c>
      <c r="B282">
        <v>2018</v>
      </c>
      <c r="C282">
        <v>10</v>
      </c>
      <c r="D282" t="s">
        <v>538</v>
      </c>
      <c r="E282" s="1">
        <v>858617816.921067</v>
      </c>
      <c r="F282">
        <v>232.22795820083999</v>
      </c>
      <c r="G282" t="s">
        <v>462</v>
      </c>
    </row>
    <row r="283" spans="1:7" x14ac:dyDescent="0.3">
      <c r="A283">
        <v>281</v>
      </c>
      <c r="B283">
        <v>2018</v>
      </c>
      <c r="C283">
        <v>10</v>
      </c>
      <c r="D283" t="s">
        <v>539</v>
      </c>
      <c r="E283" s="1">
        <v>876370174.59050906</v>
      </c>
      <c r="F283">
        <v>195.43820656487699</v>
      </c>
      <c r="G283" t="s">
        <v>462</v>
      </c>
    </row>
    <row r="284" spans="1:7" x14ac:dyDescent="0.3">
      <c r="A284">
        <v>282</v>
      </c>
      <c r="B284">
        <v>2018</v>
      </c>
      <c r="C284">
        <v>10</v>
      </c>
      <c r="D284" t="s">
        <v>540</v>
      </c>
      <c r="E284" s="1">
        <v>804741499.92764294</v>
      </c>
      <c r="F284">
        <v>213.36504092205399</v>
      </c>
      <c r="G284" t="s">
        <v>462</v>
      </c>
    </row>
    <row r="285" spans="1:7" x14ac:dyDescent="0.3">
      <c r="A285">
        <v>283</v>
      </c>
      <c r="B285">
        <v>2018</v>
      </c>
      <c r="C285">
        <v>10</v>
      </c>
      <c r="D285" t="s">
        <v>541</v>
      </c>
      <c r="E285" s="1">
        <v>617861605.73586905</v>
      </c>
      <c r="F285">
        <v>152.94309252162699</v>
      </c>
      <c r="G285" t="s">
        <v>462</v>
      </c>
    </row>
    <row r="286" spans="1:7" x14ac:dyDescent="0.3">
      <c r="A286">
        <v>284</v>
      </c>
      <c r="B286">
        <v>2018</v>
      </c>
      <c r="C286">
        <v>10</v>
      </c>
      <c r="D286" t="s">
        <v>542</v>
      </c>
      <c r="E286" s="1">
        <v>785791940.80956101</v>
      </c>
      <c r="F286">
        <v>192.128704421512</v>
      </c>
      <c r="G286" t="s">
        <v>462</v>
      </c>
    </row>
    <row r="287" spans="1:7" x14ac:dyDescent="0.3">
      <c r="A287">
        <v>285</v>
      </c>
      <c r="B287">
        <v>2018</v>
      </c>
      <c r="C287">
        <v>10</v>
      </c>
      <c r="D287" t="s">
        <v>543</v>
      </c>
      <c r="E287" s="1">
        <v>750150320.80952597</v>
      </c>
      <c r="F287">
        <v>139.11764389865601</v>
      </c>
      <c r="G287" t="s">
        <v>462</v>
      </c>
    </row>
    <row r="288" spans="1:7" x14ac:dyDescent="0.3">
      <c r="A288">
        <v>286</v>
      </c>
      <c r="B288">
        <v>2018</v>
      </c>
      <c r="C288">
        <v>10</v>
      </c>
      <c r="D288" t="s">
        <v>544</v>
      </c>
      <c r="E288" s="1">
        <v>601347817.74143004</v>
      </c>
      <c r="F288">
        <v>127.801907967893</v>
      </c>
      <c r="G288" t="s">
        <v>462</v>
      </c>
    </row>
    <row r="289" spans="1:7" x14ac:dyDescent="0.3">
      <c r="A289">
        <v>287</v>
      </c>
      <c r="B289">
        <v>2018</v>
      </c>
      <c r="C289">
        <v>10</v>
      </c>
      <c r="D289" t="s">
        <v>545</v>
      </c>
      <c r="E289" s="1">
        <v>261838880.85448599</v>
      </c>
      <c r="F289">
        <v>205.65648096661999</v>
      </c>
      <c r="G289" t="s">
        <v>462</v>
      </c>
    </row>
    <row r="290" spans="1:7" x14ac:dyDescent="0.3">
      <c r="A290">
        <v>288</v>
      </c>
      <c r="B290">
        <v>2018</v>
      </c>
      <c r="C290">
        <v>10</v>
      </c>
      <c r="D290" t="s">
        <v>546</v>
      </c>
      <c r="E290" s="1">
        <v>1009812130.74394</v>
      </c>
      <c r="F290">
        <v>148.922027675744</v>
      </c>
      <c r="G290" t="s">
        <v>462</v>
      </c>
    </row>
    <row r="291" spans="1:7" x14ac:dyDescent="0.3">
      <c r="A291">
        <v>289</v>
      </c>
      <c r="B291">
        <v>2018</v>
      </c>
      <c r="C291">
        <v>10</v>
      </c>
      <c r="D291" t="s">
        <v>547</v>
      </c>
      <c r="E291" s="1">
        <v>213505756.37323001</v>
      </c>
      <c r="F291">
        <v>222.69804802255601</v>
      </c>
      <c r="G291" t="s">
        <v>462</v>
      </c>
    </row>
    <row r="292" spans="1:7" x14ac:dyDescent="0.3">
      <c r="A292">
        <v>290</v>
      </c>
      <c r="B292">
        <v>2018</v>
      </c>
      <c r="C292">
        <v>10</v>
      </c>
      <c r="D292" t="s">
        <v>548</v>
      </c>
      <c r="E292" s="1">
        <v>330653653.57891899</v>
      </c>
      <c r="F292">
        <v>217.421265221233</v>
      </c>
      <c r="G292" t="s">
        <v>462</v>
      </c>
    </row>
    <row r="293" spans="1:7" x14ac:dyDescent="0.3">
      <c r="A293">
        <v>291</v>
      </c>
      <c r="B293">
        <v>2018</v>
      </c>
      <c r="C293">
        <v>10</v>
      </c>
      <c r="D293" t="s">
        <v>549</v>
      </c>
      <c r="E293" s="1">
        <v>340317473.27624798</v>
      </c>
      <c r="F293">
        <v>185.59263092660299</v>
      </c>
      <c r="G293" t="s">
        <v>462</v>
      </c>
    </row>
    <row r="294" spans="1:7" x14ac:dyDescent="0.3">
      <c r="A294">
        <v>292</v>
      </c>
      <c r="B294">
        <v>2018</v>
      </c>
      <c r="C294">
        <v>10</v>
      </c>
      <c r="D294" t="s">
        <v>550</v>
      </c>
      <c r="E294" s="1">
        <v>462902185.90183997</v>
      </c>
      <c r="F294">
        <v>258.28276612031198</v>
      </c>
      <c r="G294" t="s">
        <v>462</v>
      </c>
    </row>
    <row r="295" spans="1:7" x14ac:dyDescent="0.3">
      <c r="A295">
        <v>293</v>
      </c>
      <c r="B295">
        <v>2018</v>
      </c>
      <c r="C295">
        <v>10</v>
      </c>
      <c r="D295" t="s">
        <v>551</v>
      </c>
      <c r="E295" s="1">
        <v>2890170317.8875699</v>
      </c>
      <c r="F295">
        <v>118.947559119684</v>
      </c>
      <c r="G295" t="s">
        <v>462</v>
      </c>
    </row>
    <row r="296" spans="1:7" x14ac:dyDescent="0.3">
      <c r="A296">
        <v>294</v>
      </c>
      <c r="B296">
        <v>2018</v>
      </c>
      <c r="C296">
        <v>10</v>
      </c>
      <c r="D296" t="s">
        <v>552</v>
      </c>
      <c r="E296" s="1">
        <v>3535028312.8468199</v>
      </c>
      <c r="F296">
        <v>190.68791143708</v>
      </c>
      <c r="G296" t="s">
        <v>462</v>
      </c>
    </row>
    <row r="297" spans="1:7" x14ac:dyDescent="0.3">
      <c r="A297">
        <v>295</v>
      </c>
      <c r="B297">
        <v>2018</v>
      </c>
      <c r="C297">
        <v>10</v>
      </c>
      <c r="D297" t="s">
        <v>553</v>
      </c>
      <c r="E297" s="1">
        <v>2894598812.1732001</v>
      </c>
      <c r="F297">
        <v>43.298133842391799</v>
      </c>
      <c r="G297" t="s">
        <v>462</v>
      </c>
    </row>
    <row r="298" spans="1:7" x14ac:dyDescent="0.3">
      <c r="A298">
        <v>296</v>
      </c>
      <c r="B298">
        <v>2018</v>
      </c>
      <c r="C298">
        <v>10</v>
      </c>
      <c r="D298" t="s">
        <v>554</v>
      </c>
      <c r="E298" s="1">
        <v>1452632504.0955</v>
      </c>
      <c r="F298">
        <v>73.198942283261502</v>
      </c>
      <c r="G298" t="s">
        <v>462</v>
      </c>
    </row>
    <row r="299" spans="1:7" x14ac:dyDescent="0.3">
      <c r="A299">
        <v>297</v>
      </c>
      <c r="B299">
        <v>2018</v>
      </c>
      <c r="C299">
        <v>10</v>
      </c>
      <c r="D299" t="s">
        <v>555</v>
      </c>
      <c r="E299" s="1">
        <v>2721023818.0155802</v>
      </c>
      <c r="F299">
        <v>33.175119361998199</v>
      </c>
      <c r="G299" t="s">
        <v>462</v>
      </c>
    </row>
    <row r="300" spans="1:7" x14ac:dyDescent="0.3">
      <c r="A300">
        <v>298</v>
      </c>
      <c r="B300">
        <v>2018</v>
      </c>
      <c r="C300">
        <v>10</v>
      </c>
      <c r="D300" t="s">
        <v>556</v>
      </c>
      <c r="E300" s="1">
        <v>1004231976.22276</v>
      </c>
      <c r="F300">
        <v>68.406562764660407</v>
      </c>
      <c r="G300" t="s">
        <v>462</v>
      </c>
    </row>
    <row r="301" spans="1:7" x14ac:dyDescent="0.3">
      <c r="A301">
        <v>299</v>
      </c>
      <c r="B301">
        <v>2018</v>
      </c>
      <c r="C301">
        <v>10</v>
      </c>
      <c r="D301" t="s">
        <v>557</v>
      </c>
      <c r="E301" s="1">
        <v>913746055.18789399</v>
      </c>
      <c r="F301">
        <v>97.118272542595804</v>
      </c>
      <c r="G301" t="s">
        <v>462</v>
      </c>
    </row>
    <row r="302" spans="1:7" x14ac:dyDescent="0.3">
      <c r="A302">
        <v>300</v>
      </c>
      <c r="B302">
        <v>2018</v>
      </c>
      <c r="C302">
        <v>11</v>
      </c>
      <c r="E302" s="1">
        <v>60992067.262107402</v>
      </c>
      <c r="F302">
        <v>67.579561536962302</v>
      </c>
      <c r="G302" t="s">
        <v>462</v>
      </c>
    </row>
    <row r="303" spans="1:7" x14ac:dyDescent="0.3">
      <c r="A303">
        <v>301</v>
      </c>
      <c r="B303">
        <v>2018</v>
      </c>
      <c r="C303">
        <v>11</v>
      </c>
      <c r="D303" t="s">
        <v>529</v>
      </c>
      <c r="E303" s="1">
        <v>391883147.09036702</v>
      </c>
      <c r="F303">
        <v>97.824601583132505</v>
      </c>
      <c r="G303" t="s">
        <v>462</v>
      </c>
    </row>
    <row r="304" spans="1:7" x14ac:dyDescent="0.3">
      <c r="A304">
        <v>302</v>
      </c>
      <c r="B304">
        <v>2018</v>
      </c>
      <c r="C304">
        <v>11</v>
      </c>
      <c r="D304" t="s">
        <v>530</v>
      </c>
      <c r="E304" s="1">
        <v>721005101.94005406</v>
      </c>
      <c r="F304">
        <v>93.030749274120396</v>
      </c>
      <c r="G304" t="s">
        <v>462</v>
      </c>
    </row>
    <row r="305" spans="1:7" x14ac:dyDescent="0.3">
      <c r="A305">
        <v>303</v>
      </c>
      <c r="B305">
        <v>2018</v>
      </c>
      <c r="C305">
        <v>11</v>
      </c>
      <c r="D305" t="s">
        <v>531</v>
      </c>
      <c r="E305" s="1">
        <v>517904900.35716701</v>
      </c>
      <c r="F305">
        <v>75.388142708409504</v>
      </c>
      <c r="G305" t="s">
        <v>462</v>
      </c>
    </row>
    <row r="306" spans="1:7" x14ac:dyDescent="0.3">
      <c r="A306">
        <v>304</v>
      </c>
      <c r="B306">
        <v>2018</v>
      </c>
      <c r="C306">
        <v>11</v>
      </c>
      <c r="D306" t="s">
        <v>532</v>
      </c>
      <c r="E306" s="1">
        <v>913605349.20931494</v>
      </c>
      <c r="F306">
        <v>59.118630149524598</v>
      </c>
      <c r="G306" t="s">
        <v>462</v>
      </c>
    </row>
    <row r="307" spans="1:7" x14ac:dyDescent="0.3">
      <c r="A307">
        <v>305</v>
      </c>
      <c r="B307">
        <v>2018</v>
      </c>
      <c r="C307">
        <v>11</v>
      </c>
      <c r="D307" t="s">
        <v>533</v>
      </c>
      <c r="E307" s="1">
        <v>442592850.86188501</v>
      </c>
      <c r="F307">
        <v>51.576990505555699</v>
      </c>
      <c r="G307" t="s">
        <v>462</v>
      </c>
    </row>
    <row r="308" spans="1:7" x14ac:dyDescent="0.3">
      <c r="A308">
        <v>306</v>
      </c>
      <c r="B308">
        <v>2018</v>
      </c>
      <c r="C308">
        <v>11</v>
      </c>
      <c r="D308" t="s">
        <v>534</v>
      </c>
      <c r="E308" s="1">
        <v>268896321.02501398</v>
      </c>
      <c r="F308">
        <v>95.155359297110095</v>
      </c>
      <c r="G308" t="s">
        <v>462</v>
      </c>
    </row>
    <row r="309" spans="1:7" x14ac:dyDescent="0.3">
      <c r="A309">
        <v>307</v>
      </c>
      <c r="B309">
        <v>2018</v>
      </c>
      <c r="C309">
        <v>11</v>
      </c>
      <c r="D309" t="s">
        <v>535</v>
      </c>
      <c r="E309" s="1">
        <v>374438633.30586201</v>
      </c>
      <c r="F309">
        <v>63.275129721000802</v>
      </c>
      <c r="G309" t="s">
        <v>462</v>
      </c>
    </row>
    <row r="310" spans="1:7" x14ac:dyDescent="0.3">
      <c r="A310">
        <v>308</v>
      </c>
      <c r="B310">
        <v>2018</v>
      </c>
      <c r="C310">
        <v>11</v>
      </c>
      <c r="D310" t="s">
        <v>536</v>
      </c>
      <c r="E310" s="1">
        <v>373211235.00196397</v>
      </c>
      <c r="F310">
        <v>99.366019999395604</v>
      </c>
      <c r="G310" t="s">
        <v>462</v>
      </c>
    </row>
    <row r="311" spans="1:7" x14ac:dyDescent="0.3">
      <c r="A311">
        <v>309</v>
      </c>
      <c r="B311">
        <v>2018</v>
      </c>
      <c r="C311">
        <v>11</v>
      </c>
      <c r="D311" t="s">
        <v>537</v>
      </c>
      <c r="E311" s="1">
        <v>764163399.39539194</v>
      </c>
      <c r="F311">
        <v>85.415784164222401</v>
      </c>
      <c r="G311" t="s">
        <v>462</v>
      </c>
    </row>
    <row r="312" spans="1:7" x14ac:dyDescent="0.3">
      <c r="A312">
        <v>310</v>
      </c>
      <c r="B312">
        <v>2018</v>
      </c>
      <c r="C312">
        <v>11</v>
      </c>
      <c r="D312" t="s">
        <v>538</v>
      </c>
      <c r="E312" s="1">
        <v>858617816.921067</v>
      </c>
      <c r="F312">
        <v>91.541086802809701</v>
      </c>
      <c r="G312" t="s">
        <v>462</v>
      </c>
    </row>
    <row r="313" spans="1:7" x14ac:dyDescent="0.3">
      <c r="A313">
        <v>311</v>
      </c>
      <c r="B313">
        <v>2018</v>
      </c>
      <c r="C313">
        <v>11</v>
      </c>
      <c r="D313" t="s">
        <v>539</v>
      </c>
      <c r="E313" s="1">
        <v>876370174.59050906</v>
      </c>
      <c r="F313">
        <v>99.864137095300194</v>
      </c>
      <c r="G313" t="s">
        <v>462</v>
      </c>
    </row>
    <row r="314" spans="1:7" x14ac:dyDescent="0.3">
      <c r="A314">
        <v>312</v>
      </c>
      <c r="B314">
        <v>2018</v>
      </c>
      <c r="C314">
        <v>11</v>
      </c>
      <c r="D314" t="s">
        <v>540</v>
      </c>
      <c r="E314" s="1">
        <v>804741499.92764294</v>
      </c>
      <c r="F314">
        <v>113.505998292293</v>
      </c>
      <c r="G314" t="s">
        <v>462</v>
      </c>
    </row>
    <row r="315" spans="1:7" x14ac:dyDescent="0.3">
      <c r="A315">
        <v>313</v>
      </c>
      <c r="B315">
        <v>2018</v>
      </c>
      <c r="C315">
        <v>11</v>
      </c>
      <c r="D315" t="s">
        <v>541</v>
      </c>
      <c r="E315" s="1">
        <v>617861605.73586905</v>
      </c>
      <c r="F315">
        <v>65.880069353444597</v>
      </c>
      <c r="G315" t="s">
        <v>462</v>
      </c>
    </row>
    <row r="316" spans="1:7" x14ac:dyDescent="0.3">
      <c r="A316">
        <v>314</v>
      </c>
      <c r="B316">
        <v>2018</v>
      </c>
      <c r="C316">
        <v>11</v>
      </c>
      <c r="D316" t="s">
        <v>542</v>
      </c>
      <c r="E316" s="1">
        <v>785791940.80956101</v>
      </c>
      <c r="F316">
        <v>110.41678213807801</v>
      </c>
      <c r="G316" t="s">
        <v>462</v>
      </c>
    </row>
    <row r="317" spans="1:7" x14ac:dyDescent="0.3">
      <c r="A317">
        <v>315</v>
      </c>
      <c r="B317">
        <v>2018</v>
      </c>
      <c r="C317">
        <v>11</v>
      </c>
      <c r="D317" t="s">
        <v>543</v>
      </c>
      <c r="E317" s="1">
        <v>750150320.80952597</v>
      </c>
      <c r="F317">
        <v>96.762772243784596</v>
      </c>
      <c r="G317" t="s">
        <v>462</v>
      </c>
    </row>
    <row r="318" spans="1:7" x14ac:dyDescent="0.3">
      <c r="A318">
        <v>316</v>
      </c>
      <c r="B318">
        <v>2018</v>
      </c>
      <c r="C318">
        <v>11</v>
      </c>
      <c r="D318" t="s">
        <v>544</v>
      </c>
      <c r="E318" s="1">
        <v>601347817.74143004</v>
      </c>
      <c r="F318">
        <v>118.491755037506</v>
      </c>
      <c r="G318" t="s">
        <v>462</v>
      </c>
    </row>
    <row r="319" spans="1:7" x14ac:dyDescent="0.3">
      <c r="A319">
        <v>317</v>
      </c>
      <c r="B319">
        <v>2018</v>
      </c>
      <c r="C319">
        <v>11</v>
      </c>
      <c r="D319" t="s">
        <v>545</v>
      </c>
      <c r="E319" s="1">
        <v>261838880.85448599</v>
      </c>
      <c r="F319">
        <v>127.483701003833</v>
      </c>
      <c r="G319" t="s">
        <v>462</v>
      </c>
    </row>
    <row r="320" spans="1:7" x14ac:dyDescent="0.3">
      <c r="A320">
        <v>318</v>
      </c>
      <c r="B320">
        <v>2018</v>
      </c>
      <c r="C320">
        <v>11</v>
      </c>
      <c r="D320" t="s">
        <v>546</v>
      </c>
      <c r="E320" s="1">
        <v>1009812130.74394</v>
      </c>
      <c r="F320">
        <v>115.91917058019</v>
      </c>
      <c r="G320" t="s">
        <v>462</v>
      </c>
    </row>
    <row r="321" spans="1:7" x14ac:dyDescent="0.3">
      <c r="A321">
        <v>319</v>
      </c>
      <c r="B321">
        <v>2018</v>
      </c>
      <c r="C321">
        <v>11</v>
      </c>
      <c r="D321" t="s">
        <v>547</v>
      </c>
      <c r="E321" s="1">
        <v>213505756.37323001</v>
      </c>
      <c r="F321">
        <v>115.315236493931</v>
      </c>
      <c r="G321" t="s">
        <v>462</v>
      </c>
    </row>
    <row r="322" spans="1:7" x14ac:dyDescent="0.3">
      <c r="A322">
        <v>320</v>
      </c>
      <c r="B322">
        <v>2018</v>
      </c>
      <c r="C322">
        <v>11</v>
      </c>
      <c r="D322" t="s">
        <v>548</v>
      </c>
      <c r="E322" s="1">
        <v>330653653.57891899</v>
      </c>
      <c r="F322">
        <v>116.133429939442</v>
      </c>
      <c r="G322" t="s">
        <v>462</v>
      </c>
    </row>
    <row r="323" spans="1:7" x14ac:dyDescent="0.3">
      <c r="A323">
        <v>321</v>
      </c>
      <c r="B323">
        <v>2018</v>
      </c>
      <c r="C323">
        <v>11</v>
      </c>
      <c r="D323" t="s">
        <v>549</v>
      </c>
      <c r="E323" s="1">
        <v>340317473.27624798</v>
      </c>
      <c r="F323">
        <v>105.213863748891</v>
      </c>
      <c r="G323" t="s">
        <v>462</v>
      </c>
    </row>
    <row r="324" spans="1:7" x14ac:dyDescent="0.3">
      <c r="A324">
        <v>322</v>
      </c>
      <c r="B324">
        <v>2018</v>
      </c>
      <c r="C324">
        <v>11</v>
      </c>
      <c r="D324" t="s">
        <v>550</v>
      </c>
      <c r="E324" s="1">
        <v>462902185.90183997</v>
      </c>
      <c r="F324">
        <v>144.181299795336</v>
      </c>
      <c r="G324" t="s">
        <v>462</v>
      </c>
    </row>
    <row r="325" spans="1:7" x14ac:dyDescent="0.3">
      <c r="A325">
        <v>323</v>
      </c>
      <c r="B325">
        <v>2018</v>
      </c>
      <c r="C325">
        <v>11</v>
      </c>
      <c r="D325" t="s">
        <v>551</v>
      </c>
      <c r="E325" s="1">
        <v>2890170317.8875699</v>
      </c>
      <c r="F325">
        <v>93.678834501044804</v>
      </c>
      <c r="G325" t="s">
        <v>462</v>
      </c>
    </row>
    <row r="326" spans="1:7" x14ac:dyDescent="0.3">
      <c r="A326">
        <v>324</v>
      </c>
      <c r="B326">
        <v>2018</v>
      </c>
      <c r="C326">
        <v>11</v>
      </c>
      <c r="D326" t="s">
        <v>552</v>
      </c>
      <c r="E326" s="1">
        <v>3535028312.8468199</v>
      </c>
      <c r="F326">
        <v>109.33667526576799</v>
      </c>
      <c r="G326" t="s">
        <v>462</v>
      </c>
    </row>
    <row r="327" spans="1:7" x14ac:dyDescent="0.3">
      <c r="A327">
        <v>325</v>
      </c>
      <c r="B327">
        <v>2018</v>
      </c>
      <c r="C327">
        <v>11</v>
      </c>
      <c r="D327" t="s">
        <v>553</v>
      </c>
      <c r="E327" s="1">
        <v>2894598812.1732001</v>
      </c>
      <c r="F327">
        <v>67.746901138953305</v>
      </c>
      <c r="G327" t="s">
        <v>462</v>
      </c>
    </row>
    <row r="328" spans="1:7" x14ac:dyDescent="0.3">
      <c r="A328">
        <v>326</v>
      </c>
      <c r="B328">
        <v>2018</v>
      </c>
      <c r="C328">
        <v>11</v>
      </c>
      <c r="D328" t="s">
        <v>554</v>
      </c>
      <c r="E328" s="1">
        <v>1452632504.0955</v>
      </c>
      <c r="F328">
        <v>82.125937064654707</v>
      </c>
      <c r="G328" t="s">
        <v>462</v>
      </c>
    </row>
    <row r="329" spans="1:7" x14ac:dyDescent="0.3">
      <c r="A329">
        <v>327</v>
      </c>
      <c r="B329">
        <v>2018</v>
      </c>
      <c r="C329">
        <v>11</v>
      </c>
      <c r="D329" t="s">
        <v>555</v>
      </c>
      <c r="E329" s="1">
        <v>2721023818.0155802</v>
      </c>
      <c r="F329">
        <v>53.440913201080697</v>
      </c>
      <c r="G329" t="s">
        <v>462</v>
      </c>
    </row>
    <row r="330" spans="1:7" x14ac:dyDescent="0.3">
      <c r="A330">
        <v>328</v>
      </c>
      <c r="B330">
        <v>2018</v>
      </c>
      <c r="C330">
        <v>11</v>
      </c>
      <c r="D330" t="s">
        <v>556</v>
      </c>
      <c r="E330" s="1">
        <v>1004231976.22276</v>
      </c>
      <c r="F330">
        <v>76.319880682752</v>
      </c>
      <c r="G330" t="s">
        <v>462</v>
      </c>
    </row>
    <row r="331" spans="1:7" x14ac:dyDescent="0.3">
      <c r="A331">
        <v>329</v>
      </c>
      <c r="B331">
        <v>2018</v>
      </c>
      <c r="C331">
        <v>11</v>
      </c>
      <c r="D331" t="s">
        <v>557</v>
      </c>
      <c r="E331" s="1">
        <v>913746055.18789399</v>
      </c>
      <c r="F331">
        <v>94.603233596591807</v>
      </c>
      <c r="G331" t="s">
        <v>462</v>
      </c>
    </row>
    <row r="332" spans="1:7" x14ac:dyDescent="0.3">
      <c r="A332">
        <v>330</v>
      </c>
      <c r="B332">
        <v>2018</v>
      </c>
      <c r="C332">
        <v>12</v>
      </c>
      <c r="E332" s="1">
        <v>60992067.262107402</v>
      </c>
      <c r="F332">
        <v>163.086482190629</v>
      </c>
      <c r="G332" t="s">
        <v>462</v>
      </c>
    </row>
    <row r="333" spans="1:7" x14ac:dyDescent="0.3">
      <c r="A333">
        <v>331</v>
      </c>
      <c r="B333">
        <v>2018</v>
      </c>
      <c r="C333">
        <v>12</v>
      </c>
      <c r="D333" t="s">
        <v>529</v>
      </c>
      <c r="E333" s="1">
        <v>391883147.09036702</v>
      </c>
      <c r="F333">
        <v>131.150335760453</v>
      </c>
      <c r="G333" t="s">
        <v>462</v>
      </c>
    </row>
    <row r="334" spans="1:7" x14ac:dyDescent="0.3">
      <c r="A334">
        <v>332</v>
      </c>
      <c r="B334">
        <v>2018</v>
      </c>
      <c r="C334">
        <v>12</v>
      </c>
      <c r="D334" t="s">
        <v>530</v>
      </c>
      <c r="E334" s="1">
        <v>721005101.94005406</v>
      </c>
      <c r="F334">
        <v>137.06451249927201</v>
      </c>
      <c r="G334" t="s">
        <v>462</v>
      </c>
    </row>
    <row r="335" spans="1:7" x14ac:dyDescent="0.3">
      <c r="A335">
        <v>333</v>
      </c>
      <c r="B335">
        <v>2018</v>
      </c>
      <c r="C335">
        <v>12</v>
      </c>
      <c r="D335" t="s">
        <v>531</v>
      </c>
      <c r="E335" s="1">
        <v>517904900.35716701</v>
      </c>
      <c r="F335">
        <v>112.898696509267</v>
      </c>
      <c r="G335" t="s">
        <v>462</v>
      </c>
    </row>
    <row r="336" spans="1:7" x14ac:dyDescent="0.3">
      <c r="A336">
        <v>334</v>
      </c>
      <c r="B336">
        <v>2018</v>
      </c>
      <c r="C336">
        <v>12</v>
      </c>
      <c r="D336" t="s">
        <v>532</v>
      </c>
      <c r="E336" s="1">
        <v>913605349.20931494</v>
      </c>
      <c r="F336">
        <v>86.942471797940499</v>
      </c>
      <c r="G336" t="s">
        <v>462</v>
      </c>
    </row>
    <row r="337" spans="1:7" x14ac:dyDescent="0.3">
      <c r="A337">
        <v>335</v>
      </c>
      <c r="B337">
        <v>2018</v>
      </c>
      <c r="C337">
        <v>12</v>
      </c>
      <c r="D337" t="s">
        <v>533</v>
      </c>
      <c r="E337" s="1">
        <v>442592850.86188501</v>
      </c>
      <c r="F337">
        <v>84.836534832940103</v>
      </c>
      <c r="G337" t="s">
        <v>462</v>
      </c>
    </row>
    <row r="338" spans="1:7" x14ac:dyDescent="0.3">
      <c r="A338">
        <v>336</v>
      </c>
      <c r="B338">
        <v>2018</v>
      </c>
      <c r="C338">
        <v>12</v>
      </c>
      <c r="D338" t="s">
        <v>534</v>
      </c>
      <c r="E338" s="1">
        <v>268896321.02501398</v>
      </c>
      <c r="F338">
        <v>149.81951713892499</v>
      </c>
      <c r="G338" t="s">
        <v>462</v>
      </c>
    </row>
    <row r="339" spans="1:7" x14ac:dyDescent="0.3">
      <c r="A339">
        <v>337</v>
      </c>
      <c r="B339">
        <v>2018</v>
      </c>
      <c r="C339">
        <v>12</v>
      </c>
      <c r="D339" t="s">
        <v>535</v>
      </c>
      <c r="E339" s="1">
        <v>374438633.30586201</v>
      </c>
      <c r="F339">
        <v>86.376807554926401</v>
      </c>
      <c r="G339" t="s">
        <v>462</v>
      </c>
    </row>
    <row r="340" spans="1:7" x14ac:dyDescent="0.3">
      <c r="A340">
        <v>338</v>
      </c>
      <c r="B340">
        <v>2018</v>
      </c>
      <c r="C340">
        <v>12</v>
      </c>
      <c r="D340" t="s">
        <v>536</v>
      </c>
      <c r="E340" s="1">
        <v>373211235.00196397</v>
      </c>
      <c r="F340">
        <v>177.43345650264499</v>
      </c>
      <c r="G340" t="s">
        <v>462</v>
      </c>
    </row>
    <row r="341" spans="1:7" x14ac:dyDescent="0.3">
      <c r="A341">
        <v>339</v>
      </c>
      <c r="B341">
        <v>2018</v>
      </c>
      <c r="C341">
        <v>12</v>
      </c>
      <c r="D341" t="s">
        <v>537</v>
      </c>
      <c r="E341" s="1">
        <v>764163399.39539194</v>
      </c>
      <c r="F341">
        <v>166.03393589035699</v>
      </c>
      <c r="G341" t="s">
        <v>462</v>
      </c>
    </row>
    <row r="342" spans="1:7" x14ac:dyDescent="0.3">
      <c r="A342">
        <v>340</v>
      </c>
      <c r="B342">
        <v>2018</v>
      </c>
      <c r="C342">
        <v>12</v>
      </c>
      <c r="D342" t="s">
        <v>538</v>
      </c>
      <c r="E342" s="1">
        <v>858617816.921067</v>
      </c>
      <c r="F342">
        <v>154.67614178637999</v>
      </c>
      <c r="G342" t="s">
        <v>462</v>
      </c>
    </row>
    <row r="343" spans="1:7" x14ac:dyDescent="0.3">
      <c r="A343">
        <v>341</v>
      </c>
      <c r="B343">
        <v>2018</v>
      </c>
      <c r="C343">
        <v>12</v>
      </c>
      <c r="D343" t="s">
        <v>539</v>
      </c>
      <c r="E343" s="1">
        <v>876370174.59050906</v>
      </c>
      <c r="F343">
        <v>176.180447611593</v>
      </c>
      <c r="G343" t="s">
        <v>462</v>
      </c>
    </row>
    <row r="344" spans="1:7" x14ac:dyDescent="0.3">
      <c r="A344">
        <v>342</v>
      </c>
      <c r="B344">
        <v>2018</v>
      </c>
      <c r="C344">
        <v>12</v>
      </c>
      <c r="D344" t="s">
        <v>540</v>
      </c>
      <c r="E344" s="1">
        <v>804741499.92764294</v>
      </c>
      <c r="F344">
        <v>181.74390488155001</v>
      </c>
      <c r="G344" t="s">
        <v>462</v>
      </c>
    </row>
    <row r="345" spans="1:7" x14ac:dyDescent="0.3">
      <c r="A345">
        <v>343</v>
      </c>
      <c r="B345">
        <v>2018</v>
      </c>
      <c r="C345">
        <v>12</v>
      </c>
      <c r="D345" t="s">
        <v>541</v>
      </c>
      <c r="E345" s="1">
        <v>617861605.73586905</v>
      </c>
      <c r="F345">
        <v>153.16635855829401</v>
      </c>
      <c r="G345" t="s">
        <v>462</v>
      </c>
    </row>
    <row r="346" spans="1:7" x14ac:dyDescent="0.3">
      <c r="A346">
        <v>344</v>
      </c>
      <c r="B346">
        <v>2018</v>
      </c>
      <c r="C346">
        <v>12</v>
      </c>
      <c r="D346" t="s">
        <v>542</v>
      </c>
      <c r="E346" s="1">
        <v>785791940.80956101</v>
      </c>
      <c r="F346">
        <v>170.846458075611</v>
      </c>
      <c r="G346" t="s">
        <v>462</v>
      </c>
    </row>
    <row r="347" spans="1:7" x14ac:dyDescent="0.3">
      <c r="A347">
        <v>345</v>
      </c>
      <c r="B347">
        <v>2018</v>
      </c>
      <c r="C347">
        <v>12</v>
      </c>
      <c r="D347" t="s">
        <v>543</v>
      </c>
      <c r="E347" s="1">
        <v>750150320.80952597</v>
      </c>
      <c r="F347">
        <v>105.013741309843</v>
      </c>
      <c r="G347" t="s">
        <v>462</v>
      </c>
    </row>
    <row r="348" spans="1:7" x14ac:dyDescent="0.3">
      <c r="A348">
        <v>346</v>
      </c>
      <c r="B348">
        <v>2018</v>
      </c>
      <c r="C348">
        <v>12</v>
      </c>
      <c r="D348" t="s">
        <v>544</v>
      </c>
      <c r="E348" s="1">
        <v>601347817.74143004</v>
      </c>
      <c r="F348">
        <v>158.496070566469</v>
      </c>
      <c r="G348" t="s">
        <v>462</v>
      </c>
    </row>
    <row r="349" spans="1:7" x14ac:dyDescent="0.3">
      <c r="A349">
        <v>347</v>
      </c>
      <c r="B349">
        <v>2018</v>
      </c>
      <c r="C349">
        <v>12</v>
      </c>
      <c r="D349" t="s">
        <v>545</v>
      </c>
      <c r="E349" s="1">
        <v>261838880.85448599</v>
      </c>
      <c r="F349">
        <v>106.590397582916</v>
      </c>
      <c r="G349" t="s">
        <v>462</v>
      </c>
    </row>
    <row r="350" spans="1:7" x14ac:dyDescent="0.3">
      <c r="A350">
        <v>348</v>
      </c>
      <c r="B350">
        <v>2018</v>
      </c>
      <c r="C350">
        <v>12</v>
      </c>
      <c r="D350" t="s">
        <v>546</v>
      </c>
      <c r="E350" s="1">
        <v>1009812130.74394</v>
      </c>
      <c r="F350">
        <v>134.826130865897</v>
      </c>
      <c r="G350" t="s">
        <v>462</v>
      </c>
    </row>
    <row r="351" spans="1:7" x14ac:dyDescent="0.3">
      <c r="A351">
        <v>349</v>
      </c>
      <c r="B351">
        <v>2018</v>
      </c>
      <c r="C351">
        <v>12</v>
      </c>
      <c r="D351" t="s">
        <v>547</v>
      </c>
      <c r="E351" s="1">
        <v>213505756.37323001</v>
      </c>
      <c r="F351">
        <v>120.353033770257</v>
      </c>
      <c r="G351" t="s">
        <v>462</v>
      </c>
    </row>
    <row r="352" spans="1:7" x14ac:dyDescent="0.3">
      <c r="A352">
        <v>350</v>
      </c>
      <c r="B352">
        <v>2018</v>
      </c>
      <c r="C352">
        <v>12</v>
      </c>
      <c r="D352" t="s">
        <v>548</v>
      </c>
      <c r="E352" s="1">
        <v>330653653.57891899</v>
      </c>
      <c r="F352">
        <v>158.65356861096001</v>
      </c>
      <c r="G352" t="s">
        <v>462</v>
      </c>
    </row>
    <row r="353" spans="1:7" x14ac:dyDescent="0.3">
      <c r="A353">
        <v>351</v>
      </c>
      <c r="B353">
        <v>2018</v>
      </c>
      <c r="C353">
        <v>12</v>
      </c>
      <c r="D353" t="s">
        <v>549</v>
      </c>
      <c r="E353" s="1">
        <v>340317473.27624798</v>
      </c>
      <c r="F353">
        <v>104.30963857098099</v>
      </c>
      <c r="G353" t="s">
        <v>462</v>
      </c>
    </row>
    <row r="354" spans="1:7" x14ac:dyDescent="0.3">
      <c r="A354">
        <v>352</v>
      </c>
      <c r="B354">
        <v>2018</v>
      </c>
      <c r="C354">
        <v>12</v>
      </c>
      <c r="D354" t="s">
        <v>550</v>
      </c>
      <c r="E354" s="1">
        <v>462902185.90183997</v>
      </c>
      <c r="F354">
        <v>199.73313589665801</v>
      </c>
      <c r="G354" t="s">
        <v>462</v>
      </c>
    </row>
    <row r="355" spans="1:7" x14ac:dyDescent="0.3">
      <c r="A355">
        <v>353</v>
      </c>
      <c r="B355">
        <v>2018</v>
      </c>
      <c r="C355">
        <v>12</v>
      </c>
      <c r="D355" t="s">
        <v>551</v>
      </c>
      <c r="E355" s="1">
        <v>2890170317.8875699</v>
      </c>
      <c r="F355">
        <v>172.12027676779201</v>
      </c>
      <c r="G355" t="s">
        <v>462</v>
      </c>
    </row>
    <row r="356" spans="1:7" x14ac:dyDescent="0.3">
      <c r="A356">
        <v>354</v>
      </c>
      <c r="B356">
        <v>2018</v>
      </c>
      <c r="C356">
        <v>12</v>
      </c>
      <c r="D356" t="s">
        <v>552</v>
      </c>
      <c r="E356" s="1">
        <v>3535028312.8468199</v>
      </c>
      <c r="F356">
        <v>178.78173821051899</v>
      </c>
      <c r="G356" t="s">
        <v>462</v>
      </c>
    </row>
    <row r="357" spans="1:7" x14ac:dyDescent="0.3">
      <c r="A357">
        <v>355</v>
      </c>
      <c r="B357">
        <v>2018</v>
      </c>
      <c r="C357">
        <v>12</v>
      </c>
      <c r="D357" t="s">
        <v>553</v>
      </c>
      <c r="E357" s="1">
        <v>2894598812.1732001</v>
      </c>
      <c r="F357">
        <v>127.372387973545</v>
      </c>
      <c r="G357" t="s">
        <v>462</v>
      </c>
    </row>
    <row r="358" spans="1:7" x14ac:dyDescent="0.3">
      <c r="A358">
        <v>356</v>
      </c>
      <c r="B358">
        <v>2018</v>
      </c>
      <c r="C358">
        <v>12</v>
      </c>
      <c r="D358" t="s">
        <v>554</v>
      </c>
      <c r="E358" s="1">
        <v>1452632504.0955</v>
      </c>
      <c r="F358">
        <v>115.43948753162699</v>
      </c>
      <c r="G358" t="s">
        <v>462</v>
      </c>
    </row>
    <row r="359" spans="1:7" x14ac:dyDescent="0.3">
      <c r="A359">
        <v>357</v>
      </c>
      <c r="B359">
        <v>2018</v>
      </c>
      <c r="C359">
        <v>12</v>
      </c>
      <c r="D359" t="s">
        <v>555</v>
      </c>
      <c r="E359" s="1">
        <v>2721023818.0155802</v>
      </c>
      <c r="F359">
        <v>102.803569693825</v>
      </c>
      <c r="G359" t="s">
        <v>462</v>
      </c>
    </row>
    <row r="360" spans="1:7" x14ac:dyDescent="0.3">
      <c r="A360">
        <v>358</v>
      </c>
      <c r="B360">
        <v>2018</v>
      </c>
      <c r="C360">
        <v>12</v>
      </c>
      <c r="D360" t="s">
        <v>556</v>
      </c>
      <c r="E360" s="1">
        <v>1004231976.22276</v>
      </c>
      <c r="F360">
        <v>135.87835373242601</v>
      </c>
      <c r="G360" t="s">
        <v>462</v>
      </c>
    </row>
    <row r="361" spans="1:7" x14ac:dyDescent="0.3">
      <c r="A361">
        <v>359</v>
      </c>
      <c r="B361">
        <v>2018</v>
      </c>
      <c r="C361">
        <v>12</v>
      </c>
      <c r="D361" t="s">
        <v>557</v>
      </c>
      <c r="E361" s="1">
        <v>913746055.18789399</v>
      </c>
      <c r="F361">
        <v>120.96544349552001</v>
      </c>
      <c r="G361" t="s">
        <v>462</v>
      </c>
    </row>
    <row r="362" spans="1:7" x14ac:dyDescent="0.3">
      <c r="A362">
        <v>360</v>
      </c>
      <c r="B362">
        <v>2019</v>
      </c>
      <c r="C362">
        <v>1</v>
      </c>
      <c r="E362" s="1">
        <v>60992067.262107402</v>
      </c>
      <c r="F362">
        <v>23.525093764209199</v>
      </c>
      <c r="G362" t="s">
        <v>462</v>
      </c>
    </row>
    <row r="363" spans="1:7" x14ac:dyDescent="0.3">
      <c r="A363">
        <v>361</v>
      </c>
      <c r="B363">
        <v>2019</v>
      </c>
      <c r="C363">
        <v>1</v>
      </c>
      <c r="D363" t="s">
        <v>529</v>
      </c>
      <c r="E363" s="1">
        <v>391883147.09036702</v>
      </c>
      <c r="F363">
        <v>21.1429131882233</v>
      </c>
      <c r="G363" t="s">
        <v>462</v>
      </c>
    </row>
    <row r="364" spans="1:7" x14ac:dyDescent="0.3">
      <c r="A364">
        <v>362</v>
      </c>
      <c r="B364">
        <v>2019</v>
      </c>
      <c r="C364">
        <v>1</v>
      </c>
      <c r="D364" t="s">
        <v>530</v>
      </c>
      <c r="E364" s="1">
        <v>721005101.94005406</v>
      </c>
      <c r="F364">
        <v>22.493288982164099</v>
      </c>
      <c r="G364" t="s">
        <v>462</v>
      </c>
    </row>
    <row r="365" spans="1:7" x14ac:dyDescent="0.3">
      <c r="A365">
        <v>363</v>
      </c>
      <c r="B365">
        <v>2019</v>
      </c>
      <c r="C365">
        <v>1</v>
      </c>
      <c r="D365" t="s">
        <v>531</v>
      </c>
      <c r="E365" s="1">
        <v>517904900.35716701</v>
      </c>
      <c r="F365">
        <v>21.322705890603899</v>
      </c>
      <c r="G365" t="s">
        <v>462</v>
      </c>
    </row>
    <row r="366" spans="1:7" x14ac:dyDescent="0.3">
      <c r="A366">
        <v>364</v>
      </c>
      <c r="B366">
        <v>2019</v>
      </c>
      <c r="C366">
        <v>1</v>
      </c>
      <c r="D366" t="s">
        <v>532</v>
      </c>
      <c r="E366" s="1">
        <v>913605349.20931494</v>
      </c>
      <c r="F366">
        <v>16.3812751289035</v>
      </c>
      <c r="G366" t="s">
        <v>462</v>
      </c>
    </row>
    <row r="367" spans="1:7" x14ac:dyDescent="0.3">
      <c r="A367">
        <v>365</v>
      </c>
      <c r="B367">
        <v>2019</v>
      </c>
      <c r="C367">
        <v>1</v>
      </c>
      <c r="D367" t="s">
        <v>533</v>
      </c>
      <c r="E367" s="1">
        <v>442592850.86188501</v>
      </c>
      <c r="F367">
        <v>17.8402532768249</v>
      </c>
      <c r="G367" t="s">
        <v>462</v>
      </c>
    </row>
    <row r="368" spans="1:7" x14ac:dyDescent="0.3">
      <c r="A368">
        <v>366</v>
      </c>
      <c r="B368">
        <v>2019</v>
      </c>
      <c r="C368">
        <v>1</v>
      </c>
      <c r="D368" t="s">
        <v>534</v>
      </c>
      <c r="E368" s="1">
        <v>268896321.02501398</v>
      </c>
      <c r="F368">
        <v>20.095113710607301</v>
      </c>
      <c r="G368" t="s">
        <v>462</v>
      </c>
    </row>
    <row r="369" spans="1:7" x14ac:dyDescent="0.3">
      <c r="A369">
        <v>367</v>
      </c>
      <c r="B369">
        <v>2019</v>
      </c>
      <c r="C369">
        <v>1</v>
      </c>
      <c r="D369" t="s">
        <v>535</v>
      </c>
      <c r="E369" s="1">
        <v>374438633.30586201</v>
      </c>
      <c r="F369">
        <v>16.592927706282001</v>
      </c>
      <c r="G369" t="s">
        <v>462</v>
      </c>
    </row>
    <row r="370" spans="1:7" x14ac:dyDescent="0.3">
      <c r="A370">
        <v>368</v>
      </c>
      <c r="B370">
        <v>2019</v>
      </c>
      <c r="C370">
        <v>1</v>
      </c>
      <c r="D370" t="s">
        <v>536</v>
      </c>
      <c r="E370" s="1">
        <v>373211235.00196397</v>
      </c>
      <c r="F370">
        <v>26.429424297844001</v>
      </c>
      <c r="G370" t="s">
        <v>462</v>
      </c>
    </row>
    <row r="371" spans="1:7" x14ac:dyDescent="0.3">
      <c r="A371">
        <v>369</v>
      </c>
      <c r="B371">
        <v>2019</v>
      </c>
      <c r="C371">
        <v>1</v>
      </c>
      <c r="D371" t="s">
        <v>537</v>
      </c>
      <c r="E371" s="1">
        <v>764163399.39539194</v>
      </c>
      <c r="F371">
        <v>24.375515266548199</v>
      </c>
      <c r="G371" t="s">
        <v>462</v>
      </c>
    </row>
    <row r="372" spans="1:7" x14ac:dyDescent="0.3">
      <c r="A372">
        <v>370</v>
      </c>
      <c r="B372">
        <v>2019</v>
      </c>
      <c r="C372">
        <v>1</v>
      </c>
      <c r="D372" t="s">
        <v>538</v>
      </c>
      <c r="E372" s="1">
        <v>858617816.921067</v>
      </c>
      <c r="F372">
        <v>27.870273630603201</v>
      </c>
      <c r="G372" t="s">
        <v>462</v>
      </c>
    </row>
    <row r="373" spans="1:7" x14ac:dyDescent="0.3">
      <c r="A373">
        <v>371</v>
      </c>
      <c r="B373">
        <v>2019</v>
      </c>
      <c r="C373">
        <v>1</v>
      </c>
      <c r="D373" t="s">
        <v>539</v>
      </c>
      <c r="E373" s="1">
        <v>876370174.59050906</v>
      </c>
      <c r="F373">
        <v>26.252688181764</v>
      </c>
      <c r="G373" t="s">
        <v>462</v>
      </c>
    </row>
    <row r="374" spans="1:7" x14ac:dyDescent="0.3">
      <c r="A374">
        <v>372</v>
      </c>
      <c r="B374">
        <v>2019</v>
      </c>
      <c r="C374">
        <v>1</v>
      </c>
      <c r="D374" t="s">
        <v>540</v>
      </c>
      <c r="E374" s="1">
        <v>804741499.92764294</v>
      </c>
      <c r="F374">
        <v>25.440874987508899</v>
      </c>
      <c r="G374" t="s">
        <v>462</v>
      </c>
    </row>
    <row r="375" spans="1:7" x14ac:dyDescent="0.3">
      <c r="A375">
        <v>373</v>
      </c>
      <c r="B375">
        <v>2019</v>
      </c>
      <c r="C375">
        <v>1</v>
      </c>
      <c r="D375" t="s">
        <v>541</v>
      </c>
      <c r="E375" s="1">
        <v>617861605.73586905</v>
      </c>
      <c r="F375">
        <v>21.751984408477401</v>
      </c>
      <c r="G375" t="s">
        <v>462</v>
      </c>
    </row>
    <row r="376" spans="1:7" x14ac:dyDescent="0.3">
      <c r="A376">
        <v>374</v>
      </c>
      <c r="B376">
        <v>2019</v>
      </c>
      <c r="C376">
        <v>1</v>
      </c>
      <c r="D376" t="s">
        <v>542</v>
      </c>
      <c r="E376" s="1">
        <v>785791940.80956101</v>
      </c>
      <c r="F376">
        <v>22.898071641931399</v>
      </c>
      <c r="G376" t="s">
        <v>462</v>
      </c>
    </row>
    <row r="377" spans="1:7" x14ac:dyDescent="0.3">
      <c r="A377">
        <v>375</v>
      </c>
      <c r="B377">
        <v>2019</v>
      </c>
      <c r="C377">
        <v>1</v>
      </c>
      <c r="D377" t="s">
        <v>543</v>
      </c>
      <c r="E377" s="1">
        <v>750150320.80952597</v>
      </c>
      <c r="F377">
        <v>19.3244142251563</v>
      </c>
      <c r="G377" t="s">
        <v>462</v>
      </c>
    </row>
    <row r="378" spans="1:7" x14ac:dyDescent="0.3">
      <c r="A378">
        <v>376</v>
      </c>
      <c r="B378">
        <v>2019</v>
      </c>
      <c r="C378">
        <v>1</v>
      </c>
      <c r="D378" t="s">
        <v>544</v>
      </c>
      <c r="E378" s="1">
        <v>601347817.74143004</v>
      </c>
      <c r="F378">
        <v>33.702305618660802</v>
      </c>
      <c r="G378" t="s">
        <v>462</v>
      </c>
    </row>
    <row r="379" spans="1:7" x14ac:dyDescent="0.3">
      <c r="A379">
        <v>377</v>
      </c>
      <c r="B379">
        <v>2019</v>
      </c>
      <c r="C379">
        <v>1</v>
      </c>
      <c r="D379" t="s">
        <v>545</v>
      </c>
      <c r="E379" s="1">
        <v>261838880.85448599</v>
      </c>
      <c r="F379">
        <v>23.3802369785877</v>
      </c>
      <c r="G379" t="s">
        <v>462</v>
      </c>
    </row>
    <row r="380" spans="1:7" x14ac:dyDescent="0.3">
      <c r="A380">
        <v>378</v>
      </c>
      <c r="B380">
        <v>2019</v>
      </c>
      <c r="C380">
        <v>1</v>
      </c>
      <c r="D380" t="s">
        <v>546</v>
      </c>
      <c r="E380" s="1">
        <v>1009812130.74394</v>
      </c>
      <c r="F380">
        <v>26.439057724360399</v>
      </c>
      <c r="G380" t="s">
        <v>462</v>
      </c>
    </row>
    <row r="381" spans="1:7" x14ac:dyDescent="0.3">
      <c r="A381">
        <v>379</v>
      </c>
      <c r="B381">
        <v>2019</v>
      </c>
      <c r="C381">
        <v>1</v>
      </c>
      <c r="D381" t="s">
        <v>547</v>
      </c>
      <c r="E381" s="1">
        <v>213505756.37323001</v>
      </c>
      <c r="F381">
        <v>23.173897800698999</v>
      </c>
      <c r="G381" t="s">
        <v>462</v>
      </c>
    </row>
    <row r="382" spans="1:7" x14ac:dyDescent="0.3">
      <c r="A382">
        <v>380</v>
      </c>
      <c r="B382">
        <v>2019</v>
      </c>
      <c r="C382">
        <v>1</v>
      </c>
      <c r="D382" t="s">
        <v>548</v>
      </c>
      <c r="E382" s="1">
        <v>330653653.57891899</v>
      </c>
      <c r="F382">
        <v>23.174014373944399</v>
      </c>
      <c r="G382" t="s">
        <v>462</v>
      </c>
    </row>
    <row r="383" spans="1:7" x14ac:dyDescent="0.3">
      <c r="A383">
        <v>381</v>
      </c>
      <c r="B383">
        <v>2019</v>
      </c>
      <c r="C383">
        <v>1</v>
      </c>
      <c r="D383" t="s">
        <v>549</v>
      </c>
      <c r="E383" s="1">
        <v>340317473.27624798</v>
      </c>
      <c r="F383">
        <v>19.908473984496499</v>
      </c>
      <c r="G383" t="s">
        <v>462</v>
      </c>
    </row>
    <row r="384" spans="1:7" x14ac:dyDescent="0.3">
      <c r="A384">
        <v>382</v>
      </c>
      <c r="B384">
        <v>2019</v>
      </c>
      <c r="C384">
        <v>1</v>
      </c>
      <c r="D384" t="s">
        <v>550</v>
      </c>
      <c r="E384" s="1">
        <v>462902185.90183997</v>
      </c>
      <c r="F384">
        <v>26.9291784829507</v>
      </c>
      <c r="G384" t="s">
        <v>462</v>
      </c>
    </row>
    <row r="385" spans="1:7" x14ac:dyDescent="0.3">
      <c r="A385">
        <v>383</v>
      </c>
      <c r="B385">
        <v>2019</v>
      </c>
      <c r="C385">
        <v>1</v>
      </c>
      <c r="D385" t="s">
        <v>551</v>
      </c>
      <c r="E385" s="1">
        <v>2890170317.8875699</v>
      </c>
      <c r="F385">
        <v>43.564083382663497</v>
      </c>
      <c r="G385" t="s">
        <v>462</v>
      </c>
    </row>
    <row r="386" spans="1:7" x14ac:dyDescent="0.3">
      <c r="A386">
        <v>384</v>
      </c>
      <c r="B386">
        <v>2019</v>
      </c>
      <c r="C386">
        <v>1</v>
      </c>
      <c r="D386" t="s">
        <v>552</v>
      </c>
      <c r="E386" s="1">
        <v>3535028312.8468199</v>
      </c>
      <c r="F386">
        <v>32.354251157398402</v>
      </c>
      <c r="G386" t="s">
        <v>462</v>
      </c>
    </row>
    <row r="387" spans="1:7" x14ac:dyDescent="0.3">
      <c r="A387">
        <v>385</v>
      </c>
      <c r="B387">
        <v>2019</v>
      </c>
      <c r="C387">
        <v>1</v>
      </c>
      <c r="D387" t="s">
        <v>553</v>
      </c>
      <c r="E387" s="1">
        <v>2894598812.1732001</v>
      </c>
      <c r="F387">
        <v>30.4228836901809</v>
      </c>
      <c r="G387" t="s">
        <v>462</v>
      </c>
    </row>
    <row r="388" spans="1:7" x14ac:dyDescent="0.3">
      <c r="A388">
        <v>386</v>
      </c>
      <c r="B388">
        <v>2019</v>
      </c>
      <c r="C388">
        <v>1</v>
      </c>
      <c r="D388" t="s">
        <v>554</v>
      </c>
      <c r="E388" s="1">
        <v>1452632504.0955</v>
      </c>
      <c r="F388">
        <v>28.1285971377566</v>
      </c>
      <c r="G388" t="s">
        <v>462</v>
      </c>
    </row>
    <row r="389" spans="1:7" x14ac:dyDescent="0.3">
      <c r="A389">
        <v>387</v>
      </c>
      <c r="B389">
        <v>2019</v>
      </c>
      <c r="C389">
        <v>1</v>
      </c>
      <c r="D389" t="s">
        <v>555</v>
      </c>
      <c r="E389" s="1">
        <v>2721023818.0155802</v>
      </c>
      <c r="F389">
        <v>32.377882122509497</v>
      </c>
      <c r="G389" t="s">
        <v>462</v>
      </c>
    </row>
    <row r="390" spans="1:7" x14ac:dyDescent="0.3">
      <c r="A390">
        <v>388</v>
      </c>
      <c r="B390">
        <v>2019</v>
      </c>
      <c r="C390">
        <v>1</v>
      </c>
      <c r="D390" t="s">
        <v>556</v>
      </c>
      <c r="E390" s="1">
        <v>1004231976.22276</v>
      </c>
      <c r="F390">
        <v>38.643367189725701</v>
      </c>
      <c r="G390" t="s">
        <v>462</v>
      </c>
    </row>
    <row r="391" spans="1:7" x14ac:dyDescent="0.3">
      <c r="A391">
        <v>389</v>
      </c>
      <c r="B391">
        <v>2019</v>
      </c>
      <c r="C391">
        <v>1</v>
      </c>
      <c r="D391" t="s">
        <v>557</v>
      </c>
      <c r="E391" s="1">
        <v>913746055.18789399</v>
      </c>
      <c r="F391">
        <v>27.015400597990901</v>
      </c>
      <c r="G391" t="s">
        <v>462</v>
      </c>
    </row>
    <row r="392" spans="1:7" x14ac:dyDescent="0.3">
      <c r="A392">
        <v>390</v>
      </c>
      <c r="B392">
        <v>2019</v>
      </c>
      <c r="C392">
        <v>2</v>
      </c>
      <c r="E392" s="1">
        <v>60992067.262107402</v>
      </c>
      <c r="F392">
        <v>77.1068896687392</v>
      </c>
      <c r="G392" t="s">
        <v>462</v>
      </c>
    </row>
    <row r="393" spans="1:7" x14ac:dyDescent="0.3">
      <c r="A393">
        <v>391</v>
      </c>
      <c r="B393">
        <v>2019</v>
      </c>
      <c r="C393">
        <v>2</v>
      </c>
      <c r="D393" t="s">
        <v>529</v>
      </c>
      <c r="E393" s="1">
        <v>391883147.09036702</v>
      </c>
      <c r="F393">
        <v>58.638178533573601</v>
      </c>
      <c r="G393" t="s">
        <v>462</v>
      </c>
    </row>
    <row r="394" spans="1:7" x14ac:dyDescent="0.3">
      <c r="A394">
        <v>392</v>
      </c>
      <c r="B394">
        <v>2019</v>
      </c>
      <c r="C394">
        <v>2</v>
      </c>
      <c r="D394" t="s">
        <v>530</v>
      </c>
      <c r="E394" s="1">
        <v>721005101.94005406</v>
      </c>
      <c r="F394">
        <v>54.464148063714099</v>
      </c>
      <c r="G394" t="s">
        <v>462</v>
      </c>
    </row>
    <row r="395" spans="1:7" x14ac:dyDescent="0.3">
      <c r="A395">
        <v>393</v>
      </c>
      <c r="B395">
        <v>2019</v>
      </c>
      <c r="C395">
        <v>2</v>
      </c>
      <c r="D395" t="s">
        <v>531</v>
      </c>
      <c r="E395" s="1">
        <v>517904900.35716701</v>
      </c>
      <c r="F395">
        <v>44.7603650777749</v>
      </c>
      <c r="G395" t="s">
        <v>462</v>
      </c>
    </row>
    <row r="396" spans="1:7" x14ac:dyDescent="0.3">
      <c r="A396">
        <v>394</v>
      </c>
      <c r="B396">
        <v>2019</v>
      </c>
      <c r="C396">
        <v>2</v>
      </c>
      <c r="D396" t="s">
        <v>532</v>
      </c>
      <c r="E396" s="1">
        <v>913605349.20931494</v>
      </c>
      <c r="F396">
        <v>21.267745937736901</v>
      </c>
      <c r="G396" t="s">
        <v>462</v>
      </c>
    </row>
    <row r="397" spans="1:7" x14ac:dyDescent="0.3">
      <c r="A397">
        <v>395</v>
      </c>
      <c r="B397">
        <v>2019</v>
      </c>
      <c r="C397">
        <v>2</v>
      </c>
      <c r="D397" t="s">
        <v>533</v>
      </c>
      <c r="E397" s="1">
        <v>442592850.86188501</v>
      </c>
      <c r="F397">
        <v>22.743859623650799</v>
      </c>
      <c r="G397" t="s">
        <v>462</v>
      </c>
    </row>
    <row r="398" spans="1:7" x14ac:dyDescent="0.3">
      <c r="A398">
        <v>396</v>
      </c>
      <c r="B398">
        <v>2019</v>
      </c>
      <c r="C398">
        <v>2</v>
      </c>
      <c r="D398" t="s">
        <v>534</v>
      </c>
      <c r="E398" s="1">
        <v>268896321.02501398</v>
      </c>
      <c r="F398">
        <v>63.134467013601501</v>
      </c>
      <c r="G398" t="s">
        <v>462</v>
      </c>
    </row>
    <row r="399" spans="1:7" x14ac:dyDescent="0.3">
      <c r="A399">
        <v>397</v>
      </c>
      <c r="B399">
        <v>2019</v>
      </c>
      <c r="C399">
        <v>2</v>
      </c>
      <c r="D399" t="s">
        <v>535</v>
      </c>
      <c r="E399" s="1">
        <v>374438633.30586201</v>
      </c>
      <c r="F399">
        <v>20.193016337451201</v>
      </c>
      <c r="G399" t="s">
        <v>462</v>
      </c>
    </row>
    <row r="400" spans="1:7" x14ac:dyDescent="0.3">
      <c r="A400">
        <v>398</v>
      </c>
      <c r="B400">
        <v>2019</v>
      </c>
      <c r="C400">
        <v>2</v>
      </c>
      <c r="D400" t="s">
        <v>536</v>
      </c>
      <c r="E400" s="1">
        <v>373211235.00196397</v>
      </c>
      <c r="F400">
        <v>81.024688182367797</v>
      </c>
      <c r="G400" t="s">
        <v>462</v>
      </c>
    </row>
    <row r="401" spans="1:7" x14ac:dyDescent="0.3">
      <c r="A401">
        <v>399</v>
      </c>
      <c r="B401">
        <v>2019</v>
      </c>
      <c r="C401">
        <v>2</v>
      </c>
      <c r="D401" t="s">
        <v>537</v>
      </c>
      <c r="E401" s="1">
        <v>764163399.39539194</v>
      </c>
      <c r="F401">
        <v>93.630256031532099</v>
      </c>
      <c r="G401" t="s">
        <v>462</v>
      </c>
    </row>
    <row r="402" spans="1:7" x14ac:dyDescent="0.3">
      <c r="A402">
        <v>400</v>
      </c>
      <c r="B402">
        <v>2019</v>
      </c>
      <c r="C402">
        <v>2</v>
      </c>
      <c r="D402" t="s">
        <v>538</v>
      </c>
      <c r="E402" s="1">
        <v>858617816.921067</v>
      </c>
      <c r="F402">
        <v>76.406041761234803</v>
      </c>
      <c r="G402" t="s">
        <v>462</v>
      </c>
    </row>
    <row r="403" spans="1:7" x14ac:dyDescent="0.3">
      <c r="A403">
        <v>401</v>
      </c>
      <c r="B403">
        <v>2019</v>
      </c>
      <c r="C403">
        <v>2</v>
      </c>
      <c r="D403" t="s">
        <v>539</v>
      </c>
      <c r="E403" s="1">
        <v>876370174.59050906</v>
      </c>
      <c r="F403">
        <v>76.375907540681098</v>
      </c>
      <c r="G403" t="s">
        <v>462</v>
      </c>
    </row>
    <row r="404" spans="1:7" x14ac:dyDescent="0.3">
      <c r="A404">
        <v>402</v>
      </c>
      <c r="B404">
        <v>2019</v>
      </c>
      <c r="C404">
        <v>2</v>
      </c>
      <c r="D404" t="s">
        <v>540</v>
      </c>
      <c r="E404" s="1">
        <v>804741499.92764294</v>
      </c>
      <c r="F404">
        <v>71.304543341438404</v>
      </c>
      <c r="G404" t="s">
        <v>462</v>
      </c>
    </row>
    <row r="405" spans="1:7" x14ac:dyDescent="0.3">
      <c r="A405">
        <v>403</v>
      </c>
      <c r="B405">
        <v>2019</v>
      </c>
      <c r="C405">
        <v>2</v>
      </c>
      <c r="D405" t="s">
        <v>541</v>
      </c>
      <c r="E405" s="1">
        <v>617861605.73586905</v>
      </c>
      <c r="F405">
        <v>83.2156805778272</v>
      </c>
      <c r="G405" t="s">
        <v>462</v>
      </c>
    </row>
    <row r="406" spans="1:7" x14ac:dyDescent="0.3">
      <c r="A406">
        <v>404</v>
      </c>
      <c r="B406">
        <v>2019</v>
      </c>
      <c r="C406">
        <v>2</v>
      </c>
      <c r="D406" t="s">
        <v>542</v>
      </c>
      <c r="E406" s="1">
        <v>785791940.80956101</v>
      </c>
      <c r="F406">
        <v>66.007368387711594</v>
      </c>
      <c r="G406" t="s">
        <v>462</v>
      </c>
    </row>
    <row r="407" spans="1:7" x14ac:dyDescent="0.3">
      <c r="A407">
        <v>405</v>
      </c>
      <c r="B407">
        <v>2019</v>
      </c>
      <c r="C407">
        <v>2</v>
      </c>
      <c r="D407" t="s">
        <v>543</v>
      </c>
      <c r="E407" s="1">
        <v>750150320.80952597</v>
      </c>
      <c r="F407">
        <v>23.159930674085601</v>
      </c>
      <c r="G407" t="s">
        <v>462</v>
      </c>
    </row>
    <row r="408" spans="1:7" x14ac:dyDescent="0.3">
      <c r="A408">
        <v>406</v>
      </c>
      <c r="B408">
        <v>2019</v>
      </c>
      <c r="C408">
        <v>2</v>
      </c>
      <c r="D408" t="s">
        <v>544</v>
      </c>
      <c r="E408" s="1">
        <v>601347817.74143004</v>
      </c>
      <c r="F408">
        <v>38.537397930226199</v>
      </c>
      <c r="G408" t="s">
        <v>462</v>
      </c>
    </row>
    <row r="409" spans="1:7" x14ac:dyDescent="0.3">
      <c r="A409">
        <v>407</v>
      </c>
      <c r="B409">
        <v>2019</v>
      </c>
      <c r="C409">
        <v>2</v>
      </c>
      <c r="D409" t="s">
        <v>545</v>
      </c>
      <c r="E409" s="1">
        <v>261838880.85448599</v>
      </c>
      <c r="F409">
        <v>41.460745703098397</v>
      </c>
      <c r="G409" t="s">
        <v>462</v>
      </c>
    </row>
    <row r="410" spans="1:7" x14ac:dyDescent="0.3">
      <c r="A410">
        <v>408</v>
      </c>
      <c r="B410">
        <v>2019</v>
      </c>
      <c r="C410">
        <v>2</v>
      </c>
      <c r="D410" t="s">
        <v>546</v>
      </c>
      <c r="E410" s="1">
        <v>1009812130.74394</v>
      </c>
      <c r="F410">
        <v>39.291591697142998</v>
      </c>
      <c r="G410" t="s">
        <v>462</v>
      </c>
    </row>
    <row r="411" spans="1:7" x14ac:dyDescent="0.3">
      <c r="A411">
        <v>409</v>
      </c>
      <c r="B411">
        <v>2019</v>
      </c>
      <c r="C411">
        <v>2</v>
      </c>
      <c r="D411" t="s">
        <v>547</v>
      </c>
      <c r="E411" s="1">
        <v>213505756.37323001</v>
      </c>
      <c r="F411">
        <v>55.603010837360799</v>
      </c>
      <c r="G411" t="s">
        <v>462</v>
      </c>
    </row>
    <row r="412" spans="1:7" x14ac:dyDescent="0.3">
      <c r="A412">
        <v>410</v>
      </c>
      <c r="B412">
        <v>2019</v>
      </c>
      <c r="C412">
        <v>2</v>
      </c>
      <c r="D412" t="s">
        <v>548</v>
      </c>
      <c r="E412" s="1">
        <v>330653653.57891899</v>
      </c>
      <c r="F412">
        <v>64.497875795296693</v>
      </c>
      <c r="G412" t="s">
        <v>462</v>
      </c>
    </row>
    <row r="413" spans="1:7" x14ac:dyDescent="0.3">
      <c r="A413">
        <v>411</v>
      </c>
      <c r="B413">
        <v>2019</v>
      </c>
      <c r="C413">
        <v>2</v>
      </c>
      <c r="D413" t="s">
        <v>549</v>
      </c>
      <c r="E413" s="1">
        <v>340317473.27624798</v>
      </c>
      <c r="F413">
        <v>33.115844806721597</v>
      </c>
      <c r="G413" t="s">
        <v>462</v>
      </c>
    </row>
    <row r="414" spans="1:7" x14ac:dyDescent="0.3">
      <c r="A414">
        <v>412</v>
      </c>
      <c r="B414">
        <v>2019</v>
      </c>
      <c r="C414">
        <v>2</v>
      </c>
      <c r="D414" t="s">
        <v>550</v>
      </c>
      <c r="E414" s="1">
        <v>462902185.90183997</v>
      </c>
      <c r="F414">
        <v>67.2359729024313</v>
      </c>
      <c r="G414" t="s">
        <v>462</v>
      </c>
    </row>
    <row r="415" spans="1:7" x14ac:dyDescent="0.3">
      <c r="A415">
        <v>413</v>
      </c>
      <c r="B415">
        <v>2019</v>
      </c>
      <c r="C415">
        <v>2</v>
      </c>
      <c r="D415" t="s">
        <v>551</v>
      </c>
      <c r="E415" s="1">
        <v>2890170317.8875699</v>
      </c>
      <c r="F415">
        <v>52.935058434091999</v>
      </c>
      <c r="G415" t="s">
        <v>462</v>
      </c>
    </row>
    <row r="416" spans="1:7" x14ac:dyDescent="0.3">
      <c r="A416">
        <v>414</v>
      </c>
      <c r="B416">
        <v>2019</v>
      </c>
      <c r="C416">
        <v>2</v>
      </c>
      <c r="D416" t="s">
        <v>552</v>
      </c>
      <c r="E416" s="1">
        <v>3535028312.8468199</v>
      </c>
      <c r="F416">
        <v>62.670999966303</v>
      </c>
      <c r="G416" t="s">
        <v>462</v>
      </c>
    </row>
    <row r="417" spans="1:7" x14ac:dyDescent="0.3">
      <c r="A417">
        <v>415</v>
      </c>
      <c r="B417">
        <v>2019</v>
      </c>
      <c r="C417">
        <v>2</v>
      </c>
      <c r="D417" t="s">
        <v>553</v>
      </c>
      <c r="E417" s="1">
        <v>2894598812.1732001</v>
      </c>
      <c r="F417">
        <v>33.136223199126299</v>
      </c>
      <c r="G417" t="s">
        <v>462</v>
      </c>
    </row>
    <row r="418" spans="1:7" x14ac:dyDescent="0.3">
      <c r="A418">
        <v>416</v>
      </c>
      <c r="B418">
        <v>2019</v>
      </c>
      <c r="C418">
        <v>2</v>
      </c>
      <c r="D418" t="s">
        <v>554</v>
      </c>
      <c r="E418" s="1">
        <v>1452632504.0955</v>
      </c>
      <c r="F418">
        <v>24.667438727963599</v>
      </c>
      <c r="G418" t="s">
        <v>462</v>
      </c>
    </row>
    <row r="419" spans="1:7" x14ac:dyDescent="0.3">
      <c r="A419">
        <v>417</v>
      </c>
      <c r="B419">
        <v>2019</v>
      </c>
      <c r="C419">
        <v>2</v>
      </c>
      <c r="D419" t="s">
        <v>555</v>
      </c>
      <c r="E419" s="1">
        <v>2721023818.0155802</v>
      </c>
      <c r="F419">
        <v>20.525896931606699</v>
      </c>
      <c r="G419" t="s">
        <v>462</v>
      </c>
    </row>
    <row r="420" spans="1:7" x14ac:dyDescent="0.3">
      <c r="A420">
        <v>418</v>
      </c>
      <c r="B420">
        <v>2019</v>
      </c>
      <c r="C420">
        <v>2</v>
      </c>
      <c r="D420" t="s">
        <v>556</v>
      </c>
      <c r="E420" s="1">
        <v>1004231976.22276</v>
      </c>
      <c r="F420">
        <v>37.685037867807097</v>
      </c>
      <c r="G420" t="s">
        <v>462</v>
      </c>
    </row>
    <row r="421" spans="1:7" x14ac:dyDescent="0.3">
      <c r="A421">
        <v>419</v>
      </c>
      <c r="B421">
        <v>2019</v>
      </c>
      <c r="C421">
        <v>2</v>
      </c>
      <c r="D421" t="s">
        <v>557</v>
      </c>
      <c r="E421" s="1">
        <v>913746055.18789399</v>
      </c>
      <c r="F421">
        <v>25.197430319186701</v>
      </c>
      <c r="G421" t="s">
        <v>462</v>
      </c>
    </row>
    <row r="422" spans="1:7" x14ac:dyDescent="0.3">
      <c r="A422">
        <v>420</v>
      </c>
      <c r="B422">
        <v>2019</v>
      </c>
      <c r="C422">
        <v>3</v>
      </c>
      <c r="E422" s="1">
        <v>60992067.262107402</v>
      </c>
      <c r="F422">
        <v>98.721956421123494</v>
      </c>
      <c r="G422" t="s">
        <v>462</v>
      </c>
    </row>
    <row r="423" spans="1:7" x14ac:dyDescent="0.3">
      <c r="A423">
        <v>421</v>
      </c>
      <c r="B423">
        <v>2019</v>
      </c>
      <c r="C423">
        <v>3</v>
      </c>
      <c r="D423" t="s">
        <v>529</v>
      </c>
      <c r="E423" s="1">
        <v>391883147.09036702</v>
      </c>
      <c r="F423">
        <v>63.144477361018602</v>
      </c>
      <c r="G423" t="s">
        <v>462</v>
      </c>
    </row>
    <row r="424" spans="1:7" x14ac:dyDescent="0.3">
      <c r="A424">
        <v>422</v>
      </c>
      <c r="B424">
        <v>2019</v>
      </c>
      <c r="C424">
        <v>3</v>
      </c>
      <c r="D424" t="s">
        <v>530</v>
      </c>
      <c r="E424" s="1">
        <v>721005101.94005406</v>
      </c>
      <c r="F424">
        <v>61.307080883158903</v>
      </c>
      <c r="G424" t="s">
        <v>462</v>
      </c>
    </row>
    <row r="425" spans="1:7" x14ac:dyDescent="0.3">
      <c r="A425">
        <v>423</v>
      </c>
      <c r="B425">
        <v>2019</v>
      </c>
      <c r="C425">
        <v>3</v>
      </c>
      <c r="D425" t="s">
        <v>531</v>
      </c>
      <c r="E425" s="1">
        <v>517904900.35716701</v>
      </c>
      <c r="F425">
        <v>47.680729172708503</v>
      </c>
      <c r="G425" t="s">
        <v>462</v>
      </c>
    </row>
    <row r="426" spans="1:7" x14ac:dyDescent="0.3">
      <c r="A426">
        <v>424</v>
      </c>
      <c r="B426">
        <v>2019</v>
      </c>
      <c r="C426">
        <v>3</v>
      </c>
      <c r="D426" t="s">
        <v>532</v>
      </c>
      <c r="E426" s="1">
        <v>913605349.20931494</v>
      </c>
      <c r="F426">
        <v>35.949424290057998</v>
      </c>
      <c r="G426" t="s">
        <v>462</v>
      </c>
    </row>
    <row r="427" spans="1:7" x14ac:dyDescent="0.3">
      <c r="A427">
        <v>425</v>
      </c>
      <c r="B427">
        <v>2019</v>
      </c>
      <c r="C427">
        <v>3</v>
      </c>
      <c r="D427" t="s">
        <v>533</v>
      </c>
      <c r="E427" s="1">
        <v>442592850.86188501</v>
      </c>
      <c r="F427">
        <v>34.673855777866898</v>
      </c>
      <c r="G427" t="s">
        <v>462</v>
      </c>
    </row>
    <row r="428" spans="1:7" x14ac:dyDescent="0.3">
      <c r="A428">
        <v>426</v>
      </c>
      <c r="B428">
        <v>2019</v>
      </c>
      <c r="C428">
        <v>3</v>
      </c>
      <c r="D428" t="s">
        <v>534</v>
      </c>
      <c r="E428" s="1">
        <v>268896321.02501398</v>
      </c>
      <c r="F428">
        <v>78.973884538506397</v>
      </c>
      <c r="G428" t="s">
        <v>462</v>
      </c>
    </row>
    <row r="429" spans="1:7" x14ac:dyDescent="0.3">
      <c r="A429">
        <v>427</v>
      </c>
      <c r="B429">
        <v>2019</v>
      </c>
      <c r="C429">
        <v>3</v>
      </c>
      <c r="D429" t="s">
        <v>535</v>
      </c>
      <c r="E429" s="1">
        <v>374438633.30586201</v>
      </c>
      <c r="F429">
        <v>33.509230171135798</v>
      </c>
      <c r="G429" t="s">
        <v>462</v>
      </c>
    </row>
    <row r="430" spans="1:7" x14ac:dyDescent="0.3">
      <c r="A430">
        <v>428</v>
      </c>
      <c r="B430">
        <v>2019</v>
      </c>
      <c r="C430">
        <v>3</v>
      </c>
      <c r="D430" t="s">
        <v>536</v>
      </c>
      <c r="E430" s="1">
        <v>373211235.00196397</v>
      </c>
      <c r="F430">
        <v>124.76633186893</v>
      </c>
      <c r="G430" t="s">
        <v>462</v>
      </c>
    </row>
    <row r="431" spans="1:7" x14ac:dyDescent="0.3">
      <c r="A431">
        <v>429</v>
      </c>
      <c r="B431">
        <v>2019</v>
      </c>
      <c r="C431">
        <v>3</v>
      </c>
      <c r="D431" t="s">
        <v>537</v>
      </c>
      <c r="E431" s="1">
        <v>764163399.39539194</v>
      </c>
      <c r="F431">
        <v>99.574820744201403</v>
      </c>
      <c r="G431" t="s">
        <v>462</v>
      </c>
    </row>
    <row r="432" spans="1:7" x14ac:dyDescent="0.3">
      <c r="A432">
        <v>430</v>
      </c>
      <c r="B432">
        <v>2019</v>
      </c>
      <c r="C432">
        <v>3</v>
      </c>
      <c r="D432" t="s">
        <v>538</v>
      </c>
      <c r="E432" s="1">
        <v>858617816.921067</v>
      </c>
      <c r="F432">
        <v>71.113044183129702</v>
      </c>
      <c r="G432" t="s">
        <v>462</v>
      </c>
    </row>
    <row r="433" spans="1:7" x14ac:dyDescent="0.3">
      <c r="A433">
        <v>431</v>
      </c>
      <c r="B433">
        <v>2019</v>
      </c>
      <c r="C433">
        <v>3</v>
      </c>
      <c r="D433" t="s">
        <v>539</v>
      </c>
      <c r="E433" s="1">
        <v>876370174.59050906</v>
      </c>
      <c r="F433">
        <v>112.53124375316401</v>
      </c>
      <c r="G433" t="s">
        <v>462</v>
      </c>
    </row>
    <row r="434" spans="1:7" x14ac:dyDescent="0.3">
      <c r="A434">
        <v>432</v>
      </c>
      <c r="B434">
        <v>2019</v>
      </c>
      <c r="C434">
        <v>3</v>
      </c>
      <c r="D434" t="s">
        <v>540</v>
      </c>
      <c r="E434" s="1">
        <v>804741499.92764294</v>
      </c>
      <c r="F434">
        <v>95.043932934967302</v>
      </c>
      <c r="G434" t="s">
        <v>462</v>
      </c>
    </row>
    <row r="435" spans="1:7" x14ac:dyDescent="0.3">
      <c r="A435">
        <v>433</v>
      </c>
      <c r="B435">
        <v>2019</v>
      </c>
      <c r="C435">
        <v>3</v>
      </c>
      <c r="D435" t="s">
        <v>541</v>
      </c>
      <c r="E435" s="1">
        <v>617861605.73586905</v>
      </c>
      <c r="F435">
        <v>99.079433063000494</v>
      </c>
      <c r="G435" t="s">
        <v>462</v>
      </c>
    </row>
    <row r="436" spans="1:7" x14ac:dyDescent="0.3">
      <c r="A436">
        <v>434</v>
      </c>
      <c r="B436">
        <v>2019</v>
      </c>
      <c r="C436">
        <v>3</v>
      </c>
      <c r="D436" t="s">
        <v>542</v>
      </c>
      <c r="E436" s="1">
        <v>785791940.80956101</v>
      </c>
      <c r="F436">
        <v>93.604564295258598</v>
      </c>
      <c r="G436" t="s">
        <v>462</v>
      </c>
    </row>
    <row r="437" spans="1:7" x14ac:dyDescent="0.3">
      <c r="A437">
        <v>435</v>
      </c>
      <c r="B437">
        <v>2019</v>
      </c>
      <c r="C437">
        <v>3</v>
      </c>
      <c r="D437" t="s">
        <v>543</v>
      </c>
      <c r="E437" s="1">
        <v>750150320.80952597</v>
      </c>
      <c r="F437">
        <v>42.455125050750802</v>
      </c>
      <c r="G437" t="s">
        <v>462</v>
      </c>
    </row>
    <row r="438" spans="1:7" x14ac:dyDescent="0.3">
      <c r="A438">
        <v>436</v>
      </c>
      <c r="B438">
        <v>2019</v>
      </c>
      <c r="C438">
        <v>3</v>
      </c>
      <c r="D438" t="s">
        <v>544</v>
      </c>
      <c r="E438" s="1">
        <v>601347817.74143004</v>
      </c>
      <c r="F438">
        <v>84.943089251131298</v>
      </c>
      <c r="G438" t="s">
        <v>462</v>
      </c>
    </row>
    <row r="439" spans="1:7" x14ac:dyDescent="0.3">
      <c r="A439">
        <v>437</v>
      </c>
      <c r="B439">
        <v>2019</v>
      </c>
      <c r="C439">
        <v>3</v>
      </c>
      <c r="D439" t="s">
        <v>545</v>
      </c>
      <c r="E439" s="1">
        <v>261838880.85448599</v>
      </c>
      <c r="F439">
        <v>62.9320385498755</v>
      </c>
      <c r="G439" t="s">
        <v>462</v>
      </c>
    </row>
    <row r="440" spans="1:7" x14ac:dyDescent="0.3">
      <c r="A440">
        <v>438</v>
      </c>
      <c r="B440">
        <v>2019</v>
      </c>
      <c r="C440">
        <v>3</v>
      </c>
      <c r="D440" t="s">
        <v>546</v>
      </c>
      <c r="E440" s="1">
        <v>1009812130.74394</v>
      </c>
      <c r="F440">
        <v>70.902855983076094</v>
      </c>
      <c r="G440" t="s">
        <v>462</v>
      </c>
    </row>
    <row r="441" spans="1:7" x14ac:dyDescent="0.3">
      <c r="A441">
        <v>439</v>
      </c>
      <c r="B441">
        <v>2019</v>
      </c>
      <c r="C441">
        <v>3</v>
      </c>
      <c r="D441" t="s">
        <v>547</v>
      </c>
      <c r="E441" s="1">
        <v>213505756.37323001</v>
      </c>
      <c r="F441">
        <v>74.508366758073805</v>
      </c>
      <c r="G441" t="s">
        <v>462</v>
      </c>
    </row>
    <row r="442" spans="1:7" x14ac:dyDescent="0.3">
      <c r="A442">
        <v>440</v>
      </c>
      <c r="B442">
        <v>2019</v>
      </c>
      <c r="C442">
        <v>3</v>
      </c>
      <c r="D442" t="s">
        <v>548</v>
      </c>
      <c r="E442" s="1">
        <v>330653653.57891899</v>
      </c>
      <c r="F442">
        <v>89.233847029242895</v>
      </c>
      <c r="G442" t="s">
        <v>462</v>
      </c>
    </row>
    <row r="443" spans="1:7" x14ac:dyDescent="0.3">
      <c r="A443">
        <v>441</v>
      </c>
      <c r="B443">
        <v>2019</v>
      </c>
      <c r="C443">
        <v>3</v>
      </c>
      <c r="D443" t="s">
        <v>549</v>
      </c>
      <c r="E443" s="1">
        <v>340317473.27624798</v>
      </c>
      <c r="F443">
        <v>47.446689306625899</v>
      </c>
      <c r="G443" t="s">
        <v>462</v>
      </c>
    </row>
    <row r="444" spans="1:7" x14ac:dyDescent="0.3">
      <c r="A444">
        <v>442</v>
      </c>
      <c r="B444">
        <v>2019</v>
      </c>
      <c r="C444">
        <v>3</v>
      </c>
      <c r="D444" t="s">
        <v>550</v>
      </c>
      <c r="E444" s="1">
        <v>462902185.90183997</v>
      </c>
      <c r="F444">
        <v>103.938623944632</v>
      </c>
      <c r="G444" t="s">
        <v>462</v>
      </c>
    </row>
    <row r="445" spans="1:7" x14ac:dyDescent="0.3">
      <c r="A445">
        <v>443</v>
      </c>
      <c r="B445">
        <v>2019</v>
      </c>
      <c r="C445">
        <v>3</v>
      </c>
      <c r="D445" t="s">
        <v>551</v>
      </c>
      <c r="E445" s="1">
        <v>2890170317.8875699</v>
      </c>
      <c r="F445">
        <v>117.196525572429</v>
      </c>
      <c r="G445" t="s">
        <v>462</v>
      </c>
    </row>
    <row r="446" spans="1:7" x14ac:dyDescent="0.3">
      <c r="A446">
        <v>444</v>
      </c>
      <c r="B446">
        <v>2019</v>
      </c>
      <c r="C446">
        <v>3</v>
      </c>
      <c r="D446" t="s">
        <v>552</v>
      </c>
      <c r="E446" s="1">
        <v>3535028312.8468199</v>
      </c>
      <c r="F446">
        <v>114.291952955878</v>
      </c>
      <c r="G446" t="s">
        <v>462</v>
      </c>
    </row>
    <row r="447" spans="1:7" x14ac:dyDescent="0.3">
      <c r="A447">
        <v>445</v>
      </c>
      <c r="B447">
        <v>2019</v>
      </c>
      <c r="C447">
        <v>3</v>
      </c>
      <c r="D447" t="s">
        <v>553</v>
      </c>
      <c r="E447" s="1">
        <v>2894598812.1732001</v>
      </c>
      <c r="F447">
        <v>53.841517565016296</v>
      </c>
      <c r="G447" t="s">
        <v>462</v>
      </c>
    </row>
    <row r="448" spans="1:7" x14ac:dyDescent="0.3">
      <c r="A448">
        <v>446</v>
      </c>
      <c r="B448">
        <v>2019</v>
      </c>
      <c r="C448">
        <v>3</v>
      </c>
      <c r="D448" t="s">
        <v>554</v>
      </c>
      <c r="E448" s="1">
        <v>1452632504.0955</v>
      </c>
      <c r="F448">
        <v>54.538340250726002</v>
      </c>
      <c r="G448" t="s">
        <v>462</v>
      </c>
    </row>
    <row r="449" spans="1:7" x14ac:dyDescent="0.3">
      <c r="A449">
        <v>447</v>
      </c>
      <c r="B449">
        <v>2019</v>
      </c>
      <c r="C449">
        <v>3</v>
      </c>
      <c r="D449" t="s">
        <v>555</v>
      </c>
      <c r="E449" s="1">
        <v>2721023818.0155802</v>
      </c>
      <c r="F449">
        <v>66.767471744385901</v>
      </c>
      <c r="G449" t="s">
        <v>462</v>
      </c>
    </row>
    <row r="450" spans="1:7" x14ac:dyDescent="0.3">
      <c r="A450">
        <v>448</v>
      </c>
      <c r="B450">
        <v>2019</v>
      </c>
      <c r="C450">
        <v>3</v>
      </c>
      <c r="D450" t="s">
        <v>556</v>
      </c>
      <c r="E450" s="1">
        <v>1004231976.22276</v>
      </c>
      <c r="F450">
        <v>101.694789907447</v>
      </c>
      <c r="G450" t="s">
        <v>462</v>
      </c>
    </row>
    <row r="451" spans="1:7" x14ac:dyDescent="0.3">
      <c r="A451">
        <v>449</v>
      </c>
      <c r="B451">
        <v>2019</v>
      </c>
      <c r="C451">
        <v>3</v>
      </c>
      <c r="D451" t="s">
        <v>557</v>
      </c>
      <c r="E451" s="1">
        <v>913746055.18789399</v>
      </c>
      <c r="F451">
        <v>53.778685331651197</v>
      </c>
      <c r="G451" t="s">
        <v>462</v>
      </c>
    </row>
    <row r="452" spans="1:7" x14ac:dyDescent="0.3">
      <c r="A452">
        <v>450</v>
      </c>
      <c r="B452">
        <v>2019</v>
      </c>
      <c r="C452">
        <v>4</v>
      </c>
      <c r="E452" s="1">
        <v>60992067.262107402</v>
      </c>
      <c r="F452">
        <v>148.07793449728101</v>
      </c>
      <c r="G452" t="s">
        <v>462</v>
      </c>
    </row>
    <row r="453" spans="1:7" x14ac:dyDescent="0.3">
      <c r="A453">
        <v>451</v>
      </c>
      <c r="B453">
        <v>2019</v>
      </c>
      <c r="C453">
        <v>4</v>
      </c>
      <c r="D453" t="s">
        <v>529</v>
      </c>
      <c r="E453" s="1">
        <v>391883147.09036702</v>
      </c>
      <c r="F453">
        <v>168.40141413508201</v>
      </c>
      <c r="G453" t="s">
        <v>462</v>
      </c>
    </row>
    <row r="454" spans="1:7" x14ac:dyDescent="0.3">
      <c r="A454">
        <v>452</v>
      </c>
      <c r="B454">
        <v>2019</v>
      </c>
      <c r="C454">
        <v>4</v>
      </c>
      <c r="D454" t="s">
        <v>530</v>
      </c>
      <c r="E454" s="1">
        <v>721005101.94005406</v>
      </c>
      <c r="F454">
        <v>148.58833065261001</v>
      </c>
      <c r="G454" t="s">
        <v>462</v>
      </c>
    </row>
    <row r="455" spans="1:7" x14ac:dyDescent="0.3">
      <c r="A455">
        <v>453</v>
      </c>
      <c r="B455">
        <v>2019</v>
      </c>
      <c r="C455">
        <v>4</v>
      </c>
      <c r="D455" t="s">
        <v>531</v>
      </c>
      <c r="E455" s="1">
        <v>517904900.35716701</v>
      </c>
      <c r="F455">
        <v>161.08244663342899</v>
      </c>
      <c r="G455" t="s">
        <v>462</v>
      </c>
    </row>
    <row r="456" spans="1:7" x14ac:dyDescent="0.3">
      <c r="A456">
        <v>454</v>
      </c>
      <c r="B456">
        <v>2019</v>
      </c>
      <c r="C456">
        <v>4</v>
      </c>
      <c r="D456" t="s">
        <v>532</v>
      </c>
      <c r="E456" s="1">
        <v>913605349.20931494</v>
      </c>
      <c r="F456">
        <v>143.140946757596</v>
      </c>
      <c r="G456" t="s">
        <v>462</v>
      </c>
    </row>
    <row r="457" spans="1:7" x14ac:dyDescent="0.3">
      <c r="A457">
        <v>455</v>
      </c>
      <c r="B457">
        <v>2019</v>
      </c>
      <c r="C457">
        <v>4</v>
      </c>
      <c r="D457" t="s">
        <v>533</v>
      </c>
      <c r="E457" s="1">
        <v>442592850.86188501</v>
      </c>
      <c r="F457">
        <v>136.05854898514599</v>
      </c>
      <c r="G457" t="s">
        <v>462</v>
      </c>
    </row>
    <row r="458" spans="1:7" x14ac:dyDescent="0.3">
      <c r="A458">
        <v>456</v>
      </c>
      <c r="B458">
        <v>2019</v>
      </c>
      <c r="C458">
        <v>4</v>
      </c>
      <c r="D458" t="s">
        <v>534</v>
      </c>
      <c r="E458" s="1">
        <v>268896321.02501398</v>
      </c>
      <c r="F458">
        <v>169.25049474664601</v>
      </c>
      <c r="G458" t="s">
        <v>462</v>
      </c>
    </row>
    <row r="459" spans="1:7" x14ac:dyDescent="0.3">
      <c r="A459">
        <v>457</v>
      </c>
      <c r="B459">
        <v>2019</v>
      </c>
      <c r="C459">
        <v>4</v>
      </c>
      <c r="D459" t="s">
        <v>535</v>
      </c>
      <c r="E459" s="1">
        <v>374438633.30586201</v>
      </c>
      <c r="F459">
        <v>139.33529245330101</v>
      </c>
      <c r="G459" t="s">
        <v>462</v>
      </c>
    </row>
    <row r="460" spans="1:7" x14ac:dyDescent="0.3">
      <c r="A460">
        <v>458</v>
      </c>
      <c r="B460">
        <v>2019</v>
      </c>
      <c r="C460">
        <v>4</v>
      </c>
      <c r="D460" t="s">
        <v>536</v>
      </c>
      <c r="E460" s="1">
        <v>373211235.00196397</v>
      </c>
      <c r="F460">
        <v>161.740090019685</v>
      </c>
      <c r="G460" t="s">
        <v>462</v>
      </c>
    </row>
    <row r="461" spans="1:7" x14ac:dyDescent="0.3">
      <c r="A461">
        <v>459</v>
      </c>
      <c r="B461">
        <v>2019</v>
      </c>
      <c r="C461">
        <v>4</v>
      </c>
      <c r="D461" t="s">
        <v>537</v>
      </c>
      <c r="E461" s="1">
        <v>764163399.39539194</v>
      </c>
      <c r="F461">
        <v>173.96089690929799</v>
      </c>
      <c r="G461" t="s">
        <v>462</v>
      </c>
    </row>
    <row r="462" spans="1:7" x14ac:dyDescent="0.3">
      <c r="A462">
        <v>460</v>
      </c>
      <c r="B462">
        <v>2019</v>
      </c>
      <c r="C462">
        <v>4</v>
      </c>
      <c r="D462" t="s">
        <v>538</v>
      </c>
      <c r="E462" s="1">
        <v>858617816.921067</v>
      </c>
      <c r="F462">
        <v>172.28525066232001</v>
      </c>
      <c r="G462" t="s">
        <v>462</v>
      </c>
    </row>
    <row r="463" spans="1:7" x14ac:dyDescent="0.3">
      <c r="A463">
        <v>461</v>
      </c>
      <c r="B463">
        <v>2019</v>
      </c>
      <c r="C463">
        <v>4</v>
      </c>
      <c r="D463" t="s">
        <v>539</v>
      </c>
      <c r="E463" s="1">
        <v>876370174.59050906</v>
      </c>
      <c r="F463">
        <v>183.10066225967799</v>
      </c>
      <c r="G463" t="s">
        <v>462</v>
      </c>
    </row>
    <row r="464" spans="1:7" x14ac:dyDescent="0.3">
      <c r="A464">
        <v>462</v>
      </c>
      <c r="B464">
        <v>2019</v>
      </c>
      <c r="C464">
        <v>4</v>
      </c>
      <c r="D464" t="s">
        <v>540</v>
      </c>
      <c r="E464" s="1">
        <v>804741499.92764294</v>
      </c>
      <c r="F464">
        <v>205.167412034591</v>
      </c>
      <c r="G464" t="s">
        <v>462</v>
      </c>
    </row>
    <row r="465" spans="1:7" x14ac:dyDescent="0.3">
      <c r="A465">
        <v>463</v>
      </c>
      <c r="B465">
        <v>2019</v>
      </c>
      <c r="C465">
        <v>4</v>
      </c>
      <c r="D465" t="s">
        <v>541</v>
      </c>
      <c r="E465" s="1">
        <v>617861605.73586905</v>
      </c>
      <c r="F465">
        <v>141.28138986221799</v>
      </c>
      <c r="G465" t="s">
        <v>462</v>
      </c>
    </row>
    <row r="466" spans="1:7" x14ac:dyDescent="0.3">
      <c r="A466">
        <v>464</v>
      </c>
      <c r="B466">
        <v>2019</v>
      </c>
      <c r="C466">
        <v>4</v>
      </c>
      <c r="D466" t="s">
        <v>542</v>
      </c>
      <c r="E466" s="1">
        <v>785791940.80956101</v>
      </c>
      <c r="F466">
        <v>202.11274351724899</v>
      </c>
      <c r="G466" t="s">
        <v>462</v>
      </c>
    </row>
    <row r="467" spans="1:7" x14ac:dyDescent="0.3">
      <c r="A467">
        <v>465</v>
      </c>
      <c r="B467">
        <v>2019</v>
      </c>
      <c r="C467">
        <v>4</v>
      </c>
      <c r="D467" t="s">
        <v>543</v>
      </c>
      <c r="E467" s="1">
        <v>750150320.80952597</v>
      </c>
      <c r="F467">
        <v>177.11240900143301</v>
      </c>
      <c r="G467" t="s">
        <v>462</v>
      </c>
    </row>
    <row r="468" spans="1:7" x14ac:dyDescent="0.3">
      <c r="A468">
        <v>466</v>
      </c>
      <c r="B468">
        <v>2019</v>
      </c>
      <c r="C468">
        <v>4</v>
      </c>
      <c r="D468" t="s">
        <v>544</v>
      </c>
      <c r="E468" s="1">
        <v>601347817.74143004</v>
      </c>
      <c r="F468">
        <v>223.76947945454199</v>
      </c>
      <c r="G468" t="s">
        <v>462</v>
      </c>
    </row>
    <row r="469" spans="1:7" x14ac:dyDescent="0.3">
      <c r="A469">
        <v>467</v>
      </c>
      <c r="B469">
        <v>2019</v>
      </c>
      <c r="C469">
        <v>4</v>
      </c>
      <c r="D469" t="s">
        <v>545</v>
      </c>
      <c r="E469" s="1">
        <v>261838880.85448599</v>
      </c>
      <c r="F469">
        <v>201.624830552128</v>
      </c>
      <c r="G469" t="s">
        <v>462</v>
      </c>
    </row>
    <row r="470" spans="1:7" x14ac:dyDescent="0.3">
      <c r="A470">
        <v>468</v>
      </c>
      <c r="B470">
        <v>2019</v>
      </c>
      <c r="C470">
        <v>4</v>
      </c>
      <c r="D470" t="s">
        <v>546</v>
      </c>
      <c r="E470" s="1">
        <v>1009812130.74394</v>
      </c>
      <c r="F470">
        <v>213.68244338130401</v>
      </c>
      <c r="G470" t="s">
        <v>462</v>
      </c>
    </row>
    <row r="471" spans="1:7" x14ac:dyDescent="0.3">
      <c r="A471">
        <v>469</v>
      </c>
      <c r="B471">
        <v>2019</v>
      </c>
      <c r="C471">
        <v>4</v>
      </c>
      <c r="D471" t="s">
        <v>547</v>
      </c>
      <c r="E471" s="1">
        <v>213505756.37323001</v>
      </c>
      <c r="F471">
        <v>209.405705046588</v>
      </c>
      <c r="G471" t="s">
        <v>462</v>
      </c>
    </row>
    <row r="472" spans="1:7" x14ac:dyDescent="0.3">
      <c r="A472">
        <v>470</v>
      </c>
      <c r="B472">
        <v>2019</v>
      </c>
      <c r="C472">
        <v>4</v>
      </c>
      <c r="D472" t="s">
        <v>548</v>
      </c>
      <c r="E472" s="1">
        <v>330653653.57891899</v>
      </c>
      <c r="F472">
        <v>201.51425969685201</v>
      </c>
      <c r="G472" t="s">
        <v>462</v>
      </c>
    </row>
    <row r="473" spans="1:7" x14ac:dyDescent="0.3">
      <c r="A473">
        <v>471</v>
      </c>
      <c r="B473">
        <v>2019</v>
      </c>
      <c r="C473">
        <v>4</v>
      </c>
      <c r="D473" t="s">
        <v>549</v>
      </c>
      <c r="E473" s="1">
        <v>340317473.27624798</v>
      </c>
      <c r="F473">
        <v>186.511557225187</v>
      </c>
      <c r="G473" t="s">
        <v>462</v>
      </c>
    </row>
    <row r="474" spans="1:7" x14ac:dyDescent="0.3">
      <c r="A474">
        <v>472</v>
      </c>
      <c r="B474">
        <v>2019</v>
      </c>
      <c r="C474">
        <v>4</v>
      </c>
      <c r="D474" t="s">
        <v>550</v>
      </c>
      <c r="E474" s="1">
        <v>462902185.90183997</v>
      </c>
      <c r="F474">
        <v>235.05502712201201</v>
      </c>
      <c r="G474" t="s">
        <v>462</v>
      </c>
    </row>
    <row r="475" spans="1:7" x14ac:dyDescent="0.3">
      <c r="A475">
        <v>473</v>
      </c>
      <c r="B475">
        <v>2019</v>
      </c>
      <c r="C475">
        <v>4</v>
      </c>
      <c r="D475" t="s">
        <v>551</v>
      </c>
      <c r="E475" s="1">
        <v>2890170317.8875699</v>
      </c>
      <c r="F475">
        <v>200.272552223985</v>
      </c>
      <c r="G475" t="s">
        <v>462</v>
      </c>
    </row>
    <row r="476" spans="1:7" x14ac:dyDescent="0.3">
      <c r="A476">
        <v>474</v>
      </c>
      <c r="B476">
        <v>2019</v>
      </c>
      <c r="C476">
        <v>4</v>
      </c>
      <c r="D476" t="s">
        <v>552</v>
      </c>
      <c r="E476" s="1">
        <v>3535028312.8468199</v>
      </c>
      <c r="F476">
        <v>202.86778729895499</v>
      </c>
      <c r="G476" t="s">
        <v>462</v>
      </c>
    </row>
    <row r="477" spans="1:7" x14ac:dyDescent="0.3">
      <c r="A477">
        <v>475</v>
      </c>
      <c r="B477">
        <v>2019</v>
      </c>
      <c r="C477">
        <v>4</v>
      </c>
      <c r="D477" t="s">
        <v>553</v>
      </c>
      <c r="E477" s="1">
        <v>2894598812.1732001</v>
      </c>
      <c r="F477">
        <v>170.13533470297401</v>
      </c>
      <c r="G477" t="s">
        <v>462</v>
      </c>
    </row>
    <row r="478" spans="1:7" x14ac:dyDescent="0.3">
      <c r="A478">
        <v>476</v>
      </c>
      <c r="B478">
        <v>2019</v>
      </c>
      <c r="C478">
        <v>4</v>
      </c>
      <c r="D478" t="s">
        <v>554</v>
      </c>
      <c r="E478" s="1">
        <v>1452632504.0955</v>
      </c>
      <c r="F478">
        <v>181.070907805893</v>
      </c>
      <c r="G478" t="s">
        <v>462</v>
      </c>
    </row>
    <row r="479" spans="1:7" x14ac:dyDescent="0.3">
      <c r="A479">
        <v>477</v>
      </c>
      <c r="B479">
        <v>2019</v>
      </c>
      <c r="C479">
        <v>4</v>
      </c>
      <c r="D479" t="s">
        <v>555</v>
      </c>
      <c r="E479" s="1">
        <v>2721023818.0155802</v>
      </c>
      <c r="F479">
        <v>146.73975012715599</v>
      </c>
      <c r="G479" t="s">
        <v>462</v>
      </c>
    </row>
    <row r="480" spans="1:7" x14ac:dyDescent="0.3">
      <c r="A480">
        <v>478</v>
      </c>
      <c r="B480">
        <v>2019</v>
      </c>
      <c r="C480">
        <v>4</v>
      </c>
      <c r="D480" t="s">
        <v>556</v>
      </c>
      <c r="E480" s="1">
        <v>1004231976.22276</v>
      </c>
      <c r="F480">
        <v>189.633392800265</v>
      </c>
      <c r="G480" t="s">
        <v>462</v>
      </c>
    </row>
    <row r="481" spans="1:7" x14ac:dyDescent="0.3">
      <c r="A481">
        <v>479</v>
      </c>
      <c r="B481">
        <v>2019</v>
      </c>
      <c r="C481">
        <v>4</v>
      </c>
      <c r="D481" t="s">
        <v>557</v>
      </c>
      <c r="E481" s="1">
        <v>913746055.18789399</v>
      </c>
      <c r="F481">
        <v>199.26806820271801</v>
      </c>
      <c r="G481" t="s">
        <v>462</v>
      </c>
    </row>
    <row r="482" spans="1:7" x14ac:dyDescent="0.3">
      <c r="A482">
        <v>480</v>
      </c>
      <c r="B482">
        <v>2019</v>
      </c>
      <c r="C482">
        <v>5</v>
      </c>
      <c r="E482" s="1">
        <v>60992067.262107402</v>
      </c>
      <c r="F482">
        <v>234.24005986628899</v>
      </c>
      <c r="G482" t="s">
        <v>462</v>
      </c>
    </row>
    <row r="483" spans="1:7" x14ac:dyDescent="0.3">
      <c r="A483">
        <v>481</v>
      </c>
      <c r="B483">
        <v>2019</v>
      </c>
      <c r="C483">
        <v>5</v>
      </c>
      <c r="D483" t="s">
        <v>529</v>
      </c>
      <c r="E483" s="1">
        <v>391883147.09036702</v>
      </c>
      <c r="F483">
        <v>177.01162533668199</v>
      </c>
      <c r="G483" t="s">
        <v>462</v>
      </c>
    </row>
    <row r="484" spans="1:7" x14ac:dyDescent="0.3">
      <c r="A484">
        <v>482</v>
      </c>
      <c r="B484">
        <v>2019</v>
      </c>
      <c r="C484">
        <v>5</v>
      </c>
      <c r="D484" t="s">
        <v>530</v>
      </c>
      <c r="E484" s="1">
        <v>721005101.94005406</v>
      </c>
      <c r="F484">
        <v>151.65211025369101</v>
      </c>
      <c r="G484" t="s">
        <v>462</v>
      </c>
    </row>
    <row r="485" spans="1:7" x14ac:dyDescent="0.3">
      <c r="A485">
        <v>483</v>
      </c>
      <c r="B485">
        <v>2019</v>
      </c>
      <c r="C485">
        <v>5</v>
      </c>
      <c r="D485" t="s">
        <v>531</v>
      </c>
      <c r="E485" s="1">
        <v>517904900.35716701</v>
      </c>
      <c r="F485">
        <v>165.672721328389</v>
      </c>
      <c r="G485" t="s">
        <v>462</v>
      </c>
    </row>
    <row r="486" spans="1:7" x14ac:dyDescent="0.3">
      <c r="A486">
        <v>484</v>
      </c>
      <c r="B486">
        <v>2019</v>
      </c>
      <c r="C486">
        <v>5</v>
      </c>
      <c r="D486" t="s">
        <v>532</v>
      </c>
      <c r="E486" s="1">
        <v>913605349.20931494</v>
      </c>
      <c r="F486">
        <v>154.481148156839</v>
      </c>
      <c r="G486" t="s">
        <v>462</v>
      </c>
    </row>
    <row r="487" spans="1:7" x14ac:dyDescent="0.3">
      <c r="A487">
        <v>485</v>
      </c>
      <c r="B487">
        <v>2019</v>
      </c>
      <c r="C487">
        <v>5</v>
      </c>
      <c r="D487" t="s">
        <v>533</v>
      </c>
      <c r="E487" s="1">
        <v>442592850.86188501</v>
      </c>
      <c r="F487">
        <v>155.70230938590001</v>
      </c>
      <c r="G487" t="s">
        <v>462</v>
      </c>
    </row>
    <row r="488" spans="1:7" x14ac:dyDescent="0.3">
      <c r="A488">
        <v>486</v>
      </c>
      <c r="B488">
        <v>2019</v>
      </c>
      <c r="C488">
        <v>5</v>
      </c>
      <c r="D488" t="s">
        <v>534</v>
      </c>
      <c r="E488" s="1">
        <v>268896321.02501398</v>
      </c>
      <c r="F488">
        <v>173.156658087886</v>
      </c>
      <c r="G488" t="s">
        <v>462</v>
      </c>
    </row>
    <row r="489" spans="1:7" x14ac:dyDescent="0.3">
      <c r="A489">
        <v>487</v>
      </c>
      <c r="B489">
        <v>2019</v>
      </c>
      <c r="C489">
        <v>5</v>
      </c>
      <c r="D489" t="s">
        <v>535</v>
      </c>
      <c r="E489" s="1">
        <v>374438633.30586201</v>
      </c>
      <c r="F489">
        <v>156.528355102175</v>
      </c>
      <c r="G489" t="s">
        <v>462</v>
      </c>
    </row>
    <row r="490" spans="1:7" x14ac:dyDescent="0.3">
      <c r="A490">
        <v>488</v>
      </c>
      <c r="B490">
        <v>2019</v>
      </c>
      <c r="C490">
        <v>5</v>
      </c>
      <c r="D490" t="s">
        <v>536</v>
      </c>
      <c r="E490" s="1">
        <v>373211235.00196397</v>
      </c>
      <c r="F490">
        <v>219.99059220060099</v>
      </c>
      <c r="G490" t="s">
        <v>462</v>
      </c>
    </row>
    <row r="491" spans="1:7" x14ac:dyDescent="0.3">
      <c r="A491">
        <v>489</v>
      </c>
      <c r="B491">
        <v>2019</v>
      </c>
      <c r="C491">
        <v>5</v>
      </c>
      <c r="D491" t="s">
        <v>537</v>
      </c>
      <c r="E491" s="1">
        <v>764163399.39539194</v>
      </c>
      <c r="F491">
        <v>237.60471290498899</v>
      </c>
      <c r="G491" t="s">
        <v>462</v>
      </c>
    </row>
    <row r="492" spans="1:7" x14ac:dyDescent="0.3">
      <c r="A492">
        <v>490</v>
      </c>
      <c r="B492">
        <v>2019</v>
      </c>
      <c r="C492">
        <v>5</v>
      </c>
      <c r="D492" t="s">
        <v>538</v>
      </c>
      <c r="E492" s="1">
        <v>858617816.921067</v>
      </c>
      <c r="F492">
        <v>195.87246284121801</v>
      </c>
      <c r="G492" t="s">
        <v>462</v>
      </c>
    </row>
    <row r="493" spans="1:7" x14ac:dyDescent="0.3">
      <c r="A493">
        <v>491</v>
      </c>
      <c r="B493">
        <v>2019</v>
      </c>
      <c r="C493">
        <v>5</v>
      </c>
      <c r="D493" t="s">
        <v>539</v>
      </c>
      <c r="E493" s="1">
        <v>876370174.59050906</v>
      </c>
      <c r="F493">
        <v>206.69039979185601</v>
      </c>
      <c r="G493" t="s">
        <v>462</v>
      </c>
    </row>
    <row r="494" spans="1:7" x14ac:dyDescent="0.3">
      <c r="A494">
        <v>492</v>
      </c>
      <c r="B494">
        <v>2019</v>
      </c>
      <c r="C494">
        <v>5</v>
      </c>
      <c r="D494" t="s">
        <v>540</v>
      </c>
      <c r="E494" s="1">
        <v>804741499.92764294</v>
      </c>
      <c r="F494">
        <v>210.44852939825401</v>
      </c>
      <c r="G494" t="s">
        <v>462</v>
      </c>
    </row>
    <row r="495" spans="1:7" x14ac:dyDescent="0.3">
      <c r="A495">
        <v>493</v>
      </c>
      <c r="B495">
        <v>2019</v>
      </c>
      <c r="C495">
        <v>5</v>
      </c>
      <c r="D495" t="s">
        <v>541</v>
      </c>
      <c r="E495" s="1">
        <v>617861605.73586905</v>
      </c>
      <c r="F495">
        <v>182.20460395068099</v>
      </c>
      <c r="G495" t="s">
        <v>462</v>
      </c>
    </row>
    <row r="496" spans="1:7" x14ac:dyDescent="0.3">
      <c r="A496">
        <v>494</v>
      </c>
      <c r="B496">
        <v>2019</v>
      </c>
      <c r="C496">
        <v>5</v>
      </c>
      <c r="D496" t="s">
        <v>542</v>
      </c>
      <c r="E496" s="1">
        <v>785791940.80956101</v>
      </c>
      <c r="F496">
        <v>202.10375808649499</v>
      </c>
      <c r="G496" t="s">
        <v>462</v>
      </c>
    </row>
    <row r="497" spans="1:7" x14ac:dyDescent="0.3">
      <c r="A497">
        <v>495</v>
      </c>
      <c r="B497">
        <v>2019</v>
      </c>
      <c r="C497">
        <v>5</v>
      </c>
      <c r="D497" t="s">
        <v>543</v>
      </c>
      <c r="E497" s="1">
        <v>750150320.80952597</v>
      </c>
      <c r="F497">
        <v>223.53545642151201</v>
      </c>
      <c r="G497" t="s">
        <v>462</v>
      </c>
    </row>
    <row r="498" spans="1:7" x14ac:dyDescent="0.3">
      <c r="A498">
        <v>496</v>
      </c>
      <c r="B498">
        <v>2019</v>
      </c>
      <c r="C498">
        <v>5</v>
      </c>
      <c r="D498" t="s">
        <v>544</v>
      </c>
      <c r="E498" s="1">
        <v>601347817.74143004</v>
      </c>
      <c r="F498">
        <v>182.02582784477599</v>
      </c>
      <c r="G498" t="s">
        <v>462</v>
      </c>
    </row>
    <row r="499" spans="1:7" x14ac:dyDescent="0.3">
      <c r="A499">
        <v>497</v>
      </c>
      <c r="B499">
        <v>2019</v>
      </c>
      <c r="C499">
        <v>5</v>
      </c>
      <c r="D499" t="s">
        <v>545</v>
      </c>
      <c r="E499" s="1">
        <v>261838880.85448599</v>
      </c>
      <c r="F499">
        <v>279.66643784865801</v>
      </c>
      <c r="G499" t="s">
        <v>462</v>
      </c>
    </row>
    <row r="500" spans="1:7" x14ac:dyDescent="0.3">
      <c r="A500">
        <v>498</v>
      </c>
      <c r="B500">
        <v>2019</v>
      </c>
      <c r="C500">
        <v>5</v>
      </c>
      <c r="D500" t="s">
        <v>546</v>
      </c>
      <c r="E500" s="1">
        <v>1009812130.74394</v>
      </c>
      <c r="F500">
        <v>232.53416939946101</v>
      </c>
      <c r="G500" t="s">
        <v>462</v>
      </c>
    </row>
    <row r="501" spans="1:7" x14ac:dyDescent="0.3">
      <c r="A501">
        <v>499</v>
      </c>
      <c r="B501">
        <v>2019</v>
      </c>
      <c r="C501">
        <v>5</v>
      </c>
      <c r="D501" t="s">
        <v>547</v>
      </c>
      <c r="E501" s="1">
        <v>213505756.37323001</v>
      </c>
      <c r="F501">
        <v>232.957190342937</v>
      </c>
      <c r="G501" t="s">
        <v>462</v>
      </c>
    </row>
    <row r="502" spans="1:7" x14ac:dyDescent="0.3">
      <c r="A502">
        <v>500</v>
      </c>
      <c r="B502">
        <v>2019</v>
      </c>
      <c r="C502">
        <v>5</v>
      </c>
      <c r="D502" t="s">
        <v>548</v>
      </c>
      <c r="E502" s="1">
        <v>330653653.57891899</v>
      </c>
      <c r="F502">
        <v>209.96584747051699</v>
      </c>
      <c r="G502" t="s">
        <v>462</v>
      </c>
    </row>
    <row r="503" spans="1:7" x14ac:dyDescent="0.3">
      <c r="A503">
        <v>501</v>
      </c>
      <c r="B503">
        <v>2019</v>
      </c>
      <c r="C503">
        <v>5</v>
      </c>
      <c r="D503" t="s">
        <v>549</v>
      </c>
      <c r="E503" s="1">
        <v>340317473.27624798</v>
      </c>
      <c r="F503">
        <v>231.22110404141901</v>
      </c>
      <c r="G503" t="s">
        <v>462</v>
      </c>
    </row>
    <row r="504" spans="1:7" x14ac:dyDescent="0.3">
      <c r="A504">
        <v>502</v>
      </c>
      <c r="B504">
        <v>2019</v>
      </c>
      <c r="C504">
        <v>5</v>
      </c>
      <c r="D504" t="s">
        <v>550</v>
      </c>
      <c r="E504" s="1">
        <v>462902185.90183997</v>
      </c>
      <c r="F504">
        <v>254.88553252482799</v>
      </c>
      <c r="G504" t="s">
        <v>462</v>
      </c>
    </row>
    <row r="505" spans="1:7" x14ac:dyDescent="0.3">
      <c r="A505">
        <v>503</v>
      </c>
      <c r="B505">
        <v>2019</v>
      </c>
      <c r="C505">
        <v>5</v>
      </c>
      <c r="D505" t="s">
        <v>551</v>
      </c>
      <c r="E505" s="1">
        <v>2890170317.8875699</v>
      </c>
      <c r="F505">
        <v>170.538877296968</v>
      </c>
      <c r="G505" t="s">
        <v>462</v>
      </c>
    </row>
    <row r="506" spans="1:7" x14ac:dyDescent="0.3">
      <c r="A506">
        <v>504</v>
      </c>
      <c r="B506">
        <v>2019</v>
      </c>
      <c r="C506">
        <v>5</v>
      </c>
      <c r="D506" t="s">
        <v>552</v>
      </c>
      <c r="E506" s="1">
        <v>3535028312.8468199</v>
      </c>
      <c r="F506">
        <v>229.965237197216</v>
      </c>
      <c r="G506" t="s">
        <v>462</v>
      </c>
    </row>
    <row r="507" spans="1:7" x14ac:dyDescent="0.3">
      <c r="A507">
        <v>505</v>
      </c>
      <c r="B507">
        <v>2019</v>
      </c>
      <c r="C507">
        <v>5</v>
      </c>
      <c r="D507" t="s">
        <v>553</v>
      </c>
      <c r="E507" s="1">
        <v>2894598812.1732001</v>
      </c>
      <c r="F507">
        <v>54.344915232191397</v>
      </c>
      <c r="G507" t="s">
        <v>462</v>
      </c>
    </row>
    <row r="508" spans="1:7" x14ac:dyDescent="0.3">
      <c r="A508">
        <v>506</v>
      </c>
      <c r="B508">
        <v>2019</v>
      </c>
      <c r="C508">
        <v>5</v>
      </c>
      <c r="D508" t="s">
        <v>554</v>
      </c>
      <c r="E508" s="1">
        <v>1452632504.0955</v>
      </c>
      <c r="F508">
        <v>124.785216323445</v>
      </c>
      <c r="G508" t="s">
        <v>462</v>
      </c>
    </row>
    <row r="509" spans="1:7" x14ac:dyDescent="0.3">
      <c r="A509">
        <v>507</v>
      </c>
      <c r="B509">
        <v>2019</v>
      </c>
      <c r="C509">
        <v>5</v>
      </c>
      <c r="D509" t="s">
        <v>555</v>
      </c>
      <c r="E509" s="1">
        <v>2721023818.0155802</v>
      </c>
      <c r="F509">
        <v>47.519316403228103</v>
      </c>
      <c r="G509" t="s">
        <v>462</v>
      </c>
    </row>
    <row r="510" spans="1:7" x14ac:dyDescent="0.3">
      <c r="A510">
        <v>508</v>
      </c>
      <c r="B510">
        <v>2019</v>
      </c>
      <c r="C510">
        <v>5</v>
      </c>
      <c r="D510" t="s">
        <v>556</v>
      </c>
      <c r="E510" s="1">
        <v>1004231976.22276</v>
      </c>
      <c r="F510">
        <v>87.644179632539505</v>
      </c>
      <c r="G510" t="s">
        <v>462</v>
      </c>
    </row>
    <row r="511" spans="1:7" x14ac:dyDescent="0.3">
      <c r="A511">
        <v>509</v>
      </c>
      <c r="B511">
        <v>2019</v>
      </c>
      <c r="C511">
        <v>5</v>
      </c>
      <c r="D511" t="s">
        <v>557</v>
      </c>
      <c r="E511" s="1">
        <v>913746055.18789399</v>
      </c>
      <c r="F511">
        <v>188.33541181196799</v>
      </c>
      <c r="G511" t="s">
        <v>462</v>
      </c>
    </row>
    <row r="512" spans="1:7" x14ac:dyDescent="0.3">
      <c r="A512">
        <v>510</v>
      </c>
      <c r="B512">
        <v>2019</v>
      </c>
      <c r="C512">
        <v>6</v>
      </c>
      <c r="E512" s="1">
        <v>60992067.262107402</v>
      </c>
      <c r="F512">
        <v>106.001480934152</v>
      </c>
      <c r="G512" t="s">
        <v>462</v>
      </c>
    </row>
    <row r="513" spans="1:7" x14ac:dyDescent="0.3">
      <c r="A513">
        <v>511</v>
      </c>
      <c r="B513">
        <v>2019</v>
      </c>
      <c r="C513">
        <v>6</v>
      </c>
      <c r="D513" t="s">
        <v>529</v>
      </c>
      <c r="E513" s="1">
        <v>391883147.09036702</v>
      </c>
      <c r="F513">
        <v>189.95079288579299</v>
      </c>
      <c r="G513" t="s">
        <v>462</v>
      </c>
    </row>
    <row r="514" spans="1:7" x14ac:dyDescent="0.3">
      <c r="A514">
        <v>512</v>
      </c>
      <c r="B514">
        <v>2019</v>
      </c>
      <c r="C514">
        <v>6</v>
      </c>
      <c r="D514" t="s">
        <v>530</v>
      </c>
      <c r="E514" s="1">
        <v>721005101.94005406</v>
      </c>
      <c r="F514">
        <v>193.71465960178199</v>
      </c>
      <c r="G514" t="s">
        <v>462</v>
      </c>
    </row>
    <row r="515" spans="1:7" x14ac:dyDescent="0.3">
      <c r="A515">
        <v>513</v>
      </c>
      <c r="B515">
        <v>2019</v>
      </c>
      <c r="C515">
        <v>6</v>
      </c>
      <c r="D515" t="s">
        <v>531</v>
      </c>
      <c r="E515" s="1">
        <v>517904900.35716701</v>
      </c>
      <c r="F515">
        <v>193.555145655871</v>
      </c>
      <c r="G515" t="s">
        <v>462</v>
      </c>
    </row>
    <row r="516" spans="1:7" x14ac:dyDescent="0.3">
      <c r="A516">
        <v>514</v>
      </c>
      <c r="B516">
        <v>2019</v>
      </c>
      <c r="C516">
        <v>6</v>
      </c>
      <c r="D516" t="s">
        <v>532</v>
      </c>
      <c r="E516" s="1">
        <v>913605349.20931494</v>
      </c>
      <c r="F516">
        <v>199.77625326665299</v>
      </c>
      <c r="G516" t="s">
        <v>462</v>
      </c>
    </row>
    <row r="517" spans="1:7" x14ac:dyDescent="0.3">
      <c r="A517">
        <v>515</v>
      </c>
      <c r="B517">
        <v>2019</v>
      </c>
      <c r="C517">
        <v>6</v>
      </c>
      <c r="D517" t="s">
        <v>533</v>
      </c>
      <c r="E517" s="1">
        <v>442592850.86188501</v>
      </c>
      <c r="F517">
        <v>217.931451457165</v>
      </c>
      <c r="G517" t="s">
        <v>462</v>
      </c>
    </row>
    <row r="518" spans="1:7" x14ac:dyDescent="0.3">
      <c r="A518">
        <v>516</v>
      </c>
      <c r="B518">
        <v>2019</v>
      </c>
      <c r="C518">
        <v>6</v>
      </c>
      <c r="D518" t="s">
        <v>534</v>
      </c>
      <c r="E518" s="1">
        <v>268896321.02501398</v>
      </c>
      <c r="F518">
        <v>150.96833852684699</v>
      </c>
      <c r="G518" t="s">
        <v>462</v>
      </c>
    </row>
    <row r="519" spans="1:7" x14ac:dyDescent="0.3">
      <c r="A519">
        <v>517</v>
      </c>
      <c r="B519">
        <v>2019</v>
      </c>
      <c r="C519">
        <v>6</v>
      </c>
      <c r="D519" t="s">
        <v>535</v>
      </c>
      <c r="E519" s="1">
        <v>374438633.30586201</v>
      </c>
      <c r="F519">
        <v>200.27743763851299</v>
      </c>
      <c r="G519" t="s">
        <v>462</v>
      </c>
    </row>
    <row r="520" spans="1:7" x14ac:dyDescent="0.3">
      <c r="A520">
        <v>518</v>
      </c>
      <c r="B520">
        <v>2019</v>
      </c>
      <c r="C520">
        <v>6</v>
      </c>
      <c r="D520" t="s">
        <v>536</v>
      </c>
      <c r="E520" s="1">
        <v>373211235.00196397</v>
      </c>
      <c r="F520">
        <v>90.497469930315106</v>
      </c>
      <c r="G520" t="s">
        <v>462</v>
      </c>
    </row>
    <row r="521" spans="1:7" x14ac:dyDescent="0.3">
      <c r="A521">
        <v>519</v>
      </c>
      <c r="B521">
        <v>2019</v>
      </c>
      <c r="C521">
        <v>6</v>
      </c>
      <c r="D521" t="s">
        <v>537</v>
      </c>
      <c r="E521" s="1">
        <v>764163399.39539194</v>
      </c>
      <c r="F521">
        <v>127.82739943827301</v>
      </c>
      <c r="G521" t="s">
        <v>462</v>
      </c>
    </row>
    <row r="522" spans="1:7" x14ac:dyDescent="0.3">
      <c r="A522">
        <v>520</v>
      </c>
      <c r="B522">
        <v>2019</v>
      </c>
      <c r="C522">
        <v>6</v>
      </c>
      <c r="D522" t="s">
        <v>538</v>
      </c>
      <c r="E522" s="1">
        <v>858617816.921067</v>
      </c>
      <c r="F522">
        <v>155.052639971324</v>
      </c>
      <c r="G522" t="s">
        <v>462</v>
      </c>
    </row>
    <row r="523" spans="1:7" x14ac:dyDescent="0.3">
      <c r="A523">
        <v>521</v>
      </c>
      <c r="B523">
        <v>2019</v>
      </c>
      <c r="C523">
        <v>6</v>
      </c>
      <c r="D523" t="s">
        <v>539</v>
      </c>
      <c r="E523" s="1">
        <v>876370174.59050906</v>
      </c>
      <c r="F523">
        <v>101.25029811328</v>
      </c>
      <c r="G523" t="s">
        <v>462</v>
      </c>
    </row>
    <row r="524" spans="1:7" x14ac:dyDescent="0.3">
      <c r="A524">
        <v>522</v>
      </c>
      <c r="B524">
        <v>2019</v>
      </c>
      <c r="C524">
        <v>6</v>
      </c>
      <c r="D524" t="s">
        <v>540</v>
      </c>
      <c r="E524" s="1">
        <v>804741499.92764294</v>
      </c>
      <c r="F524">
        <v>153.939012723936</v>
      </c>
      <c r="G524" t="s">
        <v>462</v>
      </c>
    </row>
    <row r="525" spans="1:7" x14ac:dyDescent="0.3">
      <c r="A525">
        <v>523</v>
      </c>
      <c r="B525">
        <v>2019</v>
      </c>
      <c r="C525">
        <v>6</v>
      </c>
      <c r="D525" t="s">
        <v>541</v>
      </c>
      <c r="E525" s="1">
        <v>617861605.73586905</v>
      </c>
      <c r="F525">
        <v>86.488602782827698</v>
      </c>
      <c r="G525" t="s">
        <v>462</v>
      </c>
    </row>
    <row r="526" spans="1:7" x14ac:dyDescent="0.3">
      <c r="A526">
        <v>524</v>
      </c>
      <c r="B526">
        <v>2019</v>
      </c>
      <c r="C526">
        <v>6</v>
      </c>
      <c r="D526" t="s">
        <v>542</v>
      </c>
      <c r="E526" s="1">
        <v>785791940.80956101</v>
      </c>
      <c r="F526">
        <v>156.14586280499901</v>
      </c>
      <c r="G526" t="s">
        <v>462</v>
      </c>
    </row>
    <row r="527" spans="1:7" x14ac:dyDescent="0.3">
      <c r="A527">
        <v>525</v>
      </c>
      <c r="B527">
        <v>2019</v>
      </c>
      <c r="C527">
        <v>6</v>
      </c>
      <c r="D527" t="s">
        <v>543</v>
      </c>
      <c r="E527" s="1">
        <v>750150320.80952597</v>
      </c>
      <c r="F527">
        <v>213.78550803756201</v>
      </c>
      <c r="G527" t="s">
        <v>462</v>
      </c>
    </row>
    <row r="528" spans="1:7" x14ac:dyDescent="0.3">
      <c r="A528">
        <v>526</v>
      </c>
      <c r="B528">
        <v>2019</v>
      </c>
      <c r="C528">
        <v>6</v>
      </c>
      <c r="D528" t="s">
        <v>544</v>
      </c>
      <c r="E528" s="1">
        <v>601347817.74143004</v>
      </c>
      <c r="F528">
        <v>164.86152674469699</v>
      </c>
      <c r="G528" t="s">
        <v>462</v>
      </c>
    </row>
    <row r="529" spans="1:7" x14ac:dyDescent="0.3">
      <c r="A529">
        <v>527</v>
      </c>
      <c r="B529">
        <v>2019</v>
      </c>
      <c r="C529">
        <v>6</v>
      </c>
      <c r="D529" t="s">
        <v>545</v>
      </c>
      <c r="E529" s="1">
        <v>261838880.85448599</v>
      </c>
      <c r="F529">
        <v>237.23088485104699</v>
      </c>
      <c r="G529" t="s">
        <v>462</v>
      </c>
    </row>
    <row r="530" spans="1:7" x14ac:dyDescent="0.3">
      <c r="A530">
        <v>528</v>
      </c>
      <c r="B530">
        <v>2019</v>
      </c>
      <c r="C530">
        <v>6</v>
      </c>
      <c r="D530" t="s">
        <v>546</v>
      </c>
      <c r="E530" s="1">
        <v>1009812130.74394</v>
      </c>
      <c r="F530">
        <v>193.984635575395</v>
      </c>
      <c r="G530" t="s">
        <v>462</v>
      </c>
    </row>
    <row r="531" spans="1:7" x14ac:dyDescent="0.3">
      <c r="A531">
        <v>529</v>
      </c>
      <c r="B531">
        <v>2019</v>
      </c>
      <c r="C531">
        <v>6</v>
      </c>
      <c r="D531" t="s">
        <v>547</v>
      </c>
      <c r="E531" s="1">
        <v>213505756.37323001</v>
      </c>
      <c r="F531">
        <v>228.450480516081</v>
      </c>
      <c r="G531" t="s">
        <v>462</v>
      </c>
    </row>
    <row r="532" spans="1:7" x14ac:dyDescent="0.3">
      <c r="A532">
        <v>530</v>
      </c>
      <c r="B532">
        <v>2019</v>
      </c>
      <c r="C532">
        <v>6</v>
      </c>
      <c r="D532" t="s">
        <v>548</v>
      </c>
      <c r="E532" s="1">
        <v>330653653.57891899</v>
      </c>
      <c r="F532">
        <v>178.887841536819</v>
      </c>
      <c r="G532" t="s">
        <v>462</v>
      </c>
    </row>
    <row r="533" spans="1:7" x14ac:dyDescent="0.3">
      <c r="A533">
        <v>531</v>
      </c>
      <c r="B533">
        <v>2019</v>
      </c>
      <c r="C533">
        <v>6</v>
      </c>
      <c r="D533" t="s">
        <v>549</v>
      </c>
      <c r="E533" s="1">
        <v>340317473.27624798</v>
      </c>
      <c r="F533">
        <v>250.454779777433</v>
      </c>
      <c r="G533" t="s">
        <v>462</v>
      </c>
    </row>
    <row r="534" spans="1:7" x14ac:dyDescent="0.3">
      <c r="A534">
        <v>532</v>
      </c>
      <c r="B534">
        <v>2019</v>
      </c>
      <c r="C534">
        <v>6</v>
      </c>
      <c r="D534" t="s">
        <v>550</v>
      </c>
      <c r="E534" s="1">
        <v>462902185.90183997</v>
      </c>
      <c r="F534">
        <v>170.329247728545</v>
      </c>
      <c r="G534" t="s">
        <v>462</v>
      </c>
    </row>
    <row r="535" spans="1:7" x14ac:dyDescent="0.3">
      <c r="A535">
        <v>533</v>
      </c>
      <c r="B535">
        <v>2019</v>
      </c>
      <c r="C535">
        <v>6</v>
      </c>
      <c r="D535" t="s">
        <v>551</v>
      </c>
      <c r="E535" s="1">
        <v>2890170317.8875699</v>
      </c>
      <c r="F535">
        <v>142.72692806134401</v>
      </c>
      <c r="G535" t="s">
        <v>462</v>
      </c>
    </row>
    <row r="536" spans="1:7" x14ac:dyDescent="0.3">
      <c r="A536">
        <v>534</v>
      </c>
      <c r="B536">
        <v>2019</v>
      </c>
      <c r="C536">
        <v>6</v>
      </c>
      <c r="D536" t="s">
        <v>552</v>
      </c>
      <c r="E536" s="1">
        <v>3535028312.8468199</v>
      </c>
      <c r="F536">
        <v>128.76247033872801</v>
      </c>
      <c r="G536" t="s">
        <v>462</v>
      </c>
    </row>
    <row r="537" spans="1:7" x14ac:dyDescent="0.3">
      <c r="A537">
        <v>535</v>
      </c>
      <c r="B537">
        <v>2019</v>
      </c>
      <c r="C537">
        <v>6</v>
      </c>
      <c r="D537" t="s">
        <v>553</v>
      </c>
      <c r="E537" s="1">
        <v>2894598812.1732001</v>
      </c>
      <c r="F537">
        <v>92.974930643557499</v>
      </c>
      <c r="G537" t="s">
        <v>462</v>
      </c>
    </row>
    <row r="538" spans="1:7" x14ac:dyDescent="0.3">
      <c r="A538">
        <v>536</v>
      </c>
      <c r="B538">
        <v>2019</v>
      </c>
      <c r="C538">
        <v>6</v>
      </c>
      <c r="D538" t="s">
        <v>554</v>
      </c>
      <c r="E538" s="1">
        <v>1452632504.0955</v>
      </c>
      <c r="F538">
        <v>172.25138010376099</v>
      </c>
      <c r="G538" t="s">
        <v>462</v>
      </c>
    </row>
    <row r="539" spans="1:7" x14ac:dyDescent="0.3">
      <c r="A539">
        <v>537</v>
      </c>
      <c r="B539">
        <v>2019</v>
      </c>
      <c r="C539">
        <v>6</v>
      </c>
      <c r="D539" t="s">
        <v>555</v>
      </c>
      <c r="E539" s="1">
        <v>2721023818.0155802</v>
      </c>
      <c r="F539">
        <v>118.30791128979099</v>
      </c>
      <c r="G539" t="s">
        <v>462</v>
      </c>
    </row>
    <row r="540" spans="1:7" x14ac:dyDescent="0.3">
      <c r="A540">
        <v>538</v>
      </c>
      <c r="B540">
        <v>2019</v>
      </c>
      <c r="C540">
        <v>6</v>
      </c>
      <c r="D540" t="s">
        <v>556</v>
      </c>
      <c r="E540" s="1">
        <v>1004231976.22276</v>
      </c>
      <c r="F540">
        <v>151.21478119060899</v>
      </c>
      <c r="G540" t="s">
        <v>462</v>
      </c>
    </row>
    <row r="541" spans="1:7" x14ac:dyDescent="0.3">
      <c r="A541">
        <v>539</v>
      </c>
      <c r="B541">
        <v>2019</v>
      </c>
      <c r="C541">
        <v>6</v>
      </c>
      <c r="D541" t="s">
        <v>557</v>
      </c>
      <c r="E541" s="1">
        <v>913746055.18789399</v>
      </c>
      <c r="F541">
        <v>185.709044500348</v>
      </c>
      <c r="G541" t="s">
        <v>462</v>
      </c>
    </row>
    <row r="542" spans="1:7" x14ac:dyDescent="0.3">
      <c r="A542">
        <v>540</v>
      </c>
      <c r="B542">
        <v>2019</v>
      </c>
      <c r="C542">
        <v>7</v>
      </c>
      <c r="E542" s="1">
        <v>60992067.262107402</v>
      </c>
      <c r="F542">
        <v>58.077369615411797</v>
      </c>
      <c r="G542" t="s">
        <v>462</v>
      </c>
    </row>
    <row r="543" spans="1:7" x14ac:dyDescent="0.3">
      <c r="A543">
        <v>541</v>
      </c>
      <c r="B543">
        <v>2019</v>
      </c>
      <c r="C543">
        <v>7</v>
      </c>
      <c r="D543" t="s">
        <v>529</v>
      </c>
      <c r="E543" s="1">
        <v>391883147.09036702</v>
      </c>
      <c r="F543">
        <v>123.798795502574</v>
      </c>
      <c r="G543" t="s">
        <v>462</v>
      </c>
    </row>
    <row r="544" spans="1:7" x14ac:dyDescent="0.3">
      <c r="A544">
        <v>542</v>
      </c>
      <c r="B544">
        <v>2019</v>
      </c>
      <c r="C544">
        <v>7</v>
      </c>
      <c r="D544" t="s">
        <v>530</v>
      </c>
      <c r="E544" s="1">
        <v>721005101.94005406</v>
      </c>
      <c r="F544">
        <v>139.63431091842801</v>
      </c>
      <c r="G544" t="s">
        <v>462</v>
      </c>
    </row>
    <row r="545" spans="1:7" x14ac:dyDescent="0.3">
      <c r="A545">
        <v>543</v>
      </c>
      <c r="B545">
        <v>2019</v>
      </c>
      <c r="C545">
        <v>7</v>
      </c>
      <c r="D545" t="s">
        <v>531</v>
      </c>
      <c r="E545" s="1">
        <v>517904900.35716701</v>
      </c>
      <c r="F545">
        <v>190.34651523705699</v>
      </c>
      <c r="G545" t="s">
        <v>462</v>
      </c>
    </row>
    <row r="546" spans="1:7" x14ac:dyDescent="0.3">
      <c r="A546">
        <v>544</v>
      </c>
      <c r="B546">
        <v>2019</v>
      </c>
      <c r="C546">
        <v>7</v>
      </c>
      <c r="D546" t="s">
        <v>532</v>
      </c>
      <c r="E546" s="1">
        <v>913605349.20931494</v>
      </c>
      <c r="F546">
        <v>179.56437393695899</v>
      </c>
      <c r="G546" t="s">
        <v>462</v>
      </c>
    </row>
    <row r="547" spans="1:7" x14ac:dyDescent="0.3">
      <c r="A547">
        <v>545</v>
      </c>
      <c r="B547">
        <v>2019</v>
      </c>
      <c r="C547">
        <v>7</v>
      </c>
      <c r="D547" t="s">
        <v>533</v>
      </c>
      <c r="E547" s="1">
        <v>442592850.86188501</v>
      </c>
      <c r="F547">
        <v>214.55817195407499</v>
      </c>
      <c r="G547" t="s">
        <v>462</v>
      </c>
    </row>
    <row r="548" spans="1:7" x14ac:dyDescent="0.3">
      <c r="A548">
        <v>546</v>
      </c>
      <c r="B548">
        <v>2019</v>
      </c>
      <c r="C548">
        <v>7</v>
      </c>
      <c r="D548" t="s">
        <v>534</v>
      </c>
      <c r="E548" s="1">
        <v>268896321.02501398</v>
      </c>
      <c r="F548">
        <v>110.902988893452</v>
      </c>
      <c r="G548" t="s">
        <v>462</v>
      </c>
    </row>
    <row r="549" spans="1:7" x14ac:dyDescent="0.3">
      <c r="A549">
        <v>547</v>
      </c>
      <c r="B549">
        <v>2019</v>
      </c>
      <c r="C549">
        <v>7</v>
      </c>
      <c r="D549" t="s">
        <v>535</v>
      </c>
      <c r="E549" s="1">
        <v>374438633.30586201</v>
      </c>
      <c r="F549">
        <v>174.42807229206201</v>
      </c>
      <c r="G549" t="s">
        <v>462</v>
      </c>
    </row>
    <row r="550" spans="1:7" x14ac:dyDescent="0.3">
      <c r="A550">
        <v>548</v>
      </c>
      <c r="B550">
        <v>2019</v>
      </c>
      <c r="C550">
        <v>7</v>
      </c>
      <c r="D550" t="s">
        <v>536</v>
      </c>
      <c r="E550" s="1">
        <v>373211235.00196397</v>
      </c>
      <c r="F550">
        <v>51.555792081133802</v>
      </c>
      <c r="G550" t="s">
        <v>462</v>
      </c>
    </row>
    <row r="551" spans="1:7" x14ac:dyDescent="0.3">
      <c r="A551">
        <v>549</v>
      </c>
      <c r="B551">
        <v>2019</v>
      </c>
      <c r="C551">
        <v>7</v>
      </c>
      <c r="D551" t="s">
        <v>537</v>
      </c>
      <c r="E551" s="1">
        <v>764163399.39539194</v>
      </c>
      <c r="F551">
        <v>100.188012538346</v>
      </c>
      <c r="G551" t="s">
        <v>462</v>
      </c>
    </row>
    <row r="552" spans="1:7" x14ac:dyDescent="0.3">
      <c r="A552">
        <v>550</v>
      </c>
      <c r="B552">
        <v>2019</v>
      </c>
      <c r="C552">
        <v>7</v>
      </c>
      <c r="D552" t="s">
        <v>538</v>
      </c>
      <c r="E552" s="1">
        <v>858617816.921067</v>
      </c>
      <c r="F552">
        <v>139.501643314376</v>
      </c>
      <c r="G552" t="s">
        <v>462</v>
      </c>
    </row>
    <row r="553" spans="1:7" x14ac:dyDescent="0.3">
      <c r="A553">
        <v>551</v>
      </c>
      <c r="B553">
        <v>2019</v>
      </c>
      <c r="C553">
        <v>7</v>
      </c>
      <c r="D553" t="s">
        <v>539</v>
      </c>
      <c r="E553" s="1">
        <v>876370174.59050906</v>
      </c>
      <c r="F553">
        <v>55.324371531700599</v>
      </c>
      <c r="G553" t="s">
        <v>462</v>
      </c>
    </row>
    <row r="554" spans="1:7" x14ac:dyDescent="0.3">
      <c r="A554">
        <v>552</v>
      </c>
      <c r="B554">
        <v>2019</v>
      </c>
      <c r="C554">
        <v>7</v>
      </c>
      <c r="D554" t="s">
        <v>540</v>
      </c>
      <c r="E554" s="1">
        <v>804741499.92764294</v>
      </c>
      <c r="F554">
        <v>82.056363060459006</v>
      </c>
      <c r="G554" t="s">
        <v>462</v>
      </c>
    </row>
    <row r="555" spans="1:7" x14ac:dyDescent="0.3">
      <c r="A555">
        <v>553</v>
      </c>
      <c r="B555">
        <v>2019</v>
      </c>
      <c r="C555">
        <v>7</v>
      </c>
      <c r="D555" t="s">
        <v>541</v>
      </c>
      <c r="E555" s="1">
        <v>617861605.73586905</v>
      </c>
      <c r="F555">
        <v>59.862577095090799</v>
      </c>
      <c r="G555" t="s">
        <v>462</v>
      </c>
    </row>
    <row r="556" spans="1:7" x14ac:dyDescent="0.3">
      <c r="A556">
        <v>554</v>
      </c>
      <c r="B556">
        <v>2019</v>
      </c>
      <c r="C556">
        <v>7</v>
      </c>
      <c r="D556" t="s">
        <v>542</v>
      </c>
      <c r="E556" s="1">
        <v>785791940.80956101</v>
      </c>
      <c r="F556">
        <v>98.131527617831296</v>
      </c>
      <c r="G556" t="s">
        <v>462</v>
      </c>
    </row>
    <row r="557" spans="1:7" x14ac:dyDescent="0.3">
      <c r="A557">
        <v>555</v>
      </c>
      <c r="B557">
        <v>2019</v>
      </c>
      <c r="C557">
        <v>7</v>
      </c>
      <c r="D557" t="s">
        <v>543</v>
      </c>
      <c r="E557" s="1">
        <v>750150320.80952597</v>
      </c>
      <c r="F557">
        <v>173.12962432716299</v>
      </c>
      <c r="G557" t="s">
        <v>462</v>
      </c>
    </row>
    <row r="558" spans="1:7" x14ac:dyDescent="0.3">
      <c r="A558">
        <v>556</v>
      </c>
      <c r="B558">
        <v>2019</v>
      </c>
      <c r="C558">
        <v>7</v>
      </c>
      <c r="D558" t="s">
        <v>544</v>
      </c>
      <c r="E558" s="1">
        <v>601347817.74143004</v>
      </c>
      <c r="F558">
        <v>67.639613633350393</v>
      </c>
      <c r="G558" t="s">
        <v>462</v>
      </c>
    </row>
    <row r="559" spans="1:7" x14ac:dyDescent="0.3">
      <c r="A559">
        <v>557</v>
      </c>
      <c r="B559">
        <v>2019</v>
      </c>
      <c r="C559">
        <v>7</v>
      </c>
      <c r="D559" t="s">
        <v>545</v>
      </c>
      <c r="E559" s="1">
        <v>261838880.85448599</v>
      </c>
      <c r="F559">
        <v>150.13066141024001</v>
      </c>
      <c r="G559" t="s">
        <v>462</v>
      </c>
    </row>
    <row r="560" spans="1:7" x14ac:dyDescent="0.3">
      <c r="A560">
        <v>558</v>
      </c>
      <c r="B560">
        <v>2019</v>
      </c>
      <c r="C560">
        <v>7</v>
      </c>
      <c r="D560" t="s">
        <v>546</v>
      </c>
      <c r="E560" s="1">
        <v>1009812130.74394</v>
      </c>
      <c r="F560">
        <v>106.05267203544599</v>
      </c>
      <c r="G560" t="s">
        <v>462</v>
      </c>
    </row>
    <row r="561" spans="1:7" x14ac:dyDescent="0.3">
      <c r="A561">
        <v>559</v>
      </c>
      <c r="B561">
        <v>2019</v>
      </c>
      <c r="C561">
        <v>7</v>
      </c>
      <c r="D561" t="s">
        <v>547</v>
      </c>
      <c r="E561" s="1">
        <v>213505756.37323001</v>
      </c>
      <c r="F561">
        <v>138.37471537825999</v>
      </c>
      <c r="G561" t="s">
        <v>462</v>
      </c>
    </row>
    <row r="562" spans="1:7" x14ac:dyDescent="0.3">
      <c r="A562">
        <v>560</v>
      </c>
      <c r="B562">
        <v>2019</v>
      </c>
      <c r="C562">
        <v>7</v>
      </c>
      <c r="D562" t="s">
        <v>548</v>
      </c>
      <c r="E562" s="1">
        <v>330653653.57891899</v>
      </c>
      <c r="F562">
        <v>111.23066016883701</v>
      </c>
      <c r="G562" t="s">
        <v>462</v>
      </c>
    </row>
    <row r="563" spans="1:7" x14ac:dyDescent="0.3">
      <c r="A563">
        <v>561</v>
      </c>
      <c r="B563">
        <v>2019</v>
      </c>
      <c r="C563">
        <v>7</v>
      </c>
      <c r="D563" t="s">
        <v>549</v>
      </c>
      <c r="E563" s="1">
        <v>340317473.27624798</v>
      </c>
      <c r="F563">
        <v>187.734978835611</v>
      </c>
      <c r="G563" t="s">
        <v>462</v>
      </c>
    </row>
    <row r="564" spans="1:7" x14ac:dyDescent="0.3">
      <c r="A564">
        <v>562</v>
      </c>
      <c r="B564">
        <v>2019</v>
      </c>
      <c r="C564">
        <v>7</v>
      </c>
      <c r="D564" t="s">
        <v>550</v>
      </c>
      <c r="E564" s="1">
        <v>462902185.90183997</v>
      </c>
      <c r="F564">
        <v>74.782951555615696</v>
      </c>
      <c r="G564" t="s">
        <v>462</v>
      </c>
    </row>
    <row r="565" spans="1:7" x14ac:dyDescent="0.3">
      <c r="A565">
        <v>563</v>
      </c>
      <c r="B565">
        <v>2019</v>
      </c>
      <c r="C565">
        <v>7</v>
      </c>
      <c r="D565" t="s">
        <v>551</v>
      </c>
      <c r="E565" s="1">
        <v>2890170317.8875699</v>
      </c>
      <c r="F565">
        <v>50.303710286839298</v>
      </c>
      <c r="G565" t="s">
        <v>462</v>
      </c>
    </row>
    <row r="566" spans="1:7" x14ac:dyDescent="0.3">
      <c r="A566">
        <v>564</v>
      </c>
      <c r="B566">
        <v>2019</v>
      </c>
      <c r="C566">
        <v>7</v>
      </c>
      <c r="D566" t="s">
        <v>552</v>
      </c>
      <c r="E566" s="1">
        <v>3535028312.8468199</v>
      </c>
      <c r="F566">
        <v>54.480005012640497</v>
      </c>
      <c r="G566" t="s">
        <v>462</v>
      </c>
    </row>
    <row r="567" spans="1:7" x14ac:dyDescent="0.3">
      <c r="A567">
        <v>565</v>
      </c>
      <c r="B567">
        <v>2019</v>
      </c>
      <c r="C567">
        <v>7</v>
      </c>
      <c r="D567" t="s">
        <v>553</v>
      </c>
      <c r="E567" s="1">
        <v>2894598812.1732001</v>
      </c>
      <c r="F567">
        <v>32.749089667899703</v>
      </c>
      <c r="G567" t="s">
        <v>462</v>
      </c>
    </row>
    <row r="568" spans="1:7" x14ac:dyDescent="0.3">
      <c r="A568">
        <v>566</v>
      </c>
      <c r="B568">
        <v>2019</v>
      </c>
      <c r="C568">
        <v>7</v>
      </c>
      <c r="D568" t="s">
        <v>554</v>
      </c>
      <c r="E568" s="1">
        <v>1452632504.0955</v>
      </c>
      <c r="F568">
        <v>86.255626766704395</v>
      </c>
      <c r="G568" t="s">
        <v>462</v>
      </c>
    </row>
    <row r="569" spans="1:7" x14ac:dyDescent="0.3">
      <c r="A569">
        <v>567</v>
      </c>
      <c r="B569">
        <v>2019</v>
      </c>
      <c r="C569">
        <v>7</v>
      </c>
      <c r="D569" t="s">
        <v>555</v>
      </c>
      <c r="E569" s="1">
        <v>2721023818.0155802</v>
      </c>
      <c r="F569">
        <v>35.161311530518702</v>
      </c>
      <c r="G569" t="s">
        <v>462</v>
      </c>
    </row>
    <row r="570" spans="1:7" x14ac:dyDescent="0.3">
      <c r="A570">
        <v>568</v>
      </c>
      <c r="B570">
        <v>2019</v>
      </c>
      <c r="C570">
        <v>7</v>
      </c>
      <c r="D570" t="s">
        <v>556</v>
      </c>
      <c r="E570" s="1">
        <v>1004231976.22276</v>
      </c>
      <c r="F570">
        <v>50.447226810878497</v>
      </c>
      <c r="G570" t="s">
        <v>462</v>
      </c>
    </row>
    <row r="571" spans="1:7" x14ac:dyDescent="0.3">
      <c r="A571">
        <v>569</v>
      </c>
      <c r="B571">
        <v>2019</v>
      </c>
      <c r="C571">
        <v>7</v>
      </c>
      <c r="D571" t="s">
        <v>557</v>
      </c>
      <c r="E571" s="1">
        <v>913746055.18789399</v>
      </c>
      <c r="F571">
        <v>110.98658753769899</v>
      </c>
      <c r="G571" t="s">
        <v>462</v>
      </c>
    </row>
    <row r="572" spans="1:7" x14ac:dyDescent="0.3">
      <c r="A572">
        <v>570</v>
      </c>
      <c r="B572">
        <v>2019</v>
      </c>
      <c r="C572">
        <v>8</v>
      </c>
      <c r="E572" s="1">
        <v>60992067.262107402</v>
      </c>
      <c r="F572">
        <v>85.063203172820593</v>
      </c>
      <c r="G572" t="s">
        <v>462</v>
      </c>
    </row>
    <row r="573" spans="1:7" x14ac:dyDescent="0.3">
      <c r="A573">
        <v>571</v>
      </c>
      <c r="B573">
        <v>2019</v>
      </c>
      <c r="C573">
        <v>8</v>
      </c>
      <c r="D573" t="s">
        <v>529</v>
      </c>
      <c r="E573" s="1">
        <v>391883147.09036702</v>
      </c>
      <c r="F573">
        <v>129.56357975246999</v>
      </c>
      <c r="G573" t="s">
        <v>462</v>
      </c>
    </row>
    <row r="574" spans="1:7" x14ac:dyDescent="0.3">
      <c r="A574">
        <v>572</v>
      </c>
      <c r="B574">
        <v>2019</v>
      </c>
      <c r="C574">
        <v>8</v>
      </c>
      <c r="D574" t="s">
        <v>530</v>
      </c>
      <c r="E574" s="1">
        <v>721005101.94005406</v>
      </c>
      <c r="F574">
        <v>130.682914105452</v>
      </c>
      <c r="G574" t="s">
        <v>462</v>
      </c>
    </row>
    <row r="575" spans="1:7" x14ac:dyDescent="0.3">
      <c r="A575">
        <v>573</v>
      </c>
      <c r="B575">
        <v>2019</v>
      </c>
      <c r="C575">
        <v>8</v>
      </c>
      <c r="D575" t="s">
        <v>531</v>
      </c>
      <c r="E575" s="1">
        <v>517904900.35716701</v>
      </c>
      <c r="F575">
        <v>197.07700189462099</v>
      </c>
      <c r="G575" t="s">
        <v>462</v>
      </c>
    </row>
    <row r="576" spans="1:7" x14ac:dyDescent="0.3">
      <c r="A576">
        <v>574</v>
      </c>
      <c r="B576">
        <v>2019</v>
      </c>
      <c r="C576">
        <v>8</v>
      </c>
      <c r="D576" t="s">
        <v>532</v>
      </c>
      <c r="E576" s="1">
        <v>913605349.20931494</v>
      </c>
      <c r="F576">
        <v>169.695641365331</v>
      </c>
      <c r="G576" t="s">
        <v>462</v>
      </c>
    </row>
    <row r="577" spans="1:7" x14ac:dyDescent="0.3">
      <c r="A577">
        <v>575</v>
      </c>
      <c r="B577">
        <v>2019</v>
      </c>
      <c r="C577">
        <v>8</v>
      </c>
      <c r="D577" t="s">
        <v>533</v>
      </c>
      <c r="E577" s="1">
        <v>442592850.86188501</v>
      </c>
      <c r="F577">
        <v>226.13270419294599</v>
      </c>
      <c r="G577" t="s">
        <v>462</v>
      </c>
    </row>
    <row r="578" spans="1:7" x14ac:dyDescent="0.3">
      <c r="A578">
        <v>576</v>
      </c>
      <c r="B578">
        <v>2019</v>
      </c>
      <c r="C578">
        <v>8</v>
      </c>
      <c r="D578" t="s">
        <v>534</v>
      </c>
      <c r="E578" s="1">
        <v>268896321.02501398</v>
      </c>
      <c r="F578">
        <v>108.282107016588</v>
      </c>
      <c r="G578" t="s">
        <v>462</v>
      </c>
    </row>
    <row r="579" spans="1:7" x14ac:dyDescent="0.3">
      <c r="A579">
        <v>577</v>
      </c>
      <c r="B579">
        <v>2019</v>
      </c>
      <c r="C579">
        <v>8</v>
      </c>
      <c r="D579" t="s">
        <v>535</v>
      </c>
      <c r="E579" s="1">
        <v>374438633.30586201</v>
      </c>
      <c r="F579">
        <v>172.19602724276601</v>
      </c>
      <c r="G579" t="s">
        <v>462</v>
      </c>
    </row>
    <row r="580" spans="1:7" x14ac:dyDescent="0.3">
      <c r="A580">
        <v>578</v>
      </c>
      <c r="B580">
        <v>2019</v>
      </c>
      <c r="C580">
        <v>8</v>
      </c>
      <c r="D580" t="s">
        <v>536</v>
      </c>
      <c r="E580" s="1">
        <v>373211235.00196397</v>
      </c>
      <c r="F580">
        <v>94.718993469560203</v>
      </c>
      <c r="G580" t="s">
        <v>462</v>
      </c>
    </row>
    <row r="581" spans="1:7" x14ac:dyDescent="0.3">
      <c r="A581">
        <v>579</v>
      </c>
      <c r="B581">
        <v>2019</v>
      </c>
      <c r="C581">
        <v>8</v>
      </c>
      <c r="D581" t="s">
        <v>537</v>
      </c>
      <c r="E581" s="1">
        <v>764163399.39539194</v>
      </c>
      <c r="F581">
        <v>110.924560211445</v>
      </c>
      <c r="G581" t="s">
        <v>462</v>
      </c>
    </row>
    <row r="582" spans="1:7" x14ac:dyDescent="0.3">
      <c r="A582">
        <v>580</v>
      </c>
      <c r="B582">
        <v>2019</v>
      </c>
      <c r="C582">
        <v>8</v>
      </c>
      <c r="D582" t="s">
        <v>538</v>
      </c>
      <c r="E582" s="1">
        <v>858617816.921067</v>
      </c>
      <c r="F582">
        <v>137.88264793014901</v>
      </c>
      <c r="G582" t="s">
        <v>462</v>
      </c>
    </row>
    <row r="583" spans="1:7" x14ac:dyDescent="0.3">
      <c r="A583">
        <v>581</v>
      </c>
      <c r="B583">
        <v>2019</v>
      </c>
      <c r="C583">
        <v>8</v>
      </c>
      <c r="D583" t="s">
        <v>539</v>
      </c>
      <c r="E583" s="1">
        <v>876370174.59050906</v>
      </c>
      <c r="F583">
        <v>86.231250595244305</v>
      </c>
      <c r="G583" t="s">
        <v>462</v>
      </c>
    </row>
    <row r="584" spans="1:7" x14ac:dyDescent="0.3">
      <c r="A584">
        <v>582</v>
      </c>
      <c r="B584">
        <v>2019</v>
      </c>
      <c r="C584">
        <v>8</v>
      </c>
      <c r="D584" t="s">
        <v>540</v>
      </c>
      <c r="E584" s="1">
        <v>804741499.92764294</v>
      </c>
      <c r="F584">
        <v>114.249131457053</v>
      </c>
      <c r="G584" t="s">
        <v>462</v>
      </c>
    </row>
    <row r="585" spans="1:7" x14ac:dyDescent="0.3">
      <c r="A585">
        <v>583</v>
      </c>
      <c r="B585">
        <v>2019</v>
      </c>
      <c r="C585">
        <v>8</v>
      </c>
      <c r="D585" t="s">
        <v>541</v>
      </c>
      <c r="E585" s="1">
        <v>617861605.73586905</v>
      </c>
      <c r="F585">
        <v>73.126003876245704</v>
      </c>
      <c r="G585" t="s">
        <v>462</v>
      </c>
    </row>
    <row r="586" spans="1:7" x14ac:dyDescent="0.3">
      <c r="A586">
        <v>584</v>
      </c>
      <c r="B586">
        <v>2019</v>
      </c>
      <c r="C586">
        <v>8</v>
      </c>
      <c r="D586" t="s">
        <v>542</v>
      </c>
      <c r="E586" s="1">
        <v>785791940.80956101</v>
      </c>
      <c r="F586">
        <v>111.792148358044</v>
      </c>
      <c r="G586" t="s">
        <v>462</v>
      </c>
    </row>
    <row r="587" spans="1:7" x14ac:dyDescent="0.3">
      <c r="A587">
        <v>585</v>
      </c>
      <c r="B587">
        <v>2019</v>
      </c>
      <c r="C587">
        <v>8</v>
      </c>
      <c r="D587" t="s">
        <v>543</v>
      </c>
      <c r="E587" s="1">
        <v>750150320.80952597</v>
      </c>
      <c r="F587">
        <v>175.713381027954</v>
      </c>
      <c r="G587" t="s">
        <v>462</v>
      </c>
    </row>
    <row r="588" spans="1:7" x14ac:dyDescent="0.3">
      <c r="A588">
        <v>586</v>
      </c>
      <c r="B588">
        <v>2019</v>
      </c>
      <c r="C588">
        <v>8</v>
      </c>
      <c r="D588" t="s">
        <v>544</v>
      </c>
      <c r="E588" s="1">
        <v>601347817.74143004</v>
      </c>
      <c r="F588">
        <v>102.550721154869</v>
      </c>
      <c r="G588" t="s">
        <v>462</v>
      </c>
    </row>
    <row r="589" spans="1:7" x14ac:dyDescent="0.3">
      <c r="A589">
        <v>587</v>
      </c>
      <c r="B589">
        <v>2019</v>
      </c>
      <c r="C589">
        <v>8</v>
      </c>
      <c r="D589" t="s">
        <v>545</v>
      </c>
      <c r="E589" s="1">
        <v>261838880.85448599</v>
      </c>
      <c r="F589">
        <v>175.73438085041099</v>
      </c>
      <c r="G589" t="s">
        <v>462</v>
      </c>
    </row>
    <row r="590" spans="1:7" x14ac:dyDescent="0.3">
      <c r="A590">
        <v>588</v>
      </c>
      <c r="B590">
        <v>2019</v>
      </c>
      <c r="C590">
        <v>8</v>
      </c>
      <c r="D590" t="s">
        <v>546</v>
      </c>
      <c r="E590" s="1">
        <v>1009812130.74394</v>
      </c>
      <c r="F590">
        <v>135.00525927314601</v>
      </c>
      <c r="G590" t="s">
        <v>462</v>
      </c>
    </row>
    <row r="591" spans="1:7" x14ac:dyDescent="0.3">
      <c r="A591">
        <v>589</v>
      </c>
      <c r="B591">
        <v>2019</v>
      </c>
      <c r="C591">
        <v>8</v>
      </c>
      <c r="D591" t="s">
        <v>547</v>
      </c>
      <c r="E591" s="1">
        <v>213505756.37323001</v>
      </c>
      <c r="F591">
        <v>155.85718808995799</v>
      </c>
      <c r="G591" t="s">
        <v>462</v>
      </c>
    </row>
    <row r="592" spans="1:7" x14ac:dyDescent="0.3">
      <c r="A592">
        <v>590</v>
      </c>
      <c r="B592">
        <v>2019</v>
      </c>
      <c r="C592">
        <v>8</v>
      </c>
      <c r="D592" t="s">
        <v>548</v>
      </c>
      <c r="E592" s="1">
        <v>330653653.57891899</v>
      </c>
      <c r="F592">
        <v>120.359914458671</v>
      </c>
      <c r="G592" t="s">
        <v>462</v>
      </c>
    </row>
    <row r="593" spans="1:7" x14ac:dyDescent="0.3">
      <c r="A593">
        <v>591</v>
      </c>
      <c r="B593">
        <v>2019</v>
      </c>
      <c r="C593">
        <v>8</v>
      </c>
      <c r="D593" t="s">
        <v>549</v>
      </c>
      <c r="E593" s="1">
        <v>340317473.27624798</v>
      </c>
      <c r="F593">
        <v>201.158492893203</v>
      </c>
      <c r="G593" t="s">
        <v>462</v>
      </c>
    </row>
    <row r="594" spans="1:7" x14ac:dyDescent="0.3">
      <c r="A594">
        <v>592</v>
      </c>
      <c r="B594">
        <v>2019</v>
      </c>
      <c r="C594">
        <v>8</v>
      </c>
      <c r="D594" t="s">
        <v>550</v>
      </c>
      <c r="E594" s="1">
        <v>462902185.90183997</v>
      </c>
      <c r="F594">
        <v>120.918350362474</v>
      </c>
      <c r="G594" t="s">
        <v>462</v>
      </c>
    </row>
    <row r="595" spans="1:7" x14ac:dyDescent="0.3">
      <c r="A595">
        <v>593</v>
      </c>
      <c r="B595">
        <v>2019</v>
      </c>
      <c r="C595">
        <v>8</v>
      </c>
      <c r="D595" t="s">
        <v>551</v>
      </c>
      <c r="E595" s="1">
        <v>2890170317.8875699</v>
      </c>
      <c r="F595">
        <v>107.415246974051</v>
      </c>
      <c r="G595" t="s">
        <v>462</v>
      </c>
    </row>
    <row r="596" spans="1:7" x14ac:dyDescent="0.3">
      <c r="A596">
        <v>594</v>
      </c>
      <c r="B596">
        <v>2019</v>
      </c>
      <c r="C596">
        <v>8</v>
      </c>
      <c r="D596" t="s">
        <v>552</v>
      </c>
      <c r="E596" s="1">
        <v>3535028312.8468199</v>
      </c>
      <c r="F596">
        <v>105.692961017309</v>
      </c>
      <c r="G596" t="s">
        <v>462</v>
      </c>
    </row>
    <row r="597" spans="1:7" x14ac:dyDescent="0.3">
      <c r="A597">
        <v>595</v>
      </c>
      <c r="B597">
        <v>2019</v>
      </c>
      <c r="C597">
        <v>8</v>
      </c>
      <c r="D597" t="s">
        <v>553</v>
      </c>
      <c r="E597" s="1">
        <v>2894598812.1732001</v>
      </c>
      <c r="F597">
        <v>70.459875114827497</v>
      </c>
      <c r="G597" t="s">
        <v>462</v>
      </c>
    </row>
    <row r="598" spans="1:7" x14ac:dyDescent="0.3">
      <c r="A598">
        <v>596</v>
      </c>
      <c r="B598">
        <v>2019</v>
      </c>
      <c r="C598">
        <v>8</v>
      </c>
      <c r="D598" t="s">
        <v>554</v>
      </c>
      <c r="E598" s="1">
        <v>1452632504.0955</v>
      </c>
      <c r="F598">
        <v>135.91231151261599</v>
      </c>
      <c r="G598" t="s">
        <v>462</v>
      </c>
    </row>
    <row r="599" spans="1:7" x14ac:dyDescent="0.3">
      <c r="A599">
        <v>597</v>
      </c>
      <c r="B599">
        <v>2019</v>
      </c>
      <c r="C599">
        <v>8</v>
      </c>
      <c r="D599" t="s">
        <v>555</v>
      </c>
      <c r="E599" s="1">
        <v>2721023818.0155802</v>
      </c>
      <c r="F599">
        <v>69.751984051320093</v>
      </c>
      <c r="G599" t="s">
        <v>462</v>
      </c>
    </row>
    <row r="600" spans="1:7" x14ac:dyDescent="0.3">
      <c r="A600">
        <v>598</v>
      </c>
      <c r="B600">
        <v>2019</v>
      </c>
      <c r="C600">
        <v>8</v>
      </c>
      <c r="D600" t="s">
        <v>556</v>
      </c>
      <c r="E600" s="1">
        <v>1004231976.22276</v>
      </c>
      <c r="F600">
        <v>105.270952753465</v>
      </c>
      <c r="G600" t="s">
        <v>462</v>
      </c>
    </row>
    <row r="601" spans="1:7" x14ac:dyDescent="0.3">
      <c r="A601">
        <v>599</v>
      </c>
      <c r="B601">
        <v>2019</v>
      </c>
      <c r="C601">
        <v>8</v>
      </c>
      <c r="D601" t="s">
        <v>557</v>
      </c>
      <c r="E601" s="1">
        <v>913746055.18789399</v>
      </c>
      <c r="F601">
        <v>146.75496707747399</v>
      </c>
      <c r="G601" t="s">
        <v>462</v>
      </c>
    </row>
    <row r="602" spans="1:7" x14ac:dyDescent="0.3">
      <c r="A602">
        <v>600</v>
      </c>
      <c r="B602">
        <v>2019</v>
      </c>
      <c r="C602">
        <v>9</v>
      </c>
      <c r="E602" s="1">
        <v>60992067.262107402</v>
      </c>
      <c r="F602">
        <v>88.531539593016703</v>
      </c>
      <c r="G602" t="s">
        <v>462</v>
      </c>
    </row>
    <row r="603" spans="1:7" x14ac:dyDescent="0.3">
      <c r="A603">
        <v>601</v>
      </c>
      <c r="B603">
        <v>2019</v>
      </c>
      <c r="C603">
        <v>9</v>
      </c>
      <c r="D603" t="s">
        <v>529</v>
      </c>
      <c r="E603" s="1">
        <v>391883147.09036702</v>
      </c>
      <c r="F603">
        <v>123.543660111745</v>
      </c>
      <c r="G603" t="s">
        <v>462</v>
      </c>
    </row>
    <row r="604" spans="1:7" x14ac:dyDescent="0.3">
      <c r="A604">
        <v>602</v>
      </c>
      <c r="B604">
        <v>2019</v>
      </c>
      <c r="C604">
        <v>9</v>
      </c>
      <c r="D604" t="s">
        <v>530</v>
      </c>
      <c r="E604" s="1">
        <v>721005101.94005406</v>
      </c>
      <c r="F604">
        <v>117.27031502277499</v>
      </c>
      <c r="G604" t="s">
        <v>462</v>
      </c>
    </row>
    <row r="605" spans="1:7" x14ac:dyDescent="0.3">
      <c r="A605">
        <v>603</v>
      </c>
      <c r="B605">
        <v>2019</v>
      </c>
      <c r="C605">
        <v>9</v>
      </c>
      <c r="D605" t="s">
        <v>531</v>
      </c>
      <c r="E605" s="1">
        <v>517904900.35716701</v>
      </c>
      <c r="F605">
        <v>149.06306356503501</v>
      </c>
      <c r="G605" t="s">
        <v>462</v>
      </c>
    </row>
    <row r="606" spans="1:7" x14ac:dyDescent="0.3">
      <c r="A606">
        <v>604</v>
      </c>
      <c r="B606">
        <v>2019</v>
      </c>
      <c r="C606">
        <v>9</v>
      </c>
      <c r="D606" t="s">
        <v>532</v>
      </c>
      <c r="E606" s="1">
        <v>913605349.20931494</v>
      </c>
      <c r="F606">
        <v>119.35451695123901</v>
      </c>
      <c r="G606" t="s">
        <v>462</v>
      </c>
    </row>
    <row r="607" spans="1:7" x14ac:dyDescent="0.3">
      <c r="A607">
        <v>605</v>
      </c>
      <c r="B607">
        <v>2019</v>
      </c>
      <c r="C607">
        <v>9</v>
      </c>
      <c r="D607" t="s">
        <v>533</v>
      </c>
      <c r="E607" s="1">
        <v>442592850.86188501</v>
      </c>
      <c r="F607">
        <v>150.55597881981001</v>
      </c>
      <c r="G607" t="s">
        <v>462</v>
      </c>
    </row>
    <row r="608" spans="1:7" x14ac:dyDescent="0.3">
      <c r="A608">
        <v>606</v>
      </c>
      <c r="B608">
        <v>2019</v>
      </c>
      <c r="C608">
        <v>9</v>
      </c>
      <c r="D608" t="s">
        <v>534</v>
      </c>
      <c r="E608" s="1">
        <v>268896321.02501398</v>
      </c>
      <c r="F608">
        <v>115.65987449281999</v>
      </c>
      <c r="G608" t="s">
        <v>462</v>
      </c>
    </row>
    <row r="609" spans="1:7" x14ac:dyDescent="0.3">
      <c r="A609">
        <v>607</v>
      </c>
      <c r="B609">
        <v>2019</v>
      </c>
      <c r="C609">
        <v>9</v>
      </c>
      <c r="D609" t="s">
        <v>535</v>
      </c>
      <c r="E609" s="1">
        <v>374438633.30586201</v>
      </c>
      <c r="F609">
        <v>124.809788578572</v>
      </c>
      <c r="G609" t="s">
        <v>462</v>
      </c>
    </row>
    <row r="610" spans="1:7" x14ac:dyDescent="0.3">
      <c r="A610">
        <v>608</v>
      </c>
      <c r="B610">
        <v>2019</v>
      </c>
      <c r="C610">
        <v>9</v>
      </c>
      <c r="D610" t="s">
        <v>536</v>
      </c>
      <c r="E610" s="1">
        <v>373211235.00196397</v>
      </c>
      <c r="F610">
        <v>130.03626340848299</v>
      </c>
      <c r="G610" t="s">
        <v>462</v>
      </c>
    </row>
    <row r="611" spans="1:7" x14ac:dyDescent="0.3">
      <c r="A611">
        <v>609</v>
      </c>
      <c r="B611">
        <v>2019</v>
      </c>
      <c r="C611">
        <v>9</v>
      </c>
      <c r="D611" t="s">
        <v>537</v>
      </c>
      <c r="E611" s="1">
        <v>764163399.39539194</v>
      </c>
      <c r="F611">
        <v>132.11299028855501</v>
      </c>
      <c r="G611" t="s">
        <v>462</v>
      </c>
    </row>
    <row r="612" spans="1:7" x14ac:dyDescent="0.3">
      <c r="A612">
        <v>610</v>
      </c>
      <c r="B612">
        <v>2019</v>
      </c>
      <c r="C612">
        <v>9</v>
      </c>
      <c r="D612" t="s">
        <v>538</v>
      </c>
      <c r="E612" s="1">
        <v>858617816.921067</v>
      </c>
      <c r="F612">
        <v>140.00312073303499</v>
      </c>
      <c r="G612" t="s">
        <v>462</v>
      </c>
    </row>
    <row r="613" spans="1:7" x14ac:dyDescent="0.3">
      <c r="A613">
        <v>611</v>
      </c>
      <c r="B613">
        <v>2019</v>
      </c>
      <c r="C613">
        <v>9</v>
      </c>
      <c r="D613" t="s">
        <v>539</v>
      </c>
      <c r="E613" s="1">
        <v>876370174.59050906</v>
      </c>
      <c r="F613">
        <v>138.69828450094801</v>
      </c>
      <c r="G613" t="s">
        <v>462</v>
      </c>
    </row>
    <row r="614" spans="1:7" x14ac:dyDescent="0.3">
      <c r="A614">
        <v>612</v>
      </c>
      <c r="B614">
        <v>2019</v>
      </c>
      <c r="C614">
        <v>9</v>
      </c>
      <c r="D614" t="s">
        <v>540</v>
      </c>
      <c r="E614" s="1">
        <v>804741499.92764294</v>
      </c>
      <c r="F614">
        <v>142.80769457808901</v>
      </c>
      <c r="G614" t="s">
        <v>462</v>
      </c>
    </row>
    <row r="615" spans="1:7" x14ac:dyDescent="0.3">
      <c r="A615">
        <v>613</v>
      </c>
      <c r="B615">
        <v>2019</v>
      </c>
      <c r="C615">
        <v>9</v>
      </c>
      <c r="D615" t="s">
        <v>541</v>
      </c>
      <c r="E615" s="1">
        <v>617861605.73586905</v>
      </c>
      <c r="F615">
        <v>108.407208721568</v>
      </c>
      <c r="G615" t="s">
        <v>462</v>
      </c>
    </row>
    <row r="616" spans="1:7" x14ac:dyDescent="0.3">
      <c r="A616">
        <v>614</v>
      </c>
      <c r="B616">
        <v>2019</v>
      </c>
      <c r="C616">
        <v>9</v>
      </c>
      <c r="D616" t="s">
        <v>542</v>
      </c>
      <c r="E616" s="1">
        <v>785791940.80956101</v>
      </c>
      <c r="F616">
        <v>127.64867265579301</v>
      </c>
      <c r="G616" t="s">
        <v>462</v>
      </c>
    </row>
    <row r="617" spans="1:7" x14ac:dyDescent="0.3">
      <c r="A617">
        <v>615</v>
      </c>
      <c r="B617">
        <v>2019</v>
      </c>
      <c r="C617">
        <v>9</v>
      </c>
      <c r="D617" t="s">
        <v>543</v>
      </c>
      <c r="E617" s="1">
        <v>750150320.80952597</v>
      </c>
      <c r="F617">
        <v>156.49633067948201</v>
      </c>
      <c r="G617" t="s">
        <v>462</v>
      </c>
    </row>
    <row r="618" spans="1:7" x14ac:dyDescent="0.3">
      <c r="A618">
        <v>616</v>
      </c>
      <c r="B618">
        <v>2019</v>
      </c>
      <c r="C618">
        <v>9</v>
      </c>
      <c r="D618" t="s">
        <v>544</v>
      </c>
      <c r="E618" s="1">
        <v>601347817.74143004</v>
      </c>
      <c r="F618">
        <v>126.79470666371</v>
      </c>
      <c r="G618" t="s">
        <v>462</v>
      </c>
    </row>
    <row r="619" spans="1:7" x14ac:dyDescent="0.3">
      <c r="A619">
        <v>617</v>
      </c>
      <c r="B619">
        <v>2019</v>
      </c>
      <c r="C619">
        <v>9</v>
      </c>
      <c r="D619" t="s">
        <v>545</v>
      </c>
      <c r="E619" s="1">
        <v>261838880.85448599</v>
      </c>
      <c r="F619">
        <v>178.09986806822499</v>
      </c>
      <c r="G619" t="s">
        <v>462</v>
      </c>
    </row>
    <row r="620" spans="1:7" x14ac:dyDescent="0.3">
      <c r="A620">
        <v>618</v>
      </c>
      <c r="B620">
        <v>2019</v>
      </c>
      <c r="C620">
        <v>9</v>
      </c>
      <c r="D620" t="s">
        <v>546</v>
      </c>
      <c r="E620" s="1">
        <v>1009812130.74394</v>
      </c>
      <c r="F620">
        <v>148.83468748848401</v>
      </c>
      <c r="G620" t="s">
        <v>462</v>
      </c>
    </row>
    <row r="621" spans="1:7" x14ac:dyDescent="0.3">
      <c r="A621">
        <v>619</v>
      </c>
      <c r="B621">
        <v>2019</v>
      </c>
      <c r="C621">
        <v>9</v>
      </c>
      <c r="D621" t="s">
        <v>547</v>
      </c>
      <c r="E621" s="1">
        <v>213505756.37323001</v>
      </c>
      <c r="F621">
        <v>154.64573909709699</v>
      </c>
      <c r="G621" t="s">
        <v>462</v>
      </c>
    </row>
    <row r="622" spans="1:7" x14ac:dyDescent="0.3">
      <c r="A622">
        <v>620</v>
      </c>
      <c r="B622">
        <v>2019</v>
      </c>
      <c r="C622">
        <v>9</v>
      </c>
      <c r="D622" t="s">
        <v>548</v>
      </c>
      <c r="E622" s="1">
        <v>330653653.57891899</v>
      </c>
      <c r="F622">
        <v>128.55165640386201</v>
      </c>
      <c r="G622" t="s">
        <v>462</v>
      </c>
    </row>
    <row r="623" spans="1:7" x14ac:dyDescent="0.3">
      <c r="A623">
        <v>621</v>
      </c>
      <c r="B623">
        <v>2019</v>
      </c>
      <c r="C623">
        <v>9</v>
      </c>
      <c r="D623" t="s">
        <v>549</v>
      </c>
      <c r="E623" s="1">
        <v>340317473.27624798</v>
      </c>
      <c r="F623">
        <v>149.59073220702101</v>
      </c>
      <c r="G623" t="s">
        <v>462</v>
      </c>
    </row>
    <row r="624" spans="1:7" x14ac:dyDescent="0.3">
      <c r="A624">
        <v>622</v>
      </c>
      <c r="B624">
        <v>2019</v>
      </c>
      <c r="C624">
        <v>9</v>
      </c>
      <c r="D624" t="s">
        <v>550</v>
      </c>
      <c r="E624" s="1">
        <v>462902185.90183997</v>
      </c>
      <c r="F624">
        <v>163.688716167716</v>
      </c>
      <c r="G624" t="s">
        <v>462</v>
      </c>
    </row>
    <row r="625" spans="1:7" x14ac:dyDescent="0.3">
      <c r="A625">
        <v>623</v>
      </c>
      <c r="B625">
        <v>2019</v>
      </c>
      <c r="C625">
        <v>9</v>
      </c>
      <c r="D625" t="s">
        <v>551</v>
      </c>
      <c r="E625" s="1">
        <v>2890170317.8875699</v>
      </c>
      <c r="F625">
        <v>102.443767996994</v>
      </c>
      <c r="G625" t="s">
        <v>462</v>
      </c>
    </row>
    <row r="626" spans="1:7" x14ac:dyDescent="0.3">
      <c r="A626">
        <v>624</v>
      </c>
      <c r="B626">
        <v>2019</v>
      </c>
      <c r="C626">
        <v>9</v>
      </c>
      <c r="D626" t="s">
        <v>552</v>
      </c>
      <c r="E626" s="1">
        <v>3535028312.8468199</v>
      </c>
      <c r="F626">
        <v>140.09657540107</v>
      </c>
      <c r="G626" t="s">
        <v>462</v>
      </c>
    </row>
    <row r="627" spans="1:7" x14ac:dyDescent="0.3">
      <c r="A627">
        <v>625</v>
      </c>
      <c r="B627">
        <v>2019</v>
      </c>
      <c r="C627">
        <v>9</v>
      </c>
      <c r="D627" t="s">
        <v>553</v>
      </c>
      <c r="E627" s="1">
        <v>2894598812.1732001</v>
      </c>
      <c r="F627">
        <v>54.478659975614903</v>
      </c>
      <c r="G627" t="s">
        <v>462</v>
      </c>
    </row>
    <row r="628" spans="1:7" x14ac:dyDescent="0.3">
      <c r="A628">
        <v>626</v>
      </c>
      <c r="B628">
        <v>2019</v>
      </c>
      <c r="C628">
        <v>9</v>
      </c>
      <c r="D628" t="s">
        <v>554</v>
      </c>
      <c r="E628" s="1">
        <v>1452632504.0955</v>
      </c>
      <c r="F628">
        <v>109.645231030163</v>
      </c>
      <c r="G628" t="s">
        <v>462</v>
      </c>
    </row>
    <row r="629" spans="1:7" x14ac:dyDescent="0.3">
      <c r="A629">
        <v>627</v>
      </c>
      <c r="B629">
        <v>2019</v>
      </c>
      <c r="C629">
        <v>9</v>
      </c>
      <c r="D629" t="s">
        <v>555</v>
      </c>
      <c r="E629" s="1">
        <v>2721023818.0155802</v>
      </c>
      <c r="F629">
        <v>51.281377812427102</v>
      </c>
      <c r="G629" t="s">
        <v>462</v>
      </c>
    </row>
    <row r="630" spans="1:7" x14ac:dyDescent="0.3">
      <c r="A630">
        <v>628</v>
      </c>
      <c r="B630">
        <v>2019</v>
      </c>
      <c r="C630">
        <v>9</v>
      </c>
      <c r="D630" t="s">
        <v>556</v>
      </c>
      <c r="E630" s="1">
        <v>1004231976.22276</v>
      </c>
      <c r="F630">
        <v>62.045889068724001</v>
      </c>
      <c r="G630" t="s">
        <v>462</v>
      </c>
    </row>
    <row r="631" spans="1:7" x14ac:dyDescent="0.3">
      <c r="A631">
        <v>629</v>
      </c>
      <c r="B631">
        <v>2019</v>
      </c>
      <c r="C631">
        <v>9</v>
      </c>
      <c r="D631" t="s">
        <v>557</v>
      </c>
      <c r="E631" s="1">
        <v>913746055.18789399</v>
      </c>
      <c r="F631">
        <v>131.94616172408701</v>
      </c>
      <c r="G631" t="s">
        <v>462</v>
      </c>
    </row>
    <row r="632" spans="1:7" x14ac:dyDescent="0.3">
      <c r="A632">
        <v>630</v>
      </c>
      <c r="B632">
        <v>2019</v>
      </c>
      <c r="C632">
        <v>10</v>
      </c>
      <c r="E632" s="1">
        <v>60992067.262107402</v>
      </c>
      <c r="F632">
        <v>328.22084645106997</v>
      </c>
      <c r="G632" t="s">
        <v>462</v>
      </c>
    </row>
    <row r="633" spans="1:7" x14ac:dyDescent="0.3">
      <c r="A633">
        <v>631</v>
      </c>
      <c r="B633">
        <v>2019</v>
      </c>
      <c r="C633">
        <v>10</v>
      </c>
      <c r="D633" t="s">
        <v>529</v>
      </c>
      <c r="E633" s="1">
        <v>391883147.09036702</v>
      </c>
      <c r="F633">
        <v>287.81523003624699</v>
      </c>
      <c r="G633" t="s">
        <v>462</v>
      </c>
    </row>
    <row r="634" spans="1:7" x14ac:dyDescent="0.3">
      <c r="A634">
        <v>632</v>
      </c>
      <c r="B634">
        <v>2019</v>
      </c>
      <c r="C634">
        <v>10</v>
      </c>
      <c r="D634" t="s">
        <v>530</v>
      </c>
      <c r="E634" s="1">
        <v>721005101.94005406</v>
      </c>
      <c r="F634">
        <v>231.52232144139501</v>
      </c>
      <c r="G634" t="s">
        <v>462</v>
      </c>
    </row>
    <row r="635" spans="1:7" x14ac:dyDescent="0.3">
      <c r="A635">
        <v>633</v>
      </c>
      <c r="B635">
        <v>2019</v>
      </c>
      <c r="C635">
        <v>10</v>
      </c>
      <c r="D635" t="s">
        <v>531</v>
      </c>
      <c r="E635" s="1">
        <v>517904900.35716701</v>
      </c>
      <c r="F635">
        <v>274.55647883333199</v>
      </c>
      <c r="G635" t="s">
        <v>462</v>
      </c>
    </row>
    <row r="636" spans="1:7" x14ac:dyDescent="0.3">
      <c r="A636">
        <v>634</v>
      </c>
      <c r="B636">
        <v>2019</v>
      </c>
      <c r="C636">
        <v>10</v>
      </c>
      <c r="D636" t="s">
        <v>532</v>
      </c>
      <c r="E636" s="1">
        <v>913605349.20931494</v>
      </c>
      <c r="F636">
        <v>139.949077562121</v>
      </c>
      <c r="G636" t="s">
        <v>462</v>
      </c>
    </row>
    <row r="637" spans="1:7" x14ac:dyDescent="0.3">
      <c r="A637">
        <v>635</v>
      </c>
      <c r="B637">
        <v>2019</v>
      </c>
      <c r="C637">
        <v>10</v>
      </c>
      <c r="D637" t="s">
        <v>533</v>
      </c>
      <c r="E637" s="1">
        <v>442592850.86188501</v>
      </c>
      <c r="F637">
        <v>175.50216176754799</v>
      </c>
      <c r="G637" t="s">
        <v>462</v>
      </c>
    </row>
    <row r="638" spans="1:7" x14ac:dyDescent="0.3">
      <c r="A638">
        <v>636</v>
      </c>
      <c r="B638">
        <v>2019</v>
      </c>
      <c r="C638">
        <v>10</v>
      </c>
      <c r="D638" t="s">
        <v>534</v>
      </c>
      <c r="E638" s="1">
        <v>268896321.02501398</v>
      </c>
      <c r="F638">
        <v>297.850529511189</v>
      </c>
      <c r="G638" t="s">
        <v>462</v>
      </c>
    </row>
    <row r="639" spans="1:7" x14ac:dyDescent="0.3">
      <c r="A639">
        <v>637</v>
      </c>
      <c r="B639">
        <v>2019</v>
      </c>
      <c r="C639">
        <v>10</v>
      </c>
      <c r="D639" t="s">
        <v>535</v>
      </c>
      <c r="E639" s="1">
        <v>374438633.30586201</v>
      </c>
      <c r="F639">
        <v>144.242292966984</v>
      </c>
      <c r="G639" t="s">
        <v>462</v>
      </c>
    </row>
    <row r="640" spans="1:7" x14ac:dyDescent="0.3">
      <c r="A640">
        <v>638</v>
      </c>
      <c r="B640">
        <v>2019</v>
      </c>
      <c r="C640">
        <v>10</v>
      </c>
      <c r="D640" t="s">
        <v>536</v>
      </c>
      <c r="E640" s="1">
        <v>373211235.00196397</v>
      </c>
      <c r="F640">
        <v>343.840023204891</v>
      </c>
      <c r="G640" t="s">
        <v>462</v>
      </c>
    </row>
    <row r="641" spans="1:7" x14ac:dyDescent="0.3">
      <c r="A641">
        <v>639</v>
      </c>
      <c r="B641">
        <v>2019</v>
      </c>
      <c r="C641">
        <v>10</v>
      </c>
      <c r="D641" t="s">
        <v>537</v>
      </c>
      <c r="E641" s="1">
        <v>764163399.39539194</v>
      </c>
      <c r="F641">
        <v>310.68989382250902</v>
      </c>
      <c r="G641" t="s">
        <v>462</v>
      </c>
    </row>
    <row r="642" spans="1:7" x14ac:dyDescent="0.3">
      <c r="A642">
        <v>640</v>
      </c>
      <c r="B642">
        <v>2019</v>
      </c>
      <c r="C642">
        <v>10</v>
      </c>
      <c r="D642" t="s">
        <v>538</v>
      </c>
      <c r="E642" s="1">
        <v>858617816.921067</v>
      </c>
      <c r="F642">
        <v>324.872429978203</v>
      </c>
      <c r="G642" t="s">
        <v>462</v>
      </c>
    </row>
    <row r="643" spans="1:7" x14ac:dyDescent="0.3">
      <c r="A643">
        <v>641</v>
      </c>
      <c r="B643">
        <v>2019</v>
      </c>
      <c r="C643">
        <v>10</v>
      </c>
      <c r="D643" t="s">
        <v>539</v>
      </c>
      <c r="E643" s="1">
        <v>876370174.59050906</v>
      </c>
      <c r="F643">
        <v>327.20548802841301</v>
      </c>
      <c r="G643" t="s">
        <v>462</v>
      </c>
    </row>
    <row r="644" spans="1:7" x14ac:dyDescent="0.3">
      <c r="A644">
        <v>642</v>
      </c>
      <c r="B644">
        <v>2019</v>
      </c>
      <c r="C644">
        <v>10</v>
      </c>
      <c r="D644" t="s">
        <v>540</v>
      </c>
      <c r="E644" s="1">
        <v>804741499.92764294</v>
      </c>
      <c r="F644">
        <v>321.77986753451302</v>
      </c>
      <c r="G644" t="s">
        <v>462</v>
      </c>
    </row>
    <row r="645" spans="1:7" x14ac:dyDescent="0.3">
      <c r="A645">
        <v>643</v>
      </c>
      <c r="B645">
        <v>2019</v>
      </c>
      <c r="C645">
        <v>10</v>
      </c>
      <c r="D645" t="s">
        <v>541</v>
      </c>
      <c r="E645" s="1">
        <v>617861605.73586905</v>
      </c>
      <c r="F645">
        <v>266.15215089113298</v>
      </c>
      <c r="G645" t="s">
        <v>462</v>
      </c>
    </row>
    <row r="646" spans="1:7" x14ac:dyDescent="0.3">
      <c r="A646">
        <v>644</v>
      </c>
      <c r="B646">
        <v>2019</v>
      </c>
      <c r="C646">
        <v>10</v>
      </c>
      <c r="D646" t="s">
        <v>542</v>
      </c>
      <c r="E646" s="1">
        <v>785791940.80956101</v>
      </c>
      <c r="F646">
        <v>284.901700917293</v>
      </c>
      <c r="G646" t="s">
        <v>462</v>
      </c>
    </row>
    <row r="647" spans="1:7" x14ac:dyDescent="0.3">
      <c r="A647">
        <v>645</v>
      </c>
      <c r="B647">
        <v>2019</v>
      </c>
      <c r="C647">
        <v>10</v>
      </c>
      <c r="D647" t="s">
        <v>543</v>
      </c>
      <c r="E647" s="1">
        <v>750150320.80952597</v>
      </c>
      <c r="F647">
        <v>182.83332804883901</v>
      </c>
      <c r="G647" t="s">
        <v>462</v>
      </c>
    </row>
    <row r="648" spans="1:7" x14ac:dyDescent="0.3">
      <c r="A648">
        <v>646</v>
      </c>
      <c r="B648">
        <v>2019</v>
      </c>
      <c r="C648">
        <v>10</v>
      </c>
      <c r="D648" t="s">
        <v>544</v>
      </c>
      <c r="E648" s="1">
        <v>601347817.74143004</v>
      </c>
      <c r="F648">
        <v>160.13073894705701</v>
      </c>
      <c r="G648" t="s">
        <v>462</v>
      </c>
    </row>
    <row r="649" spans="1:7" x14ac:dyDescent="0.3">
      <c r="A649">
        <v>647</v>
      </c>
      <c r="B649">
        <v>2019</v>
      </c>
      <c r="C649">
        <v>10</v>
      </c>
      <c r="D649" t="s">
        <v>545</v>
      </c>
      <c r="E649" s="1">
        <v>261838880.85448599</v>
      </c>
      <c r="F649">
        <v>284.14698237931799</v>
      </c>
      <c r="G649" t="s">
        <v>462</v>
      </c>
    </row>
    <row r="650" spans="1:7" x14ac:dyDescent="0.3">
      <c r="A650">
        <v>648</v>
      </c>
      <c r="B650">
        <v>2019</v>
      </c>
      <c r="C650">
        <v>10</v>
      </c>
      <c r="D650" t="s">
        <v>546</v>
      </c>
      <c r="E650" s="1">
        <v>1009812130.74394</v>
      </c>
      <c r="F650">
        <v>203.262653923247</v>
      </c>
      <c r="G650" t="s">
        <v>462</v>
      </c>
    </row>
    <row r="651" spans="1:7" x14ac:dyDescent="0.3">
      <c r="A651">
        <v>649</v>
      </c>
      <c r="B651">
        <v>2019</v>
      </c>
      <c r="C651">
        <v>10</v>
      </c>
      <c r="D651" t="s">
        <v>547</v>
      </c>
      <c r="E651" s="1">
        <v>213505756.37323001</v>
      </c>
      <c r="F651">
        <v>310.92941727450301</v>
      </c>
      <c r="G651" t="s">
        <v>462</v>
      </c>
    </row>
    <row r="652" spans="1:7" x14ac:dyDescent="0.3">
      <c r="A652">
        <v>650</v>
      </c>
      <c r="B652">
        <v>2019</v>
      </c>
      <c r="C652">
        <v>10</v>
      </c>
      <c r="D652" t="s">
        <v>548</v>
      </c>
      <c r="E652" s="1">
        <v>330653653.57891899</v>
      </c>
      <c r="F652">
        <v>306.86044623933498</v>
      </c>
      <c r="G652" t="s">
        <v>462</v>
      </c>
    </row>
    <row r="653" spans="1:7" x14ac:dyDescent="0.3">
      <c r="A653">
        <v>651</v>
      </c>
      <c r="B653">
        <v>2019</v>
      </c>
      <c r="C653">
        <v>10</v>
      </c>
      <c r="D653" t="s">
        <v>549</v>
      </c>
      <c r="E653" s="1">
        <v>340317473.27624798</v>
      </c>
      <c r="F653">
        <v>251.978991155454</v>
      </c>
      <c r="G653" t="s">
        <v>462</v>
      </c>
    </row>
    <row r="654" spans="1:7" x14ac:dyDescent="0.3">
      <c r="A654">
        <v>652</v>
      </c>
      <c r="B654">
        <v>2019</v>
      </c>
      <c r="C654">
        <v>10</v>
      </c>
      <c r="D654" t="s">
        <v>550</v>
      </c>
      <c r="E654" s="1">
        <v>462902185.90183997</v>
      </c>
      <c r="F654">
        <v>378.553735403438</v>
      </c>
      <c r="G654" t="s">
        <v>462</v>
      </c>
    </row>
    <row r="655" spans="1:7" x14ac:dyDescent="0.3">
      <c r="A655">
        <v>653</v>
      </c>
      <c r="B655">
        <v>2019</v>
      </c>
      <c r="C655">
        <v>10</v>
      </c>
      <c r="D655" t="s">
        <v>551</v>
      </c>
      <c r="E655" s="1">
        <v>2890170317.8875699</v>
      </c>
      <c r="F655">
        <v>136.362896734803</v>
      </c>
      <c r="G655" t="s">
        <v>462</v>
      </c>
    </row>
    <row r="656" spans="1:7" x14ac:dyDescent="0.3">
      <c r="A656">
        <v>654</v>
      </c>
      <c r="B656">
        <v>2019</v>
      </c>
      <c r="C656">
        <v>10</v>
      </c>
      <c r="D656" t="s">
        <v>552</v>
      </c>
      <c r="E656" s="1">
        <v>3535028312.8468199</v>
      </c>
      <c r="F656">
        <v>282.55221809596401</v>
      </c>
      <c r="G656" t="s">
        <v>462</v>
      </c>
    </row>
    <row r="657" spans="1:7" x14ac:dyDescent="0.3">
      <c r="A657">
        <v>655</v>
      </c>
      <c r="B657">
        <v>2019</v>
      </c>
      <c r="C657">
        <v>10</v>
      </c>
      <c r="D657" t="s">
        <v>553</v>
      </c>
      <c r="E657" s="1">
        <v>2894598812.1732001</v>
      </c>
      <c r="F657">
        <v>96.891875336313106</v>
      </c>
      <c r="G657" t="s">
        <v>462</v>
      </c>
    </row>
    <row r="658" spans="1:7" x14ac:dyDescent="0.3">
      <c r="A658">
        <v>656</v>
      </c>
      <c r="B658">
        <v>2019</v>
      </c>
      <c r="C658">
        <v>10</v>
      </c>
      <c r="D658" t="s">
        <v>554</v>
      </c>
      <c r="E658" s="1">
        <v>1452632504.0955</v>
      </c>
      <c r="F658">
        <v>133.75097984879901</v>
      </c>
      <c r="G658" t="s">
        <v>462</v>
      </c>
    </row>
    <row r="659" spans="1:7" x14ac:dyDescent="0.3">
      <c r="A659">
        <v>657</v>
      </c>
      <c r="B659">
        <v>2019</v>
      </c>
      <c r="C659">
        <v>10</v>
      </c>
      <c r="D659" t="s">
        <v>555</v>
      </c>
      <c r="E659" s="1">
        <v>2721023818.0155802</v>
      </c>
      <c r="F659">
        <v>59.934299485131397</v>
      </c>
      <c r="G659" t="s">
        <v>462</v>
      </c>
    </row>
    <row r="660" spans="1:7" x14ac:dyDescent="0.3">
      <c r="A660">
        <v>658</v>
      </c>
      <c r="B660">
        <v>2019</v>
      </c>
      <c r="C660">
        <v>10</v>
      </c>
      <c r="D660" t="s">
        <v>556</v>
      </c>
      <c r="E660" s="1">
        <v>1004231976.22276</v>
      </c>
      <c r="F660">
        <v>75.725904474719698</v>
      </c>
      <c r="G660" t="s">
        <v>462</v>
      </c>
    </row>
    <row r="661" spans="1:7" x14ac:dyDescent="0.3">
      <c r="A661">
        <v>659</v>
      </c>
      <c r="B661">
        <v>2019</v>
      </c>
      <c r="C661">
        <v>10</v>
      </c>
      <c r="D661" t="s">
        <v>557</v>
      </c>
      <c r="E661" s="1">
        <v>913746055.18789399</v>
      </c>
      <c r="F661">
        <v>150.005624660135</v>
      </c>
      <c r="G661" t="s">
        <v>462</v>
      </c>
    </row>
    <row r="662" spans="1:7" x14ac:dyDescent="0.3">
      <c r="A662">
        <v>660</v>
      </c>
      <c r="B662">
        <v>2019</v>
      </c>
      <c r="C662">
        <v>11</v>
      </c>
      <c r="E662" s="1">
        <v>60992067.262107402</v>
      </c>
      <c r="F662">
        <v>197.673839484295</v>
      </c>
      <c r="G662" t="s">
        <v>462</v>
      </c>
    </row>
    <row r="663" spans="1:7" x14ac:dyDescent="0.3">
      <c r="A663">
        <v>661</v>
      </c>
      <c r="B663">
        <v>2019</v>
      </c>
      <c r="C663">
        <v>11</v>
      </c>
      <c r="D663" t="s">
        <v>529</v>
      </c>
      <c r="E663" s="1">
        <v>391883147.09036702</v>
      </c>
      <c r="F663">
        <v>189.00804995297401</v>
      </c>
      <c r="G663" t="s">
        <v>462</v>
      </c>
    </row>
    <row r="664" spans="1:7" x14ac:dyDescent="0.3">
      <c r="A664">
        <v>662</v>
      </c>
      <c r="B664">
        <v>2019</v>
      </c>
      <c r="C664">
        <v>11</v>
      </c>
      <c r="D664" t="s">
        <v>530</v>
      </c>
      <c r="E664" s="1">
        <v>721005101.94005406</v>
      </c>
      <c r="F664">
        <v>191.65252614455699</v>
      </c>
      <c r="G664" t="s">
        <v>462</v>
      </c>
    </row>
    <row r="665" spans="1:7" x14ac:dyDescent="0.3">
      <c r="A665">
        <v>663</v>
      </c>
      <c r="B665">
        <v>2019</v>
      </c>
      <c r="C665">
        <v>11</v>
      </c>
      <c r="D665" t="s">
        <v>531</v>
      </c>
      <c r="E665" s="1">
        <v>517904900.35716701</v>
      </c>
      <c r="F665">
        <v>201.11200970687099</v>
      </c>
      <c r="G665" t="s">
        <v>462</v>
      </c>
    </row>
    <row r="666" spans="1:7" x14ac:dyDescent="0.3">
      <c r="A666">
        <v>664</v>
      </c>
      <c r="B666">
        <v>2019</v>
      </c>
      <c r="C666">
        <v>11</v>
      </c>
      <c r="D666" t="s">
        <v>532</v>
      </c>
      <c r="E666" s="1">
        <v>913605349.20931494</v>
      </c>
      <c r="F666">
        <v>150.52153815663999</v>
      </c>
      <c r="G666" t="s">
        <v>462</v>
      </c>
    </row>
    <row r="667" spans="1:7" x14ac:dyDescent="0.3">
      <c r="A667">
        <v>665</v>
      </c>
      <c r="B667">
        <v>2019</v>
      </c>
      <c r="C667">
        <v>11</v>
      </c>
      <c r="D667" t="s">
        <v>533</v>
      </c>
      <c r="E667" s="1">
        <v>442592850.86188501</v>
      </c>
      <c r="F667">
        <v>172.20057976683199</v>
      </c>
      <c r="G667" t="s">
        <v>462</v>
      </c>
    </row>
    <row r="668" spans="1:7" x14ac:dyDescent="0.3">
      <c r="A668">
        <v>666</v>
      </c>
      <c r="B668">
        <v>2019</v>
      </c>
      <c r="C668">
        <v>11</v>
      </c>
      <c r="D668" t="s">
        <v>534</v>
      </c>
      <c r="E668" s="1">
        <v>268896321.02501398</v>
      </c>
      <c r="F668">
        <v>173.33902392705701</v>
      </c>
      <c r="G668" t="s">
        <v>462</v>
      </c>
    </row>
    <row r="669" spans="1:7" x14ac:dyDescent="0.3">
      <c r="A669">
        <v>667</v>
      </c>
      <c r="B669">
        <v>2019</v>
      </c>
      <c r="C669">
        <v>11</v>
      </c>
      <c r="D669" t="s">
        <v>535</v>
      </c>
      <c r="E669" s="1">
        <v>374438633.30586201</v>
      </c>
      <c r="F669">
        <v>151.1434559866</v>
      </c>
      <c r="G669" t="s">
        <v>462</v>
      </c>
    </row>
    <row r="670" spans="1:7" x14ac:dyDescent="0.3">
      <c r="A670">
        <v>668</v>
      </c>
      <c r="B670">
        <v>2019</v>
      </c>
      <c r="C670">
        <v>11</v>
      </c>
      <c r="D670" t="s">
        <v>536</v>
      </c>
      <c r="E670" s="1">
        <v>373211235.00196397</v>
      </c>
      <c r="F670">
        <v>242.14413812273699</v>
      </c>
      <c r="G670" t="s">
        <v>462</v>
      </c>
    </row>
    <row r="671" spans="1:7" x14ac:dyDescent="0.3">
      <c r="A671">
        <v>669</v>
      </c>
      <c r="B671">
        <v>2019</v>
      </c>
      <c r="C671">
        <v>11</v>
      </c>
      <c r="D671" t="s">
        <v>537</v>
      </c>
      <c r="E671" s="1">
        <v>764163399.39539194</v>
      </c>
      <c r="F671">
        <v>215.062764367949</v>
      </c>
      <c r="G671" t="s">
        <v>462</v>
      </c>
    </row>
    <row r="672" spans="1:7" x14ac:dyDescent="0.3">
      <c r="A672">
        <v>670</v>
      </c>
      <c r="B672">
        <v>2019</v>
      </c>
      <c r="C672">
        <v>11</v>
      </c>
      <c r="D672" t="s">
        <v>538</v>
      </c>
      <c r="E672" s="1">
        <v>858617816.921067</v>
      </c>
      <c r="F672">
        <v>216.93207947564301</v>
      </c>
      <c r="G672" t="s">
        <v>462</v>
      </c>
    </row>
    <row r="673" spans="1:7" x14ac:dyDescent="0.3">
      <c r="A673">
        <v>671</v>
      </c>
      <c r="B673">
        <v>2019</v>
      </c>
      <c r="C673">
        <v>11</v>
      </c>
      <c r="D673" t="s">
        <v>539</v>
      </c>
      <c r="E673" s="1">
        <v>876370174.59050906</v>
      </c>
      <c r="F673">
        <v>227.87134077785601</v>
      </c>
      <c r="G673" t="s">
        <v>462</v>
      </c>
    </row>
    <row r="674" spans="1:7" x14ac:dyDescent="0.3">
      <c r="A674">
        <v>672</v>
      </c>
      <c r="B674">
        <v>2019</v>
      </c>
      <c r="C674">
        <v>11</v>
      </c>
      <c r="D674" t="s">
        <v>540</v>
      </c>
      <c r="E674" s="1">
        <v>804741499.92764294</v>
      </c>
      <c r="F674">
        <v>223.35710456487999</v>
      </c>
      <c r="G674" t="s">
        <v>462</v>
      </c>
    </row>
    <row r="675" spans="1:7" x14ac:dyDescent="0.3">
      <c r="A675">
        <v>673</v>
      </c>
      <c r="B675">
        <v>2019</v>
      </c>
      <c r="C675">
        <v>11</v>
      </c>
      <c r="D675" t="s">
        <v>541</v>
      </c>
      <c r="E675" s="1">
        <v>617861605.73586905</v>
      </c>
      <c r="F675">
        <v>162.10176733553899</v>
      </c>
      <c r="G675" t="s">
        <v>462</v>
      </c>
    </row>
    <row r="676" spans="1:7" x14ac:dyDescent="0.3">
      <c r="A676">
        <v>674</v>
      </c>
      <c r="B676">
        <v>2019</v>
      </c>
      <c r="C676">
        <v>11</v>
      </c>
      <c r="D676" t="s">
        <v>542</v>
      </c>
      <c r="E676" s="1">
        <v>785791940.80956101</v>
      </c>
      <c r="F676">
        <v>204.097387383528</v>
      </c>
      <c r="G676" t="s">
        <v>462</v>
      </c>
    </row>
    <row r="677" spans="1:7" x14ac:dyDescent="0.3">
      <c r="A677">
        <v>675</v>
      </c>
      <c r="B677">
        <v>2019</v>
      </c>
      <c r="C677">
        <v>11</v>
      </c>
      <c r="D677" t="s">
        <v>543</v>
      </c>
      <c r="E677" s="1">
        <v>750150320.80952597</v>
      </c>
      <c r="F677">
        <v>213.135989726422</v>
      </c>
      <c r="G677" t="s">
        <v>462</v>
      </c>
    </row>
    <row r="678" spans="1:7" x14ac:dyDescent="0.3">
      <c r="A678">
        <v>676</v>
      </c>
      <c r="B678">
        <v>2019</v>
      </c>
      <c r="C678">
        <v>11</v>
      </c>
      <c r="D678" t="s">
        <v>544</v>
      </c>
      <c r="E678" s="1">
        <v>601347817.74143004</v>
      </c>
      <c r="F678">
        <v>245.81612523382501</v>
      </c>
      <c r="G678" t="s">
        <v>462</v>
      </c>
    </row>
    <row r="679" spans="1:7" x14ac:dyDescent="0.3">
      <c r="A679">
        <v>677</v>
      </c>
      <c r="B679">
        <v>2019</v>
      </c>
      <c r="C679">
        <v>11</v>
      </c>
      <c r="D679" t="s">
        <v>545</v>
      </c>
      <c r="E679" s="1">
        <v>261838880.85448599</v>
      </c>
      <c r="F679">
        <v>269.93257321473999</v>
      </c>
      <c r="G679" t="s">
        <v>462</v>
      </c>
    </row>
    <row r="680" spans="1:7" x14ac:dyDescent="0.3">
      <c r="A680">
        <v>678</v>
      </c>
      <c r="B680">
        <v>2019</v>
      </c>
      <c r="C680">
        <v>11</v>
      </c>
      <c r="D680" t="s">
        <v>546</v>
      </c>
      <c r="E680" s="1">
        <v>1009812130.74394</v>
      </c>
      <c r="F680">
        <v>236.20683557567099</v>
      </c>
      <c r="G680" t="s">
        <v>462</v>
      </c>
    </row>
    <row r="681" spans="1:7" x14ac:dyDescent="0.3">
      <c r="A681">
        <v>679</v>
      </c>
      <c r="B681">
        <v>2019</v>
      </c>
      <c r="C681">
        <v>11</v>
      </c>
      <c r="D681" t="s">
        <v>547</v>
      </c>
      <c r="E681" s="1">
        <v>213505756.37323001</v>
      </c>
      <c r="F681">
        <v>240.359927155029</v>
      </c>
      <c r="G681" t="s">
        <v>462</v>
      </c>
    </row>
    <row r="682" spans="1:7" x14ac:dyDescent="0.3">
      <c r="A682">
        <v>680</v>
      </c>
      <c r="B682">
        <v>2019</v>
      </c>
      <c r="C682">
        <v>11</v>
      </c>
      <c r="D682" t="s">
        <v>548</v>
      </c>
      <c r="E682" s="1">
        <v>330653653.57891899</v>
      </c>
      <c r="F682">
        <v>223.05739924824101</v>
      </c>
      <c r="G682" t="s">
        <v>462</v>
      </c>
    </row>
    <row r="683" spans="1:7" x14ac:dyDescent="0.3">
      <c r="A683">
        <v>681</v>
      </c>
      <c r="B683">
        <v>2019</v>
      </c>
      <c r="C683">
        <v>11</v>
      </c>
      <c r="D683" t="s">
        <v>549</v>
      </c>
      <c r="E683" s="1">
        <v>340317473.27624798</v>
      </c>
      <c r="F683">
        <v>226.51057728436999</v>
      </c>
      <c r="G683" t="s">
        <v>462</v>
      </c>
    </row>
    <row r="684" spans="1:7" x14ac:dyDescent="0.3">
      <c r="A684">
        <v>682</v>
      </c>
      <c r="B684">
        <v>2019</v>
      </c>
      <c r="C684">
        <v>11</v>
      </c>
      <c r="D684" t="s">
        <v>550</v>
      </c>
      <c r="E684" s="1">
        <v>462902185.90183997</v>
      </c>
      <c r="F684">
        <v>297.79684538583598</v>
      </c>
      <c r="G684" t="s">
        <v>462</v>
      </c>
    </row>
    <row r="685" spans="1:7" x14ac:dyDescent="0.3">
      <c r="A685">
        <v>683</v>
      </c>
      <c r="B685">
        <v>2019</v>
      </c>
      <c r="C685">
        <v>11</v>
      </c>
      <c r="D685" t="s">
        <v>551</v>
      </c>
      <c r="E685" s="1">
        <v>2890170317.8875699</v>
      </c>
      <c r="F685">
        <v>224.68686000351499</v>
      </c>
      <c r="G685" t="s">
        <v>462</v>
      </c>
    </row>
    <row r="686" spans="1:7" x14ac:dyDescent="0.3">
      <c r="A686">
        <v>684</v>
      </c>
      <c r="B686">
        <v>2019</v>
      </c>
      <c r="C686">
        <v>11</v>
      </c>
      <c r="D686" t="s">
        <v>552</v>
      </c>
      <c r="E686" s="1">
        <v>3535028312.8468199</v>
      </c>
      <c r="F686">
        <v>252.63533564258199</v>
      </c>
      <c r="G686" t="s">
        <v>462</v>
      </c>
    </row>
    <row r="687" spans="1:7" x14ac:dyDescent="0.3">
      <c r="A687">
        <v>685</v>
      </c>
      <c r="B687">
        <v>2019</v>
      </c>
      <c r="C687">
        <v>11</v>
      </c>
      <c r="D687" t="s">
        <v>553</v>
      </c>
      <c r="E687" s="1">
        <v>2894598812.1732001</v>
      </c>
      <c r="F687">
        <v>180.718339778851</v>
      </c>
      <c r="G687" t="s">
        <v>462</v>
      </c>
    </row>
    <row r="688" spans="1:7" x14ac:dyDescent="0.3">
      <c r="A688">
        <v>686</v>
      </c>
      <c r="B688">
        <v>2019</v>
      </c>
      <c r="C688">
        <v>11</v>
      </c>
      <c r="D688" t="s">
        <v>554</v>
      </c>
      <c r="E688" s="1">
        <v>1452632504.0955</v>
      </c>
      <c r="F688">
        <v>196.68091698652401</v>
      </c>
      <c r="G688" t="s">
        <v>462</v>
      </c>
    </row>
    <row r="689" spans="1:7" x14ac:dyDescent="0.3">
      <c r="A689">
        <v>687</v>
      </c>
      <c r="B689">
        <v>2019</v>
      </c>
      <c r="C689">
        <v>11</v>
      </c>
      <c r="D689" t="s">
        <v>555</v>
      </c>
      <c r="E689" s="1">
        <v>2721023818.0155802</v>
      </c>
      <c r="F689">
        <v>138.73590153912301</v>
      </c>
      <c r="G689" t="s">
        <v>462</v>
      </c>
    </row>
    <row r="690" spans="1:7" x14ac:dyDescent="0.3">
      <c r="A690">
        <v>688</v>
      </c>
      <c r="B690">
        <v>2019</v>
      </c>
      <c r="C690">
        <v>11</v>
      </c>
      <c r="D690" t="s">
        <v>556</v>
      </c>
      <c r="E690" s="1">
        <v>1004231976.22276</v>
      </c>
      <c r="F690">
        <v>186.21881211059701</v>
      </c>
      <c r="G690" t="s">
        <v>462</v>
      </c>
    </row>
    <row r="691" spans="1:7" x14ac:dyDescent="0.3">
      <c r="A691">
        <v>689</v>
      </c>
      <c r="B691">
        <v>2019</v>
      </c>
      <c r="C691">
        <v>11</v>
      </c>
      <c r="D691" t="s">
        <v>557</v>
      </c>
      <c r="E691" s="1">
        <v>913746055.18789399</v>
      </c>
      <c r="F691">
        <v>217.54941035471799</v>
      </c>
      <c r="G691" t="s">
        <v>462</v>
      </c>
    </row>
    <row r="692" spans="1:7" x14ac:dyDescent="0.3">
      <c r="A692">
        <v>690</v>
      </c>
      <c r="B692">
        <v>2019</v>
      </c>
      <c r="C692">
        <v>12</v>
      </c>
      <c r="E692" s="1">
        <v>60992067.262107402</v>
      </c>
      <c r="F692">
        <v>197.31562378912199</v>
      </c>
      <c r="G692" t="s">
        <v>462</v>
      </c>
    </row>
    <row r="693" spans="1:7" x14ac:dyDescent="0.3">
      <c r="A693">
        <v>691</v>
      </c>
      <c r="B693">
        <v>2019</v>
      </c>
      <c r="C693">
        <v>12</v>
      </c>
      <c r="D693" t="s">
        <v>529</v>
      </c>
      <c r="E693" s="1">
        <v>391883147.09036702</v>
      </c>
      <c r="F693">
        <v>249.257437600652</v>
      </c>
      <c r="G693" t="s">
        <v>462</v>
      </c>
    </row>
    <row r="694" spans="1:7" x14ac:dyDescent="0.3">
      <c r="A694">
        <v>692</v>
      </c>
      <c r="B694">
        <v>2019</v>
      </c>
      <c r="C694">
        <v>12</v>
      </c>
      <c r="D694" t="s">
        <v>530</v>
      </c>
      <c r="E694" s="1">
        <v>721005101.94005406</v>
      </c>
      <c r="F694">
        <v>215.44504643400799</v>
      </c>
      <c r="G694" t="s">
        <v>462</v>
      </c>
    </row>
    <row r="695" spans="1:7" x14ac:dyDescent="0.3">
      <c r="A695">
        <v>693</v>
      </c>
      <c r="B695">
        <v>2019</v>
      </c>
      <c r="C695">
        <v>12</v>
      </c>
      <c r="D695" t="s">
        <v>531</v>
      </c>
      <c r="E695" s="1">
        <v>517904900.35716701</v>
      </c>
      <c r="F695">
        <v>192.147078712563</v>
      </c>
      <c r="G695" t="s">
        <v>462</v>
      </c>
    </row>
    <row r="696" spans="1:7" x14ac:dyDescent="0.3">
      <c r="A696">
        <v>694</v>
      </c>
      <c r="B696">
        <v>2019</v>
      </c>
      <c r="C696">
        <v>12</v>
      </c>
      <c r="D696" t="s">
        <v>532</v>
      </c>
      <c r="E696" s="1">
        <v>913605349.20931494</v>
      </c>
      <c r="F696">
        <v>174.9765810175</v>
      </c>
      <c r="G696" t="s">
        <v>462</v>
      </c>
    </row>
    <row r="697" spans="1:7" x14ac:dyDescent="0.3">
      <c r="A697">
        <v>695</v>
      </c>
      <c r="B697">
        <v>2019</v>
      </c>
      <c r="C697">
        <v>12</v>
      </c>
      <c r="D697" t="s">
        <v>533</v>
      </c>
      <c r="E697" s="1">
        <v>442592850.86188501</v>
      </c>
      <c r="F697">
        <v>166.06683967864299</v>
      </c>
      <c r="G697" t="s">
        <v>462</v>
      </c>
    </row>
    <row r="698" spans="1:7" x14ac:dyDescent="0.3">
      <c r="A698">
        <v>696</v>
      </c>
      <c r="B698">
        <v>2019</v>
      </c>
      <c r="C698">
        <v>12</v>
      </c>
      <c r="D698" t="s">
        <v>534</v>
      </c>
      <c r="E698" s="1">
        <v>268896321.02501398</v>
      </c>
      <c r="F698">
        <v>276.61815714027102</v>
      </c>
      <c r="G698" t="s">
        <v>462</v>
      </c>
    </row>
    <row r="699" spans="1:7" x14ac:dyDescent="0.3">
      <c r="A699">
        <v>697</v>
      </c>
      <c r="B699">
        <v>2019</v>
      </c>
      <c r="C699">
        <v>12</v>
      </c>
      <c r="D699" t="s">
        <v>535</v>
      </c>
      <c r="E699" s="1">
        <v>374438633.30586201</v>
      </c>
      <c r="F699">
        <v>177.46001680295399</v>
      </c>
      <c r="G699" t="s">
        <v>462</v>
      </c>
    </row>
    <row r="700" spans="1:7" x14ac:dyDescent="0.3">
      <c r="A700">
        <v>698</v>
      </c>
      <c r="B700">
        <v>2019</v>
      </c>
      <c r="C700">
        <v>12</v>
      </c>
      <c r="D700" t="s">
        <v>536</v>
      </c>
      <c r="E700" s="1">
        <v>373211235.00196397</v>
      </c>
      <c r="F700">
        <v>231.600998693452</v>
      </c>
      <c r="G700" t="s">
        <v>462</v>
      </c>
    </row>
    <row r="701" spans="1:7" x14ac:dyDescent="0.3">
      <c r="A701">
        <v>699</v>
      </c>
      <c r="B701">
        <v>2019</v>
      </c>
      <c r="C701">
        <v>12</v>
      </c>
      <c r="D701" t="s">
        <v>537</v>
      </c>
      <c r="E701" s="1">
        <v>764163399.39539194</v>
      </c>
      <c r="F701">
        <v>237.01223543853499</v>
      </c>
      <c r="G701" t="s">
        <v>462</v>
      </c>
    </row>
    <row r="702" spans="1:7" x14ac:dyDescent="0.3">
      <c r="A702">
        <v>700</v>
      </c>
      <c r="B702">
        <v>2019</v>
      </c>
      <c r="C702">
        <v>12</v>
      </c>
      <c r="D702" t="s">
        <v>538</v>
      </c>
      <c r="E702" s="1">
        <v>858617816.921067</v>
      </c>
      <c r="F702">
        <v>244.42508932749001</v>
      </c>
      <c r="G702" t="s">
        <v>462</v>
      </c>
    </row>
    <row r="703" spans="1:7" x14ac:dyDescent="0.3">
      <c r="A703">
        <v>701</v>
      </c>
      <c r="B703">
        <v>2019</v>
      </c>
      <c r="C703">
        <v>12</v>
      </c>
      <c r="D703" t="s">
        <v>539</v>
      </c>
      <c r="E703" s="1">
        <v>876370174.59050906</v>
      </c>
      <c r="F703">
        <v>234.02856729186999</v>
      </c>
      <c r="G703" t="s">
        <v>462</v>
      </c>
    </row>
    <row r="704" spans="1:7" x14ac:dyDescent="0.3">
      <c r="A704">
        <v>702</v>
      </c>
      <c r="B704">
        <v>2019</v>
      </c>
      <c r="C704">
        <v>12</v>
      </c>
      <c r="D704" t="s">
        <v>540</v>
      </c>
      <c r="E704" s="1">
        <v>804741499.92764294</v>
      </c>
      <c r="F704">
        <v>255.25056287613199</v>
      </c>
      <c r="G704" t="s">
        <v>462</v>
      </c>
    </row>
    <row r="705" spans="1:7" x14ac:dyDescent="0.3">
      <c r="A705">
        <v>703</v>
      </c>
      <c r="B705">
        <v>2019</v>
      </c>
      <c r="C705">
        <v>12</v>
      </c>
      <c r="D705" t="s">
        <v>541</v>
      </c>
      <c r="E705" s="1">
        <v>617861605.73586905</v>
      </c>
      <c r="F705">
        <v>177.50799119243499</v>
      </c>
      <c r="G705" t="s">
        <v>462</v>
      </c>
    </row>
    <row r="706" spans="1:7" x14ac:dyDescent="0.3">
      <c r="A706">
        <v>704</v>
      </c>
      <c r="B706">
        <v>2019</v>
      </c>
      <c r="C706">
        <v>12</v>
      </c>
      <c r="D706" t="s">
        <v>542</v>
      </c>
      <c r="E706" s="1">
        <v>785791940.80956101</v>
      </c>
      <c r="F706">
        <v>260.792394582763</v>
      </c>
      <c r="G706" t="s">
        <v>462</v>
      </c>
    </row>
    <row r="707" spans="1:7" x14ac:dyDescent="0.3">
      <c r="A707">
        <v>705</v>
      </c>
      <c r="B707">
        <v>2019</v>
      </c>
      <c r="C707">
        <v>12</v>
      </c>
      <c r="D707" t="s">
        <v>543</v>
      </c>
      <c r="E707" s="1">
        <v>750150320.80952597</v>
      </c>
      <c r="F707">
        <v>266.68397085566102</v>
      </c>
      <c r="G707" t="s">
        <v>462</v>
      </c>
    </row>
    <row r="708" spans="1:7" x14ac:dyDescent="0.3">
      <c r="A708">
        <v>706</v>
      </c>
      <c r="B708">
        <v>2019</v>
      </c>
      <c r="C708">
        <v>12</v>
      </c>
      <c r="D708" t="s">
        <v>544</v>
      </c>
      <c r="E708" s="1">
        <v>601347817.74143004</v>
      </c>
      <c r="F708">
        <v>329.07905705596602</v>
      </c>
      <c r="G708" t="s">
        <v>462</v>
      </c>
    </row>
    <row r="709" spans="1:7" x14ac:dyDescent="0.3">
      <c r="A709">
        <v>707</v>
      </c>
      <c r="B709">
        <v>2019</v>
      </c>
      <c r="C709">
        <v>12</v>
      </c>
      <c r="D709" t="s">
        <v>545</v>
      </c>
      <c r="E709" s="1">
        <v>261838880.85448599</v>
      </c>
      <c r="F709">
        <v>314.95690940494899</v>
      </c>
      <c r="G709" t="s">
        <v>462</v>
      </c>
    </row>
    <row r="710" spans="1:7" x14ac:dyDescent="0.3">
      <c r="A710">
        <v>708</v>
      </c>
      <c r="B710">
        <v>2019</v>
      </c>
      <c r="C710">
        <v>12</v>
      </c>
      <c r="D710" t="s">
        <v>546</v>
      </c>
      <c r="E710" s="1">
        <v>1009812130.74394</v>
      </c>
      <c r="F710">
        <v>304.89154443267103</v>
      </c>
      <c r="G710" t="s">
        <v>462</v>
      </c>
    </row>
    <row r="711" spans="1:7" x14ac:dyDescent="0.3">
      <c r="A711">
        <v>709</v>
      </c>
      <c r="B711">
        <v>2019</v>
      </c>
      <c r="C711">
        <v>12</v>
      </c>
      <c r="D711" t="s">
        <v>547</v>
      </c>
      <c r="E711" s="1">
        <v>213505756.37323001</v>
      </c>
      <c r="F711">
        <v>284.85909132450399</v>
      </c>
      <c r="G711" t="s">
        <v>462</v>
      </c>
    </row>
    <row r="712" spans="1:7" x14ac:dyDescent="0.3">
      <c r="A712">
        <v>710</v>
      </c>
      <c r="B712">
        <v>2019</v>
      </c>
      <c r="C712">
        <v>12</v>
      </c>
      <c r="D712" t="s">
        <v>548</v>
      </c>
      <c r="E712" s="1">
        <v>330653653.57891899</v>
      </c>
      <c r="F712">
        <v>298.24200006114597</v>
      </c>
      <c r="G712" t="s">
        <v>462</v>
      </c>
    </row>
    <row r="713" spans="1:7" x14ac:dyDescent="0.3">
      <c r="A713">
        <v>711</v>
      </c>
      <c r="B713">
        <v>2019</v>
      </c>
      <c r="C713">
        <v>12</v>
      </c>
      <c r="D713" t="s">
        <v>549</v>
      </c>
      <c r="E713" s="1">
        <v>340317473.27624798</v>
      </c>
      <c r="F713">
        <v>263.72099866562297</v>
      </c>
      <c r="G713" t="s">
        <v>462</v>
      </c>
    </row>
    <row r="714" spans="1:7" x14ac:dyDescent="0.3">
      <c r="A714">
        <v>712</v>
      </c>
      <c r="B714">
        <v>2019</v>
      </c>
      <c r="C714">
        <v>12</v>
      </c>
      <c r="D714" t="s">
        <v>550</v>
      </c>
      <c r="E714" s="1">
        <v>462902185.90183997</v>
      </c>
      <c r="F714">
        <v>273.88984497462297</v>
      </c>
      <c r="G714" t="s">
        <v>462</v>
      </c>
    </row>
    <row r="715" spans="1:7" x14ac:dyDescent="0.3">
      <c r="A715">
        <v>713</v>
      </c>
      <c r="B715">
        <v>2019</v>
      </c>
      <c r="C715">
        <v>12</v>
      </c>
      <c r="D715" t="s">
        <v>551</v>
      </c>
      <c r="E715" s="1">
        <v>2890170317.8875699</v>
      </c>
      <c r="F715">
        <v>292.90379255700799</v>
      </c>
      <c r="G715" t="s">
        <v>462</v>
      </c>
    </row>
    <row r="716" spans="1:7" x14ac:dyDescent="0.3">
      <c r="A716">
        <v>714</v>
      </c>
      <c r="B716">
        <v>2019</v>
      </c>
      <c r="C716">
        <v>12</v>
      </c>
      <c r="D716" t="s">
        <v>552</v>
      </c>
      <c r="E716" s="1">
        <v>3535028312.8468199</v>
      </c>
      <c r="F716">
        <v>276.79164314288499</v>
      </c>
      <c r="G716" t="s">
        <v>462</v>
      </c>
    </row>
    <row r="717" spans="1:7" x14ac:dyDescent="0.3">
      <c r="A717">
        <v>715</v>
      </c>
      <c r="B717">
        <v>2019</v>
      </c>
      <c r="C717">
        <v>12</v>
      </c>
      <c r="D717" t="s">
        <v>553</v>
      </c>
      <c r="E717" s="1">
        <v>2894598812.1732001</v>
      </c>
      <c r="F717">
        <v>300.74072765093899</v>
      </c>
      <c r="G717" t="s">
        <v>462</v>
      </c>
    </row>
    <row r="718" spans="1:7" x14ac:dyDescent="0.3">
      <c r="A718">
        <v>716</v>
      </c>
      <c r="B718">
        <v>2019</v>
      </c>
      <c r="C718">
        <v>12</v>
      </c>
      <c r="D718" t="s">
        <v>554</v>
      </c>
      <c r="E718" s="1">
        <v>1452632504.0955</v>
      </c>
      <c r="F718">
        <v>290.93904276274702</v>
      </c>
      <c r="G718" t="s">
        <v>462</v>
      </c>
    </row>
    <row r="719" spans="1:7" x14ac:dyDescent="0.3">
      <c r="A719">
        <v>717</v>
      </c>
      <c r="B719">
        <v>2019</v>
      </c>
      <c r="C719">
        <v>12</v>
      </c>
      <c r="D719" t="s">
        <v>555</v>
      </c>
      <c r="E719" s="1">
        <v>2721023818.0155802</v>
      </c>
      <c r="F719">
        <v>269.52383525458401</v>
      </c>
      <c r="G719" t="s">
        <v>462</v>
      </c>
    </row>
    <row r="720" spans="1:7" x14ac:dyDescent="0.3">
      <c r="A720">
        <v>718</v>
      </c>
      <c r="B720">
        <v>2019</v>
      </c>
      <c r="C720">
        <v>12</v>
      </c>
      <c r="D720" t="s">
        <v>556</v>
      </c>
      <c r="E720" s="1">
        <v>1004231976.22276</v>
      </c>
      <c r="F720">
        <v>264.68208162017697</v>
      </c>
      <c r="G720" t="s">
        <v>462</v>
      </c>
    </row>
    <row r="721" spans="1:7" x14ac:dyDescent="0.3">
      <c r="A721">
        <v>719</v>
      </c>
      <c r="B721">
        <v>2019</v>
      </c>
      <c r="C721">
        <v>12</v>
      </c>
      <c r="D721" t="s">
        <v>557</v>
      </c>
      <c r="E721" s="1">
        <v>913746055.18789399</v>
      </c>
      <c r="F721">
        <v>307.98036303169602</v>
      </c>
      <c r="G721" t="s">
        <v>462</v>
      </c>
    </row>
    <row r="722" spans="1:7" x14ac:dyDescent="0.3">
      <c r="A722">
        <v>720</v>
      </c>
      <c r="B722">
        <v>2020</v>
      </c>
      <c r="C722">
        <v>1</v>
      </c>
      <c r="E722" s="1">
        <v>60992067.262107402</v>
      </c>
      <c r="F722">
        <v>116.669852514206</v>
      </c>
      <c r="G722" t="s">
        <v>462</v>
      </c>
    </row>
    <row r="723" spans="1:7" x14ac:dyDescent="0.3">
      <c r="A723">
        <v>721</v>
      </c>
      <c r="B723">
        <v>2020</v>
      </c>
      <c r="C723">
        <v>1</v>
      </c>
      <c r="D723" t="s">
        <v>529</v>
      </c>
      <c r="E723" s="1">
        <v>391883147.09036702</v>
      </c>
      <c r="F723">
        <v>154.647762957053</v>
      </c>
      <c r="G723" t="s">
        <v>462</v>
      </c>
    </row>
    <row r="724" spans="1:7" x14ac:dyDescent="0.3">
      <c r="A724">
        <v>722</v>
      </c>
      <c r="B724">
        <v>2020</v>
      </c>
      <c r="C724">
        <v>1</v>
      </c>
      <c r="D724" t="s">
        <v>530</v>
      </c>
      <c r="E724" s="1">
        <v>721005101.94005406</v>
      </c>
      <c r="F724">
        <v>144.73123944120101</v>
      </c>
      <c r="G724" t="s">
        <v>462</v>
      </c>
    </row>
    <row r="725" spans="1:7" x14ac:dyDescent="0.3">
      <c r="A725">
        <v>723</v>
      </c>
      <c r="B725">
        <v>2020</v>
      </c>
      <c r="C725">
        <v>1</v>
      </c>
      <c r="D725" t="s">
        <v>531</v>
      </c>
      <c r="E725" s="1">
        <v>517904900.35716701</v>
      </c>
      <c r="F725">
        <v>120.77793908997501</v>
      </c>
      <c r="G725" t="s">
        <v>462</v>
      </c>
    </row>
    <row r="726" spans="1:7" x14ac:dyDescent="0.3">
      <c r="A726">
        <v>724</v>
      </c>
      <c r="B726">
        <v>2020</v>
      </c>
      <c r="C726">
        <v>1</v>
      </c>
      <c r="D726" t="s">
        <v>532</v>
      </c>
      <c r="E726" s="1">
        <v>913605349.20931494</v>
      </c>
      <c r="F726">
        <v>92.697794385239902</v>
      </c>
      <c r="G726" t="s">
        <v>462</v>
      </c>
    </row>
    <row r="727" spans="1:7" x14ac:dyDescent="0.3">
      <c r="A727">
        <v>725</v>
      </c>
      <c r="B727">
        <v>2020</v>
      </c>
      <c r="C727">
        <v>1</v>
      </c>
      <c r="D727" t="s">
        <v>533</v>
      </c>
      <c r="E727" s="1">
        <v>442592850.86188501</v>
      </c>
      <c r="F727">
        <v>93.445515521139001</v>
      </c>
      <c r="G727" t="s">
        <v>462</v>
      </c>
    </row>
    <row r="728" spans="1:7" x14ac:dyDescent="0.3">
      <c r="A728">
        <v>726</v>
      </c>
      <c r="B728">
        <v>2020</v>
      </c>
      <c r="C728">
        <v>1</v>
      </c>
      <c r="D728" t="s">
        <v>534</v>
      </c>
      <c r="E728" s="1">
        <v>268896321.02501398</v>
      </c>
      <c r="F728">
        <v>145.83496652137401</v>
      </c>
      <c r="G728" t="s">
        <v>462</v>
      </c>
    </row>
    <row r="729" spans="1:7" x14ac:dyDescent="0.3">
      <c r="A729">
        <v>727</v>
      </c>
      <c r="B729">
        <v>2020</v>
      </c>
      <c r="C729">
        <v>1</v>
      </c>
      <c r="D729" t="s">
        <v>535</v>
      </c>
      <c r="E729" s="1">
        <v>374438633.30586201</v>
      </c>
      <c r="F729">
        <v>92.129343997039697</v>
      </c>
      <c r="G729" t="s">
        <v>462</v>
      </c>
    </row>
    <row r="730" spans="1:7" x14ac:dyDescent="0.3">
      <c r="A730">
        <v>728</v>
      </c>
      <c r="B730">
        <v>2020</v>
      </c>
      <c r="C730">
        <v>1</v>
      </c>
      <c r="D730" t="s">
        <v>536</v>
      </c>
      <c r="E730" s="1">
        <v>373211235.00196397</v>
      </c>
      <c r="F730">
        <v>140.18110081357</v>
      </c>
      <c r="G730" t="s">
        <v>462</v>
      </c>
    </row>
    <row r="731" spans="1:7" x14ac:dyDescent="0.3">
      <c r="A731">
        <v>729</v>
      </c>
      <c r="B731">
        <v>2020</v>
      </c>
      <c r="C731">
        <v>1</v>
      </c>
      <c r="D731" t="s">
        <v>537</v>
      </c>
      <c r="E731" s="1">
        <v>764163399.39539194</v>
      </c>
      <c r="F731">
        <v>137.758066423272</v>
      </c>
      <c r="G731" t="s">
        <v>462</v>
      </c>
    </row>
    <row r="732" spans="1:7" x14ac:dyDescent="0.3">
      <c r="A732">
        <v>730</v>
      </c>
      <c r="B732">
        <v>2020</v>
      </c>
      <c r="C732">
        <v>1</v>
      </c>
      <c r="D732" t="s">
        <v>538</v>
      </c>
      <c r="E732" s="1">
        <v>858617816.921067</v>
      </c>
      <c r="F732">
        <v>150.70751431709999</v>
      </c>
      <c r="G732" t="s">
        <v>462</v>
      </c>
    </row>
    <row r="733" spans="1:7" x14ac:dyDescent="0.3">
      <c r="A733">
        <v>731</v>
      </c>
      <c r="B733">
        <v>2020</v>
      </c>
      <c r="C733">
        <v>1</v>
      </c>
      <c r="D733" t="s">
        <v>539</v>
      </c>
      <c r="E733" s="1">
        <v>876370174.59050906</v>
      </c>
      <c r="F733">
        <v>136.34596522888</v>
      </c>
      <c r="G733" t="s">
        <v>462</v>
      </c>
    </row>
    <row r="734" spans="1:7" x14ac:dyDescent="0.3">
      <c r="A734">
        <v>732</v>
      </c>
      <c r="B734">
        <v>2020</v>
      </c>
      <c r="C734">
        <v>1</v>
      </c>
      <c r="D734" t="s">
        <v>540</v>
      </c>
      <c r="E734" s="1">
        <v>804741499.92764294</v>
      </c>
      <c r="F734">
        <v>137.070071153935</v>
      </c>
      <c r="G734" t="s">
        <v>462</v>
      </c>
    </row>
    <row r="735" spans="1:7" x14ac:dyDescent="0.3">
      <c r="A735">
        <v>733</v>
      </c>
      <c r="B735">
        <v>2020</v>
      </c>
      <c r="C735">
        <v>1</v>
      </c>
      <c r="D735" t="s">
        <v>541</v>
      </c>
      <c r="E735" s="1">
        <v>617861605.73586905</v>
      </c>
      <c r="F735">
        <v>110.257612975443</v>
      </c>
      <c r="G735" t="s">
        <v>462</v>
      </c>
    </row>
    <row r="736" spans="1:7" x14ac:dyDescent="0.3">
      <c r="A736">
        <v>734</v>
      </c>
      <c r="B736">
        <v>2020</v>
      </c>
      <c r="C736">
        <v>1</v>
      </c>
      <c r="D736" t="s">
        <v>542</v>
      </c>
      <c r="E736" s="1">
        <v>785791940.80956101</v>
      </c>
      <c r="F736">
        <v>133.97527569737699</v>
      </c>
      <c r="G736" t="s">
        <v>462</v>
      </c>
    </row>
    <row r="737" spans="1:7" x14ac:dyDescent="0.3">
      <c r="A737">
        <v>735</v>
      </c>
      <c r="B737">
        <v>2020</v>
      </c>
      <c r="C737">
        <v>1</v>
      </c>
      <c r="D737" t="s">
        <v>543</v>
      </c>
      <c r="E737" s="1">
        <v>750150320.80952597</v>
      </c>
      <c r="F737">
        <v>133.38754534761799</v>
      </c>
      <c r="G737" t="s">
        <v>462</v>
      </c>
    </row>
    <row r="738" spans="1:7" x14ac:dyDescent="0.3">
      <c r="A738">
        <v>736</v>
      </c>
      <c r="B738">
        <v>2020</v>
      </c>
      <c r="C738">
        <v>1</v>
      </c>
      <c r="D738" t="s">
        <v>544</v>
      </c>
      <c r="E738" s="1">
        <v>601347817.74143004</v>
      </c>
      <c r="F738">
        <v>202.48274073381299</v>
      </c>
      <c r="G738" t="s">
        <v>462</v>
      </c>
    </row>
    <row r="739" spans="1:7" x14ac:dyDescent="0.3">
      <c r="A739">
        <v>737</v>
      </c>
      <c r="B739">
        <v>2020</v>
      </c>
      <c r="C739">
        <v>1</v>
      </c>
      <c r="D739" t="s">
        <v>545</v>
      </c>
      <c r="E739" s="1">
        <v>261838880.85448599</v>
      </c>
      <c r="F739">
        <v>180.519317800122</v>
      </c>
      <c r="G739" t="s">
        <v>462</v>
      </c>
    </row>
    <row r="740" spans="1:7" x14ac:dyDescent="0.3">
      <c r="A740">
        <v>738</v>
      </c>
      <c r="B740">
        <v>2020</v>
      </c>
      <c r="C740">
        <v>1</v>
      </c>
      <c r="D740" t="s">
        <v>546</v>
      </c>
      <c r="E740" s="1">
        <v>1009812130.74394</v>
      </c>
      <c r="F740">
        <v>175.762556531027</v>
      </c>
      <c r="G740" t="s">
        <v>462</v>
      </c>
    </row>
    <row r="741" spans="1:7" x14ac:dyDescent="0.3">
      <c r="A741">
        <v>739</v>
      </c>
      <c r="B741">
        <v>2020</v>
      </c>
      <c r="C741">
        <v>1</v>
      </c>
      <c r="D741" t="s">
        <v>547</v>
      </c>
      <c r="E741" s="1">
        <v>213505756.37323001</v>
      </c>
      <c r="F741">
        <v>173.79251909474499</v>
      </c>
      <c r="G741" t="s">
        <v>462</v>
      </c>
    </row>
    <row r="742" spans="1:7" x14ac:dyDescent="0.3">
      <c r="A742">
        <v>740</v>
      </c>
      <c r="B742">
        <v>2020</v>
      </c>
      <c r="C742">
        <v>1</v>
      </c>
      <c r="D742" t="s">
        <v>548</v>
      </c>
      <c r="E742" s="1">
        <v>330653653.57891899</v>
      </c>
      <c r="F742">
        <v>157.01506452568799</v>
      </c>
      <c r="G742" t="s">
        <v>462</v>
      </c>
    </row>
    <row r="743" spans="1:7" x14ac:dyDescent="0.3">
      <c r="A743">
        <v>741</v>
      </c>
      <c r="B743">
        <v>2020</v>
      </c>
      <c r="C743">
        <v>1</v>
      </c>
      <c r="D743" t="s">
        <v>549</v>
      </c>
      <c r="E743" s="1">
        <v>340317473.27624798</v>
      </c>
      <c r="F743">
        <v>149.27377228566601</v>
      </c>
      <c r="G743" t="s">
        <v>462</v>
      </c>
    </row>
    <row r="744" spans="1:7" x14ac:dyDescent="0.3">
      <c r="A744">
        <v>742</v>
      </c>
      <c r="B744">
        <v>2020</v>
      </c>
      <c r="C744">
        <v>1</v>
      </c>
      <c r="D744" t="s">
        <v>550</v>
      </c>
      <c r="E744" s="1">
        <v>462902185.90183997</v>
      </c>
      <c r="F744">
        <v>160.08096029814001</v>
      </c>
      <c r="G744" t="s">
        <v>462</v>
      </c>
    </row>
    <row r="745" spans="1:7" x14ac:dyDescent="0.3">
      <c r="A745">
        <v>743</v>
      </c>
      <c r="B745">
        <v>2020</v>
      </c>
      <c r="C745">
        <v>1</v>
      </c>
      <c r="D745" t="s">
        <v>551</v>
      </c>
      <c r="E745" s="1">
        <v>2890170317.8875699</v>
      </c>
      <c r="F745">
        <v>209.068119844498</v>
      </c>
      <c r="G745" t="s">
        <v>462</v>
      </c>
    </row>
    <row r="746" spans="1:7" x14ac:dyDescent="0.3">
      <c r="A746">
        <v>744</v>
      </c>
      <c r="B746">
        <v>2020</v>
      </c>
      <c r="C746">
        <v>1</v>
      </c>
      <c r="D746" t="s">
        <v>552</v>
      </c>
      <c r="E746" s="1">
        <v>3535028312.8468199</v>
      </c>
      <c r="F746">
        <v>172.49593199620301</v>
      </c>
      <c r="G746" t="s">
        <v>462</v>
      </c>
    </row>
    <row r="747" spans="1:7" x14ac:dyDescent="0.3">
      <c r="A747">
        <v>745</v>
      </c>
      <c r="B747">
        <v>2020</v>
      </c>
      <c r="C747">
        <v>1</v>
      </c>
      <c r="D747" t="s">
        <v>553</v>
      </c>
      <c r="E747" s="1">
        <v>2894598812.1732001</v>
      </c>
      <c r="F747">
        <v>206.53220944714101</v>
      </c>
      <c r="G747" t="s">
        <v>462</v>
      </c>
    </row>
    <row r="748" spans="1:7" x14ac:dyDescent="0.3">
      <c r="A748">
        <v>746</v>
      </c>
      <c r="B748">
        <v>2020</v>
      </c>
      <c r="C748">
        <v>1</v>
      </c>
      <c r="D748" t="s">
        <v>554</v>
      </c>
      <c r="E748" s="1">
        <v>1452632504.0955</v>
      </c>
      <c r="F748">
        <v>150.794950591564</v>
      </c>
      <c r="G748" t="s">
        <v>462</v>
      </c>
    </row>
    <row r="749" spans="1:7" x14ac:dyDescent="0.3">
      <c r="A749">
        <v>747</v>
      </c>
      <c r="B749">
        <v>2020</v>
      </c>
      <c r="C749">
        <v>1</v>
      </c>
      <c r="D749" t="s">
        <v>555</v>
      </c>
      <c r="E749" s="1">
        <v>2721023818.0155802</v>
      </c>
      <c r="F749">
        <v>161.996972787206</v>
      </c>
      <c r="G749" t="s">
        <v>462</v>
      </c>
    </row>
    <row r="750" spans="1:7" x14ac:dyDescent="0.3">
      <c r="A750">
        <v>748</v>
      </c>
      <c r="B750">
        <v>2020</v>
      </c>
      <c r="C750">
        <v>1</v>
      </c>
      <c r="D750" t="s">
        <v>556</v>
      </c>
      <c r="E750" s="1">
        <v>1004231976.22276</v>
      </c>
      <c r="F750">
        <v>188.143157136284</v>
      </c>
      <c r="G750" t="s">
        <v>462</v>
      </c>
    </row>
    <row r="751" spans="1:7" x14ac:dyDescent="0.3">
      <c r="A751">
        <v>749</v>
      </c>
      <c r="B751">
        <v>2020</v>
      </c>
      <c r="C751">
        <v>1</v>
      </c>
      <c r="D751" t="s">
        <v>557</v>
      </c>
      <c r="E751" s="1">
        <v>913746055.18789399</v>
      </c>
      <c r="F751">
        <v>161.20406732981201</v>
      </c>
      <c r="G751" t="s">
        <v>462</v>
      </c>
    </row>
    <row r="752" spans="1:7" x14ac:dyDescent="0.3">
      <c r="A752">
        <v>750</v>
      </c>
      <c r="B752">
        <v>2020</v>
      </c>
      <c r="C752">
        <v>2</v>
      </c>
      <c r="E752" s="1">
        <v>60992067.262107402</v>
      </c>
      <c r="F752">
        <v>66.295042633439905</v>
      </c>
      <c r="G752" t="s">
        <v>462</v>
      </c>
    </row>
    <row r="753" spans="1:7" x14ac:dyDescent="0.3">
      <c r="A753">
        <v>751</v>
      </c>
      <c r="B753">
        <v>2020</v>
      </c>
      <c r="C753">
        <v>2</v>
      </c>
      <c r="D753" t="s">
        <v>529</v>
      </c>
      <c r="E753" s="1">
        <v>391883147.09036702</v>
      </c>
      <c r="F753">
        <v>104.351469585708</v>
      </c>
      <c r="G753" t="s">
        <v>462</v>
      </c>
    </row>
    <row r="754" spans="1:7" x14ac:dyDescent="0.3">
      <c r="A754">
        <v>752</v>
      </c>
      <c r="B754">
        <v>2020</v>
      </c>
      <c r="C754">
        <v>2</v>
      </c>
      <c r="D754" t="s">
        <v>530</v>
      </c>
      <c r="E754" s="1">
        <v>721005101.94005406</v>
      </c>
      <c r="F754">
        <v>94.033578488144002</v>
      </c>
      <c r="G754" t="s">
        <v>462</v>
      </c>
    </row>
    <row r="755" spans="1:7" x14ac:dyDescent="0.3">
      <c r="A755">
        <v>753</v>
      </c>
      <c r="B755">
        <v>2020</v>
      </c>
      <c r="C755">
        <v>2</v>
      </c>
      <c r="D755" t="s">
        <v>531</v>
      </c>
      <c r="E755" s="1">
        <v>517904900.35716701</v>
      </c>
      <c r="F755">
        <v>84.283977211884206</v>
      </c>
      <c r="G755" t="s">
        <v>462</v>
      </c>
    </row>
    <row r="756" spans="1:7" x14ac:dyDescent="0.3">
      <c r="A756">
        <v>754</v>
      </c>
      <c r="B756">
        <v>2020</v>
      </c>
      <c r="C756">
        <v>2</v>
      </c>
      <c r="D756" t="s">
        <v>532</v>
      </c>
      <c r="E756" s="1">
        <v>913605349.20931494</v>
      </c>
      <c r="F756">
        <v>42.851911394028299</v>
      </c>
      <c r="G756" t="s">
        <v>462</v>
      </c>
    </row>
    <row r="757" spans="1:7" x14ac:dyDescent="0.3">
      <c r="A757">
        <v>755</v>
      </c>
      <c r="B757">
        <v>2020</v>
      </c>
      <c r="C757">
        <v>2</v>
      </c>
      <c r="D757" t="s">
        <v>533</v>
      </c>
      <c r="E757" s="1">
        <v>442592850.86188501</v>
      </c>
      <c r="F757">
        <v>48.300715838163597</v>
      </c>
      <c r="G757" t="s">
        <v>462</v>
      </c>
    </row>
    <row r="758" spans="1:7" x14ac:dyDescent="0.3">
      <c r="A758">
        <v>756</v>
      </c>
      <c r="B758">
        <v>2020</v>
      </c>
      <c r="C758">
        <v>2</v>
      </c>
      <c r="D758" t="s">
        <v>534</v>
      </c>
      <c r="E758" s="1">
        <v>268896321.02501398</v>
      </c>
      <c r="F758">
        <v>104.386081825595</v>
      </c>
      <c r="G758" t="s">
        <v>462</v>
      </c>
    </row>
    <row r="759" spans="1:7" x14ac:dyDescent="0.3">
      <c r="A759">
        <v>757</v>
      </c>
      <c r="B759">
        <v>2020</v>
      </c>
      <c r="C759">
        <v>2</v>
      </c>
      <c r="D759" t="s">
        <v>535</v>
      </c>
      <c r="E759" s="1">
        <v>374438633.30586201</v>
      </c>
      <c r="F759">
        <v>39.105544286450801</v>
      </c>
      <c r="G759" t="s">
        <v>462</v>
      </c>
    </row>
    <row r="760" spans="1:7" x14ac:dyDescent="0.3">
      <c r="A760">
        <v>758</v>
      </c>
      <c r="B760">
        <v>2020</v>
      </c>
      <c r="C760">
        <v>2</v>
      </c>
      <c r="D760" t="s">
        <v>536</v>
      </c>
      <c r="E760" s="1">
        <v>373211235.00196397</v>
      </c>
      <c r="F760">
        <v>91.808121076560298</v>
      </c>
      <c r="G760" t="s">
        <v>462</v>
      </c>
    </row>
    <row r="761" spans="1:7" x14ac:dyDescent="0.3">
      <c r="A761">
        <v>759</v>
      </c>
      <c r="B761">
        <v>2020</v>
      </c>
      <c r="C761">
        <v>2</v>
      </c>
      <c r="D761" t="s">
        <v>537</v>
      </c>
      <c r="E761" s="1">
        <v>764163399.39539194</v>
      </c>
      <c r="F761">
        <v>92.153522253922603</v>
      </c>
      <c r="G761" t="s">
        <v>462</v>
      </c>
    </row>
    <row r="762" spans="1:7" x14ac:dyDescent="0.3">
      <c r="A762">
        <v>760</v>
      </c>
      <c r="B762">
        <v>2020</v>
      </c>
      <c r="C762">
        <v>2</v>
      </c>
      <c r="D762" t="s">
        <v>538</v>
      </c>
      <c r="E762" s="1">
        <v>858617816.921067</v>
      </c>
      <c r="F762">
        <v>98.726295469683294</v>
      </c>
      <c r="G762" t="s">
        <v>462</v>
      </c>
    </row>
    <row r="763" spans="1:7" x14ac:dyDescent="0.3">
      <c r="A763">
        <v>761</v>
      </c>
      <c r="B763">
        <v>2020</v>
      </c>
      <c r="C763">
        <v>2</v>
      </c>
      <c r="D763" t="s">
        <v>539</v>
      </c>
      <c r="E763" s="1">
        <v>876370174.59050906</v>
      </c>
      <c r="F763">
        <v>96.105430021757101</v>
      </c>
      <c r="G763" t="s">
        <v>462</v>
      </c>
    </row>
    <row r="764" spans="1:7" x14ac:dyDescent="0.3">
      <c r="A764">
        <v>762</v>
      </c>
      <c r="B764">
        <v>2020</v>
      </c>
      <c r="C764">
        <v>2</v>
      </c>
      <c r="D764" t="s">
        <v>540</v>
      </c>
      <c r="E764" s="1">
        <v>804741499.92764294</v>
      </c>
      <c r="F764">
        <v>106.27254234426501</v>
      </c>
      <c r="G764" t="s">
        <v>462</v>
      </c>
    </row>
    <row r="765" spans="1:7" x14ac:dyDescent="0.3">
      <c r="A765">
        <v>763</v>
      </c>
      <c r="B765">
        <v>2020</v>
      </c>
      <c r="C765">
        <v>2</v>
      </c>
      <c r="D765" t="s">
        <v>541</v>
      </c>
      <c r="E765" s="1">
        <v>617861605.73586905</v>
      </c>
      <c r="F765">
        <v>82.018385190209798</v>
      </c>
      <c r="G765" t="s">
        <v>462</v>
      </c>
    </row>
    <row r="766" spans="1:7" x14ac:dyDescent="0.3">
      <c r="A766">
        <v>764</v>
      </c>
      <c r="B766">
        <v>2020</v>
      </c>
      <c r="C766">
        <v>2</v>
      </c>
      <c r="D766" t="s">
        <v>542</v>
      </c>
      <c r="E766" s="1">
        <v>785791940.80956101</v>
      </c>
      <c r="F766">
        <v>104.32856209010301</v>
      </c>
      <c r="G766" t="s">
        <v>462</v>
      </c>
    </row>
    <row r="767" spans="1:7" x14ac:dyDescent="0.3">
      <c r="A767">
        <v>765</v>
      </c>
      <c r="B767">
        <v>2020</v>
      </c>
      <c r="C767">
        <v>2</v>
      </c>
      <c r="D767" t="s">
        <v>543</v>
      </c>
      <c r="E767" s="1">
        <v>750150320.80952597</v>
      </c>
      <c r="F767">
        <v>70.346762092419496</v>
      </c>
      <c r="G767" t="s">
        <v>462</v>
      </c>
    </row>
    <row r="768" spans="1:7" x14ac:dyDescent="0.3">
      <c r="A768">
        <v>766</v>
      </c>
      <c r="B768">
        <v>2020</v>
      </c>
      <c r="C768">
        <v>2</v>
      </c>
      <c r="D768" t="s">
        <v>544</v>
      </c>
      <c r="E768" s="1">
        <v>601347817.74143004</v>
      </c>
      <c r="F768">
        <v>115.414479734122</v>
      </c>
      <c r="G768" t="s">
        <v>462</v>
      </c>
    </row>
    <row r="769" spans="1:7" x14ac:dyDescent="0.3">
      <c r="A769">
        <v>767</v>
      </c>
      <c r="B769">
        <v>2020</v>
      </c>
      <c r="C769">
        <v>2</v>
      </c>
      <c r="D769" t="s">
        <v>545</v>
      </c>
      <c r="E769" s="1">
        <v>261838880.85448599</v>
      </c>
      <c r="F769">
        <v>101.657316281224</v>
      </c>
      <c r="G769" t="s">
        <v>462</v>
      </c>
    </row>
    <row r="770" spans="1:7" x14ac:dyDescent="0.3">
      <c r="A770">
        <v>768</v>
      </c>
      <c r="B770">
        <v>2020</v>
      </c>
      <c r="C770">
        <v>2</v>
      </c>
      <c r="D770" t="s">
        <v>546</v>
      </c>
      <c r="E770" s="1">
        <v>1009812130.74394</v>
      </c>
      <c r="F770">
        <v>105.22938014815099</v>
      </c>
      <c r="G770" t="s">
        <v>462</v>
      </c>
    </row>
    <row r="771" spans="1:7" x14ac:dyDescent="0.3">
      <c r="A771">
        <v>769</v>
      </c>
      <c r="B771">
        <v>2020</v>
      </c>
      <c r="C771">
        <v>2</v>
      </c>
      <c r="D771" t="s">
        <v>547</v>
      </c>
      <c r="E771" s="1">
        <v>213505756.37323001</v>
      </c>
      <c r="F771">
        <v>113.910074220678</v>
      </c>
      <c r="G771" t="s">
        <v>462</v>
      </c>
    </row>
    <row r="772" spans="1:7" x14ac:dyDescent="0.3">
      <c r="A772">
        <v>770</v>
      </c>
      <c r="B772">
        <v>2020</v>
      </c>
      <c r="C772">
        <v>2</v>
      </c>
      <c r="D772" t="s">
        <v>548</v>
      </c>
      <c r="E772" s="1">
        <v>330653653.57891899</v>
      </c>
      <c r="F772">
        <v>109.20869451652</v>
      </c>
      <c r="G772" t="s">
        <v>462</v>
      </c>
    </row>
    <row r="773" spans="1:7" x14ac:dyDescent="0.3">
      <c r="A773">
        <v>771</v>
      </c>
      <c r="B773">
        <v>2020</v>
      </c>
      <c r="C773">
        <v>2</v>
      </c>
      <c r="D773" t="s">
        <v>549</v>
      </c>
      <c r="E773" s="1">
        <v>340317473.27624798</v>
      </c>
      <c r="F773">
        <v>77.023828009181003</v>
      </c>
      <c r="G773" t="s">
        <v>462</v>
      </c>
    </row>
    <row r="774" spans="1:7" x14ac:dyDescent="0.3">
      <c r="A774">
        <v>772</v>
      </c>
      <c r="B774">
        <v>2020</v>
      </c>
      <c r="C774">
        <v>2</v>
      </c>
      <c r="D774" t="s">
        <v>550</v>
      </c>
      <c r="E774" s="1">
        <v>462902185.90183997</v>
      </c>
      <c r="F774">
        <v>115.47002507223399</v>
      </c>
      <c r="G774" t="s">
        <v>462</v>
      </c>
    </row>
    <row r="775" spans="1:7" x14ac:dyDescent="0.3">
      <c r="A775">
        <v>773</v>
      </c>
      <c r="B775">
        <v>2020</v>
      </c>
      <c r="C775">
        <v>2</v>
      </c>
      <c r="D775" t="s">
        <v>551</v>
      </c>
      <c r="E775" s="1">
        <v>2890170317.8875699</v>
      </c>
      <c r="F775">
        <v>105.780521908916</v>
      </c>
      <c r="G775" t="s">
        <v>462</v>
      </c>
    </row>
    <row r="776" spans="1:7" x14ac:dyDescent="0.3">
      <c r="A776">
        <v>774</v>
      </c>
      <c r="B776">
        <v>2020</v>
      </c>
      <c r="C776">
        <v>2</v>
      </c>
      <c r="D776" t="s">
        <v>552</v>
      </c>
      <c r="E776" s="1">
        <v>3535028312.8468199</v>
      </c>
      <c r="F776">
        <v>103.434282589852</v>
      </c>
      <c r="G776" t="s">
        <v>462</v>
      </c>
    </row>
    <row r="777" spans="1:7" x14ac:dyDescent="0.3">
      <c r="A777">
        <v>775</v>
      </c>
      <c r="B777">
        <v>2020</v>
      </c>
      <c r="C777">
        <v>2</v>
      </c>
      <c r="D777" t="s">
        <v>553</v>
      </c>
      <c r="E777" s="1">
        <v>2894598812.1732001</v>
      </c>
      <c r="F777">
        <v>69.946548979089201</v>
      </c>
      <c r="G777" t="s">
        <v>462</v>
      </c>
    </row>
    <row r="778" spans="1:7" x14ac:dyDescent="0.3">
      <c r="A778">
        <v>776</v>
      </c>
      <c r="B778">
        <v>2020</v>
      </c>
      <c r="C778">
        <v>2</v>
      </c>
      <c r="D778" t="s">
        <v>554</v>
      </c>
      <c r="E778" s="1">
        <v>1452632504.0955</v>
      </c>
      <c r="F778">
        <v>91.000190315259999</v>
      </c>
      <c r="G778" t="s">
        <v>462</v>
      </c>
    </row>
    <row r="779" spans="1:7" x14ac:dyDescent="0.3">
      <c r="A779">
        <v>777</v>
      </c>
      <c r="B779">
        <v>2020</v>
      </c>
      <c r="C779">
        <v>2</v>
      </c>
      <c r="D779" t="s">
        <v>555</v>
      </c>
      <c r="E779" s="1">
        <v>2721023818.0155802</v>
      </c>
      <c r="F779">
        <v>64.617906074950497</v>
      </c>
      <c r="G779" t="s">
        <v>462</v>
      </c>
    </row>
    <row r="780" spans="1:7" x14ac:dyDescent="0.3">
      <c r="A780">
        <v>778</v>
      </c>
      <c r="B780">
        <v>2020</v>
      </c>
      <c r="C780">
        <v>2</v>
      </c>
      <c r="D780" t="s">
        <v>556</v>
      </c>
      <c r="E780" s="1">
        <v>1004231976.22276</v>
      </c>
      <c r="F780">
        <v>92.874950227552304</v>
      </c>
      <c r="G780" t="s">
        <v>462</v>
      </c>
    </row>
    <row r="781" spans="1:7" x14ac:dyDescent="0.3">
      <c r="A781">
        <v>779</v>
      </c>
      <c r="B781">
        <v>2020</v>
      </c>
      <c r="C781">
        <v>2</v>
      </c>
      <c r="D781" t="s">
        <v>557</v>
      </c>
      <c r="E781" s="1">
        <v>913746055.18789399</v>
      </c>
      <c r="F781">
        <v>93.998506307193097</v>
      </c>
      <c r="G781" t="s">
        <v>462</v>
      </c>
    </row>
    <row r="782" spans="1:7" x14ac:dyDescent="0.3">
      <c r="A782">
        <v>780</v>
      </c>
      <c r="B782">
        <v>2020</v>
      </c>
      <c r="C782">
        <v>3</v>
      </c>
      <c r="E782" s="1">
        <v>60992067.262107402</v>
      </c>
      <c r="F782">
        <v>234.32760317473799</v>
      </c>
      <c r="G782" t="s">
        <v>462</v>
      </c>
    </row>
    <row r="783" spans="1:7" x14ac:dyDescent="0.3">
      <c r="A783">
        <v>781</v>
      </c>
      <c r="B783">
        <v>2020</v>
      </c>
      <c r="C783">
        <v>3</v>
      </c>
      <c r="D783" t="s">
        <v>529</v>
      </c>
      <c r="E783" s="1">
        <v>391883147.09036702</v>
      </c>
      <c r="F783">
        <v>315.38441005700298</v>
      </c>
      <c r="G783" t="s">
        <v>462</v>
      </c>
    </row>
    <row r="784" spans="1:7" x14ac:dyDescent="0.3">
      <c r="A784">
        <v>782</v>
      </c>
      <c r="B784">
        <v>2020</v>
      </c>
      <c r="C784">
        <v>3</v>
      </c>
      <c r="D784" t="s">
        <v>530</v>
      </c>
      <c r="E784" s="1">
        <v>721005101.94005406</v>
      </c>
      <c r="F784">
        <v>320.30971129205699</v>
      </c>
      <c r="G784" t="s">
        <v>462</v>
      </c>
    </row>
    <row r="785" spans="1:7" x14ac:dyDescent="0.3">
      <c r="A785">
        <v>783</v>
      </c>
      <c r="B785">
        <v>2020</v>
      </c>
      <c r="C785">
        <v>3</v>
      </c>
      <c r="D785" t="s">
        <v>531</v>
      </c>
      <c r="E785" s="1">
        <v>517904900.35716701</v>
      </c>
      <c r="F785">
        <v>240.28020274641301</v>
      </c>
      <c r="G785" t="s">
        <v>462</v>
      </c>
    </row>
    <row r="786" spans="1:7" x14ac:dyDescent="0.3">
      <c r="A786">
        <v>784</v>
      </c>
      <c r="B786">
        <v>2020</v>
      </c>
      <c r="C786">
        <v>3</v>
      </c>
      <c r="D786" t="s">
        <v>532</v>
      </c>
      <c r="E786" s="1">
        <v>913605349.20931494</v>
      </c>
      <c r="F786">
        <v>199.50243185793599</v>
      </c>
      <c r="G786" t="s">
        <v>462</v>
      </c>
    </row>
    <row r="787" spans="1:7" x14ac:dyDescent="0.3">
      <c r="A787">
        <v>785</v>
      </c>
      <c r="B787">
        <v>2020</v>
      </c>
      <c r="C787">
        <v>3</v>
      </c>
      <c r="D787" t="s">
        <v>533</v>
      </c>
      <c r="E787" s="1">
        <v>442592850.86188501</v>
      </c>
      <c r="F787">
        <v>186.67989451856201</v>
      </c>
      <c r="G787" t="s">
        <v>462</v>
      </c>
    </row>
    <row r="788" spans="1:7" x14ac:dyDescent="0.3">
      <c r="A788">
        <v>786</v>
      </c>
      <c r="B788">
        <v>2020</v>
      </c>
      <c r="C788">
        <v>3</v>
      </c>
      <c r="D788" t="s">
        <v>534</v>
      </c>
      <c r="E788" s="1">
        <v>268896321.02501398</v>
      </c>
      <c r="F788">
        <v>316.05843433799703</v>
      </c>
      <c r="G788" t="s">
        <v>462</v>
      </c>
    </row>
    <row r="789" spans="1:7" x14ac:dyDescent="0.3">
      <c r="A789">
        <v>787</v>
      </c>
      <c r="B789">
        <v>2020</v>
      </c>
      <c r="C789">
        <v>3</v>
      </c>
      <c r="D789" t="s">
        <v>535</v>
      </c>
      <c r="E789" s="1">
        <v>374438633.30586201</v>
      </c>
      <c r="F789">
        <v>195.77646183612401</v>
      </c>
      <c r="G789" t="s">
        <v>462</v>
      </c>
    </row>
    <row r="790" spans="1:7" x14ac:dyDescent="0.3">
      <c r="A790">
        <v>788</v>
      </c>
      <c r="B790">
        <v>2020</v>
      </c>
      <c r="C790">
        <v>3</v>
      </c>
      <c r="D790" t="s">
        <v>536</v>
      </c>
      <c r="E790" s="1">
        <v>373211235.00196397</v>
      </c>
      <c r="F790">
        <v>313.43420737614002</v>
      </c>
      <c r="G790" t="s">
        <v>462</v>
      </c>
    </row>
    <row r="791" spans="1:7" x14ac:dyDescent="0.3">
      <c r="A791">
        <v>789</v>
      </c>
      <c r="B791">
        <v>2020</v>
      </c>
      <c r="C791">
        <v>3</v>
      </c>
      <c r="D791" t="s">
        <v>537</v>
      </c>
      <c r="E791" s="1">
        <v>764163399.39539194</v>
      </c>
      <c r="F791">
        <v>302.434145991349</v>
      </c>
      <c r="G791" t="s">
        <v>462</v>
      </c>
    </row>
    <row r="792" spans="1:7" x14ac:dyDescent="0.3">
      <c r="A792">
        <v>790</v>
      </c>
      <c r="B792">
        <v>2020</v>
      </c>
      <c r="C792">
        <v>3</v>
      </c>
      <c r="D792" t="s">
        <v>538</v>
      </c>
      <c r="E792" s="1">
        <v>858617816.921067</v>
      </c>
      <c r="F792">
        <v>312.74787172682602</v>
      </c>
      <c r="G792" t="s">
        <v>462</v>
      </c>
    </row>
    <row r="793" spans="1:7" x14ac:dyDescent="0.3">
      <c r="A793">
        <v>791</v>
      </c>
      <c r="B793">
        <v>2020</v>
      </c>
      <c r="C793">
        <v>3</v>
      </c>
      <c r="D793" t="s">
        <v>539</v>
      </c>
      <c r="E793" s="1">
        <v>876370174.59050906</v>
      </c>
      <c r="F793">
        <v>301.11930992961101</v>
      </c>
      <c r="G793" t="s">
        <v>462</v>
      </c>
    </row>
    <row r="794" spans="1:7" x14ac:dyDescent="0.3">
      <c r="A794">
        <v>792</v>
      </c>
      <c r="B794">
        <v>2020</v>
      </c>
      <c r="C794">
        <v>3</v>
      </c>
      <c r="D794" t="s">
        <v>540</v>
      </c>
      <c r="E794" s="1">
        <v>804741499.92764294</v>
      </c>
      <c r="F794">
        <v>284.77032815026803</v>
      </c>
      <c r="G794" t="s">
        <v>462</v>
      </c>
    </row>
    <row r="795" spans="1:7" x14ac:dyDescent="0.3">
      <c r="A795">
        <v>793</v>
      </c>
      <c r="B795">
        <v>2020</v>
      </c>
      <c r="C795">
        <v>3</v>
      </c>
      <c r="D795" t="s">
        <v>541</v>
      </c>
      <c r="E795" s="1">
        <v>617861605.73586905</v>
      </c>
      <c r="F795">
        <v>249.27010273494301</v>
      </c>
      <c r="G795" t="s">
        <v>462</v>
      </c>
    </row>
    <row r="796" spans="1:7" x14ac:dyDescent="0.3">
      <c r="A796">
        <v>794</v>
      </c>
      <c r="B796">
        <v>2020</v>
      </c>
      <c r="C796">
        <v>3</v>
      </c>
      <c r="D796" t="s">
        <v>542</v>
      </c>
      <c r="E796" s="1">
        <v>785791940.80956101</v>
      </c>
      <c r="F796">
        <v>297.29774939019097</v>
      </c>
      <c r="G796" t="s">
        <v>462</v>
      </c>
    </row>
    <row r="797" spans="1:7" x14ac:dyDescent="0.3">
      <c r="A797">
        <v>795</v>
      </c>
      <c r="B797">
        <v>2020</v>
      </c>
      <c r="C797">
        <v>3</v>
      </c>
      <c r="D797" t="s">
        <v>543</v>
      </c>
      <c r="E797" s="1">
        <v>750150320.80952597</v>
      </c>
      <c r="F797">
        <v>256.51607893322301</v>
      </c>
      <c r="G797" t="s">
        <v>462</v>
      </c>
    </row>
    <row r="798" spans="1:7" x14ac:dyDescent="0.3">
      <c r="A798">
        <v>796</v>
      </c>
      <c r="B798">
        <v>2020</v>
      </c>
      <c r="C798">
        <v>3</v>
      </c>
      <c r="D798" t="s">
        <v>544</v>
      </c>
      <c r="E798" s="1">
        <v>601347817.74143004</v>
      </c>
      <c r="F798">
        <v>332.22352327426501</v>
      </c>
      <c r="G798" t="s">
        <v>462</v>
      </c>
    </row>
    <row r="799" spans="1:7" x14ac:dyDescent="0.3">
      <c r="A799">
        <v>797</v>
      </c>
      <c r="B799">
        <v>2020</v>
      </c>
      <c r="C799">
        <v>3</v>
      </c>
      <c r="D799" t="s">
        <v>545</v>
      </c>
      <c r="E799" s="1">
        <v>261838880.85448599</v>
      </c>
      <c r="F799">
        <v>346.61076306061102</v>
      </c>
      <c r="G799" t="s">
        <v>462</v>
      </c>
    </row>
    <row r="800" spans="1:7" x14ac:dyDescent="0.3">
      <c r="A800">
        <v>798</v>
      </c>
      <c r="B800">
        <v>2020</v>
      </c>
      <c r="C800">
        <v>3</v>
      </c>
      <c r="D800" t="s">
        <v>546</v>
      </c>
      <c r="E800" s="1">
        <v>1009812130.74394</v>
      </c>
      <c r="F800">
        <v>316.79091255114503</v>
      </c>
      <c r="G800" t="s">
        <v>462</v>
      </c>
    </row>
    <row r="801" spans="1:7" x14ac:dyDescent="0.3">
      <c r="A801">
        <v>799</v>
      </c>
      <c r="B801">
        <v>2020</v>
      </c>
      <c r="C801">
        <v>3</v>
      </c>
      <c r="D801" t="s">
        <v>547</v>
      </c>
      <c r="E801" s="1">
        <v>213505756.37323001</v>
      </c>
      <c r="F801">
        <v>347.30719169687501</v>
      </c>
      <c r="G801" t="s">
        <v>462</v>
      </c>
    </row>
    <row r="802" spans="1:7" x14ac:dyDescent="0.3">
      <c r="A802">
        <v>800</v>
      </c>
      <c r="B802">
        <v>2020</v>
      </c>
      <c r="C802">
        <v>3</v>
      </c>
      <c r="D802" t="s">
        <v>548</v>
      </c>
      <c r="E802" s="1">
        <v>330653653.57891899</v>
      </c>
      <c r="F802">
        <v>333.73070994435102</v>
      </c>
      <c r="G802" t="s">
        <v>462</v>
      </c>
    </row>
    <row r="803" spans="1:7" x14ac:dyDescent="0.3">
      <c r="A803">
        <v>801</v>
      </c>
      <c r="B803">
        <v>2020</v>
      </c>
      <c r="C803">
        <v>3</v>
      </c>
      <c r="D803" t="s">
        <v>549</v>
      </c>
      <c r="E803" s="1">
        <v>340317473.27624798</v>
      </c>
      <c r="F803">
        <v>293.248202038209</v>
      </c>
      <c r="G803" t="s">
        <v>462</v>
      </c>
    </row>
    <row r="804" spans="1:7" x14ac:dyDescent="0.3">
      <c r="A804">
        <v>802</v>
      </c>
      <c r="B804">
        <v>2020</v>
      </c>
      <c r="C804">
        <v>3</v>
      </c>
      <c r="D804" t="s">
        <v>550</v>
      </c>
      <c r="E804" s="1">
        <v>462902185.90183997</v>
      </c>
      <c r="F804">
        <v>316.30913487980899</v>
      </c>
      <c r="G804" t="s">
        <v>462</v>
      </c>
    </row>
    <row r="805" spans="1:7" x14ac:dyDescent="0.3">
      <c r="A805">
        <v>803</v>
      </c>
      <c r="B805">
        <v>2020</v>
      </c>
      <c r="C805">
        <v>3</v>
      </c>
      <c r="D805" t="s">
        <v>551</v>
      </c>
      <c r="E805" s="1">
        <v>2890170317.8875699</v>
      </c>
      <c r="F805">
        <v>285.03731166519498</v>
      </c>
      <c r="G805" t="s">
        <v>462</v>
      </c>
    </row>
    <row r="806" spans="1:7" x14ac:dyDescent="0.3">
      <c r="A806">
        <v>804</v>
      </c>
      <c r="B806">
        <v>2020</v>
      </c>
      <c r="C806">
        <v>3</v>
      </c>
      <c r="D806" t="s">
        <v>552</v>
      </c>
      <c r="E806" s="1">
        <v>3535028312.8468199</v>
      </c>
      <c r="F806">
        <v>294.704995405445</v>
      </c>
      <c r="G806" t="s">
        <v>462</v>
      </c>
    </row>
    <row r="807" spans="1:7" x14ac:dyDescent="0.3">
      <c r="A807">
        <v>805</v>
      </c>
      <c r="B807">
        <v>2020</v>
      </c>
      <c r="C807">
        <v>3</v>
      </c>
      <c r="D807" t="s">
        <v>553</v>
      </c>
      <c r="E807" s="1">
        <v>2894598812.1732001</v>
      </c>
      <c r="F807">
        <v>253.24573878719201</v>
      </c>
      <c r="G807" t="s">
        <v>462</v>
      </c>
    </row>
    <row r="808" spans="1:7" x14ac:dyDescent="0.3">
      <c r="A808">
        <v>806</v>
      </c>
      <c r="B808">
        <v>2020</v>
      </c>
      <c r="C808">
        <v>3</v>
      </c>
      <c r="D808" t="s">
        <v>554</v>
      </c>
      <c r="E808" s="1">
        <v>1452632504.0955</v>
      </c>
      <c r="F808">
        <v>280.62539360581701</v>
      </c>
      <c r="G808" t="s">
        <v>462</v>
      </c>
    </row>
    <row r="809" spans="1:7" x14ac:dyDescent="0.3">
      <c r="A809">
        <v>807</v>
      </c>
      <c r="B809">
        <v>2020</v>
      </c>
      <c r="C809">
        <v>3</v>
      </c>
      <c r="D809" t="s">
        <v>555</v>
      </c>
      <c r="E809" s="1">
        <v>2721023818.0155802</v>
      </c>
      <c r="F809">
        <v>248.27276900551601</v>
      </c>
      <c r="G809" t="s">
        <v>462</v>
      </c>
    </row>
    <row r="810" spans="1:7" x14ac:dyDescent="0.3">
      <c r="A810">
        <v>808</v>
      </c>
      <c r="B810">
        <v>2020</v>
      </c>
      <c r="C810">
        <v>3</v>
      </c>
      <c r="D810" t="s">
        <v>556</v>
      </c>
      <c r="E810" s="1">
        <v>1004231976.22276</v>
      </c>
      <c r="F810">
        <v>280.62142498953</v>
      </c>
      <c r="G810" t="s">
        <v>462</v>
      </c>
    </row>
    <row r="811" spans="1:7" x14ac:dyDescent="0.3">
      <c r="A811">
        <v>809</v>
      </c>
      <c r="B811">
        <v>2020</v>
      </c>
      <c r="C811">
        <v>3</v>
      </c>
      <c r="D811" t="s">
        <v>557</v>
      </c>
      <c r="E811" s="1">
        <v>913746055.18789399</v>
      </c>
      <c r="F811">
        <v>283.41406522298399</v>
      </c>
      <c r="G811" t="s">
        <v>462</v>
      </c>
    </row>
    <row r="812" spans="1:7" x14ac:dyDescent="0.3">
      <c r="A812">
        <v>810</v>
      </c>
      <c r="B812">
        <v>2020</v>
      </c>
      <c r="C812">
        <v>4</v>
      </c>
      <c r="E812" s="1">
        <v>60992067.262107402</v>
      </c>
      <c r="F812">
        <v>248.52042918056901</v>
      </c>
      <c r="G812" t="s">
        <v>462</v>
      </c>
    </row>
    <row r="813" spans="1:7" x14ac:dyDescent="0.3">
      <c r="A813">
        <v>811</v>
      </c>
      <c r="B813">
        <v>2020</v>
      </c>
      <c r="C813">
        <v>4</v>
      </c>
      <c r="D813" t="s">
        <v>529</v>
      </c>
      <c r="E813" s="1">
        <v>391883147.09036702</v>
      </c>
      <c r="F813">
        <v>312.19904309092101</v>
      </c>
      <c r="G813" t="s">
        <v>462</v>
      </c>
    </row>
    <row r="814" spans="1:7" x14ac:dyDescent="0.3">
      <c r="A814">
        <v>812</v>
      </c>
      <c r="B814">
        <v>2020</v>
      </c>
      <c r="C814">
        <v>4</v>
      </c>
      <c r="D814" t="s">
        <v>530</v>
      </c>
      <c r="E814" s="1">
        <v>721005101.94005406</v>
      </c>
      <c r="F814">
        <v>294.03936342250199</v>
      </c>
      <c r="G814" t="s">
        <v>462</v>
      </c>
    </row>
    <row r="815" spans="1:7" x14ac:dyDescent="0.3">
      <c r="A815">
        <v>813</v>
      </c>
      <c r="B815">
        <v>2020</v>
      </c>
      <c r="C815">
        <v>4</v>
      </c>
      <c r="D815" t="s">
        <v>531</v>
      </c>
      <c r="E815" s="1">
        <v>517904900.35716701</v>
      </c>
      <c r="F815">
        <v>320.17305579294498</v>
      </c>
      <c r="G815" t="s">
        <v>462</v>
      </c>
    </row>
    <row r="816" spans="1:7" x14ac:dyDescent="0.3">
      <c r="A816">
        <v>814</v>
      </c>
      <c r="B816">
        <v>2020</v>
      </c>
      <c r="C816">
        <v>4</v>
      </c>
      <c r="D816" t="s">
        <v>532</v>
      </c>
      <c r="E816" s="1">
        <v>913605349.20931494</v>
      </c>
      <c r="F816">
        <v>300.86762681564301</v>
      </c>
      <c r="G816" t="s">
        <v>462</v>
      </c>
    </row>
    <row r="817" spans="1:7" x14ac:dyDescent="0.3">
      <c r="A817">
        <v>815</v>
      </c>
      <c r="B817">
        <v>2020</v>
      </c>
      <c r="C817">
        <v>4</v>
      </c>
      <c r="D817" t="s">
        <v>533</v>
      </c>
      <c r="E817" s="1">
        <v>442592850.86188501</v>
      </c>
      <c r="F817">
        <v>332.877101193633</v>
      </c>
      <c r="G817" t="s">
        <v>462</v>
      </c>
    </row>
    <row r="818" spans="1:7" x14ac:dyDescent="0.3">
      <c r="A818">
        <v>816</v>
      </c>
      <c r="B818">
        <v>2020</v>
      </c>
      <c r="C818">
        <v>4</v>
      </c>
      <c r="D818" t="s">
        <v>534</v>
      </c>
      <c r="E818" s="1">
        <v>268896321.02501398</v>
      </c>
      <c r="F818">
        <v>289.84891599010001</v>
      </c>
      <c r="G818" t="s">
        <v>462</v>
      </c>
    </row>
    <row r="819" spans="1:7" x14ac:dyDescent="0.3">
      <c r="A819">
        <v>817</v>
      </c>
      <c r="B819">
        <v>2020</v>
      </c>
      <c r="C819">
        <v>4</v>
      </c>
      <c r="D819" t="s">
        <v>535</v>
      </c>
      <c r="E819" s="1">
        <v>374438633.30586201</v>
      </c>
      <c r="F819">
        <v>300.83314667565401</v>
      </c>
      <c r="G819" t="s">
        <v>462</v>
      </c>
    </row>
    <row r="820" spans="1:7" x14ac:dyDescent="0.3">
      <c r="A820">
        <v>818</v>
      </c>
      <c r="B820">
        <v>2020</v>
      </c>
      <c r="C820">
        <v>4</v>
      </c>
      <c r="D820" t="s">
        <v>536</v>
      </c>
      <c r="E820" s="1">
        <v>373211235.00196397</v>
      </c>
      <c r="F820">
        <v>227.26958279517001</v>
      </c>
      <c r="G820" t="s">
        <v>462</v>
      </c>
    </row>
    <row r="821" spans="1:7" x14ac:dyDescent="0.3">
      <c r="A821">
        <v>819</v>
      </c>
      <c r="B821">
        <v>2020</v>
      </c>
      <c r="C821">
        <v>4</v>
      </c>
      <c r="D821" t="s">
        <v>537</v>
      </c>
      <c r="E821" s="1">
        <v>764163399.39539194</v>
      </c>
      <c r="F821">
        <v>285.95605251365203</v>
      </c>
      <c r="G821" t="s">
        <v>462</v>
      </c>
    </row>
    <row r="822" spans="1:7" x14ac:dyDescent="0.3">
      <c r="A822">
        <v>820</v>
      </c>
      <c r="B822">
        <v>2020</v>
      </c>
      <c r="C822">
        <v>4</v>
      </c>
      <c r="D822" t="s">
        <v>538</v>
      </c>
      <c r="E822" s="1">
        <v>858617816.921067</v>
      </c>
      <c r="F822">
        <v>314.67413583670202</v>
      </c>
      <c r="G822" t="s">
        <v>462</v>
      </c>
    </row>
    <row r="823" spans="1:7" x14ac:dyDescent="0.3">
      <c r="A823">
        <v>821</v>
      </c>
      <c r="B823">
        <v>2020</v>
      </c>
      <c r="C823">
        <v>4</v>
      </c>
      <c r="D823" t="s">
        <v>539</v>
      </c>
      <c r="E823" s="1">
        <v>876370174.59050906</v>
      </c>
      <c r="F823">
        <v>237.74878969908701</v>
      </c>
      <c r="G823" t="s">
        <v>462</v>
      </c>
    </row>
    <row r="824" spans="1:7" x14ac:dyDescent="0.3">
      <c r="A824">
        <v>822</v>
      </c>
      <c r="B824">
        <v>2020</v>
      </c>
      <c r="C824">
        <v>4</v>
      </c>
      <c r="D824" t="s">
        <v>540</v>
      </c>
      <c r="E824" s="1">
        <v>804741499.92764294</v>
      </c>
      <c r="F824">
        <v>262.91599101842002</v>
      </c>
      <c r="G824" t="s">
        <v>462</v>
      </c>
    </row>
    <row r="825" spans="1:7" x14ac:dyDescent="0.3">
      <c r="A825">
        <v>823</v>
      </c>
      <c r="B825">
        <v>2020</v>
      </c>
      <c r="C825">
        <v>4</v>
      </c>
      <c r="D825" t="s">
        <v>541</v>
      </c>
      <c r="E825" s="1">
        <v>617861605.73586905</v>
      </c>
      <c r="F825">
        <v>228.77805870596299</v>
      </c>
      <c r="G825" t="s">
        <v>462</v>
      </c>
    </row>
    <row r="826" spans="1:7" x14ac:dyDescent="0.3">
      <c r="A826">
        <v>824</v>
      </c>
      <c r="B826">
        <v>2020</v>
      </c>
      <c r="C826">
        <v>4</v>
      </c>
      <c r="D826" t="s">
        <v>542</v>
      </c>
      <c r="E826" s="1">
        <v>785791940.80956101</v>
      </c>
      <c r="F826">
        <v>275.89228785896302</v>
      </c>
      <c r="G826" t="s">
        <v>462</v>
      </c>
    </row>
    <row r="827" spans="1:7" x14ac:dyDescent="0.3">
      <c r="A827">
        <v>825</v>
      </c>
      <c r="B827">
        <v>2020</v>
      </c>
      <c r="C827">
        <v>4</v>
      </c>
      <c r="D827" t="s">
        <v>543</v>
      </c>
      <c r="E827" s="1">
        <v>750150320.80952597</v>
      </c>
      <c r="F827">
        <v>316.27350023424998</v>
      </c>
      <c r="G827" t="s">
        <v>462</v>
      </c>
    </row>
    <row r="828" spans="1:7" x14ac:dyDescent="0.3">
      <c r="A828">
        <v>826</v>
      </c>
      <c r="B828">
        <v>2020</v>
      </c>
      <c r="C828">
        <v>4</v>
      </c>
      <c r="D828" t="s">
        <v>544</v>
      </c>
      <c r="E828" s="1">
        <v>601347817.74143004</v>
      </c>
      <c r="F828">
        <v>291.792529847102</v>
      </c>
      <c r="G828" t="s">
        <v>462</v>
      </c>
    </row>
    <row r="829" spans="1:7" x14ac:dyDescent="0.3">
      <c r="A829">
        <v>827</v>
      </c>
      <c r="B829">
        <v>2020</v>
      </c>
      <c r="C829">
        <v>4</v>
      </c>
      <c r="D829" t="s">
        <v>545</v>
      </c>
      <c r="E829" s="1">
        <v>261838880.85448599</v>
      </c>
      <c r="F829">
        <v>341.98064685578998</v>
      </c>
      <c r="G829" t="s">
        <v>462</v>
      </c>
    </row>
    <row r="830" spans="1:7" x14ac:dyDescent="0.3">
      <c r="A830">
        <v>828</v>
      </c>
      <c r="B830">
        <v>2020</v>
      </c>
      <c r="C830">
        <v>4</v>
      </c>
      <c r="D830" t="s">
        <v>546</v>
      </c>
      <c r="E830" s="1">
        <v>1009812130.74394</v>
      </c>
      <c r="F830">
        <v>310.344852596061</v>
      </c>
      <c r="G830" t="s">
        <v>462</v>
      </c>
    </row>
    <row r="831" spans="1:7" x14ac:dyDescent="0.3">
      <c r="A831">
        <v>829</v>
      </c>
      <c r="B831">
        <v>2020</v>
      </c>
      <c r="C831">
        <v>4</v>
      </c>
      <c r="D831" t="s">
        <v>547</v>
      </c>
      <c r="E831" s="1">
        <v>213505756.37323001</v>
      </c>
      <c r="F831">
        <v>358.93344355809501</v>
      </c>
      <c r="G831" t="s">
        <v>462</v>
      </c>
    </row>
    <row r="832" spans="1:7" x14ac:dyDescent="0.3">
      <c r="A832">
        <v>830</v>
      </c>
      <c r="B832">
        <v>2020</v>
      </c>
      <c r="C832">
        <v>4</v>
      </c>
      <c r="D832" t="s">
        <v>548</v>
      </c>
      <c r="E832" s="1">
        <v>330653653.57891899</v>
      </c>
      <c r="F832">
        <v>311.333561597563</v>
      </c>
      <c r="G832" t="s">
        <v>462</v>
      </c>
    </row>
    <row r="833" spans="1:7" x14ac:dyDescent="0.3">
      <c r="A833">
        <v>831</v>
      </c>
      <c r="B833">
        <v>2020</v>
      </c>
      <c r="C833">
        <v>4</v>
      </c>
      <c r="D833" t="s">
        <v>549</v>
      </c>
      <c r="E833" s="1">
        <v>340317473.27624798</v>
      </c>
      <c r="F833">
        <v>343.80580023890099</v>
      </c>
      <c r="G833" t="s">
        <v>462</v>
      </c>
    </row>
    <row r="834" spans="1:7" x14ac:dyDescent="0.3">
      <c r="A834">
        <v>832</v>
      </c>
      <c r="B834">
        <v>2020</v>
      </c>
      <c r="C834">
        <v>4</v>
      </c>
      <c r="D834" t="s">
        <v>550</v>
      </c>
      <c r="E834" s="1">
        <v>462902185.90183997</v>
      </c>
      <c r="F834">
        <v>279.59846088517497</v>
      </c>
      <c r="G834" t="s">
        <v>462</v>
      </c>
    </row>
    <row r="835" spans="1:7" x14ac:dyDescent="0.3">
      <c r="A835">
        <v>833</v>
      </c>
      <c r="B835">
        <v>2020</v>
      </c>
      <c r="C835">
        <v>4</v>
      </c>
      <c r="D835" t="s">
        <v>551</v>
      </c>
      <c r="E835" s="1">
        <v>2890170317.8875699</v>
      </c>
      <c r="F835">
        <v>249.673875365339</v>
      </c>
      <c r="G835" t="s">
        <v>462</v>
      </c>
    </row>
    <row r="836" spans="1:7" x14ac:dyDescent="0.3">
      <c r="A836">
        <v>834</v>
      </c>
      <c r="B836">
        <v>2020</v>
      </c>
      <c r="C836">
        <v>4</v>
      </c>
      <c r="D836" t="s">
        <v>552</v>
      </c>
      <c r="E836" s="1">
        <v>3535028312.8468199</v>
      </c>
      <c r="F836">
        <v>249.243998216866</v>
      </c>
      <c r="G836" t="s">
        <v>462</v>
      </c>
    </row>
    <row r="837" spans="1:7" x14ac:dyDescent="0.3">
      <c r="A837">
        <v>835</v>
      </c>
      <c r="B837">
        <v>2020</v>
      </c>
      <c r="C837">
        <v>4</v>
      </c>
      <c r="D837" t="s">
        <v>553</v>
      </c>
      <c r="E837" s="1">
        <v>2894598812.1732001</v>
      </c>
      <c r="F837">
        <v>304.97711327013599</v>
      </c>
      <c r="G837" t="s">
        <v>462</v>
      </c>
    </row>
    <row r="838" spans="1:7" x14ac:dyDescent="0.3">
      <c r="A838">
        <v>836</v>
      </c>
      <c r="B838">
        <v>2020</v>
      </c>
      <c r="C838">
        <v>4</v>
      </c>
      <c r="D838" t="s">
        <v>554</v>
      </c>
      <c r="E838" s="1">
        <v>1452632504.0955</v>
      </c>
      <c r="F838">
        <v>280.27018991409602</v>
      </c>
      <c r="G838" t="s">
        <v>462</v>
      </c>
    </row>
    <row r="839" spans="1:7" x14ac:dyDescent="0.3">
      <c r="A839">
        <v>837</v>
      </c>
      <c r="B839">
        <v>2020</v>
      </c>
      <c r="C839">
        <v>4</v>
      </c>
      <c r="D839" t="s">
        <v>555</v>
      </c>
      <c r="E839" s="1">
        <v>2721023818.0155802</v>
      </c>
      <c r="F839">
        <v>250.40406399860899</v>
      </c>
      <c r="G839" t="s">
        <v>462</v>
      </c>
    </row>
    <row r="840" spans="1:7" x14ac:dyDescent="0.3">
      <c r="A840">
        <v>838</v>
      </c>
      <c r="B840">
        <v>2020</v>
      </c>
      <c r="C840">
        <v>4</v>
      </c>
      <c r="D840" t="s">
        <v>556</v>
      </c>
      <c r="E840" s="1">
        <v>1004231976.22276</v>
      </c>
      <c r="F840">
        <v>254.78717791594701</v>
      </c>
      <c r="G840" t="s">
        <v>462</v>
      </c>
    </row>
    <row r="841" spans="1:7" x14ac:dyDescent="0.3">
      <c r="A841">
        <v>839</v>
      </c>
      <c r="B841">
        <v>2020</v>
      </c>
      <c r="C841">
        <v>4</v>
      </c>
      <c r="D841" t="s">
        <v>557</v>
      </c>
      <c r="E841" s="1">
        <v>913746055.18789399</v>
      </c>
      <c r="F841">
        <v>296.07698092880099</v>
      </c>
      <c r="G841" t="s">
        <v>462</v>
      </c>
    </row>
    <row r="842" spans="1:7" x14ac:dyDescent="0.3">
      <c r="A842">
        <v>840</v>
      </c>
      <c r="B842">
        <v>2020</v>
      </c>
      <c r="C842">
        <v>5</v>
      </c>
      <c r="E842" s="1">
        <v>60992067.262107402</v>
      </c>
      <c r="F842">
        <v>131.97036269140699</v>
      </c>
      <c r="G842" t="s">
        <v>462</v>
      </c>
    </row>
    <row r="843" spans="1:7" x14ac:dyDescent="0.3">
      <c r="A843">
        <v>841</v>
      </c>
      <c r="B843">
        <v>2020</v>
      </c>
      <c r="C843">
        <v>5</v>
      </c>
      <c r="D843" t="s">
        <v>529</v>
      </c>
      <c r="E843" s="1">
        <v>391883147.09036702</v>
      </c>
      <c r="F843">
        <v>178.60772791624899</v>
      </c>
      <c r="G843" t="s">
        <v>462</v>
      </c>
    </row>
    <row r="844" spans="1:7" x14ac:dyDescent="0.3">
      <c r="A844">
        <v>842</v>
      </c>
      <c r="B844">
        <v>2020</v>
      </c>
      <c r="C844">
        <v>5</v>
      </c>
      <c r="D844" t="s">
        <v>530</v>
      </c>
      <c r="E844" s="1">
        <v>721005101.94005406</v>
      </c>
      <c r="F844">
        <v>155.46648931054199</v>
      </c>
      <c r="G844" t="s">
        <v>462</v>
      </c>
    </row>
    <row r="845" spans="1:7" x14ac:dyDescent="0.3">
      <c r="A845">
        <v>843</v>
      </c>
      <c r="B845">
        <v>2020</v>
      </c>
      <c r="C845">
        <v>5</v>
      </c>
      <c r="D845" t="s">
        <v>531</v>
      </c>
      <c r="E845" s="1">
        <v>517904900.35716701</v>
      </c>
      <c r="F845">
        <v>185.30016721131599</v>
      </c>
      <c r="G845" t="s">
        <v>462</v>
      </c>
    </row>
    <row r="846" spans="1:7" x14ac:dyDescent="0.3">
      <c r="A846">
        <v>844</v>
      </c>
      <c r="B846">
        <v>2020</v>
      </c>
      <c r="C846">
        <v>5</v>
      </c>
      <c r="D846" t="s">
        <v>532</v>
      </c>
      <c r="E846" s="1">
        <v>913605349.20931494</v>
      </c>
      <c r="F846">
        <v>156.977489242865</v>
      </c>
      <c r="G846" t="s">
        <v>462</v>
      </c>
    </row>
    <row r="847" spans="1:7" x14ac:dyDescent="0.3">
      <c r="A847">
        <v>845</v>
      </c>
      <c r="B847">
        <v>2020</v>
      </c>
      <c r="C847">
        <v>5</v>
      </c>
      <c r="D847" t="s">
        <v>533</v>
      </c>
      <c r="E847" s="1">
        <v>442592850.86188501</v>
      </c>
      <c r="F847">
        <v>158.38018373609501</v>
      </c>
      <c r="G847" t="s">
        <v>462</v>
      </c>
    </row>
    <row r="848" spans="1:7" x14ac:dyDescent="0.3">
      <c r="A848">
        <v>846</v>
      </c>
      <c r="B848">
        <v>2020</v>
      </c>
      <c r="C848">
        <v>5</v>
      </c>
      <c r="D848" t="s">
        <v>534</v>
      </c>
      <c r="E848" s="1">
        <v>268896321.02501398</v>
      </c>
      <c r="F848">
        <v>164.732507498431</v>
      </c>
      <c r="G848" t="s">
        <v>462</v>
      </c>
    </row>
    <row r="849" spans="1:7" x14ac:dyDescent="0.3">
      <c r="A849">
        <v>847</v>
      </c>
      <c r="B849">
        <v>2020</v>
      </c>
      <c r="C849">
        <v>5</v>
      </c>
      <c r="D849" t="s">
        <v>535</v>
      </c>
      <c r="E849" s="1">
        <v>374438633.30586201</v>
      </c>
      <c r="F849">
        <v>152.396492813316</v>
      </c>
      <c r="G849" t="s">
        <v>462</v>
      </c>
    </row>
    <row r="850" spans="1:7" x14ac:dyDescent="0.3">
      <c r="A850">
        <v>848</v>
      </c>
      <c r="B850">
        <v>2020</v>
      </c>
      <c r="C850">
        <v>5</v>
      </c>
      <c r="D850" t="s">
        <v>536</v>
      </c>
      <c r="E850" s="1">
        <v>373211235.00196397</v>
      </c>
      <c r="F850">
        <v>156.16180580364599</v>
      </c>
      <c r="G850" t="s">
        <v>462</v>
      </c>
    </row>
    <row r="851" spans="1:7" x14ac:dyDescent="0.3">
      <c r="A851">
        <v>849</v>
      </c>
      <c r="B851">
        <v>2020</v>
      </c>
      <c r="C851">
        <v>5</v>
      </c>
      <c r="D851" t="s">
        <v>537</v>
      </c>
      <c r="E851" s="1">
        <v>764163399.39539194</v>
      </c>
      <c r="F851">
        <v>176.646037002198</v>
      </c>
      <c r="G851" t="s">
        <v>462</v>
      </c>
    </row>
    <row r="852" spans="1:7" x14ac:dyDescent="0.3">
      <c r="A852">
        <v>850</v>
      </c>
      <c r="B852">
        <v>2020</v>
      </c>
      <c r="C852">
        <v>5</v>
      </c>
      <c r="D852" t="s">
        <v>538</v>
      </c>
      <c r="E852" s="1">
        <v>858617816.921067</v>
      </c>
      <c r="F852">
        <v>189.78966145415399</v>
      </c>
      <c r="G852" t="s">
        <v>462</v>
      </c>
    </row>
    <row r="853" spans="1:7" x14ac:dyDescent="0.3">
      <c r="A853">
        <v>851</v>
      </c>
      <c r="B853">
        <v>2020</v>
      </c>
      <c r="C853">
        <v>5</v>
      </c>
      <c r="D853" t="s">
        <v>539</v>
      </c>
      <c r="E853" s="1">
        <v>876370174.59050906</v>
      </c>
      <c r="F853">
        <v>154.99786132827799</v>
      </c>
      <c r="G853" t="s">
        <v>462</v>
      </c>
    </row>
    <row r="854" spans="1:7" x14ac:dyDescent="0.3">
      <c r="A854">
        <v>852</v>
      </c>
      <c r="B854">
        <v>2020</v>
      </c>
      <c r="C854">
        <v>5</v>
      </c>
      <c r="D854" t="s">
        <v>540</v>
      </c>
      <c r="E854" s="1">
        <v>804741499.92764294</v>
      </c>
      <c r="F854">
        <v>176.81504593970399</v>
      </c>
      <c r="G854" t="s">
        <v>462</v>
      </c>
    </row>
    <row r="855" spans="1:7" x14ac:dyDescent="0.3">
      <c r="A855">
        <v>853</v>
      </c>
      <c r="B855">
        <v>2020</v>
      </c>
      <c r="C855">
        <v>5</v>
      </c>
      <c r="D855" t="s">
        <v>541</v>
      </c>
      <c r="E855" s="1">
        <v>617861605.73586905</v>
      </c>
      <c r="F855">
        <v>138.09310594697399</v>
      </c>
      <c r="G855" t="s">
        <v>462</v>
      </c>
    </row>
    <row r="856" spans="1:7" x14ac:dyDescent="0.3">
      <c r="A856">
        <v>854</v>
      </c>
      <c r="B856">
        <v>2020</v>
      </c>
      <c r="C856">
        <v>5</v>
      </c>
      <c r="D856" t="s">
        <v>542</v>
      </c>
      <c r="E856" s="1">
        <v>785791940.80956101</v>
      </c>
      <c r="F856">
        <v>169.51159240362301</v>
      </c>
      <c r="G856" t="s">
        <v>462</v>
      </c>
    </row>
    <row r="857" spans="1:7" x14ac:dyDescent="0.3">
      <c r="A857">
        <v>855</v>
      </c>
      <c r="B857">
        <v>2020</v>
      </c>
      <c r="C857">
        <v>5</v>
      </c>
      <c r="D857" t="s">
        <v>543</v>
      </c>
      <c r="E857" s="1">
        <v>750150320.80952597</v>
      </c>
      <c r="F857">
        <v>202.63097082012101</v>
      </c>
      <c r="G857" t="s">
        <v>462</v>
      </c>
    </row>
    <row r="858" spans="1:7" x14ac:dyDescent="0.3">
      <c r="A858">
        <v>856</v>
      </c>
      <c r="B858">
        <v>2020</v>
      </c>
      <c r="C858">
        <v>5</v>
      </c>
      <c r="D858" t="s">
        <v>544</v>
      </c>
      <c r="E858" s="1">
        <v>601347817.74143004</v>
      </c>
      <c r="F858">
        <v>183.80536330438301</v>
      </c>
      <c r="G858" t="s">
        <v>462</v>
      </c>
    </row>
    <row r="859" spans="1:7" x14ac:dyDescent="0.3">
      <c r="A859">
        <v>857</v>
      </c>
      <c r="B859">
        <v>2020</v>
      </c>
      <c r="C859">
        <v>5</v>
      </c>
      <c r="D859" t="s">
        <v>545</v>
      </c>
      <c r="E859" s="1">
        <v>261838880.85448599</v>
      </c>
      <c r="F859">
        <v>252.952407630631</v>
      </c>
      <c r="G859" t="s">
        <v>462</v>
      </c>
    </row>
    <row r="860" spans="1:7" x14ac:dyDescent="0.3">
      <c r="A860">
        <v>858</v>
      </c>
      <c r="B860">
        <v>2020</v>
      </c>
      <c r="C860">
        <v>5</v>
      </c>
      <c r="D860" t="s">
        <v>546</v>
      </c>
      <c r="E860" s="1">
        <v>1009812130.74394</v>
      </c>
      <c r="F860">
        <v>222.981630180998</v>
      </c>
      <c r="G860" t="s">
        <v>462</v>
      </c>
    </row>
    <row r="861" spans="1:7" x14ac:dyDescent="0.3">
      <c r="A861">
        <v>859</v>
      </c>
      <c r="B861">
        <v>2020</v>
      </c>
      <c r="C861">
        <v>5</v>
      </c>
      <c r="D861" t="s">
        <v>547</v>
      </c>
      <c r="E861" s="1">
        <v>213505756.37323001</v>
      </c>
      <c r="F861">
        <v>234.215030463543</v>
      </c>
      <c r="G861" t="s">
        <v>462</v>
      </c>
    </row>
    <row r="862" spans="1:7" x14ac:dyDescent="0.3">
      <c r="A862">
        <v>860</v>
      </c>
      <c r="B862">
        <v>2020</v>
      </c>
      <c r="C862">
        <v>5</v>
      </c>
      <c r="D862" t="s">
        <v>548</v>
      </c>
      <c r="E862" s="1">
        <v>330653653.57891899</v>
      </c>
      <c r="F862">
        <v>192.14742067155001</v>
      </c>
      <c r="G862" t="s">
        <v>462</v>
      </c>
    </row>
    <row r="863" spans="1:7" x14ac:dyDescent="0.3">
      <c r="A863">
        <v>861</v>
      </c>
      <c r="B863">
        <v>2020</v>
      </c>
      <c r="C863">
        <v>5</v>
      </c>
      <c r="D863" t="s">
        <v>549</v>
      </c>
      <c r="E863" s="1">
        <v>340317473.27624798</v>
      </c>
      <c r="F863">
        <v>215.46933049298099</v>
      </c>
      <c r="G863" t="s">
        <v>462</v>
      </c>
    </row>
    <row r="864" spans="1:7" x14ac:dyDescent="0.3">
      <c r="A864">
        <v>862</v>
      </c>
      <c r="B864">
        <v>2020</v>
      </c>
      <c r="C864">
        <v>5</v>
      </c>
      <c r="D864" t="s">
        <v>550</v>
      </c>
      <c r="E864" s="1">
        <v>462902185.90183997</v>
      </c>
      <c r="F864">
        <v>219.14236287090699</v>
      </c>
      <c r="G864" t="s">
        <v>462</v>
      </c>
    </row>
    <row r="865" spans="1:7" x14ac:dyDescent="0.3">
      <c r="A865">
        <v>863</v>
      </c>
      <c r="B865">
        <v>2020</v>
      </c>
      <c r="C865">
        <v>5</v>
      </c>
      <c r="D865" t="s">
        <v>551</v>
      </c>
      <c r="E865" s="1">
        <v>2890170317.8875699</v>
      </c>
      <c r="F865">
        <v>174.32497211585601</v>
      </c>
      <c r="G865" t="s">
        <v>462</v>
      </c>
    </row>
    <row r="866" spans="1:7" x14ac:dyDescent="0.3">
      <c r="A866">
        <v>864</v>
      </c>
      <c r="B866">
        <v>2020</v>
      </c>
      <c r="C866">
        <v>5</v>
      </c>
      <c r="D866" t="s">
        <v>552</v>
      </c>
      <c r="E866" s="1">
        <v>3535028312.8468199</v>
      </c>
      <c r="F866">
        <v>198.268277421162</v>
      </c>
      <c r="G866" t="s">
        <v>462</v>
      </c>
    </row>
    <row r="867" spans="1:7" x14ac:dyDescent="0.3">
      <c r="A867">
        <v>865</v>
      </c>
      <c r="B867">
        <v>2020</v>
      </c>
      <c r="C867">
        <v>5</v>
      </c>
      <c r="D867" t="s">
        <v>553</v>
      </c>
      <c r="E867" s="1">
        <v>2894598812.1732001</v>
      </c>
      <c r="F867">
        <v>71.374721702842095</v>
      </c>
      <c r="G867" t="s">
        <v>462</v>
      </c>
    </row>
    <row r="868" spans="1:7" x14ac:dyDescent="0.3">
      <c r="A868">
        <v>866</v>
      </c>
      <c r="B868">
        <v>2020</v>
      </c>
      <c r="C868">
        <v>5</v>
      </c>
      <c r="D868" t="s">
        <v>554</v>
      </c>
      <c r="E868" s="1">
        <v>1452632504.0955</v>
      </c>
      <c r="F868">
        <v>130.48186687147299</v>
      </c>
      <c r="G868" t="s">
        <v>462</v>
      </c>
    </row>
    <row r="869" spans="1:7" x14ac:dyDescent="0.3">
      <c r="A869">
        <v>867</v>
      </c>
      <c r="B869">
        <v>2020</v>
      </c>
      <c r="C869">
        <v>5</v>
      </c>
      <c r="D869" t="s">
        <v>555</v>
      </c>
      <c r="E869" s="1">
        <v>2721023818.0155802</v>
      </c>
      <c r="F869">
        <v>60.884638198303797</v>
      </c>
      <c r="G869" t="s">
        <v>462</v>
      </c>
    </row>
    <row r="870" spans="1:7" x14ac:dyDescent="0.3">
      <c r="A870">
        <v>868</v>
      </c>
      <c r="B870">
        <v>2020</v>
      </c>
      <c r="C870">
        <v>5</v>
      </c>
      <c r="D870" t="s">
        <v>556</v>
      </c>
      <c r="E870" s="1">
        <v>1004231976.22276</v>
      </c>
      <c r="F870">
        <v>96.380469837696893</v>
      </c>
      <c r="G870" t="s">
        <v>462</v>
      </c>
    </row>
    <row r="871" spans="1:7" x14ac:dyDescent="0.3">
      <c r="A871">
        <v>869</v>
      </c>
      <c r="B871">
        <v>2020</v>
      </c>
      <c r="C871">
        <v>5</v>
      </c>
      <c r="D871" t="s">
        <v>557</v>
      </c>
      <c r="E871" s="1">
        <v>913746055.18789399</v>
      </c>
      <c r="F871">
        <v>172.543167804246</v>
      </c>
      <c r="G871" t="s">
        <v>462</v>
      </c>
    </row>
    <row r="872" spans="1:7" x14ac:dyDescent="0.3">
      <c r="A872">
        <v>870</v>
      </c>
      <c r="B872">
        <v>2020</v>
      </c>
      <c r="C872">
        <v>6</v>
      </c>
      <c r="E872" s="1">
        <v>60992067.262107402</v>
      </c>
      <c r="F872">
        <v>79.538509385912803</v>
      </c>
      <c r="G872" t="s">
        <v>462</v>
      </c>
    </row>
    <row r="873" spans="1:7" x14ac:dyDescent="0.3">
      <c r="A873">
        <v>871</v>
      </c>
      <c r="B873">
        <v>2020</v>
      </c>
      <c r="C873">
        <v>6</v>
      </c>
      <c r="D873" t="s">
        <v>529</v>
      </c>
      <c r="E873" s="1">
        <v>391883147.09036702</v>
      </c>
      <c r="F873">
        <v>156.314855797099</v>
      </c>
      <c r="G873" t="s">
        <v>462</v>
      </c>
    </row>
    <row r="874" spans="1:7" x14ac:dyDescent="0.3">
      <c r="A874">
        <v>872</v>
      </c>
      <c r="B874">
        <v>2020</v>
      </c>
      <c r="C874">
        <v>6</v>
      </c>
      <c r="D874" t="s">
        <v>530</v>
      </c>
      <c r="E874" s="1">
        <v>721005101.94005406</v>
      </c>
      <c r="F874">
        <v>183.609946870904</v>
      </c>
      <c r="G874" t="s">
        <v>462</v>
      </c>
    </row>
    <row r="875" spans="1:7" x14ac:dyDescent="0.3">
      <c r="A875">
        <v>873</v>
      </c>
      <c r="B875">
        <v>2020</v>
      </c>
      <c r="C875">
        <v>6</v>
      </c>
      <c r="D875" t="s">
        <v>531</v>
      </c>
      <c r="E875" s="1">
        <v>517904900.35716701</v>
      </c>
      <c r="F875">
        <v>214.65727255296099</v>
      </c>
      <c r="G875" t="s">
        <v>462</v>
      </c>
    </row>
    <row r="876" spans="1:7" x14ac:dyDescent="0.3">
      <c r="A876">
        <v>874</v>
      </c>
      <c r="B876">
        <v>2020</v>
      </c>
      <c r="C876">
        <v>6</v>
      </c>
      <c r="D876" t="s">
        <v>532</v>
      </c>
      <c r="E876" s="1">
        <v>913605349.20931494</v>
      </c>
      <c r="F876">
        <v>183.66972913107401</v>
      </c>
      <c r="G876" t="s">
        <v>462</v>
      </c>
    </row>
    <row r="877" spans="1:7" x14ac:dyDescent="0.3">
      <c r="A877">
        <v>875</v>
      </c>
      <c r="B877">
        <v>2020</v>
      </c>
      <c r="C877">
        <v>6</v>
      </c>
      <c r="D877" t="s">
        <v>533</v>
      </c>
      <c r="E877" s="1">
        <v>442592850.86188501</v>
      </c>
      <c r="F877">
        <v>215.46169833725901</v>
      </c>
      <c r="G877" t="s">
        <v>462</v>
      </c>
    </row>
    <row r="878" spans="1:7" x14ac:dyDescent="0.3">
      <c r="A878">
        <v>876</v>
      </c>
      <c r="B878">
        <v>2020</v>
      </c>
      <c r="C878">
        <v>6</v>
      </c>
      <c r="D878" t="s">
        <v>534</v>
      </c>
      <c r="E878" s="1">
        <v>268896321.02501398</v>
      </c>
      <c r="F878">
        <v>131.24325679797599</v>
      </c>
      <c r="G878" t="s">
        <v>462</v>
      </c>
    </row>
    <row r="879" spans="1:7" x14ac:dyDescent="0.3">
      <c r="A879">
        <v>877</v>
      </c>
      <c r="B879">
        <v>2020</v>
      </c>
      <c r="C879">
        <v>6</v>
      </c>
      <c r="D879" t="s">
        <v>535</v>
      </c>
      <c r="E879" s="1">
        <v>374438633.30586201</v>
      </c>
      <c r="F879">
        <v>194.178754107429</v>
      </c>
      <c r="G879" t="s">
        <v>462</v>
      </c>
    </row>
    <row r="880" spans="1:7" x14ac:dyDescent="0.3">
      <c r="A880">
        <v>878</v>
      </c>
      <c r="B880">
        <v>2020</v>
      </c>
      <c r="C880">
        <v>6</v>
      </c>
      <c r="D880" t="s">
        <v>536</v>
      </c>
      <c r="E880" s="1">
        <v>373211235.00196397</v>
      </c>
      <c r="F880">
        <v>86.711936369749495</v>
      </c>
      <c r="G880" t="s">
        <v>462</v>
      </c>
    </row>
    <row r="881" spans="1:7" x14ac:dyDescent="0.3">
      <c r="A881">
        <v>879</v>
      </c>
      <c r="B881">
        <v>2020</v>
      </c>
      <c r="C881">
        <v>6</v>
      </c>
      <c r="D881" t="s">
        <v>537</v>
      </c>
      <c r="E881" s="1">
        <v>764163399.39539194</v>
      </c>
      <c r="F881">
        <v>134.95522536857001</v>
      </c>
      <c r="G881" t="s">
        <v>462</v>
      </c>
    </row>
    <row r="882" spans="1:7" x14ac:dyDescent="0.3">
      <c r="A882">
        <v>880</v>
      </c>
      <c r="B882">
        <v>2020</v>
      </c>
      <c r="C882">
        <v>6</v>
      </c>
      <c r="D882" t="s">
        <v>538</v>
      </c>
      <c r="E882" s="1">
        <v>858617816.921067</v>
      </c>
      <c r="F882">
        <v>166.02077306208199</v>
      </c>
      <c r="G882" t="s">
        <v>462</v>
      </c>
    </row>
    <row r="883" spans="1:7" x14ac:dyDescent="0.3">
      <c r="A883">
        <v>881</v>
      </c>
      <c r="B883">
        <v>2020</v>
      </c>
      <c r="C883">
        <v>6</v>
      </c>
      <c r="D883" t="s">
        <v>539</v>
      </c>
      <c r="E883" s="1">
        <v>876370174.59050906</v>
      </c>
      <c r="F883">
        <v>102.802432859444</v>
      </c>
      <c r="G883" t="s">
        <v>462</v>
      </c>
    </row>
    <row r="884" spans="1:7" x14ac:dyDescent="0.3">
      <c r="A884">
        <v>882</v>
      </c>
      <c r="B884">
        <v>2020</v>
      </c>
      <c r="C884">
        <v>6</v>
      </c>
      <c r="D884" t="s">
        <v>540</v>
      </c>
      <c r="E884" s="1">
        <v>804741499.92764294</v>
      </c>
      <c r="F884">
        <v>143.462460762978</v>
      </c>
      <c r="G884" t="s">
        <v>462</v>
      </c>
    </row>
    <row r="885" spans="1:7" x14ac:dyDescent="0.3">
      <c r="A885">
        <v>883</v>
      </c>
      <c r="B885">
        <v>2020</v>
      </c>
      <c r="C885">
        <v>6</v>
      </c>
      <c r="D885" t="s">
        <v>541</v>
      </c>
      <c r="E885" s="1">
        <v>617861605.73586905</v>
      </c>
      <c r="F885">
        <v>88.053330050903398</v>
      </c>
      <c r="G885" t="s">
        <v>462</v>
      </c>
    </row>
    <row r="886" spans="1:7" x14ac:dyDescent="0.3">
      <c r="A886">
        <v>884</v>
      </c>
      <c r="B886">
        <v>2020</v>
      </c>
      <c r="C886">
        <v>6</v>
      </c>
      <c r="D886" t="s">
        <v>542</v>
      </c>
      <c r="E886" s="1">
        <v>785791940.80956101</v>
      </c>
      <c r="F886">
        <v>134.94531679911699</v>
      </c>
      <c r="G886" t="s">
        <v>462</v>
      </c>
    </row>
    <row r="887" spans="1:7" x14ac:dyDescent="0.3">
      <c r="A887">
        <v>885</v>
      </c>
      <c r="B887">
        <v>2020</v>
      </c>
      <c r="C887">
        <v>6</v>
      </c>
      <c r="D887" t="s">
        <v>543</v>
      </c>
      <c r="E887" s="1">
        <v>750150320.80952597</v>
      </c>
      <c r="F887">
        <v>173.95953515774701</v>
      </c>
      <c r="G887" t="s">
        <v>462</v>
      </c>
    </row>
    <row r="888" spans="1:7" x14ac:dyDescent="0.3">
      <c r="A888">
        <v>886</v>
      </c>
      <c r="B888">
        <v>2020</v>
      </c>
      <c r="C888">
        <v>6</v>
      </c>
      <c r="D888" t="s">
        <v>544</v>
      </c>
      <c r="E888" s="1">
        <v>601347817.74143004</v>
      </c>
      <c r="F888">
        <v>109.905139952301</v>
      </c>
      <c r="G888" t="s">
        <v>462</v>
      </c>
    </row>
    <row r="889" spans="1:7" x14ac:dyDescent="0.3">
      <c r="A889">
        <v>887</v>
      </c>
      <c r="B889">
        <v>2020</v>
      </c>
      <c r="C889">
        <v>6</v>
      </c>
      <c r="D889" t="s">
        <v>545</v>
      </c>
      <c r="E889" s="1">
        <v>261838880.85448599</v>
      </c>
      <c r="F889">
        <v>183.30283446964401</v>
      </c>
      <c r="G889" t="s">
        <v>462</v>
      </c>
    </row>
    <row r="890" spans="1:7" x14ac:dyDescent="0.3">
      <c r="A890">
        <v>888</v>
      </c>
      <c r="B890">
        <v>2020</v>
      </c>
      <c r="C890">
        <v>6</v>
      </c>
      <c r="D890" t="s">
        <v>546</v>
      </c>
      <c r="E890" s="1">
        <v>1009812130.74394</v>
      </c>
      <c r="F890">
        <v>151.49140671040999</v>
      </c>
      <c r="G890" t="s">
        <v>462</v>
      </c>
    </row>
    <row r="891" spans="1:7" x14ac:dyDescent="0.3">
      <c r="A891">
        <v>889</v>
      </c>
      <c r="B891">
        <v>2020</v>
      </c>
      <c r="C891">
        <v>6</v>
      </c>
      <c r="D891" t="s">
        <v>547</v>
      </c>
      <c r="E891" s="1">
        <v>213505756.37323001</v>
      </c>
      <c r="F891">
        <v>191.74637779088101</v>
      </c>
      <c r="G891" t="s">
        <v>462</v>
      </c>
    </row>
    <row r="892" spans="1:7" x14ac:dyDescent="0.3">
      <c r="A892">
        <v>890</v>
      </c>
      <c r="B892">
        <v>2020</v>
      </c>
      <c r="C892">
        <v>6</v>
      </c>
      <c r="D892" t="s">
        <v>548</v>
      </c>
      <c r="E892" s="1">
        <v>330653653.57891899</v>
      </c>
      <c r="F892">
        <v>147.525858691222</v>
      </c>
      <c r="G892" t="s">
        <v>462</v>
      </c>
    </row>
    <row r="893" spans="1:7" x14ac:dyDescent="0.3">
      <c r="A893">
        <v>891</v>
      </c>
      <c r="B893">
        <v>2020</v>
      </c>
      <c r="C893">
        <v>6</v>
      </c>
      <c r="D893" t="s">
        <v>549</v>
      </c>
      <c r="E893" s="1">
        <v>340317473.27624798</v>
      </c>
      <c r="F893">
        <v>199.62729093732599</v>
      </c>
      <c r="G893" t="s">
        <v>462</v>
      </c>
    </row>
    <row r="894" spans="1:7" x14ac:dyDescent="0.3">
      <c r="A894">
        <v>892</v>
      </c>
      <c r="B894">
        <v>2020</v>
      </c>
      <c r="C894">
        <v>6</v>
      </c>
      <c r="D894" t="s">
        <v>550</v>
      </c>
      <c r="E894" s="1">
        <v>462902185.90183997</v>
      </c>
      <c r="F894">
        <v>157.98655107953201</v>
      </c>
      <c r="G894" t="s">
        <v>462</v>
      </c>
    </row>
    <row r="895" spans="1:7" x14ac:dyDescent="0.3">
      <c r="A895">
        <v>893</v>
      </c>
      <c r="B895">
        <v>2020</v>
      </c>
      <c r="C895">
        <v>6</v>
      </c>
      <c r="D895" t="s">
        <v>551</v>
      </c>
      <c r="E895" s="1">
        <v>2890170317.8875699</v>
      </c>
      <c r="F895">
        <v>95.358621888419293</v>
      </c>
      <c r="G895" t="s">
        <v>462</v>
      </c>
    </row>
    <row r="896" spans="1:7" x14ac:dyDescent="0.3">
      <c r="A896">
        <v>894</v>
      </c>
      <c r="B896">
        <v>2020</v>
      </c>
      <c r="C896">
        <v>6</v>
      </c>
      <c r="D896" t="s">
        <v>552</v>
      </c>
      <c r="E896" s="1">
        <v>3535028312.8468199</v>
      </c>
      <c r="F896">
        <v>107.174340401248</v>
      </c>
      <c r="G896" t="s">
        <v>462</v>
      </c>
    </row>
    <row r="897" spans="1:7" x14ac:dyDescent="0.3">
      <c r="A897">
        <v>895</v>
      </c>
      <c r="B897">
        <v>2020</v>
      </c>
      <c r="C897">
        <v>6</v>
      </c>
      <c r="D897" t="s">
        <v>553</v>
      </c>
      <c r="E897" s="1">
        <v>2894598812.1732001</v>
      </c>
      <c r="F897">
        <v>54.895125166372601</v>
      </c>
      <c r="G897" t="s">
        <v>462</v>
      </c>
    </row>
    <row r="898" spans="1:7" x14ac:dyDescent="0.3">
      <c r="A898">
        <v>896</v>
      </c>
      <c r="B898">
        <v>2020</v>
      </c>
      <c r="C898">
        <v>6</v>
      </c>
      <c r="D898" t="s">
        <v>554</v>
      </c>
      <c r="E898" s="1">
        <v>1452632504.0955</v>
      </c>
      <c r="F898">
        <v>129.854198874405</v>
      </c>
      <c r="G898" t="s">
        <v>462</v>
      </c>
    </row>
    <row r="899" spans="1:7" x14ac:dyDescent="0.3">
      <c r="A899">
        <v>897</v>
      </c>
      <c r="B899">
        <v>2020</v>
      </c>
      <c r="C899">
        <v>6</v>
      </c>
      <c r="D899" t="s">
        <v>555</v>
      </c>
      <c r="E899" s="1">
        <v>2721023818.0155802</v>
      </c>
      <c r="F899">
        <v>72.273785590222204</v>
      </c>
      <c r="G899" t="s">
        <v>462</v>
      </c>
    </row>
    <row r="900" spans="1:7" x14ac:dyDescent="0.3">
      <c r="A900">
        <v>898</v>
      </c>
      <c r="B900">
        <v>2020</v>
      </c>
      <c r="C900">
        <v>6</v>
      </c>
      <c r="D900" t="s">
        <v>556</v>
      </c>
      <c r="E900" s="1">
        <v>1004231976.22276</v>
      </c>
      <c r="F900">
        <v>85.221616252736496</v>
      </c>
      <c r="G900" t="s">
        <v>462</v>
      </c>
    </row>
    <row r="901" spans="1:7" x14ac:dyDescent="0.3">
      <c r="A901">
        <v>899</v>
      </c>
      <c r="B901">
        <v>2020</v>
      </c>
      <c r="C901">
        <v>6</v>
      </c>
      <c r="D901" t="s">
        <v>557</v>
      </c>
      <c r="E901" s="1">
        <v>913746055.18789399</v>
      </c>
      <c r="F901">
        <v>144.64319073764599</v>
      </c>
      <c r="G901" t="s">
        <v>462</v>
      </c>
    </row>
    <row r="902" spans="1:7" x14ac:dyDescent="0.3">
      <c r="A902">
        <v>900</v>
      </c>
      <c r="B902">
        <v>2020</v>
      </c>
      <c r="C902">
        <v>7</v>
      </c>
      <c r="E902" s="1">
        <v>60992067.262107402</v>
      </c>
      <c r="F902">
        <v>62.140845391406202</v>
      </c>
      <c r="G902" t="s">
        <v>462</v>
      </c>
    </row>
    <row r="903" spans="1:7" x14ac:dyDescent="0.3">
      <c r="A903">
        <v>901</v>
      </c>
      <c r="B903">
        <v>2020</v>
      </c>
      <c r="C903">
        <v>7</v>
      </c>
      <c r="D903" t="s">
        <v>529</v>
      </c>
      <c r="E903" s="1">
        <v>391883147.09036702</v>
      </c>
      <c r="F903">
        <v>177.89165533373301</v>
      </c>
      <c r="G903" t="s">
        <v>462</v>
      </c>
    </row>
    <row r="904" spans="1:7" x14ac:dyDescent="0.3">
      <c r="A904">
        <v>902</v>
      </c>
      <c r="B904">
        <v>2020</v>
      </c>
      <c r="C904">
        <v>7</v>
      </c>
      <c r="D904" t="s">
        <v>530</v>
      </c>
      <c r="E904" s="1">
        <v>721005101.94005406</v>
      </c>
      <c r="F904">
        <v>189.14499405894401</v>
      </c>
      <c r="G904" t="s">
        <v>462</v>
      </c>
    </row>
    <row r="905" spans="1:7" x14ac:dyDescent="0.3">
      <c r="A905">
        <v>903</v>
      </c>
      <c r="B905">
        <v>2020</v>
      </c>
      <c r="C905">
        <v>7</v>
      </c>
      <c r="D905" t="s">
        <v>531</v>
      </c>
      <c r="E905" s="1">
        <v>517904900.35716701</v>
      </c>
      <c r="F905">
        <v>245.35964888947899</v>
      </c>
      <c r="G905" t="s">
        <v>462</v>
      </c>
    </row>
    <row r="906" spans="1:7" x14ac:dyDescent="0.3">
      <c r="A906">
        <v>904</v>
      </c>
      <c r="B906">
        <v>2020</v>
      </c>
      <c r="C906">
        <v>7</v>
      </c>
      <c r="D906" t="s">
        <v>532</v>
      </c>
      <c r="E906" s="1">
        <v>913605349.20931494</v>
      </c>
      <c r="F906">
        <v>235.11138277433099</v>
      </c>
      <c r="G906" t="s">
        <v>462</v>
      </c>
    </row>
    <row r="907" spans="1:7" x14ac:dyDescent="0.3">
      <c r="A907">
        <v>905</v>
      </c>
      <c r="B907">
        <v>2020</v>
      </c>
      <c r="C907">
        <v>7</v>
      </c>
      <c r="D907" t="s">
        <v>533</v>
      </c>
      <c r="E907" s="1">
        <v>442592850.86188501</v>
      </c>
      <c r="F907">
        <v>296.25966922844299</v>
      </c>
      <c r="G907" t="s">
        <v>462</v>
      </c>
    </row>
    <row r="908" spans="1:7" x14ac:dyDescent="0.3">
      <c r="A908">
        <v>906</v>
      </c>
      <c r="B908">
        <v>2020</v>
      </c>
      <c r="C908">
        <v>7</v>
      </c>
      <c r="D908" t="s">
        <v>534</v>
      </c>
      <c r="E908" s="1">
        <v>268896321.02501398</v>
      </c>
      <c r="F908">
        <v>161.644134357892</v>
      </c>
      <c r="G908" t="s">
        <v>462</v>
      </c>
    </row>
    <row r="909" spans="1:7" x14ac:dyDescent="0.3">
      <c r="A909">
        <v>907</v>
      </c>
      <c r="B909">
        <v>2020</v>
      </c>
      <c r="C909">
        <v>7</v>
      </c>
      <c r="D909" t="s">
        <v>535</v>
      </c>
      <c r="E909" s="1">
        <v>374438633.30586201</v>
      </c>
      <c r="F909">
        <v>240.812172967365</v>
      </c>
      <c r="G909" t="s">
        <v>462</v>
      </c>
    </row>
    <row r="910" spans="1:7" x14ac:dyDescent="0.3">
      <c r="A910">
        <v>908</v>
      </c>
      <c r="B910">
        <v>2020</v>
      </c>
      <c r="C910">
        <v>7</v>
      </c>
      <c r="D910" t="s">
        <v>536</v>
      </c>
      <c r="E910" s="1">
        <v>373211235.00196397</v>
      </c>
      <c r="F910">
        <v>51.619231517133002</v>
      </c>
      <c r="G910" t="s">
        <v>462</v>
      </c>
    </row>
    <row r="911" spans="1:7" x14ac:dyDescent="0.3">
      <c r="A911">
        <v>909</v>
      </c>
      <c r="B911">
        <v>2020</v>
      </c>
      <c r="C911">
        <v>7</v>
      </c>
      <c r="D911" t="s">
        <v>537</v>
      </c>
      <c r="E911" s="1">
        <v>764163399.39539194</v>
      </c>
      <c r="F911">
        <v>127.896885177263</v>
      </c>
      <c r="G911" t="s">
        <v>462</v>
      </c>
    </row>
    <row r="912" spans="1:7" x14ac:dyDescent="0.3">
      <c r="A912">
        <v>910</v>
      </c>
      <c r="B912">
        <v>2020</v>
      </c>
      <c r="C912">
        <v>7</v>
      </c>
      <c r="D912" t="s">
        <v>538</v>
      </c>
      <c r="E912" s="1">
        <v>858617816.921067</v>
      </c>
      <c r="F912">
        <v>176.463167823676</v>
      </c>
      <c r="G912" t="s">
        <v>462</v>
      </c>
    </row>
    <row r="913" spans="1:7" x14ac:dyDescent="0.3">
      <c r="A913">
        <v>911</v>
      </c>
      <c r="B913">
        <v>2020</v>
      </c>
      <c r="C913">
        <v>7</v>
      </c>
      <c r="D913" t="s">
        <v>539</v>
      </c>
      <c r="E913" s="1">
        <v>876370174.59050906</v>
      </c>
      <c r="F913">
        <v>60.143173565081</v>
      </c>
      <c r="G913" t="s">
        <v>462</v>
      </c>
    </row>
    <row r="914" spans="1:7" x14ac:dyDescent="0.3">
      <c r="A914">
        <v>912</v>
      </c>
      <c r="B914">
        <v>2020</v>
      </c>
      <c r="C914">
        <v>7</v>
      </c>
      <c r="D914" t="s">
        <v>540</v>
      </c>
      <c r="E914" s="1">
        <v>804741499.92764294</v>
      </c>
      <c r="F914">
        <v>99.568431004575203</v>
      </c>
      <c r="G914" t="s">
        <v>462</v>
      </c>
    </row>
    <row r="915" spans="1:7" x14ac:dyDescent="0.3">
      <c r="A915">
        <v>913</v>
      </c>
      <c r="B915">
        <v>2020</v>
      </c>
      <c r="C915">
        <v>7</v>
      </c>
      <c r="D915" t="s">
        <v>541</v>
      </c>
      <c r="E915" s="1">
        <v>617861605.73586905</v>
      </c>
      <c r="F915">
        <v>74.8705251577707</v>
      </c>
      <c r="G915" t="s">
        <v>462</v>
      </c>
    </row>
    <row r="916" spans="1:7" x14ac:dyDescent="0.3">
      <c r="A916">
        <v>914</v>
      </c>
      <c r="B916">
        <v>2020</v>
      </c>
      <c r="C916">
        <v>7</v>
      </c>
      <c r="D916" t="s">
        <v>542</v>
      </c>
      <c r="E916" s="1">
        <v>785791940.80956101</v>
      </c>
      <c r="F916">
        <v>130.221960069012</v>
      </c>
      <c r="G916" t="s">
        <v>462</v>
      </c>
    </row>
    <row r="917" spans="1:7" x14ac:dyDescent="0.3">
      <c r="A917">
        <v>915</v>
      </c>
      <c r="B917">
        <v>2020</v>
      </c>
      <c r="C917">
        <v>7</v>
      </c>
      <c r="D917" t="s">
        <v>543</v>
      </c>
      <c r="E917" s="1">
        <v>750150320.80952597</v>
      </c>
      <c r="F917">
        <v>189.605587829901</v>
      </c>
      <c r="G917" t="s">
        <v>462</v>
      </c>
    </row>
    <row r="918" spans="1:7" x14ac:dyDescent="0.3">
      <c r="A918">
        <v>916</v>
      </c>
      <c r="B918">
        <v>2020</v>
      </c>
      <c r="C918">
        <v>7</v>
      </c>
      <c r="D918" t="s">
        <v>544</v>
      </c>
      <c r="E918" s="1">
        <v>601347817.74143004</v>
      </c>
      <c r="F918">
        <v>72.524815620218007</v>
      </c>
      <c r="G918" t="s">
        <v>462</v>
      </c>
    </row>
    <row r="919" spans="1:7" x14ac:dyDescent="0.3">
      <c r="A919">
        <v>917</v>
      </c>
      <c r="B919">
        <v>2020</v>
      </c>
      <c r="C919">
        <v>7</v>
      </c>
      <c r="D919" t="s">
        <v>545</v>
      </c>
      <c r="E919" s="1">
        <v>261838880.85448599</v>
      </c>
      <c r="F919">
        <v>185.921436638328</v>
      </c>
      <c r="G919" t="s">
        <v>462</v>
      </c>
    </row>
    <row r="920" spans="1:7" x14ac:dyDescent="0.3">
      <c r="A920">
        <v>918</v>
      </c>
      <c r="B920">
        <v>2020</v>
      </c>
      <c r="C920">
        <v>7</v>
      </c>
      <c r="D920" t="s">
        <v>546</v>
      </c>
      <c r="E920" s="1">
        <v>1009812130.74394</v>
      </c>
      <c r="F920">
        <v>123.51147653070601</v>
      </c>
      <c r="G920" t="s">
        <v>462</v>
      </c>
    </row>
    <row r="921" spans="1:7" x14ac:dyDescent="0.3">
      <c r="A921">
        <v>919</v>
      </c>
      <c r="B921">
        <v>2020</v>
      </c>
      <c r="C921">
        <v>7</v>
      </c>
      <c r="D921" t="s">
        <v>547</v>
      </c>
      <c r="E921" s="1">
        <v>213505756.37323001</v>
      </c>
      <c r="F921">
        <v>199.35852362582901</v>
      </c>
      <c r="G921" t="s">
        <v>462</v>
      </c>
    </row>
    <row r="922" spans="1:7" x14ac:dyDescent="0.3">
      <c r="A922">
        <v>920</v>
      </c>
      <c r="B922">
        <v>2020</v>
      </c>
      <c r="C922">
        <v>7</v>
      </c>
      <c r="D922" t="s">
        <v>548</v>
      </c>
      <c r="E922" s="1">
        <v>330653653.57891899</v>
      </c>
      <c r="F922">
        <v>161.35909912895499</v>
      </c>
      <c r="G922" t="s">
        <v>462</v>
      </c>
    </row>
    <row r="923" spans="1:7" x14ac:dyDescent="0.3">
      <c r="A923">
        <v>921</v>
      </c>
      <c r="B923">
        <v>2020</v>
      </c>
      <c r="C923">
        <v>7</v>
      </c>
      <c r="D923" t="s">
        <v>549</v>
      </c>
      <c r="E923" s="1">
        <v>340317473.27624798</v>
      </c>
      <c r="F923">
        <v>237.08159550799601</v>
      </c>
      <c r="G923" t="s">
        <v>462</v>
      </c>
    </row>
    <row r="924" spans="1:7" x14ac:dyDescent="0.3">
      <c r="A924">
        <v>922</v>
      </c>
      <c r="B924">
        <v>2020</v>
      </c>
      <c r="C924">
        <v>7</v>
      </c>
      <c r="D924" t="s">
        <v>550</v>
      </c>
      <c r="E924" s="1">
        <v>462902185.90183997</v>
      </c>
      <c r="F924">
        <v>83.335098476676293</v>
      </c>
      <c r="G924" t="s">
        <v>462</v>
      </c>
    </row>
    <row r="925" spans="1:7" x14ac:dyDescent="0.3">
      <c r="A925">
        <v>923</v>
      </c>
      <c r="B925">
        <v>2020</v>
      </c>
      <c r="C925">
        <v>7</v>
      </c>
      <c r="D925" t="s">
        <v>551</v>
      </c>
      <c r="E925" s="1">
        <v>2890170317.8875699</v>
      </c>
      <c r="F925">
        <v>33.442791762903099</v>
      </c>
      <c r="G925" t="s">
        <v>462</v>
      </c>
    </row>
    <row r="926" spans="1:7" x14ac:dyDescent="0.3">
      <c r="A926">
        <v>924</v>
      </c>
      <c r="B926">
        <v>2020</v>
      </c>
      <c r="C926">
        <v>7</v>
      </c>
      <c r="D926" t="s">
        <v>552</v>
      </c>
      <c r="E926" s="1">
        <v>3535028312.8468199</v>
      </c>
      <c r="F926">
        <v>52.3939269634391</v>
      </c>
      <c r="G926" t="s">
        <v>462</v>
      </c>
    </row>
    <row r="927" spans="1:7" x14ac:dyDescent="0.3">
      <c r="A927">
        <v>925</v>
      </c>
      <c r="B927">
        <v>2020</v>
      </c>
      <c r="C927">
        <v>7</v>
      </c>
      <c r="D927" t="s">
        <v>553</v>
      </c>
      <c r="E927" s="1">
        <v>2894598812.1732001</v>
      </c>
      <c r="F927">
        <v>24.0292449274937</v>
      </c>
      <c r="G927" t="s">
        <v>462</v>
      </c>
    </row>
    <row r="928" spans="1:7" x14ac:dyDescent="0.3">
      <c r="A928">
        <v>926</v>
      </c>
      <c r="B928">
        <v>2020</v>
      </c>
      <c r="C928">
        <v>7</v>
      </c>
      <c r="D928" t="s">
        <v>554</v>
      </c>
      <c r="E928" s="1">
        <v>1452632504.0955</v>
      </c>
      <c r="F928">
        <v>88.176582514403904</v>
      </c>
      <c r="G928" t="s">
        <v>462</v>
      </c>
    </row>
    <row r="929" spans="1:7" x14ac:dyDescent="0.3">
      <c r="A929">
        <v>927</v>
      </c>
      <c r="B929">
        <v>2020</v>
      </c>
      <c r="C929">
        <v>7</v>
      </c>
      <c r="D929" t="s">
        <v>555</v>
      </c>
      <c r="E929" s="1">
        <v>2721023818.0155802</v>
      </c>
      <c r="F929">
        <v>27.766522188599399</v>
      </c>
      <c r="G929" t="s">
        <v>462</v>
      </c>
    </row>
    <row r="930" spans="1:7" x14ac:dyDescent="0.3">
      <c r="A930">
        <v>928</v>
      </c>
      <c r="B930">
        <v>2020</v>
      </c>
      <c r="C930">
        <v>7</v>
      </c>
      <c r="D930" t="s">
        <v>556</v>
      </c>
      <c r="E930" s="1">
        <v>1004231976.22276</v>
      </c>
      <c r="F930">
        <v>30.912592290426701</v>
      </c>
      <c r="G930" t="s">
        <v>462</v>
      </c>
    </row>
    <row r="931" spans="1:7" x14ac:dyDescent="0.3">
      <c r="A931">
        <v>929</v>
      </c>
      <c r="B931">
        <v>2020</v>
      </c>
      <c r="C931">
        <v>7</v>
      </c>
      <c r="D931" t="s">
        <v>557</v>
      </c>
      <c r="E931" s="1">
        <v>913746055.18789399</v>
      </c>
      <c r="F931">
        <v>113.470206705941</v>
      </c>
      <c r="G931" t="s">
        <v>462</v>
      </c>
    </row>
    <row r="932" spans="1:7" x14ac:dyDescent="0.3">
      <c r="A932">
        <v>930</v>
      </c>
      <c r="B932">
        <v>2020</v>
      </c>
      <c r="C932">
        <v>8</v>
      </c>
      <c r="E932" s="1">
        <v>60992067.262107402</v>
      </c>
      <c r="F932">
        <v>67.7185751711162</v>
      </c>
      <c r="G932" t="s">
        <v>462</v>
      </c>
    </row>
    <row r="933" spans="1:7" x14ac:dyDescent="0.3">
      <c r="A933">
        <v>931</v>
      </c>
      <c r="B933">
        <v>2020</v>
      </c>
      <c r="C933">
        <v>8</v>
      </c>
      <c r="D933" t="s">
        <v>529</v>
      </c>
      <c r="E933" s="1">
        <v>391883147.09036702</v>
      </c>
      <c r="F933">
        <v>166.76501526998399</v>
      </c>
      <c r="G933" t="s">
        <v>462</v>
      </c>
    </row>
    <row r="934" spans="1:7" x14ac:dyDescent="0.3">
      <c r="A934">
        <v>932</v>
      </c>
      <c r="B934">
        <v>2020</v>
      </c>
      <c r="C934">
        <v>8</v>
      </c>
      <c r="D934" t="s">
        <v>530</v>
      </c>
      <c r="E934" s="1">
        <v>721005101.94005406</v>
      </c>
      <c r="F934">
        <v>186.72973288878899</v>
      </c>
      <c r="G934" t="s">
        <v>462</v>
      </c>
    </row>
    <row r="935" spans="1:7" x14ac:dyDescent="0.3">
      <c r="A935">
        <v>933</v>
      </c>
      <c r="B935">
        <v>2020</v>
      </c>
      <c r="C935">
        <v>8</v>
      </c>
      <c r="D935" t="s">
        <v>531</v>
      </c>
      <c r="E935" s="1">
        <v>517904900.35716701</v>
      </c>
      <c r="F935">
        <v>270.45361290954497</v>
      </c>
      <c r="G935" t="s">
        <v>462</v>
      </c>
    </row>
    <row r="936" spans="1:7" x14ac:dyDescent="0.3">
      <c r="A936">
        <v>934</v>
      </c>
      <c r="B936">
        <v>2020</v>
      </c>
      <c r="C936">
        <v>8</v>
      </c>
      <c r="D936" t="s">
        <v>532</v>
      </c>
      <c r="E936" s="1">
        <v>913605349.20931494</v>
      </c>
      <c r="F936">
        <v>245.02792233967099</v>
      </c>
      <c r="G936" t="s">
        <v>462</v>
      </c>
    </row>
    <row r="937" spans="1:7" x14ac:dyDescent="0.3">
      <c r="A937">
        <v>935</v>
      </c>
      <c r="B937">
        <v>2020</v>
      </c>
      <c r="C937">
        <v>8</v>
      </c>
      <c r="D937" t="s">
        <v>533</v>
      </c>
      <c r="E937" s="1">
        <v>442592850.86188501</v>
      </c>
      <c r="F937">
        <v>300.88947227625499</v>
      </c>
      <c r="G937" t="s">
        <v>462</v>
      </c>
    </row>
    <row r="938" spans="1:7" x14ac:dyDescent="0.3">
      <c r="A938">
        <v>936</v>
      </c>
      <c r="B938">
        <v>2020</v>
      </c>
      <c r="C938">
        <v>8</v>
      </c>
      <c r="D938" t="s">
        <v>534</v>
      </c>
      <c r="E938" s="1">
        <v>268896321.02501398</v>
      </c>
      <c r="F938">
        <v>140.81047145426999</v>
      </c>
      <c r="G938" t="s">
        <v>462</v>
      </c>
    </row>
    <row r="939" spans="1:7" x14ac:dyDescent="0.3">
      <c r="A939">
        <v>937</v>
      </c>
      <c r="B939">
        <v>2020</v>
      </c>
      <c r="C939">
        <v>8</v>
      </c>
      <c r="D939" t="s">
        <v>535</v>
      </c>
      <c r="E939" s="1">
        <v>374438633.30586201</v>
      </c>
      <c r="F939">
        <v>245.476860456065</v>
      </c>
      <c r="G939" t="s">
        <v>462</v>
      </c>
    </row>
    <row r="940" spans="1:7" x14ac:dyDescent="0.3">
      <c r="A940">
        <v>938</v>
      </c>
      <c r="B940">
        <v>2020</v>
      </c>
      <c r="C940">
        <v>8</v>
      </c>
      <c r="D940" t="s">
        <v>536</v>
      </c>
      <c r="E940" s="1">
        <v>373211235.00196397</v>
      </c>
      <c r="F940">
        <v>80.580054458685495</v>
      </c>
      <c r="G940" t="s">
        <v>462</v>
      </c>
    </row>
    <row r="941" spans="1:7" x14ac:dyDescent="0.3">
      <c r="A941">
        <v>939</v>
      </c>
      <c r="B941">
        <v>2020</v>
      </c>
      <c r="C941">
        <v>8</v>
      </c>
      <c r="D941" t="s">
        <v>537</v>
      </c>
      <c r="E941" s="1">
        <v>764163399.39539194</v>
      </c>
      <c r="F941">
        <v>155.450437632735</v>
      </c>
      <c r="G941" t="s">
        <v>462</v>
      </c>
    </row>
    <row r="942" spans="1:7" x14ac:dyDescent="0.3">
      <c r="A942">
        <v>940</v>
      </c>
      <c r="B942">
        <v>2020</v>
      </c>
      <c r="C942">
        <v>8</v>
      </c>
      <c r="D942" t="s">
        <v>538</v>
      </c>
      <c r="E942" s="1">
        <v>858617816.921067</v>
      </c>
      <c r="F942">
        <v>204.48085173154001</v>
      </c>
      <c r="G942" t="s">
        <v>462</v>
      </c>
    </row>
    <row r="943" spans="1:7" x14ac:dyDescent="0.3">
      <c r="A943">
        <v>941</v>
      </c>
      <c r="B943">
        <v>2020</v>
      </c>
      <c r="C943">
        <v>8</v>
      </c>
      <c r="D943" t="s">
        <v>539</v>
      </c>
      <c r="E943" s="1">
        <v>876370174.59050906</v>
      </c>
      <c r="F943">
        <v>82.171261088960193</v>
      </c>
      <c r="G943" t="s">
        <v>462</v>
      </c>
    </row>
    <row r="944" spans="1:7" x14ac:dyDescent="0.3">
      <c r="A944">
        <v>942</v>
      </c>
      <c r="B944">
        <v>2020</v>
      </c>
      <c r="C944">
        <v>8</v>
      </c>
      <c r="D944" t="s">
        <v>540</v>
      </c>
      <c r="E944" s="1">
        <v>804741499.92764294</v>
      </c>
      <c r="F944">
        <v>129.09758669732301</v>
      </c>
      <c r="G944" t="s">
        <v>462</v>
      </c>
    </row>
    <row r="945" spans="1:7" x14ac:dyDescent="0.3">
      <c r="A945">
        <v>943</v>
      </c>
      <c r="B945">
        <v>2020</v>
      </c>
      <c r="C945">
        <v>8</v>
      </c>
      <c r="D945" t="s">
        <v>541</v>
      </c>
      <c r="E945" s="1">
        <v>617861605.73586905</v>
      </c>
      <c r="F945">
        <v>91.527603208290003</v>
      </c>
      <c r="G945" t="s">
        <v>462</v>
      </c>
    </row>
    <row r="946" spans="1:7" x14ac:dyDescent="0.3">
      <c r="A946">
        <v>944</v>
      </c>
      <c r="B946">
        <v>2020</v>
      </c>
      <c r="C946">
        <v>8</v>
      </c>
      <c r="D946" t="s">
        <v>542</v>
      </c>
      <c r="E946" s="1">
        <v>785791940.80956101</v>
      </c>
      <c r="F946">
        <v>130.292436229131</v>
      </c>
      <c r="G946" t="s">
        <v>462</v>
      </c>
    </row>
    <row r="947" spans="1:7" x14ac:dyDescent="0.3">
      <c r="A947">
        <v>945</v>
      </c>
      <c r="B947">
        <v>2020</v>
      </c>
      <c r="C947">
        <v>8</v>
      </c>
      <c r="D947" t="s">
        <v>543</v>
      </c>
      <c r="E947" s="1">
        <v>750150320.80952597</v>
      </c>
      <c r="F947">
        <v>239.576024917137</v>
      </c>
      <c r="G947" t="s">
        <v>462</v>
      </c>
    </row>
    <row r="948" spans="1:7" x14ac:dyDescent="0.3">
      <c r="A948">
        <v>946</v>
      </c>
      <c r="B948">
        <v>2020</v>
      </c>
      <c r="C948">
        <v>8</v>
      </c>
      <c r="D948" t="s">
        <v>544</v>
      </c>
      <c r="E948" s="1">
        <v>601347817.74143004</v>
      </c>
      <c r="F948">
        <v>91.518712707643004</v>
      </c>
      <c r="G948" t="s">
        <v>462</v>
      </c>
    </row>
    <row r="949" spans="1:7" x14ac:dyDescent="0.3">
      <c r="A949">
        <v>947</v>
      </c>
      <c r="B949">
        <v>2020</v>
      </c>
      <c r="C949">
        <v>8</v>
      </c>
      <c r="D949" t="s">
        <v>545</v>
      </c>
      <c r="E949" s="1">
        <v>261838880.85448599</v>
      </c>
      <c r="F949">
        <v>193.24629880171199</v>
      </c>
      <c r="G949" t="s">
        <v>462</v>
      </c>
    </row>
    <row r="950" spans="1:7" x14ac:dyDescent="0.3">
      <c r="A950">
        <v>948</v>
      </c>
      <c r="B950">
        <v>2020</v>
      </c>
      <c r="C950">
        <v>8</v>
      </c>
      <c r="D950" t="s">
        <v>546</v>
      </c>
      <c r="E950" s="1">
        <v>1009812130.74394</v>
      </c>
      <c r="F950">
        <v>144.59240659724099</v>
      </c>
      <c r="G950" t="s">
        <v>462</v>
      </c>
    </row>
    <row r="951" spans="1:7" x14ac:dyDescent="0.3">
      <c r="A951">
        <v>949</v>
      </c>
      <c r="B951">
        <v>2020</v>
      </c>
      <c r="C951">
        <v>8</v>
      </c>
      <c r="D951" t="s">
        <v>547</v>
      </c>
      <c r="E951" s="1">
        <v>213505756.37323001</v>
      </c>
      <c r="F951">
        <v>162.42499009782699</v>
      </c>
      <c r="G951" t="s">
        <v>462</v>
      </c>
    </row>
    <row r="952" spans="1:7" x14ac:dyDescent="0.3">
      <c r="A952">
        <v>950</v>
      </c>
      <c r="B952">
        <v>2020</v>
      </c>
      <c r="C952">
        <v>8</v>
      </c>
      <c r="D952" t="s">
        <v>548</v>
      </c>
      <c r="E952" s="1">
        <v>330653653.57891899</v>
      </c>
      <c r="F952">
        <v>135.79867389023099</v>
      </c>
      <c r="G952" t="s">
        <v>462</v>
      </c>
    </row>
    <row r="953" spans="1:7" x14ac:dyDescent="0.3">
      <c r="A953">
        <v>951</v>
      </c>
      <c r="B953">
        <v>2020</v>
      </c>
      <c r="C953">
        <v>8</v>
      </c>
      <c r="D953" t="s">
        <v>549</v>
      </c>
      <c r="E953" s="1">
        <v>340317473.27624798</v>
      </c>
      <c r="F953">
        <v>245.19938858034399</v>
      </c>
      <c r="G953" t="s">
        <v>462</v>
      </c>
    </row>
    <row r="954" spans="1:7" x14ac:dyDescent="0.3">
      <c r="A954">
        <v>952</v>
      </c>
      <c r="B954">
        <v>2020</v>
      </c>
      <c r="C954">
        <v>8</v>
      </c>
      <c r="D954" t="s">
        <v>550</v>
      </c>
      <c r="E954" s="1">
        <v>462902185.90183997</v>
      </c>
      <c r="F954">
        <v>122.492072432778</v>
      </c>
      <c r="G954" t="s">
        <v>462</v>
      </c>
    </row>
    <row r="955" spans="1:7" x14ac:dyDescent="0.3">
      <c r="A955">
        <v>953</v>
      </c>
      <c r="B955">
        <v>2020</v>
      </c>
      <c r="C955">
        <v>8</v>
      </c>
      <c r="D955" t="s">
        <v>551</v>
      </c>
      <c r="E955" s="1">
        <v>2890170317.8875699</v>
      </c>
      <c r="F955">
        <v>77.038391599998306</v>
      </c>
      <c r="G955" t="s">
        <v>462</v>
      </c>
    </row>
    <row r="956" spans="1:7" x14ac:dyDescent="0.3">
      <c r="A956">
        <v>954</v>
      </c>
      <c r="B956">
        <v>2020</v>
      </c>
      <c r="C956">
        <v>8</v>
      </c>
      <c r="D956" t="s">
        <v>552</v>
      </c>
      <c r="E956" s="1">
        <v>3535028312.8468199</v>
      </c>
      <c r="F956">
        <v>85.272127136748495</v>
      </c>
      <c r="G956" t="s">
        <v>462</v>
      </c>
    </row>
    <row r="957" spans="1:7" x14ac:dyDescent="0.3">
      <c r="A957">
        <v>955</v>
      </c>
      <c r="B957">
        <v>2020</v>
      </c>
      <c r="C957">
        <v>8</v>
      </c>
      <c r="D957" t="s">
        <v>553</v>
      </c>
      <c r="E957" s="1">
        <v>2894598812.1732001</v>
      </c>
      <c r="F957">
        <v>41.903372976323503</v>
      </c>
      <c r="G957" t="s">
        <v>462</v>
      </c>
    </row>
    <row r="958" spans="1:7" x14ac:dyDescent="0.3">
      <c r="A958">
        <v>956</v>
      </c>
      <c r="B958">
        <v>2020</v>
      </c>
      <c r="C958">
        <v>8</v>
      </c>
      <c r="D958" t="s">
        <v>554</v>
      </c>
      <c r="E958" s="1">
        <v>1452632504.0955</v>
      </c>
      <c r="F958">
        <v>114.087511359319</v>
      </c>
      <c r="G958" t="s">
        <v>462</v>
      </c>
    </row>
    <row r="959" spans="1:7" x14ac:dyDescent="0.3">
      <c r="A959">
        <v>957</v>
      </c>
      <c r="B959">
        <v>2020</v>
      </c>
      <c r="C959">
        <v>8</v>
      </c>
      <c r="D959" t="s">
        <v>555</v>
      </c>
      <c r="E959" s="1">
        <v>2721023818.0155802</v>
      </c>
      <c r="F959">
        <v>47.1469830163702</v>
      </c>
      <c r="G959" t="s">
        <v>462</v>
      </c>
    </row>
    <row r="960" spans="1:7" x14ac:dyDescent="0.3">
      <c r="A960">
        <v>958</v>
      </c>
      <c r="B960">
        <v>2020</v>
      </c>
      <c r="C960">
        <v>8</v>
      </c>
      <c r="D960" t="s">
        <v>556</v>
      </c>
      <c r="E960" s="1">
        <v>1004231976.22276</v>
      </c>
      <c r="F960">
        <v>68.617767610721003</v>
      </c>
      <c r="G960" t="s">
        <v>462</v>
      </c>
    </row>
    <row r="961" spans="1:7" x14ac:dyDescent="0.3">
      <c r="A961">
        <v>959</v>
      </c>
      <c r="B961">
        <v>2020</v>
      </c>
      <c r="C961">
        <v>8</v>
      </c>
      <c r="D961" t="s">
        <v>557</v>
      </c>
      <c r="E961" s="1">
        <v>913746055.18789399</v>
      </c>
      <c r="F961">
        <v>150.79100694913899</v>
      </c>
      <c r="G961" t="s">
        <v>462</v>
      </c>
    </row>
    <row r="962" spans="1:7" x14ac:dyDescent="0.3">
      <c r="A962">
        <v>960</v>
      </c>
      <c r="B962">
        <v>2020</v>
      </c>
      <c r="C962">
        <v>9</v>
      </c>
      <c r="E962" s="1">
        <v>60992067.262107402</v>
      </c>
      <c r="F962">
        <v>132.55086701894399</v>
      </c>
      <c r="G962" t="s">
        <v>462</v>
      </c>
    </row>
    <row r="963" spans="1:7" x14ac:dyDescent="0.3">
      <c r="A963">
        <v>961</v>
      </c>
      <c r="B963">
        <v>2020</v>
      </c>
      <c r="C963">
        <v>9</v>
      </c>
      <c r="D963" t="s">
        <v>529</v>
      </c>
      <c r="E963" s="1">
        <v>391883147.09036702</v>
      </c>
      <c r="F963">
        <v>162.71395025538499</v>
      </c>
      <c r="G963" t="s">
        <v>462</v>
      </c>
    </row>
    <row r="964" spans="1:7" x14ac:dyDescent="0.3">
      <c r="A964">
        <v>962</v>
      </c>
      <c r="B964">
        <v>2020</v>
      </c>
      <c r="C964">
        <v>9</v>
      </c>
      <c r="D964" t="s">
        <v>530</v>
      </c>
      <c r="E964" s="1">
        <v>721005101.94005406</v>
      </c>
      <c r="F964">
        <v>161.05109759051501</v>
      </c>
      <c r="G964" t="s">
        <v>462</v>
      </c>
    </row>
    <row r="965" spans="1:7" x14ac:dyDescent="0.3">
      <c r="A965">
        <v>963</v>
      </c>
      <c r="B965">
        <v>2020</v>
      </c>
      <c r="C965">
        <v>9</v>
      </c>
      <c r="D965" t="s">
        <v>531</v>
      </c>
      <c r="E965" s="1">
        <v>517904900.35716701</v>
      </c>
      <c r="F965">
        <v>210.43205014997801</v>
      </c>
      <c r="G965" t="s">
        <v>462</v>
      </c>
    </row>
    <row r="966" spans="1:7" x14ac:dyDescent="0.3">
      <c r="A966">
        <v>964</v>
      </c>
      <c r="B966">
        <v>2020</v>
      </c>
      <c r="C966">
        <v>9</v>
      </c>
      <c r="D966" t="s">
        <v>532</v>
      </c>
      <c r="E966" s="1">
        <v>913605349.20931494</v>
      </c>
      <c r="F966">
        <v>137.99824236313799</v>
      </c>
      <c r="G966" t="s">
        <v>462</v>
      </c>
    </row>
    <row r="967" spans="1:7" x14ac:dyDescent="0.3">
      <c r="A967">
        <v>965</v>
      </c>
      <c r="B967">
        <v>2020</v>
      </c>
      <c r="C967">
        <v>9</v>
      </c>
      <c r="D967" t="s">
        <v>533</v>
      </c>
      <c r="E967" s="1">
        <v>442592850.86188501</v>
      </c>
      <c r="F967">
        <v>182.683119249897</v>
      </c>
      <c r="G967" t="s">
        <v>462</v>
      </c>
    </row>
    <row r="968" spans="1:7" x14ac:dyDescent="0.3">
      <c r="A968">
        <v>966</v>
      </c>
      <c r="B968">
        <v>2020</v>
      </c>
      <c r="C968">
        <v>9</v>
      </c>
      <c r="D968" t="s">
        <v>534</v>
      </c>
      <c r="E968" s="1">
        <v>268896321.02501398</v>
      </c>
      <c r="F968">
        <v>152.81113543505199</v>
      </c>
      <c r="G968" t="s">
        <v>462</v>
      </c>
    </row>
    <row r="969" spans="1:7" x14ac:dyDescent="0.3">
      <c r="A969">
        <v>967</v>
      </c>
      <c r="B969">
        <v>2020</v>
      </c>
      <c r="C969">
        <v>9</v>
      </c>
      <c r="D969" t="s">
        <v>535</v>
      </c>
      <c r="E969" s="1">
        <v>374438633.30586201</v>
      </c>
      <c r="F969">
        <v>155.18239958646899</v>
      </c>
      <c r="G969" t="s">
        <v>462</v>
      </c>
    </row>
    <row r="970" spans="1:7" x14ac:dyDescent="0.3">
      <c r="A970">
        <v>968</v>
      </c>
      <c r="B970">
        <v>2020</v>
      </c>
      <c r="C970">
        <v>9</v>
      </c>
      <c r="D970" t="s">
        <v>536</v>
      </c>
      <c r="E970" s="1">
        <v>373211235.00196397</v>
      </c>
      <c r="F970">
        <v>153.53915557211701</v>
      </c>
      <c r="G970" t="s">
        <v>462</v>
      </c>
    </row>
    <row r="971" spans="1:7" x14ac:dyDescent="0.3">
      <c r="A971">
        <v>969</v>
      </c>
      <c r="B971">
        <v>2020</v>
      </c>
      <c r="C971">
        <v>9</v>
      </c>
      <c r="D971" t="s">
        <v>537</v>
      </c>
      <c r="E971" s="1">
        <v>764163399.39539194</v>
      </c>
      <c r="F971">
        <v>218.83685891667</v>
      </c>
      <c r="G971" t="s">
        <v>462</v>
      </c>
    </row>
    <row r="972" spans="1:7" x14ac:dyDescent="0.3">
      <c r="A972">
        <v>970</v>
      </c>
      <c r="B972">
        <v>2020</v>
      </c>
      <c r="C972">
        <v>9</v>
      </c>
      <c r="D972" t="s">
        <v>538</v>
      </c>
      <c r="E972" s="1">
        <v>858617816.921067</v>
      </c>
      <c r="F972">
        <v>215.50960461737199</v>
      </c>
      <c r="G972" t="s">
        <v>462</v>
      </c>
    </row>
    <row r="973" spans="1:7" x14ac:dyDescent="0.3">
      <c r="A973">
        <v>971</v>
      </c>
      <c r="B973">
        <v>2020</v>
      </c>
      <c r="C973">
        <v>9</v>
      </c>
      <c r="D973" t="s">
        <v>539</v>
      </c>
      <c r="E973" s="1">
        <v>876370174.59050906</v>
      </c>
      <c r="F973">
        <v>159.42855763058</v>
      </c>
      <c r="G973" t="s">
        <v>462</v>
      </c>
    </row>
    <row r="974" spans="1:7" x14ac:dyDescent="0.3">
      <c r="A974">
        <v>972</v>
      </c>
      <c r="B974">
        <v>2020</v>
      </c>
      <c r="C974">
        <v>9</v>
      </c>
      <c r="D974" t="s">
        <v>540</v>
      </c>
      <c r="E974" s="1">
        <v>804741499.92764294</v>
      </c>
      <c r="F974">
        <v>167.0111987574</v>
      </c>
      <c r="G974" t="s">
        <v>462</v>
      </c>
    </row>
    <row r="975" spans="1:7" x14ac:dyDescent="0.3">
      <c r="A975">
        <v>973</v>
      </c>
      <c r="B975">
        <v>2020</v>
      </c>
      <c r="C975">
        <v>9</v>
      </c>
      <c r="D975" t="s">
        <v>541</v>
      </c>
      <c r="E975" s="1">
        <v>617861605.73586905</v>
      </c>
      <c r="F975">
        <v>179.88520186772601</v>
      </c>
      <c r="G975" t="s">
        <v>462</v>
      </c>
    </row>
    <row r="976" spans="1:7" x14ac:dyDescent="0.3">
      <c r="A976">
        <v>974</v>
      </c>
      <c r="B976">
        <v>2020</v>
      </c>
      <c r="C976">
        <v>9</v>
      </c>
      <c r="D976" t="s">
        <v>542</v>
      </c>
      <c r="E976" s="1">
        <v>785791940.80956101</v>
      </c>
      <c r="F976">
        <v>154.00472601486899</v>
      </c>
      <c r="G976" t="s">
        <v>462</v>
      </c>
    </row>
    <row r="977" spans="1:7" x14ac:dyDescent="0.3">
      <c r="A977">
        <v>975</v>
      </c>
      <c r="B977">
        <v>2020</v>
      </c>
      <c r="C977">
        <v>9</v>
      </c>
      <c r="D977" t="s">
        <v>543</v>
      </c>
      <c r="E977" s="1">
        <v>750150320.80952597</v>
      </c>
      <c r="F977">
        <v>156.97464491259001</v>
      </c>
      <c r="G977" t="s">
        <v>462</v>
      </c>
    </row>
    <row r="978" spans="1:7" x14ac:dyDescent="0.3">
      <c r="A978">
        <v>976</v>
      </c>
      <c r="B978">
        <v>2020</v>
      </c>
      <c r="C978">
        <v>9</v>
      </c>
      <c r="D978" t="s">
        <v>544</v>
      </c>
      <c r="E978" s="1">
        <v>601347817.74143004</v>
      </c>
      <c r="F978">
        <v>136.05170390740301</v>
      </c>
      <c r="G978" t="s">
        <v>462</v>
      </c>
    </row>
    <row r="979" spans="1:7" x14ac:dyDescent="0.3">
      <c r="A979">
        <v>977</v>
      </c>
      <c r="B979">
        <v>2020</v>
      </c>
      <c r="C979">
        <v>9</v>
      </c>
      <c r="D979" t="s">
        <v>545</v>
      </c>
      <c r="E979" s="1">
        <v>261838880.85448599</v>
      </c>
      <c r="F979">
        <v>179.72900277030499</v>
      </c>
      <c r="G979" t="s">
        <v>462</v>
      </c>
    </row>
    <row r="980" spans="1:7" x14ac:dyDescent="0.3">
      <c r="A980">
        <v>978</v>
      </c>
      <c r="B980">
        <v>2020</v>
      </c>
      <c r="C980">
        <v>9</v>
      </c>
      <c r="D980" t="s">
        <v>546</v>
      </c>
      <c r="E980" s="1">
        <v>1009812130.74394</v>
      </c>
      <c r="F980">
        <v>155.62277495099801</v>
      </c>
      <c r="G980" t="s">
        <v>462</v>
      </c>
    </row>
    <row r="981" spans="1:7" x14ac:dyDescent="0.3">
      <c r="A981">
        <v>979</v>
      </c>
      <c r="B981">
        <v>2020</v>
      </c>
      <c r="C981">
        <v>9</v>
      </c>
      <c r="D981" t="s">
        <v>547</v>
      </c>
      <c r="E981" s="1">
        <v>213505756.37323001</v>
      </c>
      <c r="F981">
        <v>180.29102542969099</v>
      </c>
      <c r="G981" t="s">
        <v>462</v>
      </c>
    </row>
    <row r="982" spans="1:7" x14ac:dyDescent="0.3">
      <c r="A982">
        <v>980</v>
      </c>
      <c r="B982">
        <v>2020</v>
      </c>
      <c r="C982">
        <v>9</v>
      </c>
      <c r="D982" t="s">
        <v>548</v>
      </c>
      <c r="E982" s="1">
        <v>330653653.57891899</v>
      </c>
      <c r="F982">
        <v>160.26870431827601</v>
      </c>
      <c r="G982" t="s">
        <v>462</v>
      </c>
    </row>
    <row r="983" spans="1:7" x14ac:dyDescent="0.3">
      <c r="A983">
        <v>981</v>
      </c>
      <c r="B983">
        <v>2020</v>
      </c>
      <c r="C983">
        <v>9</v>
      </c>
      <c r="D983" t="s">
        <v>549</v>
      </c>
      <c r="E983" s="1">
        <v>340317473.27624798</v>
      </c>
      <c r="F983">
        <v>170.84831584935901</v>
      </c>
      <c r="G983" t="s">
        <v>462</v>
      </c>
    </row>
    <row r="984" spans="1:7" x14ac:dyDescent="0.3">
      <c r="A984">
        <v>982</v>
      </c>
      <c r="B984">
        <v>2020</v>
      </c>
      <c r="C984">
        <v>9</v>
      </c>
      <c r="D984" t="s">
        <v>550</v>
      </c>
      <c r="E984" s="1">
        <v>462902185.90183997</v>
      </c>
      <c r="F984">
        <v>185.10504047863699</v>
      </c>
      <c r="G984" t="s">
        <v>462</v>
      </c>
    </row>
    <row r="985" spans="1:7" x14ac:dyDescent="0.3">
      <c r="A985">
        <v>983</v>
      </c>
      <c r="B985">
        <v>2020</v>
      </c>
      <c r="C985">
        <v>9</v>
      </c>
      <c r="D985" t="s">
        <v>551</v>
      </c>
      <c r="E985" s="1">
        <v>2890170317.8875699</v>
      </c>
      <c r="F985">
        <v>97.870160451424496</v>
      </c>
      <c r="G985" t="s">
        <v>462</v>
      </c>
    </row>
    <row r="986" spans="1:7" x14ac:dyDescent="0.3">
      <c r="A986">
        <v>984</v>
      </c>
      <c r="B986">
        <v>2020</v>
      </c>
      <c r="C986">
        <v>9</v>
      </c>
      <c r="D986" t="s">
        <v>552</v>
      </c>
      <c r="E986" s="1">
        <v>3535028312.8468199</v>
      </c>
      <c r="F986">
        <v>153.647388476136</v>
      </c>
      <c r="G986" t="s">
        <v>462</v>
      </c>
    </row>
    <row r="987" spans="1:7" x14ac:dyDescent="0.3">
      <c r="A987">
        <v>985</v>
      </c>
      <c r="B987">
        <v>2020</v>
      </c>
      <c r="C987">
        <v>9</v>
      </c>
      <c r="D987" t="s">
        <v>553</v>
      </c>
      <c r="E987" s="1">
        <v>2894598812.1732001</v>
      </c>
      <c r="F987">
        <v>47.158126673727601</v>
      </c>
      <c r="G987" t="s">
        <v>462</v>
      </c>
    </row>
    <row r="988" spans="1:7" x14ac:dyDescent="0.3">
      <c r="A988">
        <v>986</v>
      </c>
      <c r="B988">
        <v>2020</v>
      </c>
      <c r="C988">
        <v>9</v>
      </c>
      <c r="D988" t="s">
        <v>554</v>
      </c>
      <c r="E988" s="1">
        <v>1452632504.0955</v>
      </c>
      <c r="F988">
        <v>119.188157375014</v>
      </c>
      <c r="G988" t="s">
        <v>462</v>
      </c>
    </row>
    <row r="989" spans="1:7" x14ac:dyDescent="0.3">
      <c r="A989">
        <v>987</v>
      </c>
      <c r="B989">
        <v>2020</v>
      </c>
      <c r="C989">
        <v>9</v>
      </c>
      <c r="D989" t="s">
        <v>555</v>
      </c>
      <c r="E989" s="1">
        <v>2721023818.0155802</v>
      </c>
      <c r="F989">
        <v>56.417206134171899</v>
      </c>
      <c r="G989" t="s">
        <v>462</v>
      </c>
    </row>
    <row r="990" spans="1:7" x14ac:dyDescent="0.3">
      <c r="A990">
        <v>988</v>
      </c>
      <c r="B990">
        <v>2020</v>
      </c>
      <c r="C990">
        <v>9</v>
      </c>
      <c r="D990" t="s">
        <v>556</v>
      </c>
      <c r="E990" s="1">
        <v>1004231976.22276</v>
      </c>
      <c r="F990">
        <v>74.4887907454968</v>
      </c>
      <c r="G990" t="s">
        <v>462</v>
      </c>
    </row>
    <row r="991" spans="1:7" x14ac:dyDescent="0.3">
      <c r="A991">
        <v>989</v>
      </c>
      <c r="B991">
        <v>2020</v>
      </c>
      <c r="C991">
        <v>9</v>
      </c>
      <c r="D991" t="s">
        <v>557</v>
      </c>
      <c r="E991" s="1">
        <v>913746055.18789399</v>
      </c>
      <c r="F991">
        <v>137.70140655611999</v>
      </c>
      <c r="G991" t="s">
        <v>462</v>
      </c>
    </row>
    <row r="992" spans="1:7" x14ac:dyDescent="0.3">
      <c r="A992">
        <v>990</v>
      </c>
      <c r="B992">
        <v>2020</v>
      </c>
      <c r="C992">
        <v>10</v>
      </c>
      <c r="E992" s="1">
        <v>60992067.262107402</v>
      </c>
      <c r="F992">
        <v>194.376723674733</v>
      </c>
      <c r="G992" t="s">
        <v>462</v>
      </c>
    </row>
    <row r="993" spans="1:7" x14ac:dyDescent="0.3">
      <c r="A993">
        <v>991</v>
      </c>
      <c r="B993">
        <v>2020</v>
      </c>
      <c r="C993">
        <v>10</v>
      </c>
      <c r="D993" t="s">
        <v>529</v>
      </c>
      <c r="E993" s="1">
        <v>391883147.09036702</v>
      </c>
      <c r="F993">
        <v>242.85722156506799</v>
      </c>
      <c r="G993" t="s">
        <v>462</v>
      </c>
    </row>
    <row r="994" spans="1:7" x14ac:dyDescent="0.3">
      <c r="A994">
        <v>992</v>
      </c>
      <c r="B994">
        <v>2020</v>
      </c>
      <c r="C994">
        <v>10</v>
      </c>
      <c r="D994" t="s">
        <v>530</v>
      </c>
      <c r="E994" s="1">
        <v>721005101.94005406</v>
      </c>
      <c r="F994">
        <v>212.245319751202</v>
      </c>
      <c r="G994" t="s">
        <v>462</v>
      </c>
    </row>
    <row r="995" spans="1:7" x14ac:dyDescent="0.3">
      <c r="A995">
        <v>993</v>
      </c>
      <c r="B995">
        <v>2020</v>
      </c>
      <c r="C995">
        <v>10</v>
      </c>
      <c r="D995" t="s">
        <v>531</v>
      </c>
      <c r="E995" s="1">
        <v>517904900.35716701</v>
      </c>
      <c r="F995">
        <v>258.77264621976002</v>
      </c>
      <c r="G995" t="s">
        <v>462</v>
      </c>
    </row>
    <row r="996" spans="1:7" x14ac:dyDescent="0.3">
      <c r="A996">
        <v>994</v>
      </c>
      <c r="B996">
        <v>2020</v>
      </c>
      <c r="C996">
        <v>10</v>
      </c>
      <c r="D996" t="s">
        <v>532</v>
      </c>
      <c r="E996" s="1">
        <v>913605349.20931494</v>
      </c>
      <c r="F996">
        <v>166.28759797873801</v>
      </c>
      <c r="G996" t="s">
        <v>462</v>
      </c>
    </row>
    <row r="997" spans="1:7" x14ac:dyDescent="0.3">
      <c r="A997">
        <v>995</v>
      </c>
      <c r="B997">
        <v>2020</v>
      </c>
      <c r="C997">
        <v>10</v>
      </c>
      <c r="D997" t="s">
        <v>533</v>
      </c>
      <c r="E997" s="1">
        <v>442592850.86188501</v>
      </c>
      <c r="F997">
        <v>218.505131029463</v>
      </c>
      <c r="G997" t="s">
        <v>462</v>
      </c>
    </row>
    <row r="998" spans="1:7" x14ac:dyDescent="0.3">
      <c r="A998">
        <v>996</v>
      </c>
      <c r="B998">
        <v>2020</v>
      </c>
      <c r="C998">
        <v>10</v>
      </c>
      <c r="D998" t="s">
        <v>534</v>
      </c>
      <c r="E998" s="1">
        <v>268896321.02501398</v>
      </c>
      <c r="F998">
        <v>234.33285246002799</v>
      </c>
      <c r="G998" t="s">
        <v>462</v>
      </c>
    </row>
    <row r="999" spans="1:7" x14ac:dyDescent="0.3">
      <c r="A999">
        <v>997</v>
      </c>
      <c r="B999">
        <v>2020</v>
      </c>
      <c r="C999">
        <v>10</v>
      </c>
      <c r="D999" t="s">
        <v>535</v>
      </c>
      <c r="E999" s="1">
        <v>374438633.30586201</v>
      </c>
      <c r="F999">
        <v>184.12954745728399</v>
      </c>
      <c r="G999" t="s">
        <v>462</v>
      </c>
    </row>
    <row r="1000" spans="1:7" x14ac:dyDescent="0.3">
      <c r="A1000">
        <v>998</v>
      </c>
      <c r="B1000">
        <v>2020</v>
      </c>
      <c r="C1000">
        <v>10</v>
      </c>
      <c r="D1000" t="s">
        <v>536</v>
      </c>
      <c r="E1000" s="1">
        <v>373211235.00196397</v>
      </c>
      <c r="F1000">
        <v>276.81985191803301</v>
      </c>
      <c r="G1000" t="s">
        <v>462</v>
      </c>
    </row>
    <row r="1001" spans="1:7" x14ac:dyDescent="0.3">
      <c r="A1001">
        <v>999</v>
      </c>
      <c r="B1001">
        <v>2020</v>
      </c>
      <c r="C1001">
        <v>10</v>
      </c>
      <c r="D1001" t="s">
        <v>537</v>
      </c>
      <c r="E1001" s="1">
        <v>764163399.39539194</v>
      </c>
      <c r="F1001">
        <v>213.935459101351</v>
      </c>
      <c r="G1001" t="s">
        <v>462</v>
      </c>
    </row>
    <row r="1002" spans="1:7" x14ac:dyDescent="0.3">
      <c r="A1002">
        <v>1000</v>
      </c>
      <c r="B1002">
        <v>2020</v>
      </c>
      <c r="C1002">
        <v>10</v>
      </c>
      <c r="D1002" t="s">
        <v>538</v>
      </c>
      <c r="E1002" s="1">
        <v>858617816.921067</v>
      </c>
      <c r="F1002">
        <v>243.810665017302</v>
      </c>
      <c r="G1002" t="s">
        <v>462</v>
      </c>
    </row>
    <row r="1003" spans="1:7" x14ac:dyDescent="0.3">
      <c r="A1003">
        <v>1001</v>
      </c>
      <c r="B1003">
        <v>2020</v>
      </c>
      <c r="C1003">
        <v>10</v>
      </c>
      <c r="D1003" t="s">
        <v>539</v>
      </c>
      <c r="E1003" s="1">
        <v>876370174.59050906</v>
      </c>
      <c r="F1003">
        <v>292.66298975612199</v>
      </c>
      <c r="G1003" t="s">
        <v>462</v>
      </c>
    </row>
    <row r="1004" spans="1:7" x14ac:dyDescent="0.3">
      <c r="A1004">
        <v>1002</v>
      </c>
      <c r="B1004">
        <v>2020</v>
      </c>
      <c r="C1004">
        <v>10</v>
      </c>
      <c r="D1004" t="s">
        <v>540</v>
      </c>
      <c r="E1004" s="1">
        <v>804741499.92764294</v>
      </c>
      <c r="F1004">
        <v>278.67855661349699</v>
      </c>
      <c r="G1004" t="s">
        <v>462</v>
      </c>
    </row>
    <row r="1005" spans="1:7" x14ac:dyDescent="0.3">
      <c r="A1005">
        <v>1003</v>
      </c>
      <c r="B1005">
        <v>2020</v>
      </c>
      <c r="C1005">
        <v>10</v>
      </c>
      <c r="D1005" t="s">
        <v>541</v>
      </c>
      <c r="E1005" s="1">
        <v>617861605.73586905</v>
      </c>
      <c r="F1005">
        <v>160.857949775799</v>
      </c>
      <c r="G1005" t="s">
        <v>462</v>
      </c>
    </row>
    <row r="1006" spans="1:7" x14ac:dyDescent="0.3">
      <c r="A1006">
        <v>1004</v>
      </c>
      <c r="B1006">
        <v>2020</v>
      </c>
      <c r="C1006">
        <v>10</v>
      </c>
      <c r="D1006" t="s">
        <v>542</v>
      </c>
      <c r="E1006" s="1">
        <v>785791940.80956101</v>
      </c>
      <c r="F1006">
        <v>250.363353140339</v>
      </c>
      <c r="G1006" t="s">
        <v>462</v>
      </c>
    </row>
    <row r="1007" spans="1:7" x14ac:dyDescent="0.3">
      <c r="A1007">
        <v>1005</v>
      </c>
      <c r="B1007">
        <v>2020</v>
      </c>
      <c r="C1007">
        <v>10</v>
      </c>
      <c r="D1007" t="s">
        <v>543</v>
      </c>
      <c r="E1007" s="1">
        <v>750150320.80952597</v>
      </c>
      <c r="F1007">
        <v>226.593717160821</v>
      </c>
      <c r="G1007" t="s">
        <v>462</v>
      </c>
    </row>
    <row r="1008" spans="1:7" x14ac:dyDescent="0.3">
      <c r="A1008">
        <v>1006</v>
      </c>
      <c r="B1008">
        <v>2020</v>
      </c>
      <c r="C1008">
        <v>10</v>
      </c>
      <c r="D1008" t="s">
        <v>544</v>
      </c>
      <c r="E1008" s="1">
        <v>601347817.74143004</v>
      </c>
      <c r="F1008">
        <v>198.164628440131</v>
      </c>
      <c r="G1008" t="s">
        <v>462</v>
      </c>
    </row>
    <row r="1009" spans="1:7" x14ac:dyDescent="0.3">
      <c r="A1009">
        <v>1007</v>
      </c>
      <c r="B1009">
        <v>2020</v>
      </c>
      <c r="C1009">
        <v>10</v>
      </c>
      <c r="D1009" t="s">
        <v>545</v>
      </c>
      <c r="E1009" s="1">
        <v>261838880.85448599</v>
      </c>
      <c r="F1009">
        <v>336.25022666675198</v>
      </c>
      <c r="G1009" t="s">
        <v>462</v>
      </c>
    </row>
    <row r="1010" spans="1:7" x14ac:dyDescent="0.3">
      <c r="A1010">
        <v>1008</v>
      </c>
      <c r="B1010">
        <v>2020</v>
      </c>
      <c r="C1010">
        <v>10</v>
      </c>
      <c r="D1010" t="s">
        <v>546</v>
      </c>
      <c r="E1010" s="1">
        <v>1009812130.74394</v>
      </c>
      <c r="F1010">
        <v>244.32218976912301</v>
      </c>
      <c r="G1010" t="s">
        <v>462</v>
      </c>
    </row>
    <row r="1011" spans="1:7" x14ac:dyDescent="0.3">
      <c r="A1011">
        <v>1009</v>
      </c>
      <c r="B1011">
        <v>2020</v>
      </c>
      <c r="C1011">
        <v>10</v>
      </c>
      <c r="D1011" t="s">
        <v>547</v>
      </c>
      <c r="E1011" s="1">
        <v>213505756.37323001</v>
      </c>
      <c r="F1011">
        <v>314.10373803661702</v>
      </c>
      <c r="G1011" t="s">
        <v>462</v>
      </c>
    </row>
    <row r="1012" spans="1:7" x14ac:dyDescent="0.3">
      <c r="A1012">
        <v>1010</v>
      </c>
      <c r="B1012">
        <v>2020</v>
      </c>
      <c r="C1012">
        <v>10</v>
      </c>
      <c r="D1012" t="s">
        <v>548</v>
      </c>
      <c r="E1012" s="1">
        <v>330653653.57891899</v>
      </c>
      <c r="F1012">
        <v>272.84403355854602</v>
      </c>
      <c r="G1012" t="s">
        <v>462</v>
      </c>
    </row>
    <row r="1013" spans="1:7" x14ac:dyDescent="0.3">
      <c r="A1013">
        <v>1011</v>
      </c>
      <c r="B1013">
        <v>2020</v>
      </c>
      <c r="C1013">
        <v>10</v>
      </c>
      <c r="D1013" t="s">
        <v>549</v>
      </c>
      <c r="E1013" s="1">
        <v>340317473.27624798</v>
      </c>
      <c r="F1013">
        <v>303.57146476436401</v>
      </c>
      <c r="G1013" t="s">
        <v>462</v>
      </c>
    </row>
    <row r="1014" spans="1:7" x14ac:dyDescent="0.3">
      <c r="A1014">
        <v>1012</v>
      </c>
      <c r="B1014">
        <v>2020</v>
      </c>
      <c r="C1014">
        <v>10</v>
      </c>
      <c r="D1014" t="s">
        <v>550</v>
      </c>
      <c r="E1014" s="1">
        <v>462902185.90183997</v>
      </c>
      <c r="F1014">
        <v>354.92855638576202</v>
      </c>
      <c r="G1014" t="s">
        <v>462</v>
      </c>
    </row>
    <row r="1015" spans="1:7" x14ac:dyDescent="0.3">
      <c r="A1015">
        <v>1013</v>
      </c>
      <c r="B1015">
        <v>2020</v>
      </c>
      <c r="C1015">
        <v>10</v>
      </c>
      <c r="D1015" t="s">
        <v>551</v>
      </c>
      <c r="E1015" s="1">
        <v>2890170317.8875699</v>
      </c>
      <c r="F1015">
        <v>196.59820654443499</v>
      </c>
      <c r="G1015" t="s">
        <v>462</v>
      </c>
    </row>
    <row r="1016" spans="1:7" x14ac:dyDescent="0.3">
      <c r="A1016">
        <v>1014</v>
      </c>
      <c r="B1016">
        <v>2020</v>
      </c>
      <c r="C1016">
        <v>10</v>
      </c>
      <c r="D1016" t="s">
        <v>552</v>
      </c>
      <c r="E1016" s="1">
        <v>3535028312.8468199</v>
      </c>
      <c r="F1016">
        <v>305.938516206202</v>
      </c>
      <c r="G1016" t="s">
        <v>462</v>
      </c>
    </row>
    <row r="1017" spans="1:7" x14ac:dyDescent="0.3">
      <c r="A1017">
        <v>1015</v>
      </c>
      <c r="B1017">
        <v>2020</v>
      </c>
      <c r="C1017">
        <v>10</v>
      </c>
      <c r="D1017" t="s">
        <v>553</v>
      </c>
      <c r="E1017" s="1">
        <v>2894598812.1732001</v>
      </c>
      <c r="F1017">
        <v>63.191704838562899</v>
      </c>
      <c r="G1017" t="s">
        <v>462</v>
      </c>
    </row>
    <row r="1018" spans="1:7" x14ac:dyDescent="0.3">
      <c r="A1018">
        <v>1016</v>
      </c>
      <c r="B1018">
        <v>2020</v>
      </c>
      <c r="C1018">
        <v>10</v>
      </c>
      <c r="D1018" t="s">
        <v>554</v>
      </c>
      <c r="E1018" s="1">
        <v>1452632504.0955</v>
      </c>
      <c r="F1018">
        <v>135.51135589266701</v>
      </c>
      <c r="G1018" t="s">
        <v>462</v>
      </c>
    </row>
    <row r="1019" spans="1:7" x14ac:dyDescent="0.3">
      <c r="A1019">
        <v>1017</v>
      </c>
      <c r="B1019">
        <v>2020</v>
      </c>
      <c r="C1019">
        <v>10</v>
      </c>
      <c r="D1019" t="s">
        <v>555</v>
      </c>
      <c r="E1019" s="1">
        <v>2721023818.0155802</v>
      </c>
      <c r="F1019">
        <v>50.295277849568599</v>
      </c>
      <c r="G1019" t="s">
        <v>462</v>
      </c>
    </row>
    <row r="1020" spans="1:7" x14ac:dyDescent="0.3">
      <c r="A1020">
        <v>1018</v>
      </c>
      <c r="B1020">
        <v>2020</v>
      </c>
      <c r="C1020">
        <v>10</v>
      </c>
      <c r="D1020" t="s">
        <v>556</v>
      </c>
      <c r="E1020" s="1">
        <v>1004231976.22276</v>
      </c>
      <c r="F1020">
        <v>104.841700142915</v>
      </c>
      <c r="G1020" t="s">
        <v>462</v>
      </c>
    </row>
    <row r="1021" spans="1:7" x14ac:dyDescent="0.3">
      <c r="A1021">
        <v>1019</v>
      </c>
      <c r="B1021">
        <v>2020</v>
      </c>
      <c r="C1021">
        <v>10</v>
      </c>
      <c r="D1021" t="s">
        <v>557</v>
      </c>
      <c r="E1021" s="1">
        <v>913746055.18789399</v>
      </c>
      <c r="F1021">
        <v>178.23797064933001</v>
      </c>
      <c r="G1021" t="s">
        <v>462</v>
      </c>
    </row>
    <row r="1022" spans="1:7" x14ac:dyDescent="0.3">
      <c r="A1022">
        <v>1020</v>
      </c>
      <c r="B1022">
        <v>2020</v>
      </c>
      <c r="C1022">
        <v>11</v>
      </c>
      <c r="E1022" s="1">
        <v>60992067.262107402</v>
      </c>
      <c r="F1022">
        <v>414.65772220240399</v>
      </c>
      <c r="G1022" t="s">
        <v>462</v>
      </c>
    </row>
    <row r="1023" spans="1:7" x14ac:dyDescent="0.3">
      <c r="A1023">
        <v>1021</v>
      </c>
      <c r="B1023">
        <v>2020</v>
      </c>
      <c r="C1023">
        <v>11</v>
      </c>
      <c r="D1023" t="s">
        <v>529</v>
      </c>
      <c r="E1023" s="1">
        <v>391883147.09036702</v>
      </c>
      <c r="F1023">
        <v>356.81115505720402</v>
      </c>
      <c r="G1023" t="s">
        <v>462</v>
      </c>
    </row>
    <row r="1024" spans="1:7" x14ac:dyDescent="0.3">
      <c r="A1024">
        <v>1022</v>
      </c>
      <c r="B1024">
        <v>2020</v>
      </c>
      <c r="C1024">
        <v>11</v>
      </c>
      <c r="D1024" t="s">
        <v>530</v>
      </c>
      <c r="E1024" s="1">
        <v>721005101.94005406</v>
      </c>
      <c r="F1024">
        <v>334.19900744253698</v>
      </c>
      <c r="G1024" t="s">
        <v>462</v>
      </c>
    </row>
    <row r="1025" spans="1:7" x14ac:dyDescent="0.3">
      <c r="A1025">
        <v>1023</v>
      </c>
      <c r="B1025">
        <v>2020</v>
      </c>
      <c r="C1025">
        <v>11</v>
      </c>
      <c r="D1025" t="s">
        <v>531</v>
      </c>
      <c r="E1025" s="1">
        <v>517904900.35716701</v>
      </c>
      <c r="F1025">
        <v>329.66151322161699</v>
      </c>
      <c r="G1025" t="s">
        <v>462</v>
      </c>
    </row>
    <row r="1026" spans="1:7" x14ac:dyDescent="0.3">
      <c r="A1026">
        <v>1024</v>
      </c>
      <c r="B1026">
        <v>2020</v>
      </c>
      <c r="C1026">
        <v>11</v>
      </c>
      <c r="D1026" t="s">
        <v>532</v>
      </c>
      <c r="E1026" s="1">
        <v>913605349.20931494</v>
      </c>
      <c r="F1026">
        <v>172.714749640191</v>
      </c>
      <c r="G1026" t="s">
        <v>462</v>
      </c>
    </row>
    <row r="1027" spans="1:7" x14ac:dyDescent="0.3">
      <c r="A1027">
        <v>1025</v>
      </c>
      <c r="B1027">
        <v>2020</v>
      </c>
      <c r="C1027">
        <v>11</v>
      </c>
      <c r="D1027" t="s">
        <v>533</v>
      </c>
      <c r="E1027" s="1">
        <v>442592850.86188501</v>
      </c>
      <c r="F1027">
        <v>181.20623504016899</v>
      </c>
      <c r="G1027" t="s">
        <v>462</v>
      </c>
    </row>
    <row r="1028" spans="1:7" x14ac:dyDescent="0.3">
      <c r="A1028">
        <v>1026</v>
      </c>
      <c r="B1028">
        <v>2020</v>
      </c>
      <c r="C1028">
        <v>11</v>
      </c>
      <c r="D1028" t="s">
        <v>534</v>
      </c>
      <c r="E1028" s="1">
        <v>268896321.02501398</v>
      </c>
      <c r="F1028">
        <v>361.71204851318203</v>
      </c>
      <c r="G1028" t="s">
        <v>462</v>
      </c>
    </row>
    <row r="1029" spans="1:7" x14ac:dyDescent="0.3">
      <c r="A1029">
        <v>1027</v>
      </c>
      <c r="B1029">
        <v>2020</v>
      </c>
      <c r="C1029">
        <v>11</v>
      </c>
      <c r="D1029" t="s">
        <v>535</v>
      </c>
      <c r="E1029" s="1">
        <v>374438633.30586201</v>
      </c>
      <c r="F1029">
        <v>175.25968617896999</v>
      </c>
      <c r="G1029" t="s">
        <v>462</v>
      </c>
    </row>
    <row r="1030" spans="1:7" x14ac:dyDescent="0.3">
      <c r="A1030">
        <v>1028</v>
      </c>
      <c r="B1030">
        <v>2020</v>
      </c>
      <c r="C1030">
        <v>11</v>
      </c>
      <c r="D1030" t="s">
        <v>536</v>
      </c>
      <c r="E1030" s="1">
        <v>373211235.00196397</v>
      </c>
      <c r="F1030">
        <v>495.29309094937997</v>
      </c>
      <c r="G1030" t="s">
        <v>462</v>
      </c>
    </row>
    <row r="1031" spans="1:7" x14ac:dyDescent="0.3">
      <c r="A1031">
        <v>1029</v>
      </c>
      <c r="B1031">
        <v>2020</v>
      </c>
      <c r="C1031">
        <v>11</v>
      </c>
      <c r="D1031" t="s">
        <v>537</v>
      </c>
      <c r="E1031" s="1">
        <v>764163399.39539194</v>
      </c>
      <c r="F1031">
        <v>494.89979206072002</v>
      </c>
      <c r="G1031" t="s">
        <v>462</v>
      </c>
    </row>
    <row r="1032" spans="1:7" x14ac:dyDescent="0.3">
      <c r="A1032">
        <v>1030</v>
      </c>
      <c r="B1032">
        <v>2020</v>
      </c>
      <c r="C1032">
        <v>11</v>
      </c>
      <c r="D1032" t="s">
        <v>538</v>
      </c>
      <c r="E1032" s="1">
        <v>858617816.921067</v>
      </c>
      <c r="F1032">
        <v>399.98504608138501</v>
      </c>
      <c r="G1032" t="s">
        <v>462</v>
      </c>
    </row>
    <row r="1033" spans="1:7" x14ac:dyDescent="0.3">
      <c r="A1033">
        <v>1031</v>
      </c>
      <c r="B1033">
        <v>2020</v>
      </c>
      <c r="C1033">
        <v>11</v>
      </c>
      <c r="D1033" t="s">
        <v>539</v>
      </c>
      <c r="E1033" s="1">
        <v>876370174.59050906</v>
      </c>
      <c r="F1033">
        <v>447.41316803684498</v>
      </c>
      <c r="G1033" t="s">
        <v>462</v>
      </c>
    </row>
    <row r="1034" spans="1:7" x14ac:dyDescent="0.3">
      <c r="A1034">
        <v>1032</v>
      </c>
      <c r="B1034">
        <v>2020</v>
      </c>
      <c r="C1034">
        <v>11</v>
      </c>
      <c r="D1034" t="s">
        <v>540</v>
      </c>
      <c r="E1034" s="1">
        <v>804741499.92764294</v>
      </c>
      <c r="F1034">
        <v>409.26715993817299</v>
      </c>
      <c r="G1034" t="s">
        <v>462</v>
      </c>
    </row>
    <row r="1035" spans="1:7" x14ac:dyDescent="0.3">
      <c r="A1035">
        <v>1033</v>
      </c>
      <c r="B1035">
        <v>2020</v>
      </c>
      <c r="C1035">
        <v>11</v>
      </c>
      <c r="D1035" t="s">
        <v>541</v>
      </c>
      <c r="E1035" s="1">
        <v>617861605.73586905</v>
      </c>
      <c r="F1035">
        <v>398.992770146672</v>
      </c>
      <c r="G1035" t="s">
        <v>462</v>
      </c>
    </row>
    <row r="1036" spans="1:7" x14ac:dyDescent="0.3">
      <c r="A1036">
        <v>1034</v>
      </c>
      <c r="B1036">
        <v>2020</v>
      </c>
      <c r="C1036">
        <v>11</v>
      </c>
      <c r="D1036" t="s">
        <v>542</v>
      </c>
      <c r="E1036" s="1">
        <v>785791940.80956101</v>
      </c>
      <c r="F1036">
        <v>400.16828805803402</v>
      </c>
      <c r="G1036" t="s">
        <v>462</v>
      </c>
    </row>
    <row r="1037" spans="1:7" x14ac:dyDescent="0.3">
      <c r="A1037">
        <v>1035</v>
      </c>
      <c r="B1037">
        <v>2020</v>
      </c>
      <c r="C1037">
        <v>11</v>
      </c>
      <c r="D1037" t="s">
        <v>543</v>
      </c>
      <c r="E1037" s="1">
        <v>750150320.80952597</v>
      </c>
      <c r="F1037">
        <v>264.76056136324098</v>
      </c>
      <c r="G1037" t="s">
        <v>462</v>
      </c>
    </row>
    <row r="1038" spans="1:7" x14ac:dyDescent="0.3">
      <c r="A1038">
        <v>1036</v>
      </c>
      <c r="B1038">
        <v>2020</v>
      </c>
      <c r="C1038">
        <v>11</v>
      </c>
      <c r="D1038" t="s">
        <v>544</v>
      </c>
      <c r="E1038" s="1">
        <v>601347817.74143004</v>
      </c>
      <c r="F1038">
        <v>344.50163461235701</v>
      </c>
      <c r="G1038" t="s">
        <v>462</v>
      </c>
    </row>
    <row r="1039" spans="1:7" x14ac:dyDescent="0.3">
      <c r="A1039">
        <v>1037</v>
      </c>
      <c r="B1039">
        <v>2020</v>
      </c>
      <c r="C1039">
        <v>11</v>
      </c>
      <c r="D1039" t="s">
        <v>545</v>
      </c>
      <c r="E1039" s="1">
        <v>261838880.85448599</v>
      </c>
      <c r="F1039">
        <v>350.57173398428199</v>
      </c>
      <c r="G1039" t="s">
        <v>462</v>
      </c>
    </row>
    <row r="1040" spans="1:7" x14ac:dyDescent="0.3">
      <c r="A1040">
        <v>1038</v>
      </c>
      <c r="B1040">
        <v>2020</v>
      </c>
      <c r="C1040">
        <v>11</v>
      </c>
      <c r="D1040" t="s">
        <v>546</v>
      </c>
      <c r="E1040" s="1">
        <v>1009812130.74394</v>
      </c>
      <c r="F1040">
        <v>337.09786340912001</v>
      </c>
      <c r="G1040" t="s">
        <v>462</v>
      </c>
    </row>
    <row r="1041" spans="1:7" x14ac:dyDescent="0.3">
      <c r="A1041">
        <v>1039</v>
      </c>
      <c r="B1041">
        <v>2020</v>
      </c>
      <c r="C1041">
        <v>11</v>
      </c>
      <c r="D1041" t="s">
        <v>547</v>
      </c>
      <c r="E1041" s="1">
        <v>213505756.37323001</v>
      </c>
      <c r="F1041">
        <v>373.274450969084</v>
      </c>
      <c r="G1041" t="s">
        <v>462</v>
      </c>
    </row>
    <row r="1042" spans="1:7" x14ac:dyDescent="0.3">
      <c r="A1042">
        <v>1040</v>
      </c>
      <c r="B1042">
        <v>2020</v>
      </c>
      <c r="C1042">
        <v>11</v>
      </c>
      <c r="D1042" t="s">
        <v>548</v>
      </c>
      <c r="E1042" s="1">
        <v>330653653.57891899</v>
      </c>
      <c r="F1042">
        <v>424.98490809562901</v>
      </c>
      <c r="G1042" t="s">
        <v>462</v>
      </c>
    </row>
    <row r="1043" spans="1:7" x14ac:dyDescent="0.3">
      <c r="A1043">
        <v>1041</v>
      </c>
      <c r="B1043">
        <v>2020</v>
      </c>
      <c r="C1043">
        <v>11</v>
      </c>
      <c r="D1043" t="s">
        <v>549</v>
      </c>
      <c r="E1043" s="1">
        <v>340317473.27624798</v>
      </c>
      <c r="F1043">
        <v>293.02594129409198</v>
      </c>
      <c r="G1043" t="s">
        <v>462</v>
      </c>
    </row>
    <row r="1044" spans="1:7" x14ac:dyDescent="0.3">
      <c r="A1044">
        <v>1042</v>
      </c>
      <c r="B1044">
        <v>2020</v>
      </c>
      <c r="C1044">
        <v>11</v>
      </c>
      <c r="D1044" t="s">
        <v>550</v>
      </c>
      <c r="E1044" s="1">
        <v>462902185.90183997</v>
      </c>
      <c r="F1044">
        <v>503.16012750050697</v>
      </c>
      <c r="G1044" t="s">
        <v>462</v>
      </c>
    </row>
    <row r="1045" spans="1:7" x14ac:dyDescent="0.3">
      <c r="A1045">
        <v>1043</v>
      </c>
      <c r="B1045">
        <v>2020</v>
      </c>
      <c r="C1045">
        <v>11</v>
      </c>
      <c r="D1045" t="s">
        <v>551</v>
      </c>
      <c r="E1045" s="1">
        <v>2890170317.8875699</v>
      </c>
      <c r="F1045">
        <v>324.14197281801</v>
      </c>
      <c r="G1045" t="s">
        <v>462</v>
      </c>
    </row>
    <row r="1046" spans="1:7" x14ac:dyDescent="0.3">
      <c r="A1046">
        <v>1044</v>
      </c>
      <c r="B1046">
        <v>2020</v>
      </c>
      <c r="C1046">
        <v>11</v>
      </c>
      <c r="D1046" t="s">
        <v>552</v>
      </c>
      <c r="E1046" s="1">
        <v>3535028312.8468199</v>
      </c>
      <c r="F1046">
        <v>430.59657003164</v>
      </c>
      <c r="G1046" t="s">
        <v>462</v>
      </c>
    </row>
    <row r="1047" spans="1:7" x14ac:dyDescent="0.3">
      <c r="A1047">
        <v>1045</v>
      </c>
      <c r="B1047">
        <v>2020</v>
      </c>
      <c r="C1047">
        <v>11</v>
      </c>
      <c r="D1047" t="s">
        <v>553</v>
      </c>
      <c r="E1047" s="1">
        <v>2894598812.1732001</v>
      </c>
      <c r="F1047">
        <v>112.06880669500499</v>
      </c>
      <c r="G1047" t="s">
        <v>462</v>
      </c>
    </row>
    <row r="1048" spans="1:7" x14ac:dyDescent="0.3">
      <c r="A1048">
        <v>1046</v>
      </c>
      <c r="B1048">
        <v>2020</v>
      </c>
      <c r="C1048">
        <v>11</v>
      </c>
      <c r="D1048" t="s">
        <v>554</v>
      </c>
      <c r="E1048" s="1">
        <v>1452632504.0955</v>
      </c>
      <c r="F1048">
        <v>278.53585817827599</v>
      </c>
      <c r="G1048" t="s">
        <v>462</v>
      </c>
    </row>
    <row r="1049" spans="1:7" x14ac:dyDescent="0.3">
      <c r="A1049">
        <v>1047</v>
      </c>
      <c r="B1049">
        <v>2020</v>
      </c>
      <c r="C1049">
        <v>11</v>
      </c>
      <c r="D1049" t="s">
        <v>555</v>
      </c>
      <c r="E1049" s="1">
        <v>2721023818.0155802</v>
      </c>
      <c r="F1049">
        <v>144.11748644597699</v>
      </c>
      <c r="G1049" t="s">
        <v>462</v>
      </c>
    </row>
    <row r="1050" spans="1:7" x14ac:dyDescent="0.3">
      <c r="A1050">
        <v>1048</v>
      </c>
      <c r="B1050">
        <v>2020</v>
      </c>
      <c r="C1050">
        <v>11</v>
      </c>
      <c r="D1050" t="s">
        <v>556</v>
      </c>
      <c r="E1050" s="1">
        <v>1004231976.22276</v>
      </c>
      <c r="F1050">
        <v>226.012309316959</v>
      </c>
      <c r="G1050" t="s">
        <v>462</v>
      </c>
    </row>
    <row r="1051" spans="1:7" x14ac:dyDescent="0.3">
      <c r="A1051">
        <v>1049</v>
      </c>
      <c r="B1051">
        <v>2020</v>
      </c>
      <c r="C1051">
        <v>11</v>
      </c>
      <c r="D1051" t="s">
        <v>557</v>
      </c>
      <c r="E1051" s="1">
        <v>913746055.18789399</v>
      </c>
      <c r="F1051">
        <v>299.53281965983302</v>
      </c>
      <c r="G1051" t="s">
        <v>462</v>
      </c>
    </row>
    <row r="1052" spans="1:7" x14ac:dyDescent="0.3">
      <c r="A1052">
        <v>1050</v>
      </c>
      <c r="B1052">
        <v>2020</v>
      </c>
      <c r="C1052">
        <v>12</v>
      </c>
      <c r="E1052" s="1">
        <v>60992067.262107402</v>
      </c>
      <c r="F1052">
        <v>73.743953948956303</v>
      </c>
      <c r="G1052" t="s">
        <v>462</v>
      </c>
    </row>
    <row r="1053" spans="1:7" x14ac:dyDescent="0.3">
      <c r="A1053">
        <v>1051</v>
      </c>
      <c r="B1053">
        <v>2020</v>
      </c>
      <c r="C1053">
        <v>12</v>
      </c>
      <c r="D1053" t="s">
        <v>529</v>
      </c>
      <c r="E1053" s="1">
        <v>391883147.09036702</v>
      </c>
      <c r="F1053">
        <v>89.351433191115703</v>
      </c>
      <c r="G1053" t="s">
        <v>462</v>
      </c>
    </row>
    <row r="1054" spans="1:7" x14ac:dyDescent="0.3">
      <c r="A1054">
        <v>1052</v>
      </c>
      <c r="B1054">
        <v>2020</v>
      </c>
      <c r="C1054">
        <v>12</v>
      </c>
      <c r="D1054" t="s">
        <v>530</v>
      </c>
      <c r="E1054" s="1">
        <v>721005101.94005406</v>
      </c>
      <c r="F1054">
        <v>85.992021304678502</v>
      </c>
      <c r="G1054" t="s">
        <v>462</v>
      </c>
    </row>
    <row r="1055" spans="1:7" x14ac:dyDescent="0.3">
      <c r="A1055">
        <v>1053</v>
      </c>
      <c r="B1055">
        <v>2020</v>
      </c>
      <c r="C1055">
        <v>12</v>
      </c>
      <c r="D1055" t="s">
        <v>531</v>
      </c>
      <c r="E1055" s="1">
        <v>517904900.35716701</v>
      </c>
      <c r="F1055">
        <v>71.680630891912699</v>
      </c>
      <c r="G1055" t="s">
        <v>462</v>
      </c>
    </row>
    <row r="1056" spans="1:7" x14ac:dyDescent="0.3">
      <c r="A1056">
        <v>1054</v>
      </c>
      <c r="B1056">
        <v>2020</v>
      </c>
      <c r="C1056">
        <v>12</v>
      </c>
      <c r="D1056" t="s">
        <v>532</v>
      </c>
      <c r="E1056" s="1">
        <v>913605349.20931494</v>
      </c>
      <c r="F1056">
        <v>53.724558772358797</v>
      </c>
      <c r="G1056" t="s">
        <v>462</v>
      </c>
    </row>
    <row r="1057" spans="1:7" x14ac:dyDescent="0.3">
      <c r="A1057">
        <v>1055</v>
      </c>
      <c r="B1057">
        <v>2020</v>
      </c>
      <c r="C1057">
        <v>12</v>
      </c>
      <c r="D1057" t="s">
        <v>533</v>
      </c>
      <c r="E1057" s="1">
        <v>442592850.86188501</v>
      </c>
      <c r="F1057">
        <v>51.714422871289301</v>
      </c>
      <c r="G1057" t="s">
        <v>462</v>
      </c>
    </row>
    <row r="1058" spans="1:7" x14ac:dyDescent="0.3">
      <c r="A1058">
        <v>1056</v>
      </c>
      <c r="B1058">
        <v>2020</v>
      </c>
      <c r="C1058">
        <v>12</v>
      </c>
      <c r="D1058" t="s">
        <v>534</v>
      </c>
      <c r="E1058" s="1">
        <v>268896321.02501398</v>
      </c>
      <c r="F1058">
        <v>100.19323421089901</v>
      </c>
      <c r="G1058" t="s">
        <v>462</v>
      </c>
    </row>
    <row r="1059" spans="1:7" x14ac:dyDescent="0.3">
      <c r="A1059">
        <v>1057</v>
      </c>
      <c r="B1059">
        <v>2020</v>
      </c>
      <c r="C1059">
        <v>12</v>
      </c>
      <c r="D1059" t="s">
        <v>535</v>
      </c>
      <c r="E1059" s="1">
        <v>374438633.30586201</v>
      </c>
      <c r="F1059">
        <v>57.4324033006788</v>
      </c>
      <c r="G1059" t="s">
        <v>462</v>
      </c>
    </row>
    <row r="1060" spans="1:7" x14ac:dyDescent="0.3">
      <c r="A1060">
        <v>1058</v>
      </c>
      <c r="B1060">
        <v>2020</v>
      </c>
      <c r="C1060">
        <v>12</v>
      </c>
      <c r="D1060" t="s">
        <v>536</v>
      </c>
      <c r="E1060" s="1">
        <v>373211235.00196397</v>
      </c>
      <c r="F1060">
        <v>86.140910438553604</v>
      </c>
      <c r="G1060" t="s">
        <v>462</v>
      </c>
    </row>
    <row r="1061" spans="1:7" x14ac:dyDescent="0.3">
      <c r="A1061">
        <v>1059</v>
      </c>
      <c r="B1061">
        <v>2020</v>
      </c>
      <c r="C1061">
        <v>12</v>
      </c>
      <c r="D1061" t="s">
        <v>537</v>
      </c>
      <c r="E1061" s="1">
        <v>764163399.39539194</v>
      </c>
      <c r="F1061">
        <v>100.940727560119</v>
      </c>
      <c r="G1061" t="s">
        <v>462</v>
      </c>
    </row>
    <row r="1062" spans="1:7" x14ac:dyDescent="0.3">
      <c r="A1062">
        <v>1060</v>
      </c>
      <c r="B1062">
        <v>2020</v>
      </c>
      <c r="C1062">
        <v>12</v>
      </c>
      <c r="D1062" t="s">
        <v>538</v>
      </c>
      <c r="E1062" s="1">
        <v>858617816.921067</v>
      </c>
      <c r="F1062">
        <v>101.29832804216601</v>
      </c>
      <c r="G1062" t="s">
        <v>462</v>
      </c>
    </row>
    <row r="1063" spans="1:7" x14ac:dyDescent="0.3">
      <c r="A1063">
        <v>1061</v>
      </c>
      <c r="B1063">
        <v>2020</v>
      </c>
      <c r="C1063">
        <v>12</v>
      </c>
      <c r="D1063" t="s">
        <v>539</v>
      </c>
      <c r="E1063" s="1">
        <v>876370174.59050906</v>
      </c>
      <c r="F1063">
        <v>92.219805802714703</v>
      </c>
      <c r="G1063" t="s">
        <v>462</v>
      </c>
    </row>
    <row r="1064" spans="1:7" x14ac:dyDescent="0.3">
      <c r="A1064">
        <v>1062</v>
      </c>
      <c r="B1064">
        <v>2020</v>
      </c>
      <c r="C1064">
        <v>12</v>
      </c>
      <c r="D1064" t="s">
        <v>540</v>
      </c>
      <c r="E1064" s="1">
        <v>804741499.92764294</v>
      </c>
      <c r="F1064">
        <v>105.132046852058</v>
      </c>
      <c r="G1064" t="s">
        <v>462</v>
      </c>
    </row>
    <row r="1065" spans="1:7" x14ac:dyDescent="0.3">
      <c r="A1065">
        <v>1063</v>
      </c>
      <c r="B1065">
        <v>2020</v>
      </c>
      <c r="C1065">
        <v>12</v>
      </c>
      <c r="D1065" t="s">
        <v>541</v>
      </c>
      <c r="E1065" s="1">
        <v>617861605.73586905</v>
      </c>
      <c r="F1065">
        <v>75.050565929029801</v>
      </c>
      <c r="G1065" t="s">
        <v>462</v>
      </c>
    </row>
    <row r="1066" spans="1:7" x14ac:dyDescent="0.3">
      <c r="A1066">
        <v>1064</v>
      </c>
      <c r="B1066">
        <v>2020</v>
      </c>
      <c r="C1066">
        <v>12</v>
      </c>
      <c r="D1066" t="s">
        <v>542</v>
      </c>
      <c r="E1066" s="1">
        <v>785791940.80956101</v>
      </c>
      <c r="F1066">
        <v>100.20949093773</v>
      </c>
      <c r="G1066" t="s">
        <v>462</v>
      </c>
    </row>
    <row r="1067" spans="1:7" x14ac:dyDescent="0.3">
      <c r="A1067">
        <v>1065</v>
      </c>
      <c r="B1067">
        <v>2020</v>
      </c>
      <c r="C1067">
        <v>12</v>
      </c>
      <c r="D1067" t="s">
        <v>543</v>
      </c>
      <c r="E1067" s="1">
        <v>750150320.80952597</v>
      </c>
      <c r="F1067">
        <v>68.624193817100803</v>
      </c>
      <c r="G1067" t="s">
        <v>462</v>
      </c>
    </row>
    <row r="1068" spans="1:7" x14ac:dyDescent="0.3">
      <c r="A1068">
        <v>1066</v>
      </c>
      <c r="B1068">
        <v>2020</v>
      </c>
      <c r="C1068">
        <v>12</v>
      </c>
      <c r="D1068" t="s">
        <v>544</v>
      </c>
      <c r="E1068" s="1">
        <v>601347817.74143004</v>
      </c>
      <c r="F1068">
        <v>86.618129299217699</v>
      </c>
      <c r="G1068" t="s">
        <v>462</v>
      </c>
    </row>
    <row r="1069" spans="1:7" x14ac:dyDescent="0.3">
      <c r="A1069">
        <v>1067</v>
      </c>
      <c r="B1069">
        <v>2020</v>
      </c>
      <c r="C1069">
        <v>12</v>
      </c>
      <c r="D1069" t="s">
        <v>545</v>
      </c>
      <c r="E1069" s="1">
        <v>261838880.85448599</v>
      </c>
      <c r="F1069">
        <v>92.7193020268396</v>
      </c>
      <c r="G1069" t="s">
        <v>462</v>
      </c>
    </row>
    <row r="1070" spans="1:7" x14ac:dyDescent="0.3">
      <c r="A1070">
        <v>1068</v>
      </c>
      <c r="B1070">
        <v>2020</v>
      </c>
      <c r="C1070">
        <v>12</v>
      </c>
      <c r="D1070" t="s">
        <v>546</v>
      </c>
      <c r="E1070" s="1">
        <v>1009812130.74394</v>
      </c>
      <c r="F1070">
        <v>78.932780922609993</v>
      </c>
      <c r="G1070" t="s">
        <v>462</v>
      </c>
    </row>
    <row r="1071" spans="1:7" x14ac:dyDescent="0.3">
      <c r="A1071">
        <v>1069</v>
      </c>
      <c r="B1071">
        <v>2020</v>
      </c>
      <c r="C1071">
        <v>12</v>
      </c>
      <c r="D1071" t="s">
        <v>547</v>
      </c>
      <c r="E1071" s="1">
        <v>213505756.37323001</v>
      </c>
      <c r="F1071">
        <v>91.134633351202694</v>
      </c>
      <c r="G1071" t="s">
        <v>462</v>
      </c>
    </row>
    <row r="1072" spans="1:7" x14ac:dyDescent="0.3">
      <c r="A1072">
        <v>1070</v>
      </c>
      <c r="B1072">
        <v>2020</v>
      </c>
      <c r="C1072">
        <v>12</v>
      </c>
      <c r="D1072" t="s">
        <v>548</v>
      </c>
      <c r="E1072" s="1">
        <v>330653653.57891899</v>
      </c>
      <c r="F1072">
        <v>100.671337496867</v>
      </c>
      <c r="G1072" t="s">
        <v>462</v>
      </c>
    </row>
    <row r="1073" spans="1:7" x14ac:dyDescent="0.3">
      <c r="A1073">
        <v>1071</v>
      </c>
      <c r="B1073">
        <v>2020</v>
      </c>
      <c r="C1073">
        <v>12</v>
      </c>
      <c r="D1073" t="s">
        <v>549</v>
      </c>
      <c r="E1073" s="1">
        <v>340317473.27624798</v>
      </c>
      <c r="F1073">
        <v>82.752215078457596</v>
      </c>
      <c r="G1073" t="s">
        <v>462</v>
      </c>
    </row>
    <row r="1074" spans="1:7" x14ac:dyDescent="0.3">
      <c r="A1074">
        <v>1072</v>
      </c>
      <c r="B1074">
        <v>2020</v>
      </c>
      <c r="C1074">
        <v>12</v>
      </c>
      <c r="D1074" t="s">
        <v>550</v>
      </c>
      <c r="E1074" s="1">
        <v>462902185.90183997</v>
      </c>
      <c r="F1074">
        <v>115.732282345123</v>
      </c>
      <c r="G1074" t="s">
        <v>462</v>
      </c>
    </row>
    <row r="1075" spans="1:7" x14ac:dyDescent="0.3">
      <c r="A1075">
        <v>1073</v>
      </c>
      <c r="B1075">
        <v>2020</v>
      </c>
      <c r="C1075">
        <v>12</v>
      </c>
      <c r="D1075" t="s">
        <v>551</v>
      </c>
      <c r="E1075" s="1">
        <v>2890170317.8875699</v>
      </c>
      <c r="F1075">
        <v>130.81568578160901</v>
      </c>
      <c r="G1075" t="s">
        <v>462</v>
      </c>
    </row>
    <row r="1076" spans="1:7" x14ac:dyDescent="0.3">
      <c r="A1076">
        <v>1074</v>
      </c>
      <c r="B1076">
        <v>2020</v>
      </c>
      <c r="C1076">
        <v>12</v>
      </c>
      <c r="D1076" t="s">
        <v>552</v>
      </c>
      <c r="E1076" s="1">
        <v>3535028312.8468199</v>
      </c>
      <c r="F1076">
        <v>108.483499390048</v>
      </c>
      <c r="G1076" t="s">
        <v>462</v>
      </c>
    </row>
    <row r="1077" spans="1:7" x14ac:dyDescent="0.3">
      <c r="A1077">
        <v>1075</v>
      </c>
      <c r="B1077">
        <v>2020</v>
      </c>
      <c r="C1077">
        <v>12</v>
      </c>
      <c r="D1077" t="s">
        <v>553</v>
      </c>
      <c r="E1077" s="1">
        <v>2894598812.1732001</v>
      </c>
      <c r="F1077">
        <v>64.354404449889799</v>
      </c>
      <c r="G1077" t="s">
        <v>462</v>
      </c>
    </row>
    <row r="1078" spans="1:7" x14ac:dyDescent="0.3">
      <c r="A1078">
        <v>1076</v>
      </c>
      <c r="B1078">
        <v>2020</v>
      </c>
      <c r="C1078">
        <v>12</v>
      </c>
      <c r="D1078" t="s">
        <v>554</v>
      </c>
      <c r="E1078" s="1">
        <v>1452632504.0955</v>
      </c>
      <c r="F1078">
        <v>61.1749500534806</v>
      </c>
      <c r="G1078" t="s">
        <v>462</v>
      </c>
    </row>
    <row r="1079" spans="1:7" x14ac:dyDescent="0.3">
      <c r="A1079">
        <v>1077</v>
      </c>
      <c r="B1079">
        <v>2020</v>
      </c>
      <c r="C1079">
        <v>12</v>
      </c>
      <c r="D1079" t="s">
        <v>555</v>
      </c>
      <c r="E1079" s="1">
        <v>2721023818.0155802</v>
      </c>
      <c r="F1079">
        <v>69.0892314489641</v>
      </c>
      <c r="G1079" t="s">
        <v>462</v>
      </c>
    </row>
    <row r="1080" spans="1:7" x14ac:dyDescent="0.3">
      <c r="A1080">
        <v>1078</v>
      </c>
      <c r="B1080">
        <v>2020</v>
      </c>
      <c r="C1080">
        <v>12</v>
      </c>
      <c r="D1080" t="s">
        <v>556</v>
      </c>
      <c r="E1080" s="1">
        <v>1004231976.22276</v>
      </c>
      <c r="F1080">
        <v>112.95485189178601</v>
      </c>
      <c r="G1080" t="s">
        <v>462</v>
      </c>
    </row>
    <row r="1081" spans="1:7" x14ac:dyDescent="0.3">
      <c r="A1081">
        <v>1079</v>
      </c>
      <c r="B1081">
        <v>2020</v>
      </c>
      <c r="C1081">
        <v>12</v>
      </c>
      <c r="D1081" t="s">
        <v>557</v>
      </c>
      <c r="E1081" s="1">
        <v>913746055.18789399</v>
      </c>
      <c r="F1081">
        <v>64.928648803707205</v>
      </c>
      <c r="G1081" t="s">
        <v>462</v>
      </c>
    </row>
    <row r="1082" spans="1:7" x14ac:dyDescent="0.3">
      <c r="A1082">
        <v>1080</v>
      </c>
      <c r="B1082">
        <v>2021</v>
      </c>
      <c r="C1082">
        <v>1</v>
      </c>
      <c r="E1082" s="1">
        <v>60992067.262107402</v>
      </c>
      <c r="F1082">
        <v>83.903046487050702</v>
      </c>
      <c r="G1082" t="s">
        <v>462</v>
      </c>
    </row>
    <row r="1083" spans="1:7" x14ac:dyDescent="0.3">
      <c r="A1083">
        <v>1081</v>
      </c>
      <c r="B1083">
        <v>2021</v>
      </c>
      <c r="C1083">
        <v>1</v>
      </c>
      <c r="D1083" t="s">
        <v>529</v>
      </c>
      <c r="E1083" s="1">
        <v>391883147.09036702</v>
      </c>
      <c r="F1083">
        <v>98.979368502359407</v>
      </c>
      <c r="G1083" t="s">
        <v>462</v>
      </c>
    </row>
    <row r="1084" spans="1:7" x14ac:dyDescent="0.3">
      <c r="A1084">
        <v>1082</v>
      </c>
      <c r="B1084">
        <v>2021</v>
      </c>
      <c r="C1084">
        <v>1</v>
      </c>
      <c r="D1084" t="s">
        <v>530</v>
      </c>
      <c r="E1084" s="1">
        <v>721005101.94005406</v>
      </c>
      <c r="F1084">
        <v>93.468089772074705</v>
      </c>
      <c r="G1084" t="s">
        <v>462</v>
      </c>
    </row>
    <row r="1085" spans="1:7" x14ac:dyDescent="0.3">
      <c r="A1085">
        <v>1083</v>
      </c>
      <c r="B1085">
        <v>2021</v>
      </c>
      <c r="C1085">
        <v>1</v>
      </c>
      <c r="D1085" t="s">
        <v>531</v>
      </c>
      <c r="E1085" s="1">
        <v>517904900.35716701</v>
      </c>
      <c r="F1085">
        <v>94.398546036353196</v>
      </c>
      <c r="G1085" t="s">
        <v>462</v>
      </c>
    </row>
    <row r="1086" spans="1:7" x14ac:dyDescent="0.3">
      <c r="A1086">
        <v>1084</v>
      </c>
      <c r="B1086">
        <v>2021</v>
      </c>
      <c r="C1086">
        <v>1</v>
      </c>
      <c r="D1086" t="s">
        <v>532</v>
      </c>
      <c r="E1086" s="1">
        <v>913605349.20931494</v>
      </c>
      <c r="F1086">
        <v>56.255133404761402</v>
      </c>
      <c r="G1086" t="s">
        <v>462</v>
      </c>
    </row>
    <row r="1087" spans="1:7" x14ac:dyDescent="0.3">
      <c r="A1087">
        <v>1085</v>
      </c>
      <c r="B1087">
        <v>2021</v>
      </c>
      <c r="C1087">
        <v>1</v>
      </c>
      <c r="D1087" t="s">
        <v>533</v>
      </c>
      <c r="E1087" s="1">
        <v>442592850.86188501</v>
      </c>
      <c r="F1087">
        <v>69.964850990126806</v>
      </c>
      <c r="G1087" t="s">
        <v>462</v>
      </c>
    </row>
    <row r="1088" spans="1:7" x14ac:dyDescent="0.3">
      <c r="A1088">
        <v>1086</v>
      </c>
      <c r="B1088">
        <v>2021</v>
      </c>
      <c r="C1088">
        <v>1</v>
      </c>
      <c r="D1088" t="s">
        <v>534</v>
      </c>
      <c r="E1088" s="1">
        <v>268896321.02501398</v>
      </c>
      <c r="F1088">
        <v>94.570132521720097</v>
      </c>
      <c r="G1088" t="s">
        <v>462</v>
      </c>
    </row>
    <row r="1089" spans="1:7" x14ac:dyDescent="0.3">
      <c r="A1089">
        <v>1087</v>
      </c>
      <c r="B1089">
        <v>2021</v>
      </c>
      <c r="C1089">
        <v>1</v>
      </c>
      <c r="D1089" t="s">
        <v>535</v>
      </c>
      <c r="E1089" s="1">
        <v>374438633.30586201</v>
      </c>
      <c r="F1089">
        <v>57.426246705614602</v>
      </c>
      <c r="G1089" t="s">
        <v>462</v>
      </c>
    </row>
    <row r="1090" spans="1:7" x14ac:dyDescent="0.3">
      <c r="A1090">
        <v>1088</v>
      </c>
      <c r="B1090">
        <v>2021</v>
      </c>
      <c r="C1090">
        <v>1</v>
      </c>
      <c r="D1090" t="s">
        <v>536</v>
      </c>
      <c r="E1090" s="1">
        <v>373211235.00196397</v>
      </c>
      <c r="F1090">
        <v>83.566355241818997</v>
      </c>
      <c r="G1090" t="s">
        <v>462</v>
      </c>
    </row>
    <row r="1091" spans="1:7" x14ac:dyDescent="0.3">
      <c r="A1091">
        <v>1089</v>
      </c>
      <c r="B1091">
        <v>2021</v>
      </c>
      <c r="C1091">
        <v>1</v>
      </c>
      <c r="D1091" t="s">
        <v>537</v>
      </c>
      <c r="E1091" s="1">
        <v>764163399.39539194</v>
      </c>
      <c r="F1091">
        <v>93.202503997974304</v>
      </c>
      <c r="G1091" t="s">
        <v>462</v>
      </c>
    </row>
    <row r="1092" spans="1:7" x14ac:dyDescent="0.3">
      <c r="A1092">
        <v>1090</v>
      </c>
      <c r="B1092">
        <v>2021</v>
      </c>
      <c r="C1092">
        <v>1</v>
      </c>
      <c r="D1092" t="s">
        <v>538</v>
      </c>
      <c r="E1092" s="1">
        <v>858617816.921067</v>
      </c>
      <c r="F1092">
        <v>108.593884736333</v>
      </c>
      <c r="G1092" t="s">
        <v>462</v>
      </c>
    </row>
    <row r="1093" spans="1:7" x14ac:dyDescent="0.3">
      <c r="A1093">
        <v>1091</v>
      </c>
      <c r="B1093">
        <v>2021</v>
      </c>
      <c r="C1093">
        <v>1</v>
      </c>
      <c r="D1093" t="s">
        <v>539</v>
      </c>
      <c r="E1093" s="1">
        <v>876370174.59050906</v>
      </c>
      <c r="F1093">
        <v>81.027504336091795</v>
      </c>
      <c r="G1093" t="s">
        <v>462</v>
      </c>
    </row>
    <row r="1094" spans="1:7" x14ac:dyDescent="0.3">
      <c r="A1094">
        <v>1092</v>
      </c>
      <c r="B1094">
        <v>2021</v>
      </c>
      <c r="C1094">
        <v>1</v>
      </c>
      <c r="D1094" t="s">
        <v>540</v>
      </c>
      <c r="E1094" s="1">
        <v>804741499.92764294</v>
      </c>
      <c r="F1094">
        <v>79.798623190108401</v>
      </c>
      <c r="G1094" t="s">
        <v>462</v>
      </c>
    </row>
    <row r="1095" spans="1:7" x14ac:dyDescent="0.3">
      <c r="A1095">
        <v>1093</v>
      </c>
      <c r="B1095">
        <v>2021</v>
      </c>
      <c r="C1095">
        <v>1</v>
      </c>
      <c r="D1095" t="s">
        <v>541</v>
      </c>
      <c r="E1095" s="1">
        <v>617861605.73586905</v>
      </c>
      <c r="F1095">
        <v>70.870346231221305</v>
      </c>
      <c r="G1095" t="s">
        <v>462</v>
      </c>
    </row>
    <row r="1096" spans="1:7" x14ac:dyDescent="0.3">
      <c r="A1096">
        <v>1094</v>
      </c>
      <c r="B1096">
        <v>2021</v>
      </c>
      <c r="C1096">
        <v>1</v>
      </c>
      <c r="D1096" t="s">
        <v>542</v>
      </c>
      <c r="E1096" s="1">
        <v>785791940.80956101</v>
      </c>
      <c r="F1096">
        <v>81.036751303769407</v>
      </c>
      <c r="G1096" t="s">
        <v>462</v>
      </c>
    </row>
    <row r="1097" spans="1:7" x14ac:dyDescent="0.3">
      <c r="A1097">
        <v>1095</v>
      </c>
      <c r="B1097">
        <v>2021</v>
      </c>
      <c r="C1097">
        <v>1</v>
      </c>
      <c r="D1097" t="s">
        <v>543</v>
      </c>
      <c r="E1097" s="1">
        <v>750150320.80952597</v>
      </c>
      <c r="F1097">
        <v>83.717035851476695</v>
      </c>
      <c r="G1097" t="s">
        <v>462</v>
      </c>
    </row>
    <row r="1098" spans="1:7" x14ac:dyDescent="0.3">
      <c r="A1098">
        <v>1096</v>
      </c>
      <c r="B1098">
        <v>2021</v>
      </c>
      <c r="C1098">
        <v>1</v>
      </c>
      <c r="D1098" t="s">
        <v>544</v>
      </c>
      <c r="E1098" s="1">
        <v>601347817.74143004</v>
      </c>
      <c r="F1098">
        <v>93.048624708237995</v>
      </c>
      <c r="G1098" t="s">
        <v>462</v>
      </c>
    </row>
    <row r="1099" spans="1:7" x14ac:dyDescent="0.3">
      <c r="A1099">
        <v>1097</v>
      </c>
      <c r="B1099">
        <v>2021</v>
      </c>
      <c r="C1099">
        <v>1</v>
      </c>
      <c r="D1099" t="s">
        <v>545</v>
      </c>
      <c r="E1099" s="1">
        <v>261838880.85448599</v>
      </c>
      <c r="F1099">
        <v>109.394474128393</v>
      </c>
      <c r="G1099" t="s">
        <v>462</v>
      </c>
    </row>
    <row r="1100" spans="1:7" x14ac:dyDescent="0.3">
      <c r="A1100">
        <v>1098</v>
      </c>
      <c r="B1100">
        <v>2021</v>
      </c>
      <c r="C1100">
        <v>1</v>
      </c>
      <c r="D1100" t="s">
        <v>546</v>
      </c>
      <c r="E1100" s="1">
        <v>1009812130.74394</v>
      </c>
      <c r="F1100">
        <v>94.492655670306206</v>
      </c>
      <c r="G1100" t="s">
        <v>462</v>
      </c>
    </row>
    <row r="1101" spans="1:7" x14ac:dyDescent="0.3">
      <c r="A1101">
        <v>1099</v>
      </c>
      <c r="B1101">
        <v>2021</v>
      </c>
      <c r="C1101">
        <v>1</v>
      </c>
      <c r="D1101" t="s">
        <v>547</v>
      </c>
      <c r="E1101" s="1">
        <v>213505756.37323001</v>
      </c>
      <c r="F1101">
        <v>109.31138959179999</v>
      </c>
      <c r="G1101" t="s">
        <v>462</v>
      </c>
    </row>
    <row r="1102" spans="1:7" x14ac:dyDescent="0.3">
      <c r="A1102">
        <v>1100</v>
      </c>
      <c r="B1102">
        <v>2021</v>
      </c>
      <c r="C1102">
        <v>1</v>
      </c>
      <c r="D1102" t="s">
        <v>548</v>
      </c>
      <c r="E1102" s="1">
        <v>330653653.57891899</v>
      </c>
      <c r="F1102">
        <v>95.366320152654694</v>
      </c>
      <c r="G1102" t="s">
        <v>462</v>
      </c>
    </row>
    <row r="1103" spans="1:7" x14ac:dyDescent="0.3">
      <c r="A1103">
        <v>1101</v>
      </c>
      <c r="B1103">
        <v>2021</v>
      </c>
      <c r="C1103">
        <v>1</v>
      </c>
      <c r="D1103" t="s">
        <v>549</v>
      </c>
      <c r="E1103" s="1">
        <v>340317473.27624798</v>
      </c>
      <c r="F1103">
        <v>92.361974554495603</v>
      </c>
      <c r="G1103" t="s">
        <v>462</v>
      </c>
    </row>
    <row r="1104" spans="1:7" x14ac:dyDescent="0.3">
      <c r="A1104">
        <v>1102</v>
      </c>
      <c r="B1104">
        <v>2021</v>
      </c>
      <c r="C1104">
        <v>1</v>
      </c>
      <c r="D1104" t="s">
        <v>550</v>
      </c>
      <c r="E1104" s="1">
        <v>462902185.90183997</v>
      </c>
      <c r="F1104">
        <v>86.265766390147803</v>
      </c>
      <c r="G1104" t="s">
        <v>462</v>
      </c>
    </row>
    <row r="1105" spans="1:7" x14ac:dyDescent="0.3">
      <c r="A1105">
        <v>1103</v>
      </c>
      <c r="B1105">
        <v>2021</v>
      </c>
      <c r="C1105">
        <v>1</v>
      </c>
      <c r="D1105" t="s">
        <v>551</v>
      </c>
      <c r="E1105" s="1">
        <v>2890170317.8875699</v>
      </c>
      <c r="F1105">
        <v>84.442447045145599</v>
      </c>
      <c r="G1105" t="s">
        <v>462</v>
      </c>
    </row>
    <row r="1106" spans="1:7" x14ac:dyDescent="0.3">
      <c r="A1106">
        <v>1104</v>
      </c>
      <c r="B1106">
        <v>2021</v>
      </c>
      <c r="C1106">
        <v>1</v>
      </c>
      <c r="D1106" t="s">
        <v>552</v>
      </c>
      <c r="E1106" s="1">
        <v>3535028312.8468199</v>
      </c>
      <c r="F1106">
        <v>86.432628667559499</v>
      </c>
      <c r="G1106" t="s">
        <v>462</v>
      </c>
    </row>
    <row r="1107" spans="1:7" x14ac:dyDescent="0.3">
      <c r="A1107">
        <v>1105</v>
      </c>
      <c r="B1107">
        <v>2021</v>
      </c>
      <c r="C1107">
        <v>1</v>
      </c>
      <c r="D1107" t="s">
        <v>553</v>
      </c>
      <c r="E1107" s="1">
        <v>2894598812.1732001</v>
      </c>
      <c r="F1107">
        <v>51.259142840988901</v>
      </c>
      <c r="G1107" t="s">
        <v>462</v>
      </c>
    </row>
    <row r="1108" spans="1:7" x14ac:dyDescent="0.3">
      <c r="A1108">
        <v>1106</v>
      </c>
      <c r="B1108">
        <v>2021</v>
      </c>
      <c r="C1108">
        <v>1</v>
      </c>
      <c r="D1108" t="s">
        <v>554</v>
      </c>
      <c r="E1108" s="1">
        <v>1452632504.0955</v>
      </c>
      <c r="F1108">
        <v>94.827575035826101</v>
      </c>
      <c r="G1108" t="s">
        <v>462</v>
      </c>
    </row>
    <row r="1109" spans="1:7" x14ac:dyDescent="0.3">
      <c r="A1109">
        <v>1107</v>
      </c>
      <c r="B1109">
        <v>2021</v>
      </c>
      <c r="C1109">
        <v>1</v>
      </c>
      <c r="D1109" t="s">
        <v>555</v>
      </c>
      <c r="E1109" s="1">
        <v>2721023818.0155802</v>
      </c>
      <c r="F1109">
        <v>47.576971531094102</v>
      </c>
      <c r="G1109" t="s">
        <v>462</v>
      </c>
    </row>
    <row r="1110" spans="1:7" x14ac:dyDescent="0.3">
      <c r="A1110">
        <v>1108</v>
      </c>
      <c r="B1110">
        <v>2021</v>
      </c>
      <c r="C1110">
        <v>1</v>
      </c>
      <c r="D1110" t="s">
        <v>556</v>
      </c>
      <c r="E1110" s="1">
        <v>1004231976.22276</v>
      </c>
      <c r="F1110">
        <v>68.444228985887605</v>
      </c>
      <c r="G1110" t="s">
        <v>462</v>
      </c>
    </row>
    <row r="1111" spans="1:7" x14ac:dyDescent="0.3">
      <c r="A1111">
        <v>1109</v>
      </c>
      <c r="B1111">
        <v>2021</v>
      </c>
      <c r="C1111">
        <v>1</v>
      </c>
      <c r="D1111" t="s">
        <v>557</v>
      </c>
      <c r="E1111" s="1">
        <v>913746055.18789399</v>
      </c>
      <c r="F1111">
        <v>103.532331931044</v>
      </c>
      <c r="G1111" t="s">
        <v>462</v>
      </c>
    </row>
    <row r="1112" spans="1:7" x14ac:dyDescent="0.3">
      <c r="A1112">
        <v>1110</v>
      </c>
      <c r="B1112">
        <v>2021</v>
      </c>
      <c r="C1112">
        <v>2</v>
      </c>
      <c r="E1112" s="1">
        <v>60992067.262107402</v>
      </c>
      <c r="F1112">
        <v>77.930742199673801</v>
      </c>
      <c r="G1112" t="s">
        <v>462</v>
      </c>
    </row>
    <row r="1113" spans="1:7" x14ac:dyDescent="0.3">
      <c r="A1113">
        <v>1111</v>
      </c>
      <c r="B1113">
        <v>2021</v>
      </c>
      <c r="C1113">
        <v>2</v>
      </c>
      <c r="D1113" t="s">
        <v>529</v>
      </c>
      <c r="E1113" s="1">
        <v>391883147.09036702</v>
      </c>
      <c r="F1113">
        <v>132.21720552253501</v>
      </c>
      <c r="G1113" t="s">
        <v>462</v>
      </c>
    </row>
    <row r="1114" spans="1:7" x14ac:dyDescent="0.3">
      <c r="A1114">
        <v>1112</v>
      </c>
      <c r="B1114">
        <v>2021</v>
      </c>
      <c r="C1114">
        <v>2</v>
      </c>
      <c r="D1114" t="s">
        <v>530</v>
      </c>
      <c r="E1114" s="1">
        <v>721005101.94005406</v>
      </c>
      <c r="F1114">
        <v>128.739529051338</v>
      </c>
      <c r="G1114" t="s">
        <v>462</v>
      </c>
    </row>
    <row r="1115" spans="1:7" x14ac:dyDescent="0.3">
      <c r="A1115">
        <v>1113</v>
      </c>
      <c r="B1115">
        <v>2021</v>
      </c>
      <c r="C1115">
        <v>2</v>
      </c>
      <c r="D1115" t="s">
        <v>531</v>
      </c>
      <c r="E1115" s="1">
        <v>517904900.35716701</v>
      </c>
      <c r="F1115">
        <v>114.88824585888101</v>
      </c>
      <c r="G1115" t="s">
        <v>462</v>
      </c>
    </row>
    <row r="1116" spans="1:7" x14ac:dyDescent="0.3">
      <c r="A1116">
        <v>1114</v>
      </c>
      <c r="B1116">
        <v>2021</v>
      </c>
      <c r="C1116">
        <v>2</v>
      </c>
      <c r="D1116" t="s">
        <v>532</v>
      </c>
      <c r="E1116" s="1">
        <v>913605349.20931494</v>
      </c>
      <c r="F1116">
        <v>68.958605387358205</v>
      </c>
      <c r="G1116" t="s">
        <v>462</v>
      </c>
    </row>
    <row r="1117" spans="1:7" x14ac:dyDescent="0.3">
      <c r="A1117">
        <v>1115</v>
      </c>
      <c r="B1117">
        <v>2021</v>
      </c>
      <c r="C1117">
        <v>2</v>
      </c>
      <c r="D1117" t="s">
        <v>533</v>
      </c>
      <c r="E1117" s="1">
        <v>442592850.86188501</v>
      </c>
      <c r="F1117">
        <v>71.585943070801505</v>
      </c>
      <c r="G1117" t="s">
        <v>462</v>
      </c>
    </row>
    <row r="1118" spans="1:7" x14ac:dyDescent="0.3">
      <c r="A1118">
        <v>1116</v>
      </c>
      <c r="B1118">
        <v>2021</v>
      </c>
      <c r="C1118">
        <v>2</v>
      </c>
      <c r="D1118" t="s">
        <v>534</v>
      </c>
      <c r="E1118" s="1">
        <v>268896321.02501398</v>
      </c>
      <c r="F1118">
        <v>117.384404123807</v>
      </c>
      <c r="G1118" t="s">
        <v>462</v>
      </c>
    </row>
    <row r="1119" spans="1:7" x14ac:dyDescent="0.3">
      <c r="A1119">
        <v>1117</v>
      </c>
      <c r="B1119">
        <v>2021</v>
      </c>
      <c r="C1119">
        <v>2</v>
      </c>
      <c r="D1119" t="s">
        <v>535</v>
      </c>
      <c r="E1119" s="1">
        <v>374438633.30586201</v>
      </c>
      <c r="F1119">
        <v>66.955880430867893</v>
      </c>
      <c r="G1119" t="s">
        <v>462</v>
      </c>
    </row>
    <row r="1120" spans="1:7" x14ac:dyDescent="0.3">
      <c r="A1120">
        <v>1118</v>
      </c>
      <c r="B1120">
        <v>2021</v>
      </c>
      <c r="C1120">
        <v>2</v>
      </c>
      <c r="D1120" t="s">
        <v>536</v>
      </c>
      <c r="E1120" s="1">
        <v>373211235.00196397</v>
      </c>
      <c r="F1120">
        <v>91.200183138036095</v>
      </c>
      <c r="G1120" t="s">
        <v>462</v>
      </c>
    </row>
    <row r="1121" spans="1:7" x14ac:dyDescent="0.3">
      <c r="A1121">
        <v>1119</v>
      </c>
      <c r="B1121">
        <v>2021</v>
      </c>
      <c r="C1121">
        <v>2</v>
      </c>
      <c r="D1121" t="s">
        <v>537</v>
      </c>
      <c r="E1121" s="1">
        <v>764163399.39539194</v>
      </c>
      <c r="F1121">
        <v>95.681462371714503</v>
      </c>
      <c r="G1121" t="s">
        <v>462</v>
      </c>
    </row>
    <row r="1122" spans="1:7" x14ac:dyDescent="0.3">
      <c r="A1122">
        <v>1120</v>
      </c>
      <c r="B1122">
        <v>2021</v>
      </c>
      <c r="C1122">
        <v>2</v>
      </c>
      <c r="D1122" t="s">
        <v>538</v>
      </c>
      <c r="E1122" s="1">
        <v>858617816.921067</v>
      </c>
      <c r="F1122">
        <v>122.22252967606499</v>
      </c>
      <c r="G1122" t="s">
        <v>462</v>
      </c>
    </row>
    <row r="1123" spans="1:7" x14ac:dyDescent="0.3">
      <c r="A1123">
        <v>1121</v>
      </c>
      <c r="B1123">
        <v>2021</v>
      </c>
      <c r="C1123">
        <v>2</v>
      </c>
      <c r="D1123" t="s">
        <v>539</v>
      </c>
      <c r="E1123" s="1">
        <v>876370174.59050906</v>
      </c>
      <c r="F1123">
        <v>89.320901430664406</v>
      </c>
      <c r="G1123" t="s">
        <v>462</v>
      </c>
    </row>
    <row r="1124" spans="1:7" x14ac:dyDescent="0.3">
      <c r="A1124">
        <v>1122</v>
      </c>
      <c r="B1124">
        <v>2021</v>
      </c>
      <c r="C1124">
        <v>2</v>
      </c>
      <c r="D1124" t="s">
        <v>540</v>
      </c>
      <c r="E1124" s="1">
        <v>804741499.92764294</v>
      </c>
      <c r="F1124">
        <v>104.577776613238</v>
      </c>
      <c r="G1124" t="s">
        <v>462</v>
      </c>
    </row>
    <row r="1125" spans="1:7" x14ac:dyDescent="0.3">
      <c r="A1125">
        <v>1123</v>
      </c>
      <c r="B1125">
        <v>2021</v>
      </c>
      <c r="C1125">
        <v>2</v>
      </c>
      <c r="D1125" t="s">
        <v>541</v>
      </c>
      <c r="E1125" s="1">
        <v>617861605.73586905</v>
      </c>
      <c r="F1125">
        <v>78.1903402138785</v>
      </c>
      <c r="G1125" t="s">
        <v>462</v>
      </c>
    </row>
    <row r="1126" spans="1:7" x14ac:dyDescent="0.3">
      <c r="A1126">
        <v>1124</v>
      </c>
      <c r="B1126">
        <v>2021</v>
      </c>
      <c r="C1126">
        <v>2</v>
      </c>
      <c r="D1126" t="s">
        <v>542</v>
      </c>
      <c r="E1126" s="1">
        <v>785791940.80956101</v>
      </c>
      <c r="F1126">
        <v>109.044771455692</v>
      </c>
      <c r="G1126" t="s">
        <v>462</v>
      </c>
    </row>
    <row r="1127" spans="1:7" x14ac:dyDescent="0.3">
      <c r="A1127">
        <v>1125</v>
      </c>
      <c r="B1127">
        <v>2021</v>
      </c>
      <c r="C1127">
        <v>2</v>
      </c>
      <c r="D1127" t="s">
        <v>543</v>
      </c>
      <c r="E1127" s="1">
        <v>750150320.80952597</v>
      </c>
      <c r="F1127">
        <v>95.8819404975103</v>
      </c>
      <c r="G1127" t="s">
        <v>462</v>
      </c>
    </row>
    <row r="1128" spans="1:7" x14ac:dyDescent="0.3">
      <c r="A1128">
        <v>1126</v>
      </c>
      <c r="B1128">
        <v>2021</v>
      </c>
      <c r="C1128">
        <v>2</v>
      </c>
      <c r="D1128" t="s">
        <v>544</v>
      </c>
      <c r="E1128" s="1">
        <v>601347817.74143004</v>
      </c>
      <c r="F1128">
        <v>137.26336147456001</v>
      </c>
      <c r="G1128" t="s">
        <v>462</v>
      </c>
    </row>
    <row r="1129" spans="1:7" x14ac:dyDescent="0.3">
      <c r="A1129">
        <v>1127</v>
      </c>
      <c r="B1129">
        <v>2021</v>
      </c>
      <c r="C1129">
        <v>2</v>
      </c>
      <c r="D1129" t="s">
        <v>545</v>
      </c>
      <c r="E1129" s="1">
        <v>261838880.85448599</v>
      </c>
      <c r="F1129">
        <v>138.07251031842301</v>
      </c>
      <c r="G1129" t="s">
        <v>462</v>
      </c>
    </row>
    <row r="1130" spans="1:7" x14ac:dyDescent="0.3">
      <c r="A1130">
        <v>1128</v>
      </c>
      <c r="B1130">
        <v>2021</v>
      </c>
      <c r="C1130">
        <v>2</v>
      </c>
      <c r="D1130" t="s">
        <v>546</v>
      </c>
      <c r="E1130" s="1">
        <v>1009812130.74394</v>
      </c>
      <c r="F1130">
        <v>131.79318133931301</v>
      </c>
      <c r="G1130" t="s">
        <v>462</v>
      </c>
    </row>
    <row r="1131" spans="1:7" x14ac:dyDescent="0.3">
      <c r="A1131">
        <v>1129</v>
      </c>
      <c r="B1131">
        <v>2021</v>
      </c>
      <c r="C1131">
        <v>2</v>
      </c>
      <c r="D1131" t="s">
        <v>547</v>
      </c>
      <c r="E1131" s="1">
        <v>213505756.37323001</v>
      </c>
      <c r="F1131">
        <v>147.85653171137201</v>
      </c>
      <c r="G1131" t="s">
        <v>462</v>
      </c>
    </row>
    <row r="1132" spans="1:7" x14ac:dyDescent="0.3">
      <c r="A1132">
        <v>1130</v>
      </c>
      <c r="B1132">
        <v>2021</v>
      </c>
      <c r="C1132">
        <v>2</v>
      </c>
      <c r="D1132" t="s">
        <v>548</v>
      </c>
      <c r="E1132" s="1">
        <v>330653653.57891899</v>
      </c>
      <c r="F1132">
        <v>123.258396070934</v>
      </c>
      <c r="G1132" t="s">
        <v>462</v>
      </c>
    </row>
    <row r="1133" spans="1:7" x14ac:dyDescent="0.3">
      <c r="A1133">
        <v>1131</v>
      </c>
      <c r="B1133">
        <v>2021</v>
      </c>
      <c r="C1133">
        <v>2</v>
      </c>
      <c r="D1133" t="s">
        <v>549</v>
      </c>
      <c r="E1133" s="1">
        <v>340317473.27624798</v>
      </c>
      <c r="F1133">
        <v>116.33104549047199</v>
      </c>
      <c r="G1133" t="s">
        <v>462</v>
      </c>
    </row>
    <row r="1134" spans="1:7" x14ac:dyDescent="0.3">
      <c r="A1134">
        <v>1132</v>
      </c>
      <c r="B1134">
        <v>2021</v>
      </c>
      <c r="C1134">
        <v>2</v>
      </c>
      <c r="D1134" t="s">
        <v>550</v>
      </c>
      <c r="E1134" s="1">
        <v>462902185.90183997</v>
      </c>
      <c r="F1134">
        <v>114.913976858227</v>
      </c>
      <c r="G1134" t="s">
        <v>462</v>
      </c>
    </row>
    <row r="1135" spans="1:7" x14ac:dyDescent="0.3">
      <c r="A1135">
        <v>1133</v>
      </c>
      <c r="B1135">
        <v>2021</v>
      </c>
      <c r="C1135">
        <v>2</v>
      </c>
      <c r="D1135" t="s">
        <v>551</v>
      </c>
      <c r="E1135" s="1">
        <v>2890170317.8875699</v>
      </c>
      <c r="F1135">
        <v>114.961431890527</v>
      </c>
      <c r="G1135" t="s">
        <v>462</v>
      </c>
    </row>
    <row r="1136" spans="1:7" x14ac:dyDescent="0.3">
      <c r="A1136">
        <v>1134</v>
      </c>
      <c r="B1136">
        <v>2021</v>
      </c>
      <c r="C1136">
        <v>2</v>
      </c>
      <c r="D1136" t="s">
        <v>552</v>
      </c>
      <c r="E1136" s="1">
        <v>3535028312.8468199</v>
      </c>
      <c r="F1136">
        <v>97.175804563434795</v>
      </c>
      <c r="G1136" t="s">
        <v>462</v>
      </c>
    </row>
    <row r="1137" spans="1:7" x14ac:dyDescent="0.3">
      <c r="A1137">
        <v>1135</v>
      </c>
      <c r="B1137">
        <v>2021</v>
      </c>
      <c r="C1137">
        <v>2</v>
      </c>
      <c r="D1137" t="s">
        <v>553</v>
      </c>
      <c r="E1137" s="1">
        <v>2894598812.1732001</v>
      </c>
      <c r="F1137">
        <v>112.42452669648399</v>
      </c>
      <c r="G1137" t="s">
        <v>462</v>
      </c>
    </row>
    <row r="1138" spans="1:7" x14ac:dyDescent="0.3">
      <c r="A1138">
        <v>1136</v>
      </c>
      <c r="B1138">
        <v>2021</v>
      </c>
      <c r="C1138">
        <v>2</v>
      </c>
      <c r="D1138" t="s">
        <v>554</v>
      </c>
      <c r="E1138" s="1">
        <v>1452632504.0955</v>
      </c>
      <c r="F1138">
        <v>106.989055929824</v>
      </c>
      <c r="G1138" t="s">
        <v>462</v>
      </c>
    </row>
    <row r="1139" spans="1:7" x14ac:dyDescent="0.3">
      <c r="A1139">
        <v>1137</v>
      </c>
      <c r="B1139">
        <v>2021</v>
      </c>
      <c r="C1139">
        <v>2</v>
      </c>
      <c r="D1139" t="s">
        <v>555</v>
      </c>
      <c r="E1139" s="1">
        <v>2721023818.0155802</v>
      </c>
      <c r="F1139">
        <v>99.532489889049501</v>
      </c>
      <c r="G1139" t="s">
        <v>462</v>
      </c>
    </row>
    <row r="1140" spans="1:7" x14ac:dyDescent="0.3">
      <c r="A1140">
        <v>1138</v>
      </c>
      <c r="B1140">
        <v>2021</v>
      </c>
      <c r="C1140">
        <v>2</v>
      </c>
      <c r="D1140" t="s">
        <v>556</v>
      </c>
      <c r="E1140" s="1">
        <v>1004231976.22276</v>
      </c>
      <c r="F1140">
        <v>115.11105773394</v>
      </c>
      <c r="G1140" t="s">
        <v>462</v>
      </c>
    </row>
    <row r="1141" spans="1:7" x14ac:dyDescent="0.3">
      <c r="A1141">
        <v>1139</v>
      </c>
      <c r="B1141">
        <v>2021</v>
      </c>
      <c r="C1141">
        <v>2</v>
      </c>
      <c r="D1141" t="s">
        <v>557</v>
      </c>
      <c r="E1141" s="1">
        <v>913746055.18789399</v>
      </c>
      <c r="F1141">
        <v>108.818933035394</v>
      </c>
      <c r="G1141" t="s">
        <v>462</v>
      </c>
    </row>
    <row r="1142" spans="1:7" x14ac:dyDescent="0.3">
      <c r="A1142">
        <v>1140</v>
      </c>
      <c r="B1142">
        <v>2021</v>
      </c>
      <c r="C1142">
        <v>3</v>
      </c>
      <c r="E1142" s="1">
        <v>60992067.262107402</v>
      </c>
      <c r="F1142">
        <v>84.880335885181694</v>
      </c>
      <c r="G1142" t="s">
        <v>462</v>
      </c>
    </row>
    <row r="1143" spans="1:7" x14ac:dyDescent="0.3">
      <c r="A1143">
        <v>1141</v>
      </c>
      <c r="B1143">
        <v>2021</v>
      </c>
      <c r="C1143">
        <v>3</v>
      </c>
      <c r="D1143" t="s">
        <v>529</v>
      </c>
      <c r="E1143" s="1">
        <v>391883147.09036702</v>
      </c>
      <c r="F1143">
        <v>128.65409830334099</v>
      </c>
      <c r="G1143" t="s">
        <v>462</v>
      </c>
    </row>
    <row r="1144" spans="1:7" x14ac:dyDescent="0.3">
      <c r="A1144">
        <v>1142</v>
      </c>
      <c r="B1144">
        <v>2021</v>
      </c>
      <c r="C1144">
        <v>3</v>
      </c>
      <c r="D1144" t="s">
        <v>530</v>
      </c>
      <c r="E1144" s="1">
        <v>721005101.94005406</v>
      </c>
      <c r="F1144">
        <v>126.425252469006</v>
      </c>
      <c r="G1144" t="s">
        <v>462</v>
      </c>
    </row>
    <row r="1145" spans="1:7" x14ac:dyDescent="0.3">
      <c r="A1145">
        <v>1143</v>
      </c>
      <c r="B1145">
        <v>2021</v>
      </c>
      <c r="C1145">
        <v>3</v>
      </c>
      <c r="D1145" t="s">
        <v>531</v>
      </c>
      <c r="E1145" s="1">
        <v>517904900.35716701</v>
      </c>
      <c r="F1145">
        <v>97.813905675492705</v>
      </c>
      <c r="G1145" t="s">
        <v>462</v>
      </c>
    </row>
    <row r="1146" spans="1:7" x14ac:dyDescent="0.3">
      <c r="A1146">
        <v>1144</v>
      </c>
      <c r="B1146">
        <v>2021</v>
      </c>
      <c r="C1146">
        <v>3</v>
      </c>
      <c r="D1146" t="s">
        <v>532</v>
      </c>
      <c r="E1146" s="1">
        <v>913605349.20931494</v>
      </c>
      <c r="F1146">
        <v>68.486182945466197</v>
      </c>
      <c r="G1146" t="s">
        <v>462</v>
      </c>
    </row>
    <row r="1147" spans="1:7" x14ac:dyDescent="0.3">
      <c r="A1147">
        <v>1145</v>
      </c>
      <c r="B1147">
        <v>2021</v>
      </c>
      <c r="C1147">
        <v>3</v>
      </c>
      <c r="D1147" t="s">
        <v>533</v>
      </c>
      <c r="E1147" s="1">
        <v>442592850.86188501</v>
      </c>
      <c r="F1147">
        <v>73.521941410085702</v>
      </c>
      <c r="G1147" t="s">
        <v>462</v>
      </c>
    </row>
    <row r="1148" spans="1:7" x14ac:dyDescent="0.3">
      <c r="A1148">
        <v>1146</v>
      </c>
      <c r="B1148">
        <v>2021</v>
      </c>
      <c r="C1148">
        <v>3</v>
      </c>
      <c r="D1148" t="s">
        <v>534</v>
      </c>
      <c r="E1148" s="1">
        <v>268896321.02501398</v>
      </c>
      <c r="F1148">
        <v>135.61216257784901</v>
      </c>
      <c r="G1148" t="s">
        <v>462</v>
      </c>
    </row>
    <row r="1149" spans="1:7" x14ac:dyDescent="0.3">
      <c r="A1149">
        <v>1147</v>
      </c>
      <c r="B1149">
        <v>2021</v>
      </c>
      <c r="C1149">
        <v>3</v>
      </c>
      <c r="D1149" t="s">
        <v>535</v>
      </c>
      <c r="E1149" s="1">
        <v>374438633.30586201</v>
      </c>
      <c r="F1149">
        <v>73.335877885138103</v>
      </c>
      <c r="G1149" t="s">
        <v>462</v>
      </c>
    </row>
    <row r="1150" spans="1:7" x14ac:dyDescent="0.3">
      <c r="A1150">
        <v>1148</v>
      </c>
      <c r="B1150">
        <v>2021</v>
      </c>
      <c r="C1150">
        <v>3</v>
      </c>
      <c r="D1150" t="s">
        <v>536</v>
      </c>
      <c r="E1150" s="1">
        <v>373211235.00196397</v>
      </c>
      <c r="F1150">
        <v>106.131226499864</v>
      </c>
      <c r="G1150" t="s">
        <v>462</v>
      </c>
    </row>
    <row r="1151" spans="1:7" x14ac:dyDescent="0.3">
      <c r="A1151">
        <v>1149</v>
      </c>
      <c r="B1151">
        <v>2021</v>
      </c>
      <c r="C1151">
        <v>3</v>
      </c>
      <c r="D1151" t="s">
        <v>537</v>
      </c>
      <c r="E1151" s="1">
        <v>764163399.39539194</v>
      </c>
      <c r="F1151">
        <v>119.462002100584</v>
      </c>
      <c r="G1151" t="s">
        <v>462</v>
      </c>
    </row>
    <row r="1152" spans="1:7" x14ac:dyDescent="0.3">
      <c r="A1152">
        <v>1150</v>
      </c>
      <c r="B1152">
        <v>2021</v>
      </c>
      <c r="C1152">
        <v>3</v>
      </c>
      <c r="D1152" t="s">
        <v>538</v>
      </c>
      <c r="E1152" s="1">
        <v>858617816.921067</v>
      </c>
      <c r="F1152">
        <v>126.206675393341</v>
      </c>
      <c r="G1152" t="s">
        <v>462</v>
      </c>
    </row>
    <row r="1153" spans="1:7" x14ac:dyDescent="0.3">
      <c r="A1153">
        <v>1151</v>
      </c>
      <c r="B1153">
        <v>2021</v>
      </c>
      <c r="C1153">
        <v>3</v>
      </c>
      <c r="D1153" t="s">
        <v>539</v>
      </c>
      <c r="E1153" s="1">
        <v>876370174.59050906</v>
      </c>
      <c r="F1153">
        <v>109.354745008645</v>
      </c>
      <c r="G1153" t="s">
        <v>462</v>
      </c>
    </row>
    <row r="1154" spans="1:7" x14ac:dyDescent="0.3">
      <c r="A1154">
        <v>1152</v>
      </c>
      <c r="B1154">
        <v>2021</v>
      </c>
      <c r="C1154">
        <v>3</v>
      </c>
      <c r="D1154" t="s">
        <v>540</v>
      </c>
      <c r="E1154" s="1">
        <v>804741499.92764294</v>
      </c>
      <c r="F1154">
        <v>122.241102443838</v>
      </c>
      <c r="G1154" t="s">
        <v>462</v>
      </c>
    </row>
    <row r="1155" spans="1:7" x14ac:dyDescent="0.3">
      <c r="A1155">
        <v>1153</v>
      </c>
      <c r="B1155">
        <v>2021</v>
      </c>
      <c r="C1155">
        <v>3</v>
      </c>
      <c r="D1155" t="s">
        <v>541</v>
      </c>
      <c r="E1155" s="1">
        <v>617861605.73586905</v>
      </c>
      <c r="F1155">
        <v>102.21694552412001</v>
      </c>
      <c r="G1155" t="s">
        <v>462</v>
      </c>
    </row>
    <row r="1156" spans="1:7" x14ac:dyDescent="0.3">
      <c r="A1156">
        <v>1154</v>
      </c>
      <c r="B1156">
        <v>2021</v>
      </c>
      <c r="C1156">
        <v>3</v>
      </c>
      <c r="D1156" t="s">
        <v>542</v>
      </c>
      <c r="E1156" s="1">
        <v>785791940.80956101</v>
      </c>
      <c r="F1156">
        <v>131.326779315415</v>
      </c>
      <c r="G1156" t="s">
        <v>462</v>
      </c>
    </row>
    <row r="1157" spans="1:7" x14ac:dyDescent="0.3">
      <c r="A1157">
        <v>1155</v>
      </c>
      <c r="B1157">
        <v>2021</v>
      </c>
      <c r="C1157">
        <v>3</v>
      </c>
      <c r="D1157" t="s">
        <v>543</v>
      </c>
      <c r="E1157" s="1">
        <v>750150320.80952597</v>
      </c>
      <c r="F1157">
        <v>80.711507281336907</v>
      </c>
      <c r="G1157" t="s">
        <v>462</v>
      </c>
    </row>
    <row r="1158" spans="1:7" x14ac:dyDescent="0.3">
      <c r="A1158">
        <v>1156</v>
      </c>
      <c r="B1158">
        <v>2021</v>
      </c>
      <c r="C1158">
        <v>3</v>
      </c>
      <c r="D1158" t="s">
        <v>544</v>
      </c>
      <c r="E1158" s="1">
        <v>601347817.74143004</v>
      </c>
      <c r="F1158">
        <v>132.21478217988499</v>
      </c>
      <c r="G1158" t="s">
        <v>462</v>
      </c>
    </row>
    <row r="1159" spans="1:7" x14ac:dyDescent="0.3">
      <c r="A1159">
        <v>1157</v>
      </c>
      <c r="B1159">
        <v>2021</v>
      </c>
      <c r="C1159">
        <v>3</v>
      </c>
      <c r="D1159" t="s">
        <v>545</v>
      </c>
      <c r="E1159" s="1">
        <v>261838880.85448599</v>
      </c>
      <c r="F1159">
        <v>123.699270451451</v>
      </c>
      <c r="G1159" t="s">
        <v>462</v>
      </c>
    </row>
    <row r="1160" spans="1:7" x14ac:dyDescent="0.3">
      <c r="A1160">
        <v>1158</v>
      </c>
      <c r="B1160">
        <v>2021</v>
      </c>
      <c r="C1160">
        <v>3</v>
      </c>
      <c r="D1160" t="s">
        <v>546</v>
      </c>
      <c r="E1160" s="1">
        <v>1009812130.74394</v>
      </c>
      <c r="F1160">
        <v>123.945177817767</v>
      </c>
      <c r="G1160" t="s">
        <v>462</v>
      </c>
    </row>
    <row r="1161" spans="1:7" x14ac:dyDescent="0.3">
      <c r="A1161">
        <v>1159</v>
      </c>
      <c r="B1161">
        <v>2021</v>
      </c>
      <c r="C1161">
        <v>3</v>
      </c>
      <c r="D1161" t="s">
        <v>547</v>
      </c>
      <c r="E1161" s="1">
        <v>213505756.37323001</v>
      </c>
      <c r="F1161">
        <v>139.81888784911999</v>
      </c>
      <c r="G1161" t="s">
        <v>462</v>
      </c>
    </row>
    <row r="1162" spans="1:7" x14ac:dyDescent="0.3">
      <c r="A1162">
        <v>1160</v>
      </c>
      <c r="B1162">
        <v>2021</v>
      </c>
      <c r="C1162">
        <v>3</v>
      </c>
      <c r="D1162" t="s">
        <v>548</v>
      </c>
      <c r="E1162" s="1">
        <v>330653653.57891899</v>
      </c>
      <c r="F1162">
        <v>148.161973677628</v>
      </c>
      <c r="G1162" t="s">
        <v>462</v>
      </c>
    </row>
    <row r="1163" spans="1:7" x14ac:dyDescent="0.3">
      <c r="A1163">
        <v>1161</v>
      </c>
      <c r="B1163">
        <v>2021</v>
      </c>
      <c r="C1163">
        <v>3</v>
      </c>
      <c r="D1163" t="s">
        <v>549</v>
      </c>
      <c r="E1163" s="1">
        <v>340317473.27624798</v>
      </c>
      <c r="F1163">
        <v>102.78898155558799</v>
      </c>
      <c r="G1163" t="s">
        <v>462</v>
      </c>
    </row>
    <row r="1164" spans="1:7" x14ac:dyDescent="0.3">
      <c r="A1164">
        <v>1162</v>
      </c>
      <c r="B1164">
        <v>2021</v>
      </c>
      <c r="C1164">
        <v>3</v>
      </c>
      <c r="D1164" t="s">
        <v>550</v>
      </c>
      <c r="E1164" s="1">
        <v>462902185.90183997</v>
      </c>
      <c r="F1164">
        <v>125.63493067142301</v>
      </c>
      <c r="G1164" t="s">
        <v>462</v>
      </c>
    </row>
    <row r="1165" spans="1:7" x14ac:dyDescent="0.3">
      <c r="A1165">
        <v>1163</v>
      </c>
      <c r="B1165">
        <v>2021</v>
      </c>
      <c r="C1165">
        <v>3</v>
      </c>
      <c r="D1165" t="s">
        <v>551</v>
      </c>
      <c r="E1165" s="1">
        <v>2890170317.8875699</v>
      </c>
      <c r="F1165">
        <v>106.973485109883</v>
      </c>
      <c r="G1165" t="s">
        <v>462</v>
      </c>
    </row>
    <row r="1166" spans="1:7" x14ac:dyDescent="0.3">
      <c r="A1166">
        <v>1164</v>
      </c>
      <c r="B1166">
        <v>2021</v>
      </c>
      <c r="C1166">
        <v>3</v>
      </c>
      <c r="D1166" t="s">
        <v>552</v>
      </c>
      <c r="E1166" s="1">
        <v>3535028312.8468199</v>
      </c>
      <c r="F1166">
        <v>112.596995357113</v>
      </c>
      <c r="G1166" t="s">
        <v>462</v>
      </c>
    </row>
    <row r="1167" spans="1:7" x14ac:dyDescent="0.3">
      <c r="A1167">
        <v>1165</v>
      </c>
      <c r="B1167">
        <v>2021</v>
      </c>
      <c r="C1167">
        <v>3</v>
      </c>
      <c r="D1167" t="s">
        <v>553</v>
      </c>
      <c r="E1167" s="1">
        <v>2894598812.1732001</v>
      </c>
      <c r="F1167">
        <v>61.669577811725702</v>
      </c>
      <c r="G1167" t="s">
        <v>462</v>
      </c>
    </row>
    <row r="1168" spans="1:7" x14ac:dyDescent="0.3">
      <c r="A1168">
        <v>1166</v>
      </c>
      <c r="B1168">
        <v>2021</v>
      </c>
      <c r="C1168">
        <v>3</v>
      </c>
      <c r="D1168" t="s">
        <v>554</v>
      </c>
      <c r="E1168" s="1">
        <v>1452632504.0955</v>
      </c>
      <c r="F1168">
        <v>79.690507962164602</v>
      </c>
      <c r="G1168" t="s">
        <v>462</v>
      </c>
    </row>
    <row r="1169" spans="1:7" x14ac:dyDescent="0.3">
      <c r="A1169">
        <v>1167</v>
      </c>
      <c r="B1169">
        <v>2021</v>
      </c>
      <c r="C1169">
        <v>3</v>
      </c>
      <c r="D1169" t="s">
        <v>555</v>
      </c>
      <c r="E1169" s="1">
        <v>2721023818.0155802</v>
      </c>
      <c r="F1169">
        <v>63.231633071803401</v>
      </c>
      <c r="G1169" t="s">
        <v>462</v>
      </c>
    </row>
    <row r="1170" spans="1:7" x14ac:dyDescent="0.3">
      <c r="A1170">
        <v>1168</v>
      </c>
      <c r="B1170">
        <v>2021</v>
      </c>
      <c r="C1170">
        <v>3</v>
      </c>
      <c r="D1170" t="s">
        <v>556</v>
      </c>
      <c r="E1170" s="1">
        <v>1004231976.22276</v>
      </c>
      <c r="F1170">
        <v>93.927617290528204</v>
      </c>
      <c r="G1170" t="s">
        <v>462</v>
      </c>
    </row>
    <row r="1171" spans="1:7" x14ac:dyDescent="0.3">
      <c r="A1171">
        <v>1169</v>
      </c>
      <c r="B1171">
        <v>2021</v>
      </c>
      <c r="C1171">
        <v>3</v>
      </c>
      <c r="D1171" t="s">
        <v>557</v>
      </c>
      <c r="E1171" s="1">
        <v>913746055.18789399</v>
      </c>
      <c r="F1171">
        <v>93.241021312182397</v>
      </c>
      <c r="G1171" t="s">
        <v>462</v>
      </c>
    </row>
    <row r="1172" spans="1:7" x14ac:dyDescent="0.3">
      <c r="A1172">
        <v>1170</v>
      </c>
      <c r="B1172">
        <v>2021</v>
      </c>
      <c r="C1172">
        <v>4</v>
      </c>
      <c r="E1172" s="1">
        <v>60992067.262107402</v>
      </c>
      <c r="F1172">
        <v>254.70555764788401</v>
      </c>
      <c r="G1172" t="s">
        <v>462</v>
      </c>
    </row>
    <row r="1173" spans="1:7" x14ac:dyDescent="0.3">
      <c r="A1173">
        <v>1171</v>
      </c>
      <c r="B1173">
        <v>2021</v>
      </c>
      <c r="C1173">
        <v>4</v>
      </c>
      <c r="D1173" t="s">
        <v>529</v>
      </c>
      <c r="E1173" s="1">
        <v>391883147.09036702</v>
      </c>
      <c r="F1173">
        <v>354.38943643649799</v>
      </c>
      <c r="G1173" t="s">
        <v>462</v>
      </c>
    </row>
    <row r="1174" spans="1:7" x14ac:dyDescent="0.3">
      <c r="A1174">
        <v>1172</v>
      </c>
      <c r="B1174">
        <v>2021</v>
      </c>
      <c r="C1174">
        <v>4</v>
      </c>
      <c r="D1174" t="s">
        <v>530</v>
      </c>
      <c r="E1174" s="1">
        <v>721005101.94005406</v>
      </c>
      <c r="F1174">
        <v>329.633508455114</v>
      </c>
      <c r="G1174" t="s">
        <v>462</v>
      </c>
    </row>
    <row r="1175" spans="1:7" x14ac:dyDescent="0.3">
      <c r="A1175">
        <v>1173</v>
      </c>
      <c r="B1175">
        <v>2021</v>
      </c>
      <c r="C1175">
        <v>4</v>
      </c>
      <c r="D1175" t="s">
        <v>531</v>
      </c>
      <c r="E1175" s="1">
        <v>517904900.35716701</v>
      </c>
      <c r="F1175">
        <v>329.41991139264502</v>
      </c>
      <c r="G1175" t="s">
        <v>462</v>
      </c>
    </row>
    <row r="1176" spans="1:7" x14ac:dyDescent="0.3">
      <c r="A1176">
        <v>1174</v>
      </c>
      <c r="B1176">
        <v>2021</v>
      </c>
      <c r="C1176">
        <v>4</v>
      </c>
      <c r="D1176" t="s">
        <v>532</v>
      </c>
      <c r="E1176" s="1">
        <v>913605349.20931494</v>
      </c>
      <c r="F1176">
        <v>225.80395892041599</v>
      </c>
      <c r="G1176" t="s">
        <v>462</v>
      </c>
    </row>
    <row r="1177" spans="1:7" x14ac:dyDescent="0.3">
      <c r="A1177">
        <v>1175</v>
      </c>
      <c r="B1177">
        <v>2021</v>
      </c>
      <c r="C1177">
        <v>4</v>
      </c>
      <c r="D1177" t="s">
        <v>533</v>
      </c>
      <c r="E1177" s="1">
        <v>442592850.86188501</v>
      </c>
      <c r="F1177">
        <v>264.69237993756701</v>
      </c>
      <c r="G1177" t="s">
        <v>462</v>
      </c>
    </row>
    <row r="1178" spans="1:7" x14ac:dyDescent="0.3">
      <c r="A1178">
        <v>1176</v>
      </c>
      <c r="B1178">
        <v>2021</v>
      </c>
      <c r="C1178">
        <v>4</v>
      </c>
      <c r="D1178" t="s">
        <v>534</v>
      </c>
      <c r="E1178" s="1">
        <v>268896321.02501398</v>
      </c>
      <c r="F1178">
        <v>346.54905403143101</v>
      </c>
      <c r="G1178" t="s">
        <v>462</v>
      </c>
    </row>
    <row r="1179" spans="1:7" x14ac:dyDescent="0.3">
      <c r="A1179">
        <v>1177</v>
      </c>
      <c r="B1179">
        <v>2021</v>
      </c>
      <c r="C1179">
        <v>4</v>
      </c>
      <c r="D1179" t="s">
        <v>535</v>
      </c>
      <c r="E1179" s="1">
        <v>374438633.30586201</v>
      </c>
      <c r="F1179">
        <v>254.742410852294</v>
      </c>
      <c r="G1179" t="s">
        <v>462</v>
      </c>
    </row>
    <row r="1180" spans="1:7" x14ac:dyDescent="0.3">
      <c r="A1180">
        <v>1178</v>
      </c>
      <c r="B1180">
        <v>2021</v>
      </c>
      <c r="C1180">
        <v>4</v>
      </c>
      <c r="D1180" t="s">
        <v>536</v>
      </c>
      <c r="E1180" s="1">
        <v>373211235.00196397</v>
      </c>
      <c r="F1180">
        <v>236.20238382286101</v>
      </c>
      <c r="G1180" t="s">
        <v>462</v>
      </c>
    </row>
    <row r="1181" spans="1:7" x14ac:dyDescent="0.3">
      <c r="A1181">
        <v>1179</v>
      </c>
      <c r="B1181">
        <v>2021</v>
      </c>
      <c r="C1181">
        <v>4</v>
      </c>
      <c r="D1181" t="s">
        <v>537</v>
      </c>
      <c r="E1181" s="1">
        <v>764163399.39539194</v>
      </c>
      <c r="F1181">
        <v>322.74524583734598</v>
      </c>
      <c r="G1181" t="s">
        <v>462</v>
      </c>
    </row>
    <row r="1182" spans="1:7" x14ac:dyDescent="0.3">
      <c r="A1182">
        <v>1180</v>
      </c>
      <c r="B1182">
        <v>2021</v>
      </c>
      <c r="C1182">
        <v>4</v>
      </c>
      <c r="D1182" t="s">
        <v>538</v>
      </c>
      <c r="E1182" s="1">
        <v>858617816.921067</v>
      </c>
      <c r="F1182">
        <v>364.45563462018498</v>
      </c>
      <c r="G1182" t="s">
        <v>462</v>
      </c>
    </row>
    <row r="1183" spans="1:7" x14ac:dyDescent="0.3">
      <c r="A1183">
        <v>1181</v>
      </c>
      <c r="B1183">
        <v>2021</v>
      </c>
      <c r="C1183">
        <v>4</v>
      </c>
      <c r="D1183" t="s">
        <v>539</v>
      </c>
      <c r="E1183" s="1">
        <v>876370174.59050906</v>
      </c>
      <c r="F1183">
        <v>266.50423502010602</v>
      </c>
      <c r="G1183" t="s">
        <v>462</v>
      </c>
    </row>
    <row r="1184" spans="1:7" x14ac:dyDescent="0.3">
      <c r="A1184">
        <v>1182</v>
      </c>
      <c r="B1184">
        <v>2021</v>
      </c>
      <c r="C1184">
        <v>4</v>
      </c>
      <c r="D1184" t="s">
        <v>540</v>
      </c>
      <c r="E1184" s="1">
        <v>804741499.92764294</v>
      </c>
      <c r="F1184">
        <v>322.04657249367602</v>
      </c>
      <c r="G1184" t="s">
        <v>462</v>
      </c>
    </row>
    <row r="1185" spans="1:7" x14ac:dyDescent="0.3">
      <c r="A1185">
        <v>1183</v>
      </c>
      <c r="B1185">
        <v>2021</v>
      </c>
      <c r="C1185">
        <v>4</v>
      </c>
      <c r="D1185" t="s">
        <v>541</v>
      </c>
      <c r="E1185" s="1">
        <v>617861605.73586905</v>
      </c>
      <c r="F1185">
        <v>239.07459955977001</v>
      </c>
      <c r="G1185" t="s">
        <v>462</v>
      </c>
    </row>
    <row r="1186" spans="1:7" x14ac:dyDescent="0.3">
      <c r="A1186">
        <v>1184</v>
      </c>
      <c r="B1186">
        <v>2021</v>
      </c>
      <c r="C1186">
        <v>4</v>
      </c>
      <c r="D1186" t="s">
        <v>542</v>
      </c>
      <c r="E1186" s="1">
        <v>785791940.80956101</v>
      </c>
      <c r="F1186">
        <v>343.85895127850398</v>
      </c>
      <c r="G1186" t="s">
        <v>462</v>
      </c>
    </row>
    <row r="1187" spans="1:7" x14ac:dyDescent="0.3">
      <c r="A1187">
        <v>1185</v>
      </c>
      <c r="B1187">
        <v>2021</v>
      </c>
      <c r="C1187">
        <v>4</v>
      </c>
      <c r="D1187" t="s">
        <v>543</v>
      </c>
      <c r="E1187" s="1">
        <v>750150320.80952597</v>
      </c>
      <c r="F1187">
        <v>251.742556977823</v>
      </c>
      <c r="G1187" t="s">
        <v>462</v>
      </c>
    </row>
    <row r="1188" spans="1:7" x14ac:dyDescent="0.3">
      <c r="A1188">
        <v>1186</v>
      </c>
      <c r="B1188">
        <v>2021</v>
      </c>
      <c r="C1188">
        <v>4</v>
      </c>
      <c r="D1188" t="s">
        <v>544</v>
      </c>
      <c r="E1188" s="1">
        <v>601347817.74143004</v>
      </c>
      <c r="F1188">
        <v>283.27624880784799</v>
      </c>
      <c r="G1188" t="s">
        <v>462</v>
      </c>
    </row>
    <row r="1189" spans="1:7" x14ac:dyDescent="0.3">
      <c r="A1189">
        <v>1187</v>
      </c>
      <c r="B1189">
        <v>2021</v>
      </c>
      <c r="C1189">
        <v>4</v>
      </c>
      <c r="D1189" t="s">
        <v>545</v>
      </c>
      <c r="E1189" s="1">
        <v>261838880.85448599</v>
      </c>
      <c r="F1189">
        <v>340.83418144013399</v>
      </c>
      <c r="G1189" t="s">
        <v>462</v>
      </c>
    </row>
    <row r="1190" spans="1:7" x14ac:dyDescent="0.3">
      <c r="A1190">
        <v>1188</v>
      </c>
      <c r="B1190">
        <v>2021</v>
      </c>
      <c r="C1190">
        <v>4</v>
      </c>
      <c r="D1190" t="s">
        <v>546</v>
      </c>
      <c r="E1190" s="1">
        <v>1009812130.74394</v>
      </c>
      <c r="F1190">
        <v>304.17384076067498</v>
      </c>
      <c r="G1190" t="s">
        <v>462</v>
      </c>
    </row>
    <row r="1191" spans="1:7" x14ac:dyDescent="0.3">
      <c r="A1191">
        <v>1189</v>
      </c>
      <c r="B1191">
        <v>2021</v>
      </c>
      <c r="C1191">
        <v>4</v>
      </c>
      <c r="D1191" t="s">
        <v>547</v>
      </c>
      <c r="E1191" s="1">
        <v>213505756.37323001</v>
      </c>
      <c r="F1191">
        <v>392.808872941434</v>
      </c>
      <c r="G1191" t="s">
        <v>462</v>
      </c>
    </row>
    <row r="1192" spans="1:7" x14ac:dyDescent="0.3">
      <c r="A1192">
        <v>1190</v>
      </c>
      <c r="B1192">
        <v>2021</v>
      </c>
      <c r="C1192">
        <v>4</v>
      </c>
      <c r="D1192" t="s">
        <v>548</v>
      </c>
      <c r="E1192" s="1">
        <v>330653653.57891899</v>
      </c>
      <c r="F1192">
        <v>382.47800134153999</v>
      </c>
      <c r="G1192" t="s">
        <v>462</v>
      </c>
    </row>
    <row r="1193" spans="1:7" x14ac:dyDescent="0.3">
      <c r="A1193">
        <v>1191</v>
      </c>
      <c r="B1193">
        <v>2021</v>
      </c>
      <c r="C1193">
        <v>4</v>
      </c>
      <c r="D1193" t="s">
        <v>549</v>
      </c>
      <c r="E1193" s="1">
        <v>340317473.27624798</v>
      </c>
      <c r="F1193">
        <v>309.25640608136098</v>
      </c>
      <c r="G1193" t="s">
        <v>462</v>
      </c>
    </row>
    <row r="1194" spans="1:7" x14ac:dyDescent="0.3">
      <c r="A1194">
        <v>1192</v>
      </c>
      <c r="B1194">
        <v>2021</v>
      </c>
      <c r="C1194">
        <v>4</v>
      </c>
      <c r="D1194" t="s">
        <v>550</v>
      </c>
      <c r="E1194" s="1">
        <v>462902185.90183997</v>
      </c>
      <c r="F1194">
        <v>350.90937706615898</v>
      </c>
      <c r="G1194" t="s">
        <v>462</v>
      </c>
    </row>
    <row r="1195" spans="1:7" x14ac:dyDescent="0.3">
      <c r="A1195">
        <v>1193</v>
      </c>
      <c r="B1195">
        <v>2021</v>
      </c>
      <c r="C1195">
        <v>4</v>
      </c>
      <c r="D1195" t="s">
        <v>551</v>
      </c>
      <c r="E1195" s="1">
        <v>2890170317.8875699</v>
      </c>
      <c r="F1195">
        <v>260.76984784937798</v>
      </c>
      <c r="G1195" t="s">
        <v>462</v>
      </c>
    </row>
    <row r="1196" spans="1:7" x14ac:dyDescent="0.3">
      <c r="A1196">
        <v>1194</v>
      </c>
      <c r="B1196">
        <v>2021</v>
      </c>
      <c r="C1196">
        <v>4</v>
      </c>
      <c r="D1196" t="s">
        <v>552</v>
      </c>
      <c r="E1196" s="1">
        <v>3535028312.8468199</v>
      </c>
      <c r="F1196">
        <v>305.10869808647402</v>
      </c>
      <c r="G1196" t="s">
        <v>462</v>
      </c>
    </row>
    <row r="1197" spans="1:7" x14ac:dyDescent="0.3">
      <c r="A1197">
        <v>1195</v>
      </c>
      <c r="B1197">
        <v>2021</v>
      </c>
      <c r="C1197">
        <v>4</v>
      </c>
      <c r="D1197" t="s">
        <v>553</v>
      </c>
      <c r="E1197" s="1">
        <v>2894598812.1732001</v>
      </c>
      <c r="F1197">
        <v>184.48771740916999</v>
      </c>
      <c r="G1197" t="s">
        <v>462</v>
      </c>
    </row>
    <row r="1198" spans="1:7" x14ac:dyDescent="0.3">
      <c r="A1198">
        <v>1196</v>
      </c>
      <c r="B1198">
        <v>2021</v>
      </c>
      <c r="C1198">
        <v>4</v>
      </c>
      <c r="D1198" t="s">
        <v>554</v>
      </c>
      <c r="E1198" s="1">
        <v>1452632504.0955</v>
      </c>
      <c r="F1198">
        <v>182.54018117811799</v>
      </c>
      <c r="G1198" t="s">
        <v>462</v>
      </c>
    </row>
    <row r="1199" spans="1:7" x14ac:dyDescent="0.3">
      <c r="A1199">
        <v>1197</v>
      </c>
      <c r="B1199">
        <v>2021</v>
      </c>
      <c r="C1199">
        <v>4</v>
      </c>
      <c r="D1199" t="s">
        <v>555</v>
      </c>
      <c r="E1199" s="1">
        <v>2721023818.0155802</v>
      </c>
      <c r="F1199">
        <v>140.70753240773701</v>
      </c>
      <c r="G1199" t="s">
        <v>462</v>
      </c>
    </row>
    <row r="1200" spans="1:7" x14ac:dyDescent="0.3">
      <c r="A1200">
        <v>1198</v>
      </c>
      <c r="B1200">
        <v>2021</v>
      </c>
      <c r="C1200">
        <v>4</v>
      </c>
      <c r="D1200" t="s">
        <v>556</v>
      </c>
      <c r="E1200" s="1">
        <v>1004231976.22276</v>
      </c>
      <c r="F1200">
        <v>208.83329380895501</v>
      </c>
      <c r="G1200" t="s">
        <v>462</v>
      </c>
    </row>
    <row r="1201" spans="1:7" x14ac:dyDescent="0.3">
      <c r="A1201">
        <v>1199</v>
      </c>
      <c r="B1201">
        <v>2021</v>
      </c>
      <c r="C1201">
        <v>4</v>
      </c>
      <c r="D1201" t="s">
        <v>557</v>
      </c>
      <c r="E1201" s="1">
        <v>913746055.18789399</v>
      </c>
      <c r="F1201">
        <v>224.24169054963301</v>
      </c>
      <c r="G1201" t="s">
        <v>462</v>
      </c>
    </row>
    <row r="1202" spans="1:7" x14ac:dyDescent="0.3">
      <c r="A1202">
        <v>1200</v>
      </c>
      <c r="B1202">
        <v>2021</v>
      </c>
      <c r="C1202">
        <v>5</v>
      </c>
      <c r="E1202" s="1">
        <v>60992067.262107402</v>
      </c>
      <c r="F1202">
        <v>207.45367145994601</v>
      </c>
      <c r="G1202" t="s">
        <v>462</v>
      </c>
    </row>
    <row r="1203" spans="1:7" x14ac:dyDescent="0.3">
      <c r="A1203">
        <v>1201</v>
      </c>
      <c r="B1203">
        <v>2021</v>
      </c>
      <c r="C1203">
        <v>5</v>
      </c>
      <c r="D1203" t="s">
        <v>529</v>
      </c>
      <c r="E1203" s="1">
        <v>391883147.09036702</v>
      </c>
      <c r="F1203">
        <v>239.11577102581401</v>
      </c>
      <c r="G1203" t="s">
        <v>462</v>
      </c>
    </row>
    <row r="1204" spans="1:7" x14ac:dyDescent="0.3">
      <c r="A1204">
        <v>1202</v>
      </c>
      <c r="B1204">
        <v>2021</v>
      </c>
      <c r="C1204">
        <v>5</v>
      </c>
      <c r="D1204" t="s">
        <v>530</v>
      </c>
      <c r="E1204" s="1">
        <v>721005101.94005406</v>
      </c>
      <c r="F1204">
        <v>240.68449014044299</v>
      </c>
      <c r="G1204" t="s">
        <v>462</v>
      </c>
    </row>
    <row r="1205" spans="1:7" x14ac:dyDescent="0.3">
      <c r="A1205">
        <v>1203</v>
      </c>
      <c r="B1205">
        <v>2021</v>
      </c>
      <c r="C1205">
        <v>5</v>
      </c>
      <c r="D1205" t="s">
        <v>531</v>
      </c>
      <c r="E1205" s="1">
        <v>517904900.35716701</v>
      </c>
      <c r="F1205">
        <v>278.55266035857602</v>
      </c>
      <c r="G1205" t="s">
        <v>462</v>
      </c>
    </row>
    <row r="1206" spans="1:7" x14ac:dyDescent="0.3">
      <c r="A1206">
        <v>1204</v>
      </c>
      <c r="B1206">
        <v>2021</v>
      </c>
      <c r="C1206">
        <v>5</v>
      </c>
      <c r="D1206" t="s">
        <v>532</v>
      </c>
      <c r="E1206" s="1">
        <v>913605349.20931494</v>
      </c>
      <c r="F1206">
        <v>242.30196938515701</v>
      </c>
      <c r="G1206" t="s">
        <v>462</v>
      </c>
    </row>
    <row r="1207" spans="1:7" x14ac:dyDescent="0.3">
      <c r="A1207">
        <v>1205</v>
      </c>
      <c r="B1207">
        <v>2021</v>
      </c>
      <c r="C1207">
        <v>5</v>
      </c>
      <c r="D1207" t="s">
        <v>533</v>
      </c>
      <c r="E1207" s="1">
        <v>442592850.86188501</v>
      </c>
      <c r="F1207">
        <v>294.568672564385</v>
      </c>
      <c r="G1207" t="s">
        <v>462</v>
      </c>
    </row>
    <row r="1208" spans="1:7" x14ac:dyDescent="0.3">
      <c r="A1208">
        <v>1206</v>
      </c>
      <c r="B1208">
        <v>2021</v>
      </c>
      <c r="C1208">
        <v>5</v>
      </c>
      <c r="D1208" t="s">
        <v>534</v>
      </c>
      <c r="E1208" s="1">
        <v>268896321.02501398</v>
      </c>
      <c r="F1208">
        <v>231.201028750787</v>
      </c>
      <c r="G1208" t="s">
        <v>462</v>
      </c>
    </row>
    <row r="1209" spans="1:7" x14ac:dyDescent="0.3">
      <c r="A1209">
        <v>1207</v>
      </c>
      <c r="B1209">
        <v>2021</v>
      </c>
      <c r="C1209">
        <v>5</v>
      </c>
      <c r="D1209" t="s">
        <v>535</v>
      </c>
      <c r="E1209" s="1">
        <v>374438633.30586201</v>
      </c>
      <c r="F1209">
        <v>245.079339507979</v>
      </c>
      <c r="G1209" t="s">
        <v>462</v>
      </c>
    </row>
    <row r="1210" spans="1:7" x14ac:dyDescent="0.3">
      <c r="A1210">
        <v>1208</v>
      </c>
      <c r="B1210">
        <v>2021</v>
      </c>
      <c r="C1210">
        <v>5</v>
      </c>
      <c r="D1210" t="s">
        <v>536</v>
      </c>
      <c r="E1210" s="1">
        <v>373211235.00196397</v>
      </c>
      <c r="F1210">
        <v>205.96930034287601</v>
      </c>
      <c r="G1210" t="s">
        <v>462</v>
      </c>
    </row>
    <row r="1211" spans="1:7" x14ac:dyDescent="0.3">
      <c r="A1211">
        <v>1209</v>
      </c>
      <c r="B1211">
        <v>2021</v>
      </c>
      <c r="C1211">
        <v>5</v>
      </c>
      <c r="D1211" t="s">
        <v>537</v>
      </c>
      <c r="E1211" s="1">
        <v>764163399.39539194</v>
      </c>
      <c r="F1211">
        <v>268.72696645238699</v>
      </c>
      <c r="G1211" t="s">
        <v>462</v>
      </c>
    </row>
    <row r="1212" spans="1:7" x14ac:dyDescent="0.3">
      <c r="A1212">
        <v>1210</v>
      </c>
      <c r="B1212">
        <v>2021</v>
      </c>
      <c r="C1212">
        <v>5</v>
      </c>
      <c r="D1212" t="s">
        <v>538</v>
      </c>
      <c r="E1212" s="1">
        <v>858617816.921067</v>
      </c>
      <c r="F1212">
        <v>281.962631570116</v>
      </c>
      <c r="G1212" t="s">
        <v>462</v>
      </c>
    </row>
    <row r="1213" spans="1:7" x14ac:dyDescent="0.3">
      <c r="A1213">
        <v>1211</v>
      </c>
      <c r="B1213">
        <v>2021</v>
      </c>
      <c r="C1213">
        <v>5</v>
      </c>
      <c r="D1213" t="s">
        <v>539</v>
      </c>
      <c r="E1213" s="1">
        <v>876370174.59050906</v>
      </c>
      <c r="F1213">
        <v>187.22820419581399</v>
      </c>
      <c r="G1213" t="s">
        <v>462</v>
      </c>
    </row>
    <row r="1214" spans="1:7" x14ac:dyDescent="0.3">
      <c r="A1214">
        <v>1212</v>
      </c>
      <c r="B1214">
        <v>2021</v>
      </c>
      <c r="C1214">
        <v>5</v>
      </c>
      <c r="D1214" t="s">
        <v>540</v>
      </c>
      <c r="E1214" s="1">
        <v>804741499.92764294</v>
      </c>
      <c r="F1214">
        <v>203.96004102320899</v>
      </c>
      <c r="G1214" t="s">
        <v>462</v>
      </c>
    </row>
    <row r="1215" spans="1:7" x14ac:dyDescent="0.3">
      <c r="A1215">
        <v>1213</v>
      </c>
      <c r="B1215">
        <v>2021</v>
      </c>
      <c r="C1215">
        <v>5</v>
      </c>
      <c r="D1215" t="s">
        <v>541</v>
      </c>
      <c r="E1215" s="1">
        <v>617861605.73586905</v>
      </c>
      <c r="F1215">
        <v>228.35412596426099</v>
      </c>
      <c r="G1215" t="s">
        <v>462</v>
      </c>
    </row>
    <row r="1216" spans="1:7" x14ac:dyDescent="0.3">
      <c r="A1216">
        <v>1214</v>
      </c>
      <c r="B1216">
        <v>2021</v>
      </c>
      <c r="C1216">
        <v>5</v>
      </c>
      <c r="D1216" t="s">
        <v>542</v>
      </c>
      <c r="E1216" s="1">
        <v>785791940.80956101</v>
      </c>
      <c r="F1216">
        <v>222.837548986505</v>
      </c>
      <c r="G1216" t="s">
        <v>462</v>
      </c>
    </row>
    <row r="1217" spans="1:7" x14ac:dyDescent="0.3">
      <c r="A1217">
        <v>1215</v>
      </c>
      <c r="B1217">
        <v>2021</v>
      </c>
      <c r="C1217">
        <v>5</v>
      </c>
      <c r="D1217" t="s">
        <v>543</v>
      </c>
      <c r="E1217" s="1">
        <v>750150320.80952597</v>
      </c>
      <c r="F1217">
        <v>269.500118737744</v>
      </c>
      <c r="G1217" t="s">
        <v>462</v>
      </c>
    </row>
    <row r="1218" spans="1:7" x14ac:dyDescent="0.3">
      <c r="A1218">
        <v>1216</v>
      </c>
      <c r="B1218">
        <v>2021</v>
      </c>
      <c r="C1218">
        <v>5</v>
      </c>
      <c r="D1218" t="s">
        <v>544</v>
      </c>
      <c r="E1218" s="1">
        <v>601347817.74143004</v>
      </c>
      <c r="F1218">
        <v>195.466219561917</v>
      </c>
      <c r="G1218" t="s">
        <v>462</v>
      </c>
    </row>
    <row r="1219" spans="1:7" x14ac:dyDescent="0.3">
      <c r="A1219">
        <v>1217</v>
      </c>
      <c r="B1219">
        <v>2021</v>
      </c>
      <c r="C1219">
        <v>5</v>
      </c>
      <c r="D1219" t="s">
        <v>545</v>
      </c>
      <c r="E1219" s="1">
        <v>261838880.85448599</v>
      </c>
      <c r="F1219">
        <v>309.37920345111502</v>
      </c>
      <c r="G1219" t="s">
        <v>462</v>
      </c>
    </row>
    <row r="1220" spans="1:7" x14ac:dyDescent="0.3">
      <c r="A1220">
        <v>1218</v>
      </c>
      <c r="B1220">
        <v>2021</v>
      </c>
      <c r="C1220">
        <v>5</v>
      </c>
      <c r="D1220" t="s">
        <v>546</v>
      </c>
      <c r="E1220" s="1">
        <v>1009812130.74394</v>
      </c>
      <c r="F1220">
        <v>260.20888679446398</v>
      </c>
      <c r="G1220" t="s">
        <v>462</v>
      </c>
    </row>
    <row r="1221" spans="1:7" x14ac:dyDescent="0.3">
      <c r="A1221">
        <v>1219</v>
      </c>
      <c r="B1221">
        <v>2021</v>
      </c>
      <c r="C1221">
        <v>5</v>
      </c>
      <c r="D1221" t="s">
        <v>547</v>
      </c>
      <c r="E1221" s="1">
        <v>213505756.37323001</v>
      </c>
      <c r="F1221">
        <v>280.22660634104602</v>
      </c>
      <c r="G1221" t="s">
        <v>462</v>
      </c>
    </row>
    <row r="1222" spans="1:7" x14ac:dyDescent="0.3">
      <c r="A1222">
        <v>1220</v>
      </c>
      <c r="B1222">
        <v>2021</v>
      </c>
      <c r="C1222">
        <v>5</v>
      </c>
      <c r="D1222" t="s">
        <v>548</v>
      </c>
      <c r="E1222" s="1">
        <v>330653653.57891899</v>
      </c>
      <c r="F1222">
        <v>247.29114938289499</v>
      </c>
      <c r="G1222" t="s">
        <v>462</v>
      </c>
    </row>
    <row r="1223" spans="1:7" x14ac:dyDescent="0.3">
      <c r="A1223">
        <v>1221</v>
      </c>
      <c r="B1223">
        <v>2021</v>
      </c>
      <c r="C1223">
        <v>5</v>
      </c>
      <c r="D1223" t="s">
        <v>549</v>
      </c>
      <c r="E1223" s="1">
        <v>340317473.27624798</v>
      </c>
      <c r="F1223">
        <v>297.079891563079</v>
      </c>
      <c r="G1223" t="s">
        <v>462</v>
      </c>
    </row>
    <row r="1224" spans="1:7" x14ac:dyDescent="0.3">
      <c r="A1224">
        <v>1222</v>
      </c>
      <c r="B1224">
        <v>2021</v>
      </c>
      <c r="C1224">
        <v>5</v>
      </c>
      <c r="D1224" t="s">
        <v>550</v>
      </c>
      <c r="E1224" s="1">
        <v>462902185.90183997</v>
      </c>
      <c r="F1224">
        <v>224.682382997112</v>
      </c>
      <c r="G1224" t="s">
        <v>462</v>
      </c>
    </row>
    <row r="1225" spans="1:7" x14ac:dyDescent="0.3">
      <c r="A1225">
        <v>1223</v>
      </c>
      <c r="B1225">
        <v>2021</v>
      </c>
      <c r="C1225">
        <v>5</v>
      </c>
      <c r="D1225" t="s">
        <v>551</v>
      </c>
      <c r="E1225" s="1">
        <v>2890170317.8875699</v>
      </c>
      <c r="F1225">
        <v>158.75345671174</v>
      </c>
      <c r="G1225" t="s">
        <v>462</v>
      </c>
    </row>
    <row r="1226" spans="1:7" x14ac:dyDescent="0.3">
      <c r="A1226">
        <v>1224</v>
      </c>
      <c r="B1226">
        <v>2021</v>
      </c>
      <c r="C1226">
        <v>5</v>
      </c>
      <c r="D1226" t="s">
        <v>552</v>
      </c>
      <c r="E1226" s="1">
        <v>3535028312.8468199</v>
      </c>
      <c r="F1226">
        <v>192.01590312771299</v>
      </c>
      <c r="G1226" t="s">
        <v>462</v>
      </c>
    </row>
    <row r="1227" spans="1:7" x14ac:dyDescent="0.3">
      <c r="A1227">
        <v>1225</v>
      </c>
      <c r="B1227">
        <v>2021</v>
      </c>
      <c r="C1227">
        <v>5</v>
      </c>
      <c r="D1227" t="s">
        <v>553</v>
      </c>
      <c r="E1227" s="1">
        <v>2894598812.1732001</v>
      </c>
      <c r="F1227">
        <v>164.37152984756599</v>
      </c>
      <c r="G1227" t="s">
        <v>462</v>
      </c>
    </row>
    <row r="1228" spans="1:7" x14ac:dyDescent="0.3">
      <c r="A1228">
        <v>1226</v>
      </c>
      <c r="B1228">
        <v>2021</v>
      </c>
      <c r="C1228">
        <v>5</v>
      </c>
      <c r="D1228" t="s">
        <v>554</v>
      </c>
      <c r="E1228" s="1">
        <v>1452632504.0955</v>
      </c>
      <c r="F1228">
        <v>180.89836593312</v>
      </c>
      <c r="G1228" t="s">
        <v>462</v>
      </c>
    </row>
    <row r="1229" spans="1:7" x14ac:dyDescent="0.3">
      <c r="A1229">
        <v>1227</v>
      </c>
      <c r="B1229">
        <v>2021</v>
      </c>
      <c r="C1229">
        <v>5</v>
      </c>
      <c r="D1229" t="s">
        <v>555</v>
      </c>
      <c r="E1229" s="1">
        <v>2721023818.0155802</v>
      </c>
      <c r="F1229">
        <v>114.77576788733801</v>
      </c>
      <c r="G1229" t="s">
        <v>462</v>
      </c>
    </row>
    <row r="1230" spans="1:7" x14ac:dyDescent="0.3">
      <c r="A1230">
        <v>1228</v>
      </c>
      <c r="B1230">
        <v>2021</v>
      </c>
      <c r="C1230">
        <v>5</v>
      </c>
      <c r="D1230" t="s">
        <v>556</v>
      </c>
      <c r="E1230" s="1">
        <v>1004231976.22276</v>
      </c>
      <c r="F1230">
        <v>115.86703572743799</v>
      </c>
      <c r="G1230" t="s">
        <v>462</v>
      </c>
    </row>
    <row r="1231" spans="1:7" x14ac:dyDescent="0.3">
      <c r="A1231">
        <v>1229</v>
      </c>
      <c r="B1231">
        <v>2021</v>
      </c>
      <c r="C1231">
        <v>5</v>
      </c>
      <c r="D1231" t="s">
        <v>557</v>
      </c>
      <c r="E1231" s="1">
        <v>913746055.18789399</v>
      </c>
      <c r="F1231">
        <v>226.75335090154201</v>
      </c>
      <c r="G1231" t="s">
        <v>462</v>
      </c>
    </row>
    <row r="1232" spans="1:7" x14ac:dyDescent="0.3">
      <c r="A1232">
        <v>1230</v>
      </c>
      <c r="B1232">
        <v>2021</v>
      </c>
      <c r="C1232">
        <v>6</v>
      </c>
      <c r="E1232" s="1">
        <v>60992067.262107402</v>
      </c>
      <c r="F1232">
        <v>44.569734467653902</v>
      </c>
      <c r="G1232" t="s">
        <v>462</v>
      </c>
    </row>
    <row r="1233" spans="1:7" x14ac:dyDescent="0.3">
      <c r="A1233">
        <v>1231</v>
      </c>
      <c r="B1233">
        <v>2021</v>
      </c>
      <c r="C1233">
        <v>6</v>
      </c>
      <c r="D1233" t="s">
        <v>529</v>
      </c>
      <c r="E1233" s="1">
        <v>391883147.09036702</v>
      </c>
      <c r="F1233">
        <v>97.30811903803</v>
      </c>
      <c r="G1233" t="s">
        <v>462</v>
      </c>
    </row>
    <row r="1234" spans="1:7" x14ac:dyDescent="0.3">
      <c r="A1234">
        <v>1232</v>
      </c>
      <c r="B1234">
        <v>2021</v>
      </c>
      <c r="C1234">
        <v>6</v>
      </c>
      <c r="D1234" t="s">
        <v>530</v>
      </c>
      <c r="E1234" s="1">
        <v>721005101.94005406</v>
      </c>
      <c r="F1234">
        <v>98.043796839323605</v>
      </c>
      <c r="G1234" t="s">
        <v>462</v>
      </c>
    </row>
    <row r="1235" spans="1:7" x14ac:dyDescent="0.3">
      <c r="A1235">
        <v>1233</v>
      </c>
      <c r="B1235">
        <v>2021</v>
      </c>
      <c r="C1235">
        <v>6</v>
      </c>
      <c r="D1235" t="s">
        <v>531</v>
      </c>
      <c r="E1235" s="1">
        <v>517904900.35716701</v>
      </c>
      <c r="F1235">
        <v>112.753714870915</v>
      </c>
      <c r="G1235" t="s">
        <v>462</v>
      </c>
    </row>
    <row r="1236" spans="1:7" x14ac:dyDescent="0.3">
      <c r="A1236">
        <v>1234</v>
      </c>
      <c r="B1236">
        <v>2021</v>
      </c>
      <c r="C1236">
        <v>6</v>
      </c>
      <c r="D1236" t="s">
        <v>532</v>
      </c>
      <c r="E1236" s="1">
        <v>913605349.20931494</v>
      </c>
      <c r="F1236">
        <v>91.665429261663903</v>
      </c>
      <c r="G1236" t="s">
        <v>462</v>
      </c>
    </row>
    <row r="1237" spans="1:7" x14ac:dyDescent="0.3">
      <c r="A1237">
        <v>1235</v>
      </c>
      <c r="B1237">
        <v>2021</v>
      </c>
      <c r="C1237">
        <v>6</v>
      </c>
      <c r="D1237" t="s">
        <v>533</v>
      </c>
      <c r="E1237" s="1">
        <v>442592850.86188501</v>
      </c>
      <c r="F1237">
        <v>95.078750893081704</v>
      </c>
      <c r="G1237" t="s">
        <v>462</v>
      </c>
    </row>
    <row r="1238" spans="1:7" x14ac:dyDescent="0.3">
      <c r="A1238">
        <v>1236</v>
      </c>
      <c r="B1238">
        <v>2021</v>
      </c>
      <c r="C1238">
        <v>6</v>
      </c>
      <c r="D1238" t="s">
        <v>534</v>
      </c>
      <c r="E1238" s="1">
        <v>268896321.02501398</v>
      </c>
      <c r="F1238">
        <v>85.540057416120504</v>
      </c>
      <c r="G1238" t="s">
        <v>462</v>
      </c>
    </row>
    <row r="1239" spans="1:7" x14ac:dyDescent="0.3">
      <c r="A1239">
        <v>1237</v>
      </c>
      <c r="B1239">
        <v>2021</v>
      </c>
      <c r="C1239">
        <v>6</v>
      </c>
      <c r="D1239" t="s">
        <v>535</v>
      </c>
      <c r="E1239" s="1">
        <v>374438633.30586201</v>
      </c>
      <c r="F1239">
        <v>90.133361424918803</v>
      </c>
      <c r="G1239" t="s">
        <v>462</v>
      </c>
    </row>
    <row r="1240" spans="1:7" x14ac:dyDescent="0.3">
      <c r="A1240">
        <v>1238</v>
      </c>
      <c r="B1240">
        <v>2021</v>
      </c>
      <c r="C1240">
        <v>6</v>
      </c>
      <c r="D1240" t="s">
        <v>536</v>
      </c>
      <c r="E1240" s="1">
        <v>373211235.00196397</v>
      </c>
      <c r="F1240">
        <v>45.661184631829798</v>
      </c>
      <c r="G1240" t="s">
        <v>462</v>
      </c>
    </row>
    <row r="1241" spans="1:7" x14ac:dyDescent="0.3">
      <c r="A1241">
        <v>1239</v>
      </c>
      <c r="B1241">
        <v>2021</v>
      </c>
      <c r="C1241">
        <v>6</v>
      </c>
      <c r="D1241" t="s">
        <v>537</v>
      </c>
      <c r="E1241" s="1">
        <v>764163399.39539194</v>
      </c>
      <c r="F1241">
        <v>78.739339695455897</v>
      </c>
      <c r="G1241" t="s">
        <v>462</v>
      </c>
    </row>
    <row r="1242" spans="1:7" x14ac:dyDescent="0.3">
      <c r="A1242">
        <v>1240</v>
      </c>
      <c r="B1242">
        <v>2021</v>
      </c>
      <c r="C1242">
        <v>6</v>
      </c>
      <c r="D1242" t="s">
        <v>538</v>
      </c>
      <c r="E1242" s="1">
        <v>858617816.921067</v>
      </c>
      <c r="F1242">
        <v>99.0856702992387</v>
      </c>
      <c r="G1242" t="s">
        <v>462</v>
      </c>
    </row>
    <row r="1243" spans="1:7" x14ac:dyDescent="0.3">
      <c r="A1243">
        <v>1241</v>
      </c>
      <c r="B1243">
        <v>2021</v>
      </c>
      <c r="C1243">
        <v>6</v>
      </c>
      <c r="D1243" t="s">
        <v>539</v>
      </c>
      <c r="E1243" s="1">
        <v>876370174.59050906</v>
      </c>
      <c r="F1243">
        <v>53.247114138535501</v>
      </c>
      <c r="G1243" t="s">
        <v>462</v>
      </c>
    </row>
    <row r="1244" spans="1:7" x14ac:dyDescent="0.3">
      <c r="A1244">
        <v>1242</v>
      </c>
      <c r="B1244">
        <v>2021</v>
      </c>
      <c r="C1244">
        <v>6</v>
      </c>
      <c r="D1244" t="s">
        <v>540</v>
      </c>
      <c r="E1244" s="1">
        <v>804741499.92764294</v>
      </c>
      <c r="F1244">
        <v>83.297836646838604</v>
      </c>
      <c r="G1244" t="s">
        <v>462</v>
      </c>
    </row>
    <row r="1245" spans="1:7" x14ac:dyDescent="0.3">
      <c r="A1245">
        <v>1243</v>
      </c>
      <c r="B1245">
        <v>2021</v>
      </c>
      <c r="C1245">
        <v>6</v>
      </c>
      <c r="D1245" t="s">
        <v>541</v>
      </c>
      <c r="E1245" s="1">
        <v>617861605.73586905</v>
      </c>
      <c r="F1245">
        <v>53.739388788895198</v>
      </c>
      <c r="G1245" t="s">
        <v>462</v>
      </c>
    </row>
    <row r="1246" spans="1:7" x14ac:dyDescent="0.3">
      <c r="A1246">
        <v>1244</v>
      </c>
      <c r="B1246">
        <v>2021</v>
      </c>
      <c r="C1246">
        <v>6</v>
      </c>
      <c r="D1246" t="s">
        <v>542</v>
      </c>
      <c r="E1246" s="1">
        <v>785791940.80956101</v>
      </c>
      <c r="F1246">
        <v>92.235775209335998</v>
      </c>
      <c r="G1246" t="s">
        <v>462</v>
      </c>
    </row>
    <row r="1247" spans="1:7" x14ac:dyDescent="0.3">
      <c r="A1247">
        <v>1245</v>
      </c>
      <c r="B1247">
        <v>2021</v>
      </c>
      <c r="C1247">
        <v>6</v>
      </c>
      <c r="D1247" t="s">
        <v>543</v>
      </c>
      <c r="E1247" s="1">
        <v>750150320.80952597</v>
      </c>
      <c r="F1247">
        <v>116.659536552267</v>
      </c>
      <c r="G1247" t="s">
        <v>462</v>
      </c>
    </row>
    <row r="1248" spans="1:7" x14ac:dyDescent="0.3">
      <c r="A1248">
        <v>1246</v>
      </c>
      <c r="B1248">
        <v>2021</v>
      </c>
      <c r="C1248">
        <v>6</v>
      </c>
      <c r="D1248" t="s">
        <v>544</v>
      </c>
      <c r="E1248" s="1">
        <v>601347817.74143004</v>
      </c>
      <c r="F1248">
        <v>95.879496239553404</v>
      </c>
      <c r="G1248" t="s">
        <v>462</v>
      </c>
    </row>
    <row r="1249" spans="1:7" x14ac:dyDescent="0.3">
      <c r="A1249">
        <v>1247</v>
      </c>
      <c r="B1249">
        <v>2021</v>
      </c>
      <c r="C1249">
        <v>6</v>
      </c>
      <c r="D1249" t="s">
        <v>545</v>
      </c>
      <c r="E1249" s="1">
        <v>261838880.85448599</v>
      </c>
      <c r="F1249">
        <v>134.09122518884999</v>
      </c>
      <c r="G1249" t="s">
        <v>462</v>
      </c>
    </row>
    <row r="1250" spans="1:7" x14ac:dyDescent="0.3">
      <c r="A1250">
        <v>1248</v>
      </c>
      <c r="B1250">
        <v>2021</v>
      </c>
      <c r="C1250">
        <v>6</v>
      </c>
      <c r="D1250" t="s">
        <v>546</v>
      </c>
      <c r="E1250" s="1">
        <v>1009812130.74394</v>
      </c>
      <c r="F1250">
        <v>116.65260736507599</v>
      </c>
      <c r="G1250" t="s">
        <v>462</v>
      </c>
    </row>
    <row r="1251" spans="1:7" x14ac:dyDescent="0.3">
      <c r="A1251">
        <v>1249</v>
      </c>
      <c r="B1251">
        <v>2021</v>
      </c>
      <c r="C1251">
        <v>6</v>
      </c>
      <c r="D1251" t="s">
        <v>547</v>
      </c>
      <c r="E1251" s="1">
        <v>213505756.37323001</v>
      </c>
      <c r="F1251">
        <v>128.102129055533</v>
      </c>
      <c r="G1251" t="s">
        <v>462</v>
      </c>
    </row>
    <row r="1252" spans="1:7" x14ac:dyDescent="0.3">
      <c r="A1252">
        <v>1250</v>
      </c>
      <c r="B1252">
        <v>2021</v>
      </c>
      <c r="C1252">
        <v>6</v>
      </c>
      <c r="D1252" t="s">
        <v>548</v>
      </c>
      <c r="E1252" s="1">
        <v>330653653.57891899</v>
      </c>
      <c r="F1252">
        <v>103.621039300663</v>
      </c>
      <c r="G1252" t="s">
        <v>462</v>
      </c>
    </row>
    <row r="1253" spans="1:7" x14ac:dyDescent="0.3">
      <c r="A1253">
        <v>1251</v>
      </c>
      <c r="B1253">
        <v>2021</v>
      </c>
      <c r="C1253">
        <v>6</v>
      </c>
      <c r="D1253" t="s">
        <v>549</v>
      </c>
      <c r="E1253" s="1">
        <v>340317473.27624798</v>
      </c>
      <c r="F1253">
        <v>124.589855451589</v>
      </c>
      <c r="G1253" t="s">
        <v>462</v>
      </c>
    </row>
    <row r="1254" spans="1:7" x14ac:dyDescent="0.3">
      <c r="A1254">
        <v>1252</v>
      </c>
      <c r="B1254">
        <v>2021</v>
      </c>
      <c r="C1254">
        <v>6</v>
      </c>
      <c r="D1254" t="s">
        <v>550</v>
      </c>
      <c r="E1254" s="1">
        <v>462902185.90183997</v>
      </c>
      <c r="F1254">
        <v>84.714106374776904</v>
      </c>
      <c r="G1254" t="s">
        <v>462</v>
      </c>
    </row>
    <row r="1255" spans="1:7" x14ac:dyDescent="0.3">
      <c r="A1255">
        <v>1253</v>
      </c>
      <c r="B1255">
        <v>2021</v>
      </c>
      <c r="C1255">
        <v>6</v>
      </c>
      <c r="D1255" t="s">
        <v>551</v>
      </c>
      <c r="E1255" s="1">
        <v>2890170317.8875699</v>
      </c>
      <c r="F1255">
        <v>56.068542924273203</v>
      </c>
      <c r="G1255" t="s">
        <v>462</v>
      </c>
    </row>
    <row r="1256" spans="1:7" x14ac:dyDescent="0.3">
      <c r="A1256">
        <v>1254</v>
      </c>
      <c r="B1256">
        <v>2021</v>
      </c>
      <c r="C1256">
        <v>6</v>
      </c>
      <c r="D1256" t="s">
        <v>552</v>
      </c>
      <c r="E1256" s="1">
        <v>3535028312.8468199</v>
      </c>
      <c r="F1256">
        <v>66.862688835019597</v>
      </c>
      <c r="G1256" t="s">
        <v>462</v>
      </c>
    </row>
    <row r="1257" spans="1:7" x14ac:dyDescent="0.3">
      <c r="A1257">
        <v>1255</v>
      </c>
      <c r="B1257">
        <v>2021</v>
      </c>
      <c r="C1257">
        <v>6</v>
      </c>
      <c r="D1257" t="s">
        <v>553</v>
      </c>
      <c r="E1257" s="1">
        <v>2894598812.1732001</v>
      </c>
      <c r="F1257">
        <v>33.476259581984799</v>
      </c>
      <c r="G1257" t="s">
        <v>462</v>
      </c>
    </row>
    <row r="1258" spans="1:7" x14ac:dyDescent="0.3">
      <c r="A1258">
        <v>1256</v>
      </c>
      <c r="B1258">
        <v>2021</v>
      </c>
      <c r="C1258">
        <v>6</v>
      </c>
      <c r="D1258" t="s">
        <v>554</v>
      </c>
      <c r="E1258" s="1">
        <v>1452632504.0955</v>
      </c>
      <c r="F1258">
        <v>78.979020838951499</v>
      </c>
      <c r="G1258" t="s">
        <v>462</v>
      </c>
    </row>
    <row r="1259" spans="1:7" x14ac:dyDescent="0.3">
      <c r="A1259">
        <v>1257</v>
      </c>
      <c r="B1259">
        <v>2021</v>
      </c>
      <c r="C1259">
        <v>6</v>
      </c>
      <c r="D1259" t="s">
        <v>555</v>
      </c>
      <c r="E1259" s="1">
        <v>2721023818.0155802</v>
      </c>
      <c r="F1259">
        <v>40.473080524645297</v>
      </c>
      <c r="G1259" t="s">
        <v>462</v>
      </c>
    </row>
    <row r="1260" spans="1:7" x14ac:dyDescent="0.3">
      <c r="A1260">
        <v>1258</v>
      </c>
      <c r="B1260">
        <v>2021</v>
      </c>
      <c r="C1260">
        <v>6</v>
      </c>
      <c r="D1260" t="s">
        <v>556</v>
      </c>
      <c r="E1260" s="1">
        <v>1004231976.22276</v>
      </c>
      <c r="F1260">
        <v>52.485061509766801</v>
      </c>
      <c r="G1260" t="s">
        <v>462</v>
      </c>
    </row>
    <row r="1261" spans="1:7" x14ac:dyDescent="0.3">
      <c r="A1261">
        <v>1259</v>
      </c>
      <c r="B1261">
        <v>2021</v>
      </c>
      <c r="C1261">
        <v>6</v>
      </c>
      <c r="D1261" t="s">
        <v>557</v>
      </c>
      <c r="E1261" s="1">
        <v>913746055.18789399</v>
      </c>
      <c r="F1261">
        <v>100.76143486327</v>
      </c>
      <c r="G1261" t="s">
        <v>462</v>
      </c>
    </row>
    <row r="1262" spans="1:7" x14ac:dyDescent="0.3">
      <c r="A1262">
        <v>1260</v>
      </c>
      <c r="B1262">
        <v>2021</v>
      </c>
      <c r="C1262">
        <v>7</v>
      </c>
      <c r="E1262" s="1">
        <v>60992067.262107402</v>
      </c>
      <c r="F1262">
        <v>28.371659989942501</v>
      </c>
      <c r="G1262" t="s">
        <v>462</v>
      </c>
    </row>
    <row r="1263" spans="1:7" x14ac:dyDescent="0.3">
      <c r="A1263">
        <v>1261</v>
      </c>
      <c r="B1263">
        <v>2021</v>
      </c>
      <c r="C1263">
        <v>7</v>
      </c>
      <c r="D1263" t="s">
        <v>529</v>
      </c>
      <c r="E1263" s="1">
        <v>391883147.09036702</v>
      </c>
      <c r="F1263">
        <v>87.740792358759606</v>
      </c>
      <c r="G1263" t="s">
        <v>462</v>
      </c>
    </row>
    <row r="1264" spans="1:7" x14ac:dyDescent="0.3">
      <c r="A1264">
        <v>1262</v>
      </c>
      <c r="B1264">
        <v>2021</v>
      </c>
      <c r="C1264">
        <v>7</v>
      </c>
      <c r="D1264" t="s">
        <v>530</v>
      </c>
      <c r="E1264" s="1">
        <v>721005101.94005406</v>
      </c>
      <c r="F1264">
        <v>95.5940376247827</v>
      </c>
      <c r="G1264" t="s">
        <v>462</v>
      </c>
    </row>
    <row r="1265" spans="1:7" x14ac:dyDescent="0.3">
      <c r="A1265">
        <v>1263</v>
      </c>
      <c r="B1265">
        <v>2021</v>
      </c>
      <c r="C1265">
        <v>7</v>
      </c>
      <c r="D1265" t="s">
        <v>531</v>
      </c>
      <c r="E1265" s="1">
        <v>517904900.35716701</v>
      </c>
      <c r="F1265">
        <v>124.77261690018599</v>
      </c>
      <c r="G1265" t="s">
        <v>462</v>
      </c>
    </row>
    <row r="1266" spans="1:7" x14ac:dyDescent="0.3">
      <c r="A1266">
        <v>1264</v>
      </c>
      <c r="B1266">
        <v>2021</v>
      </c>
      <c r="C1266">
        <v>7</v>
      </c>
      <c r="D1266" t="s">
        <v>532</v>
      </c>
      <c r="E1266" s="1">
        <v>913605349.20931494</v>
      </c>
      <c r="F1266">
        <v>131.44194297611801</v>
      </c>
      <c r="G1266" t="s">
        <v>462</v>
      </c>
    </row>
    <row r="1267" spans="1:7" x14ac:dyDescent="0.3">
      <c r="A1267">
        <v>1265</v>
      </c>
      <c r="B1267">
        <v>2021</v>
      </c>
      <c r="C1267">
        <v>7</v>
      </c>
      <c r="D1267" t="s">
        <v>533</v>
      </c>
      <c r="E1267" s="1">
        <v>442592850.86188501</v>
      </c>
      <c r="F1267">
        <v>142.242684864023</v>
      </c>
      <c r="G1267" t="s">
        <v>462</v>
      </c>
    </row>
    <row r="1268" spans="1:7" x14ac:dyDescent="0.3">
      <c r="A1268">
        <v>1266</v>
      </c>
      <c r="B1268">
        <v>2021</v>
      </c>
      <c r="C1268">
        <v>7</v>
      </c>
      <c r="D1268" t="s">
        <v>534</v>
      </c>
      <c r="E1268" s="1">
        <v>268896321.02501398</v>
      </c>
      <c r="F1268">
        <v>77.739132222969204</v>
      </c>
      <c r="G1268" t="s">
        <v>462</v>
      </c>
    </row>
    <row r="1269" spans="1:7" x14ac:dyDescent="0.3">
      <c r="A1269">
        <v>1267</v>
      </c>
      <c r="B1269">
        <v>2021</v>
      </c>
      <c r="C1269">
        <v>7</v>
      </c>
      <c r="D1269" t="s">
        <v>535</v>
      </c>
      <c r="E1269" s="1">
        <v>374438633.30586201</v>
      </c>
      <c r="F1269">
        <v>126.73039154667499</v>
      </c>
      <c r="G1269" t="s">
        <v>462</v>
      </c>
    </row>
    <row r="1270" spans="1:7" x14ac:dyDescent="0.3">
      <c r="A1270">
        <v>1268</v>
      </c>
      <c r="B1270">
        <v>2021</v>
      </c>
      <c r="C1270">
        <v>7</v>
      </c>
      <c r="D1270" t="s">
        <v>536</v>
      </c>
      <c r="E1270" s="1">
        <v>373211235.00196397</v>
      </c>
      <c r="F1270">
        <v>30.563423734601301</v>
      </c>
      <c r="G1270" t="s">
        <v>462</v>
      </c>
    </row>
    <row r="1271" spans="1:7" x14ac:dyDescent="0.3">
      <c r="A1271">
        <v>1269</v>
      </c>
      <c r="B1271">
        <v>2021</v>
      </c>
      <c r="C1271">
        <v>7</v>
      </c>
      <c r="D1271" t="s">
        <v>537</v>
      </c>
      <c r="E1271" s="1">
        <v>764163399.39539194</v>
      </c>
      <c r="F1271">
        <v>51.6049611681809</v>
      </c>
      <c r="G1271" t="s">
        <v>462</v>
      </c>
    </row>
    <row r="1272" spans="1:7" x14ac:dyDescent="0.3">
      <c r="A1272">
        <v>1270</v>
      </c>
      <c r="B1272">
        <v>2021</v>
      </c>
      <c r="C1272">
        <v>7</v>
      </c>
      <c r="D1272" t="s">
        <v>538</v>
      </c>
      <c r="E1272" s="1">
        <v>858617816.921067</v>
      </c>
      <c r="F1272">
        <v>76.3325928085508</v>
      </c>
      <c r="G1272" t="s">
        <v>462</v>
      </c>
    </row>
    <row r="1273" spans="1:7" x14ac:dyDescent="0.3">
      <c r="A1273">
        <v>1271</v>
      </c>
      <c r="B1273">
        <v>2021</v>
      </c>
      <c r="C1273">
        <v>7</v>
      </c>
      <c r="D1273" t="s">
        <v>539</v>
      </c>
      <c r="E1273" s="1">
        <v>876370174.59050906</v>
      </c>
      <c r="F1273">
        <v>33.373321311999</v>
      </c>
      <c r="G1273" t="s">
        <v>462</v>
      </c>
    </row>
    <row r="1274" spans="1:7" x14ac:dyDescent="0.3">
      <c r="A1274">
        <v>1272</v>
      </c>
      <c r="B1274">
        <v>2021</v>
      </c>
      <c r="C1274">
        <v>7</v>
      </c>
      <c r="D1274" t="s">
        <v>540</v>
      </c>
      <c r="E1274" s="1">
        <v>804741499.92764294</v>
      </c>
      <c r="F1274">
        <v>58.885235326844203</v>
      </c>
      <c r="G1274" t="s">
        <v>462</v>
      </c>
    </row>
    <row r="1275" spans="1:7" x14ac:dyDescent="0.3">
      <c r="A1275">
        <v>1273</v>
      </c>
      <c r="B1275">
        <v>2021</v>
      </c>
      <c r="C1275">
        <v>7</v>
      </c>
      <c r="D1275" t="s">
        <v>541</v>
      </c>
      <c r="E1275" s="1">
        <v>617861605.73586905</v>
      </c>
      <c r="F1275">
        <v>30.3124064773884</v>
      </c>
      <c r="G1275" t="s">
        <v>462</v>
      </c>
    </row>
    <row r="1276" spans="1:7" x14ac:dyDescent="0.3">
      <c r="A1276">
        <v>1274</v>
      </c>
      <c r="B1276">
        <v>2021</v>
      </c>
      <c r="C1276">
        <v>7</v>
      </c>
      <c r="D1276" t="s">
        <v>542</v>
      </c>
      <c r="E1276" s="1">
        <v>785791940.80956101</v>
      </c>
      <c r="F1276">
        <v>68.907358480410096</v>
      </c>
      <c r="G1276" t="s">
        <v>462</v>
      </c>
    </row>
    <row r="1277" spans="1:7" x14ac:dyDescent="0.3">
      <c r="A1277">
        <v>1275</v>
      </c>
      <c r="B1277">
        <v>2021</v>
      </c>
      <c r="C1277">
        <v>7</v>
      </c>
      <c r="D1277" t="s">
        <v>543</v>
      </c>
      <c r="E1277" s="1">
        <v>750150320.80952597</v>
      </c>
      <c r="F1277">
        <v>117.03987727767201</v>
      </c>
      <c r="G1277" t="s">
        <v>462</v>
      </c>
    </row>
    <row r="1278" spans="1:7" x14ac:dyDescent="0.3">
      <c r="A1278">
        <v>1276</v>
      </c>
      <c r="B1278">
        <v>2021</v>
      </c>
      <c r="C1278">
        <v>7</v>
      </c>
      <c r="D1278" t="s">
        <v>544</v>
      </c>
      <c r="E1278" s="1">
        <v>601347817.74143004</v>
      </c>
      <c r="F1278">
        <v>78.491324227308695</v>
      </c>
      <c r="G1278" t="s">
        <v>462</v>
      </c>
    </row>
    <row r="1279" spans="1:7" x14ac:dyDescent="0.3">
      <c r="A1279">
        <v>1277</v>
      </c>
      <c r="B1279">
        <v>2021</v>
      </c>
      <c r="C1279">
        <v>7</v>
      </c>
      <c r="D1279" t="s">
        <v>545</v>
      </c>
      <c r="E1279" s="1">
        <v>261838880.85448599</v>
      </c>
      <c r="F1279">
        <v>121.57717119233899</v>
      </c>
      <c r="G1279" t="s">
        <v>462</v>
      </c>
    </row>
    <row r="1280" spans="1:7" x14ac:dyDescent="0.3">
      <c r="A1280">
        <v>1278</v>
      </c>
      <c r="B1280">
        <v>2021</v>
      </c>
      <c r="C1280">
        <v>7</v>
      </c>
      <c r="D1280" t="s">
        <v>546</v>
      </c>
      <c r="E1280" s="1">
        <v>1009812130.74394</v>
      </c>
      <c r="F1280">
        <v>97.733077053604106</v>
      </c>
      <c r="G1280" t="s">
        <v>462</v>
      </c>
    </row>
    <row r="1281" spans="1:7" x14ac:dyDescent="0.3">
      <c r="A1281">
        <v>1279</v>
      </c>
      <c r="B1281">
        <v>2021</v>
      </c>
      <c r="C1281">
        <v>7</v>
      </c>
      <c r="D1281" t="s">
        <v>547</v>
      </c>
      <c r="E1281" s="1">
        <v>213505756.37323001</v>
      </c>
      <c r="F1281">
        <v>110.165263190606</v>
      </c>
      <c r="G1281" t="s">
        <v>462</v>
      </c>
    </row>
    <row r="1282" spans="1:7" x14ac:dyDescent="0.3">
      <c r="A1282">
        <v>1280</v>
      </c>
      <c r="B1282">
        <v>2021</v>
      </c>
      <c r="C1282">
        <v>7</v>
      </c>
      <c r="D1282" t="s">
        <v>548</v>
      </c>
      <c r="E1282" s="1">
        <v>330653653.57891899</v>
      </c>
      <c r="F1282">
        <v>85.0622102154625</v>
      </c>
      <c r="G1282" t="s">
        <v>462</v>
      </c>
    </row>
    <row r="1283" spans="1:7" x14ac:dyDescent="0.3">
      <c r="A1283">
        <v>1281</v>
      </c>
      <c r="B1283">
        <v>2021</v>
      </c>
      <c r="C1283">
        <v>7</v>
      </c>
      <c r="D1283" t="s">
        <v>549</v>
      </c>
      <c r="E1283" s="1">
        <v>340317473.27624798</v>
      </c>
      <c r="F1283">
        <v>140.324159660075</v>
      </c>
      <c r="G1283" t="s">
        <v>462</v>
      </c>
    </row>
    <row r="1284" spans="1:7" x14ac:dyDescent="0.3">
      <c r="A1284">
        <v>1282</v>
      </c>
      <c r="B1284">
        <v>2021</v>
      </c>
      <c r="C1284">
        <v>7</v>
      </c>
      <c r="D1284" t="s">
        <v>550</v>
      </c>
      <c r="E1284" s="1">
        <v>462902185.90183997</v>
      </c>
      <c r="F1284">
        <v>62.841839246931698</v>
      </c>
      <c r="G1284" t="s">
        <v>462</v>
      </c>
    </row>
    <row r="1285" spans="1:7" x14ac:dyDescent="0.3">
      <c r="A1285">
        <v>1283</v>
      </c>
      <c r="B1285">
        <v>2021</v>
      </c>
      <c r="C1285">
        <v>7</v>
      </c>
      <c r="D1285" t="s">
        <v>551</v>
      </c>
      <c r="E1285" s="1">
        <v>2890170317.8875699</v>
      </c>
      <c r="F1285">
        <v>48.496196886389001</v>
      </c>
      <c r="G1285" t="s">
        <v>462</v>
      </c>
    </row>
    <row r="1286" spans="1:7" x14ac:dyDescent="0.3">
      <c r="A1286">
        <v>1284</v>
      </c>
      <c r="B1286">
        <v>2021</v>
      </c>
      <c r="C1286">
        <v>7</v>
      </c>
      <c r="D1286" t="s">
        <v>552</v>
      </c>
      <c r="E1286" s="1">
        <v>3535028312.8468199</v>
      </c>
      <c r="F1286">
        <v>51.348328415919198</v>
      </c>
      <c r="G1286" t="s">
        <v>462</v>
      </c>
    </row>
    <row r="1287" spans="1:7" x14ac:dyDescent="0.3">
      <c r="A1287">
        <v>1285</v>
      </c>
      <c r="B1287">
        <v>2021</v>
      </c>
      <c r="C1287">
        <v>7</v>
      </c>
      <c r="D1287" t="s">
        <v>553</v>
      </c>
      <c r="E1287" s="1">
        <v>2894598812.1732001</v>
      </c>
      <c r="F1287">
        <v>34.227782839712702</v>
      </c>
      <c r="G1287" t="s">
        <v>462</v>
      </c>
    </row>
    <row r="1288" spans="1:7" x14ac:dyDescent="0.3">
      <c r="A1288">
        <v>1286</v>
      </c>
      <c r="B1288">
        <v>2021</v>
      </c>
      <c r="C1288">
        <v>7</v>
      </c>
      <c r="D1288" t="s">
        <v>554</v>
      </c>
      <c r="E1288" s="1">
        <v>1452632504.0955</v>
      </c>
      <c r="F1288">
        <v>80.672229199327802</v>
      </c>
      <c r="G1288" t="s">
        <v>462</v>
      </c>
    </row>
    <row r="1289" spans="1:7" x14ac:dyDescent="0.3">
      <c r="A1289">
        <v>1287</v>
      </c>
      <c r="B1289">
        <v>2021</v>
      </c>
      <c r="C1289">
        <v>7</v>
      </c>
      <c r="D1289" t="s">
        <v>555</v>
      </c>
      <c r="E1289" s="1">
        <v>2721023818.0155802</v>
      </c>
      <c r="F1289">
        <v>38.887625091834302</v>
      </c>
      <c r="G1289" t="s">
        <v>462</v>
      </c>
    </row>
    <row r="1290" spans="1:7" x14ac:dyDescent="0.3">
      <c r="A1290">
        <v>1288</v>
      </c>
      <c r="B1290">
        <v>2021</v>
      </c>
      <c r="C1290">
        <v>7</v>
      </c>
      <c r="D1290" t="s">
        <v>556</v>
      </c>
      <c r="E1290" s="1">
        <v>1004231976.22276</v>
      </c>
      <c r="F1290">
        <v>35.617207266839301</v>
      </c>
      <c r="G1290" t="s">
        <v>462</v>
      </c>
    </row>
    <row r="1291" spans="1:7" x14ac:dyDescent="0.3">
      <c r="A1291">
        <v>1289</v>
      </c>
      <c r="B1291">
        <v>2021</v>
      </c>
      <c r="C1291">
        <v>7</v>
      </c>
      <c r="D1291" t="s">
        <v>557</v>
      </c>
      <c r="E1291" s="1">
        <v>913746055.18789399</v>
      </c>
      <c r="F1291">
        <v>92.4182851460682</v>
      </c>
      <c r="G1291" t="s">
        <v>462</v>
      </c>
    </row>
    <row r="1292" spans="1:7" x14ac:dyDescent="0.3">
      <c r="A1292">
        <v>1290</v>
      </c>
      <c r="B1292">
        <v>2021</v>
      </c>
      <c r="C1292">
        <v>8</v>
      </c>
      <c r="E1292" s="1">
        <v>60992067.262107402</v>
      </c>
      <c r="F1292">
        <v>31.123662885866601</v>
      </c>
      <c r="G1292" t="s">
        <v>462</v>
      </c>
    </row>
    <row r="1293" spans="1:7" x14ac:dyDescent="0.3">
      <c r="A1293">
        <v>1291</v>
      </c>
      <c r="B1293">
        <v>2021</v>
      </c>
      <c r="C1293">
        <v>8</v>
      </c>
      <c r="D1293" t="s">
        <v>529</v>
      </c>
      <c r="E1293" s="1">
        <v>391883147.09036702</v>
      </c>
      <c r="F1293">
        <v>150.90443415160999</v>
      </c>
      <c r="G1293" t="s">
        <v>462</v>
      </c>
    </row>
    <row r="1294" spans="1:7" x14ac:dyDescent="0.3">
      <c r="A1294">
        <v>1292</v>
      </c>
      <c r="B1294">
        <v>2021</v>
      </c>
      <c r="C1294">
        <v>8</v>
      </c>
      <c r="D1294" t="s">
        <v>530</v>
      </c>
      <c r="E1294" s="1">
        <v>721005101.94005406</v>
      </c>
      <c r="F1294">
        <v>162.197375497644</v>
      </c>
      <c r="G1294" t="s">
        <v>462</v>
      </c>
    </row>
    <row r="1295" spans="1:7" x14ac:dyDescent="0.3">
      <c r="A1295">
        <v>1293</v>
      </c>
      <c r="B1295">
        <v>2021</v>
      </c>
      <c r="C1295">
        <v>8</v>
      </c>
      <c r="D1295" t="s">
        <v>531</v>
      </c>
      <c r="E1295" s="1">
        <v>517904900.35716701</v>
      </c>
      <c r="F1295">
        <v>230.31577509895001</v>
      </c>
      <c r="G1295" t="s">
        <v>462</v>
      </c>
    </row>
    <row r="1296" spans="1:7" x14ac:dyDescent="0.3">
      <c r="A1296">
        <v>1294</v>
      </c>
      <c r="B1296">
        <v>2021</v>
      </c>
      <c r="C1296">
        <v>8</v>
      </c>
      <c r="D1296" t="s">
        <v>532</v>
      </c>
      <c r="E1296" s="1">
        <v>913605349.20931494</v>
      </c>
      <c r="F1296">
        <v>205.76388280514999</v>
      </c>
      <c r="G1296" t="s">
        <v>462</v>
      </c>
    </row>
    <row r="1297" spans="1:7" x14ac:dyDescent="0.3">
      <c r="A1297">
        <v>1295</v>
      </c>
      <c r="B1297">
        <v>2021</v>
      </c>
      <c r="C1297">
        <v>8</v>
      </c>
      <c r="D1297" t="s">
        <v>533</v>
      </c>
      <c r="E1297" s="1">
        <v>442592850.86188501</v>
      </c>
      <c r="F1297">
        <v>221.77148349867301</v>
      </c>
      <c r="G1297" t="s">
        <v>462</v>
      </c>
    </row>
    <row r="1298" spans="1:7" x14ac:dyDescent="0.3">
      <c r="A1298">
        <v>1296</v>
      </c>
      <c r="B1298">
        <v>2021</v>
      </c>
      <c r="C1298">
        <v>8</v>
      </c>
      <c r="D1298" t="s">
        <v>534</v>
      </c>
      <c r="E1298" s="1">
        <v>268896321.02501398</v>
      </c>
      <c r="F1298">
        <v>132.47781041085099</v>
      </c>
      <c r="G1298" t="s">
        <v>462</v>
      </c>
    </row>
    <row r="1299" spans="1:7" x14ac:dyDescent="0.3">
      <c r="A1299">
        <v>1297</v>
      </c>
      <c r="B1299">
        <v>2021</v>
      </c>
      <c r="C1299">
        <v>8</v>
      </c>
      <c r="D1299" t="s">
        <v>535</v>
      </c>
      <c r="E1299" s="1">
        <v>374438633.30586201</v>
      </c>
      <c r="F1299">
        <v>212.82130301574901</v>
      </c>
      <c r="G1299" t="s">
        <v>462</v>
      </c>
    </row>
    <row r="1300" spans="1:7" x14ac:dyDescent="0.3">
      <c r="A1300">
        <v>1298</v>
      </c>
      <c r="B1300">
        <v>2021</v>
      </c>
      <c r="C1300">
        <v>8</v>
      </c>
      <c r="D1300" t="s">
        <v>536</v>
      </c>
      <c r="E1300" s="1">
        <v>373211235.00196397</v>
      </c>
      <c r="F1300">
        <v>44.962226888394198</v>
      </c>
      <c r="G1300" t="s">
        <v>462</v>
      </c>
    </row>
    <row r="1301" spans="1:7" x14ac:dyDescent="0.3">
      <c r="A1301">
        <v>1299</v>
      </c>
      <c r="B1301">
        <v>2021</v>
      </c>
      <c r="C1301">
        <v>8</v>
      </c>
      <c r="D1301" t="s">
        <v>537</v>
      </c>
      <c r="E1301" s="1">
        <v>764163399.39539194</v>
      </c>
      <c r="F1301">
        <v>130.54236760008601</v>
      </c>
      <c r="G1301" t="s">
        <v>462</v>
      </c>
    </row>
    <row r="1302" spans="1:7" x14ac:dyDescent="0.3">
      <c r="A1302">
        <v>1300</v>
      </c>
      <c r="B1302">
        <v>2021</v>
      </c>
      <c r="C1302">
        <v>8</v>
      </c>
      <c r="D1302" t="s">
        <v>538</v>
      </c>
      <c r="E1302" s="1">
        <v>858617816.921067</v>
      </c>
      <c r="F1302">
        <v>193.14345113769701</v>
      </c>
      <c r="G1302" t="s">
        <v>462</v>
      </c>
    </row>
    <row r="1303" spans="1:7" x14ac:dyDescent="0.3">
      <c r="A1303">
        <v>1301</v>
      </c>
      <c r="B1303">
        <v>2021</v>
      </c>
      <c r="C1303">
        <v>8</v>
      </c>
      <c r="D1303" t="s">
        <v>539</v>
      </c>
      <c r="E1303" s="1">
        <v>876370174.59050906</v>
      </c>
      <c r="F1303">
        <v>62.770833858047801</v>
      </c>
      <c r="G1303" t="s">
        <v>462</v>
      </c>
    </row>
    <row r="1304" spans="1:7" x14ac:dyDescent="0.3">
      <c r="A1304">
        <v>1302</v>
      </c>
      <c r="B1304">
        <v>2021</v>
      </c>
      <c r="C1304">
        <v>8</v>
      </c>
      <c r="D1304" t="s">
        <v>540</v>
      </c>
      <c r="E1304" s="1">
        <v>804741499.92764294</v>
      </c>
      <c r="F1304">
        <v>131.83542060863601</v>
      </c>
      <c r="G1304" t="s">
        <v>462</v>
      </c>
    </row>
    <row r="1305" spans="1:7" x14ac:dyDescent="0.3">
      <c r="A1305">
        <v>1303</v>
      </c>
      <c r="B1305">
        <v>2021</v>
      </c>
      <c r="C1305">
        <v>8</v>
      </c>
      <c r="D1305" t="s">
        <v>541</v>
      </c>
      <c r="E1305" s="1">
        <v>617861605.73586905</v>
      </c>
      <c r="F1305">
        <v>58.937993649017798</v>
      </c>
      <c r="G1305" t="s">
        <v>462</v>
      </c>
    </row>
    <row r="1306" spans="1:7" x14ac:dyDescent="0.3">
      <c r="A1306">
        <v>1304</v>
      </c>
      <c r="B1306">
        <v>2021</v>
      </c>
      <c r="C1306">
        <v>8</v>
      </c>
      <c r="D1306" t="s">
        <v>542</v>
      </c>
      <c r="E1306" s="1">
        <v>785791940.80956101</v>
      </c>
      <c r="F1306">
        <v>131.83860034133701</v>
      </c>
      <c r="G1306" t="s">
        <v>462</v>
      </c>
    </row>
    <row r="1307" spans="1:7" x14ac:dyDescent="0.3">
      <c r="A1307">
        <v>1305</v>
      </c>
      <c r="B1307">
        <v>2021</v>
      </c>
      <c r="C1307">
        <v>8</v>
      </c>
      <c r="D1307" t="s">
        <v>543</v>
      </c>
      <c r="E1307" s="1">
        <v>750150320.80952597</v>
      </c>
      <c r="F1307">
        <v>261.26962410480598</v>
      </c>
      <c r="G1307" t="s">
        <v>462</v>
      </c>
    </row>
    <row r="1308" spans="1:7" x14ac:dyDescent="0.3">
      <c r="A1308">
        <v>1306</v>
      </c>
      <c r="B1308">
        <v>2021</v>
      </c>
      <c r="C1308">
        <v>8</v>
      </c>
      <c r="D1308" t="s">
        <v>544</v>
      </c>
      <c r="E1308" s="1">
        <v>601347817.74143004</v>
      </c>
      <c r="F1308">
        <v>160.24513696232199</v>
      </c>
      <c r="G1308" t="s">
        <v>462</v>
      </c>
    </row>
    <row r="1309" spans="1:7" x14ac:dyDescent="0.3">
      <c r="A1309">
        <v>1307</v>
      </c>
      <c r="B1309">
        <v>2021</v>
      </c>
      <c r="C1309">
        <v>8</v>
      </c>
      <c r="D1309" t="s">
        <v>545</v>
      </c>
      <c r="E1309" s="1">
        <v>261838880.85448599</v>
      </c>
      <c r="F1309">
        <v>237.78323747149801</v>
      </c>
      <c r="G1309" t="s">
        <v>462</v>
      </c>
    </row>
    <row r="1310" spans="1:7" x14ac:dyDescent="0.3">
      <c r="A1310">
        <v>1308</v>
      </c>
      <c r="B1310">
        <v>2021</v>
      </c>
      <c r="C1310">
        <v>8</v>
      </c>
      <c r="D1310" t="s">
        <v>546</v>
      </c>
      <c r="E1310" s="1">
        <v>1009812130.74394</v>
      </c>
      <c r="F1310">
        <v>195.11672464133599</v>
      </c>
      <c r="G1310" t="s">
        <v>462</v>
      </c>
    </row>
    <row r="1311" spans="1:7" x14ac:dyDescent="0.3">
      <c r="A1311">
        <v>1309</v>
      </c>
      <c r="B1311">
        <v>2021</v>
      </c>
      <c r="C1311">
        <v>8</v>
      </c>
      <c r="D1311" t="s">
        <v>547</v>
      </c>
      <c r="E1311" s="1">
        <v>213505756.37323001</v>
      </c>
      <c r="F1311">
        <v>179.46057013652299</v>
      </c>
      <c r="G1311" t="s">
        <v>462</v>
      </c>
    </row>
    <row r="1312" spans="1:7" x14ac:dyDescent="0.3">
      <c r="A1312">
        <v>1310</v>
      </c>
      <c r="B1312">
        <v>2021</v>
      </c>
      <c r="C1312">
        <v>8</v>
      </c>
      <c r="D1312" t="s">
        <v>548</v>
      </c>
      <c r="E1312" s="1">
        <v>330653653.57891899</v>
      </c>
      <c r="F1312">
        <v>140.13713700720601</v>
      </c>
      <c r="G1312" t="s">
        <v>462</v>
      </c>
    </row>
    <row r="1313" spans="1:7" x14ac:dyDescent="0.3">
      <c r="A1313">
        <v>1311</v>
      </c>
      <c r="B1313">
        <v>2021</v>
      </c>
      <c r="C1313">
        <v>8</v>
      </c>
      <c r="D1313" t="s">
        <v>549</v>
      </c>
      <c r="E1313" s="1">
        <v>340317473.27624798</v>
      </c>
      <c r="F1313">
        <v>262.00857312417099</v>
      </c>
      <c r="G1313" t="s">
        <v>462</v>
      </c>
    </row>
    <row r="1314" spans="1:7" x14ac:dyDescent="0.3">
      <c r="A1314">
        <v>1312</v>
      </c>
      <c r="B1314">
        <v>2021</v>
      </c>
      <c r="C1314">
        <v>8</v>
      </c>
      <c r="D1314" t="s">
        <v>550</v>
      </c>
      <c r="E1314" s="1">
        <v>462902185.90183997</v>
      </c>
      <c r="F1314">
        <v>143.20895112914499</v>
      </c>
      <c r="G1314" t="s">
        <v>462</v>
      </c>
    </row>
    <row r="1315" spans="1:7" x14ac:dyDescent="0.3">
      <c r="A1315">
        <v>1313</v>
      </c>
      <c r="B1315">
        <v>2021</v>
      </c>
      <c r="C1315">
        <v>8</v>
      </c>
      <c r="D1315" t="s">
        <v>551</v>
      </c>
      <c r="E1315" s="1">
        <v>2890170317.8875699</v>
      </c>
      <c r="F1315">
        <v>100.490812417282</v>
      </c>
      <c r="G1315" t="s">
        <v>462</v>
      </c>
    </row>
    <row r="1316" spans="1:7" x14ac:dyDescent="0.3">
      <c r="A1316">
        <v>1314</v>
      </c>
      <c r="B1316">
        <v>2021</v>
      </c>
      <c r="C1316">
        <v>8</v>
      </c>
      <c r="D1316" t="s">
        <v>552</v>
      </c>
      <c r="E1316" s="1">
        <v>3535028312.8468199</v>
      </c>
      <c r="F1316">
        <v>102.987805345388</v>
      </c>
      <c r="G1316" t="s">
        <v>462</v>
      </c>
    </row>
    <row r="1317" spans="1:7" x14ac:dyDescent="0.3">
      <c r="A1317">
        <v>1315</v>
      </c>
      <c r="B1317">
        <v>2021</v>
      </c>
      <c r="C1317">
        <v>8</v>
      </c>
      <c r="D1317" t="s">
        <v>553</v>
      </c>
      <c r="E1317" s="1">
        <v>2894598812.1732001</v>
      </c>
      <c r="F1317">
        <v>68.338385096504695</v>
      </c>
      <c r="G1317" t="s">
        <v>462</v>
      </c>
    </row>
    <row r="1318" spans="1:7" x14ac:dyDescent="0.3">
      <c r="A1318">
        <v>1316</v>
      </c>
      <c r="B1318">
        <v>2021</v>
      </c>
      <c r="C1318">
        <v>8</v>
      </c>
      <c r="D1318" t="s">
        <v>554</v>
      </c>
      <c r="E1318" s="1">
        <v>1452632504.0955</v>
      </c>
      <c r="F1318">
        <v>145.05930328909099</v>
      </c>
      <c r="G1318" t="s">
        <v>462</v>
      </c>
    </row>
    <row r="1319" spans="1:7" x14ac:dyDescent="0.3">
      <c r="A1319">
        <v>1317</v>
      </c>
      <c r="B1319">
        <v>2021</v>
      </c>
      <c r="C1319">
        <v>8</v>
      </c>
      <c r="D1319" t="s">
        <v>555</v>
      </c>
      <c r="E1319" s="1">
        <v>2721023818.0155802</v>
      </c>
      <c r="F1319">
        <v>100.605229111618</v>
      </c>
      <c r="G1319" t="s">
        <v>462</v>
      </c>
    </row>
    <row r="1320" spans="1:7" x14ac:dyDescent="0.3">
      <c r="A1320">
        <v>1318</v>
      </c>
      <c r="B1320">
        <v>2021</v>
      </c>
      <c r="C1320">
        <v>8</v>
      </c>
      <c r="D1320" t="s">
        <v>556</v>
      </c>
      <c r="E1320" s="1">
        <v>1004231976.22276</v>
      </c>
      <c r="F1320">
        <v>121.251687517448</v>
      </c>
      <c r="G1320" t="s">
        <v>462</v>
      </c>
    </row>
    <row r="1321" spans="1:7" x14ac:dyDescent="0.3">
      <c r="A1321">
        <v>1319</v>
      </c>
      <c r="B1321">
        <v>2021</v>
      </c>
      <c r="C1321">
        <v>8</v>
      </c>
      <c r="D1321" t="s">
        <v>557</v>
      </c>
      <c r="E1321" s="1">
        <v>913746055.18789399</v>
      </c>
      <c r="F1321">
        <v>190.04943380685901</v>
      </c>
      <c r="G1321" t="s">
        <v>462</v>
      </c>
    </row>
    <row r="1322" spans="1:7" x14ac:dyDescent="0.3">
      <c r="A1322">
        <v>1320</v>
      </c>
      <c r="B1322">
        <v>2021</v>
      </c>
      <c r="C1322">
        <v>9</v>
      </c>
      <c r="E1322" s="1">
        <v>60992067.262107402</v>
      </c>
      <c r="F1322">
        <v>94.562261823642004</v>
      </c>
      <c r="G1322" t="s">
        <v>462</v>
      </c>
    </row>
    <row r="1323" spans="1:7" x14ac:dyDescent="0.3">
      <c r="A1323">
        <v>1321</v>
      </c>
      <c r="B1323">
        <v>2021</v>
      </c>
      <c r="C1323">
        <v>9</v>
      </c>
      <c r="D1323" t="s">
        <v>529</v>
      </c>
      <c r="E1323" s="1">
        <v>391883147.09036702</v>
      </c>
      <c r="F1323">
        <v>178.95934968409799</v>
      </c>
      <c r="G1323" t="s">
        <v>462</v>
      </c>
    </row>
    <row r="1324" spans="1:7" x14ac:dyDescent="0.3">
      <c r="A1324">
        <v>1322</v>
      </c>
      <c r="B1324">
        <v>2021</v>
      </c>
      <c r="C1324">
        <v>9</v>
      </c>
      <c r="D1324" t="s">
        <v>530</v>
      </c>
      <c r="E1324" s="1">
        <v>721005101.94005406</v>
      </c>
      <c r="F1324">
        <v>175.34775792547299</v>
      </c>
      <c r="G1324" t="s">
        <v>462</v>
      </c>
    </row>
    <row r="1325" spans="1:7" x14ac:dyDescent="0.3">
      <c r="A1325">
        <v>1323</v>
      </c>
      <c r="B1325">
        <v>2021</v>
      </c>
      <c r="C1325">
        <v>9</v>
      </c>
      <c r="D1325" t="s">
        <v>531</v>
      </c>
      <c r="E1325" s="1">
        <v>517904900.35716701</v>
      </c>
      <c r="F1325">
        <v>215.489628804376</v>
      </c>
      <c r="G1325" t="s">
        <v>462</v>
      </c>
    </row>
    <row r="1326" spans="1:7" x14ac:dyDescent="0.3">
      <c r="A1326">
        <v>1324</v>
      </c>
      <c r="B1326">
        <v>2021</v>
      </c>
      <c r="C1326">
        <v>9</v>
      </c>
      <c r="D1326" t="s">
        <v>532</v>
      </c>
      <c r="E1326" s="1">
        <v>913605349.20931494</v>
      </c>
      <c r="F1326">
        <v>186.53671995035</v>
      </c>
      <c r="G1326" t="s">
        <v>462</v>
      </c>
    </row>
    <row r="1327" spans="1:7" x14ac:dyDescent="0.3">
      <c r="A1327">
        <v>1325</v>
      </c>
      <c r="B1327">
        <v>2021</v>
      </c>
      <c r="C1327">
        <v>9</v>
      </c>
      <c r="D1327" t="s">
        <v>533</v>
      </c>
      <c r="E1327" s="1">
        <v>442592850.86188501</v>
      </c>
      <c r="F1327">
        <v>214.76329749692201</v>
      </c>
      <c r="G1327" t="s">
        <v>462</v>
      </c>
    </row>
    <row r="1328" spans="1:7" x14ac:dyDescent="0.3">
      <c r="A1328">
        <v>1326</v>
      </c>
      <c r="B1328">
        <v>2021</v>
      </c>
      <c r="C1328">
        <v>9</v>
      </c>
      <c r="D1328" t="s">
        <v>534</v>
      </c>
      <c r="E1328" s="1">
        <v>268896321.02501398</v>
      </c>
      <c r="F1328">
        <v>177.71562243195001</v>
      </c>
      <c r="G1328" t="s">
        <v>462</v>
      </c>
    </row>
    <row r="1329" spans="1:7" x14ac:dyDescent="0.3">
      <c r="A1329">
        <v>1327</v>
      </c>
      <c r="B1329">
        <v>2021</v>
      </c>
      <c r="C1329">
        <v>9</v>
      </c>
      <c r="D1329" t="s">
        <v>535</v>
      </c>
      <c r="E1329" s="1">
        <v>374438633.30586201</v>
      </c>
      <c r="F1329">
        <v>191.920190694284</v>
      </c>
      <c r="G1329" t="s">
        <v>462</v>
      </c>
    </row>
    <row r="1330" spans="1:7" x14ac:dyDescent="0.3">
      <c r="A1330">
        <v>1328</v>
      </c>
      <c r="B1330">
        <v>2021</v>
      </c>
      <c r="C1330">
        <v>9</v>
      </c>
      <c r="D1330" t="s">
        <v>536</v>
      </c>
      <c r="E1330" s="1">
        <v>373211235.00196397</v>
      </c>
      <c r="F1330">
        <v>120.806995550332</v>
      </c>
      <c r="G1330" t="s">
        <v>462</v>
      </c>
    </row>
    <row r="1331" spans="1:7" x14ac:dyDescent="0.3">
      <c r="A1331">
        <v>1329</v>
      </c>
      <c r="B1331">
        <v>2021</v>
      </c>
      <c r="C1331">
        <v>9</v>
      </c>
      <c r="D1331" t="s">
        <v>537</v>
      </c>
      <c r="E1331" s="1">
        <v>764163399.39539194</v>
      </c>
      <c r="F1331">
        <v>183.99349210269301</v>
      </c>
      <c r="G1331" t="s">
        <v>462</v>
      </c>
    </row>
    <row r="1332" spans="1:7" x14ac:dyDescent="0.3">
      <c r="A1332">
        <v>1330</v>
      </c>
      <c r="B1332">
        <v>2021</v>
      </c>
      <c r="C1332">
        <v>9</v>
      </c>
      <c r="D1332" t="s">
        <v>538</v>
      </c>
      <c r="E1332" s="1">
        <v>858617816.921067</v>
      </c>
      <c r="F1332">
        <v>207.85357629989201</v>
      </c>
      <c r="G1332" t="s">
        <v>462</v>
      </c>
    </row>
    <row r="1333" spans="1:7" x14ac:dyDescent="0.3">
      <c r="A1333">
        <v>1331</v>
      </c>
      <c r="B1333">
        <v>2021</v>
      </c>
      <c r="C1333">
        <v>9</v>
      </c>
      <c r="D1333" t="s">
        <v>539</v>
      </c>
      <c r="E1333" s="1">
        <v>876370174.59050906</v>
      </c>
      <c r="F1333">
        <v>141.25178975071299</v>
      </c>
      <c r="G1333" t="s">
        <v>462</v>
      </c>
    </row>
    <row r="1334" spans="1:7" x14ac:dyDescent="0.3">
      <c r="A1334">
        <v>1332</v>
      </c>
      <c r="B1334">
        <v>2021</v>
      </c>
      <c r="C1334">
        <v>9</v>
      </c>
      <c r="D1334" t="s">
        <v>540</v>
      </c>
      <c r="E1334" s="1">
        <v>804741499.92764294</v>
      </c>
      <c r="F1334">
        <v>180.54023171275301</v>
      </c>
      <c r="G1334" t="s">
        <v>462</v>
      </c>
    </row>
    <row r="1335" spans="1:7" x14ac:dyDescent="0.3">
      <c r="A1335">
        <v>1333</v>
      </c>
      <c r="B1335">
        <v>2021</v>
      </c>
      <c r="C1335">
        <v>9</v>
      </c>
      <c r="D1335" t="s">
        <v>541</v>
      </c>
      <c r="E1335" s="1">
        <v>617861605.73586905</v>
      </c>
      <c r="F1335">
        <v>147.957549104994</v>
      </c>
      <c r="G1335" t="s">
        <v>462</v>
      </c>
    </row>
    <row r="1336" spans="1:7" x14ac:dyDescent="0.3">
      <c r="A1336">
        <v>1334</v>
      </c>
      <c r="B1336">
        <v>2021</v>
      </c>
      <c r="C1336">
        <v>9</v>
      </c>
      <c r="D1336" t="s">
        <v>542</v>
      </c>
      <c r="E1336" s="1">
        <v>785791940.80956101</v>
      </c>
      <c r="F1336">
        <v>177.95958547929499</v>
      </c>
      <c r="G1336" t="s">
        <v>462</v>
      </c>
    </row>
    <row r="1337" spans="1:7" x14ac:dyDescent="0.3">
      <c r="A1337">
        <v>1335</v>
      </c>
      <c r="B1337">
        <v>2021</v>
      </c>
      <c r="C1337">
        <v>9</v>
      </c>
      <c r="D1337" t="s">
        <v>543</v>
      </c>
      <c r="E1337" s="1">
        <v>750150320.80952597</v>
      </c>
      <c r="F1337">
        <v>210.14279623027801</v>
      </c>
      <c r="G1337" t="s">
        <v>462</v>
      </c>
    </row>
    <row r="1338" spans="1:7" x14ac:dyDescent="0.3">
      <c r="A1338">
        <v>1336</v>
      </c>
      <c r="B1338">
        <v>2021</v>
      </c>
      <c r="C1338">
        <v>9</v>
      </c>
      <c r="D1338" t="s">
        <v>544</v>
      </c>
      <c r="E1338" s="1">
        <v>601347817.74143004</v>
      </c>
      <c r="F1338">
        <v>175.78062181283499</v>
      </c>
      <c r="G1338" t="s">
        <v>462</v>
      </c>
    </row>
    <row r="1339" spans="1:7" x14ac:dyDescent="0.3">
      <c r="A1339">
        <v>1337</v>
      </c>
      <c r="B1339">
        <v>2021</v>
      </c>
      <c r="C1339">
        <v>9</v>
      </c>
      <c r="D1339" t="s">
        <v>545</v>
      </c>
      <c r="E1339" s="1">
        <v>261838880.85448599</v>
      </c>
      <c r="F1339">
        <v>228.99423435977101</v>
      </c>
      <c r="G1339" t="s">
        <v>462</v>
      </c>
    </row>
    <row r="1340" spans="1:7" x14ac:dyDescent="0.3">
      <c r="A1340">
        <v>1338</v>
      </c>
      <c r="B1340">
        <v>2021</v>
      </c>
      <c r="C1340">
        <v>9</v>
      </c>
      <c r="D1340" t="s">
        <v>546</v>
      </c>
      <c r="E1340" s="1">
        <v>1009812130.74394</v>
      </c>
      <c r="F1340">
        <v>193.20103777871699</v>
      </c>
      <c r="G1340" t="s">
        <v>462</v>
      </c>
    </row>
    <row r="1341" spans="1:7" x14ac:dyDescent="0.3">
      <c r="A1341">
        <v>1339</v>
      </c>
      <c r="B1341">
        <v>2021</v>
      </c>
      <c r="C1341">
        <v>9</v>
      </c>
      <c r="D1341" t="s">
        <v>547</v>
      </c>
      <c r="E1341" s="1">
        <v>213505756.37323001</v>
      </c>
      <c r="F1341">
        <v>201.59834198106</v>
      </c>
      <c r="G1341" t="s">
        <v>462</v>
      </c>
    </row>
    <row r="1342" spans="1:7" x14ac:dyDescent="0.3">
      <c r="A1342">
        <v>1340</v>
      </c>
      <c r="B1342">
        <v>2021</v>
      </c>
      <c r="C1342">
        <v>9</v>
      </c>
      <c r="D1342" t="s">
        <v>548</v>
      </c>
      <c r="E1342" s="1">
        <v>330653653.57891899</v>
      </c>
      <c r="F1342">
        <v>178.632850861718</v>
      </c>
      <c r="G1342" t="s">
        <v>462</v>
      </c>
    </row>
    <row r="1343" spans="1:7" x14ac:dyDescent="0.3">
      <c r="A1343">
        <v>1341</v>
      </c>
      <c r="B1343">
        <v>2021</v>
      </c>
      <c r="C1343">
        <v>9</v>
      </c>
      <c r="D1343" t="s">
        <v>549</v>
      </c>
      <c r="E1343" s="1">
        <v>340317473.27624798</v>
      </c>
      <c r="F1343">
        <v>224.55478971307801</v>
      </c>
      <c r="G1343" t="s">
        <v>462</v>
      </c>
    </row>
    <row r="1344" spans="1:7" x14ac:dyDescent="0.3">
      <c r="A1344">
        <v>1342</v>
      </c>
      <c r="B1344">
        <v>2021</v>
      </c>
      <c r="C1344">
        <v>9</v>
      </c>
      <c r="D1344" t="s">
        <v>550</v>
      </c>
      <c r="E1344" s="1">
        <v>462902185.90183997</v>
      </c>
      <c r="F1344">
        <v>202.27602065190399</v>
      </c>
      <c r="G1344" t="s">
        <v>462</v>
      </c>
    </row>
    <row r="1345" spans="1:7" x14ac:dyDescent="0.3">
      <c r="A1345">
        <v>1343</v>
      </c>
      <c r="B1345">
        <v>2021</v>
      </c>
      <c r="C1345">
        <v>9</v>
      </c>
      <c r="D1345" t="s">
        <v>551</v>
      </c>
      <c r="E1345" s="1">
        <v>2890170317.8875699</v>
      </c>
      <c r="F1345">
        <v>111.876531340196</v>
      </c>
      <c r="G1345" t="s">
        <v>462</v>
      </c>
    </row>
    <row r="1346" spans="1:7" x14ac:dyDescent="0.3">
      <c r="A1346">
        <v>1344</v>
      </c>
      <c r="B1346">
        <v>2021</v>
      </c>
      <c r="C1346">
        <v>9</v>
      </c>
      <c r="D1346" t="s">
        <v>552</v>
      </c>
      <c r="E1346" s="1">
        <v>3535028312.8468199</v>
      </c>
      <c r="F1346">
        <v>156.052253682241</v>
      </c>
      <c r="G1346" t="s">
        <v>462</v>
      </c>
    </row>
    <row r="1347" spans="1:7" x14ac:dyDescent="0.3">
      <c r="A1347">
        <v>1345</v>
      </c>
      <c r="B1347">
        <v>2021</v>
      </c>
      <c r="C1347">
        <v>9</v>
      </c>
      <c r="D1347" t="s">
        <v>553</v>
      </c>
      <c r="E1347" s="1">
        <v>2894598812.1732001</v>
      </c>
      <c r="F1347">
        <v>35.434277851790903</v>
      </c>
      <c r="G1347" t="s">
        <v>462</v>
      </c>
    </row>
    <row r="1348" spans="1:7" x14ac:dyDescent="0.3">
      <c r="A1348">
        <v>1346</v>
      </c>
      <c r="B1348">
        <v>2021</v>
      </c>
      <c r="C1348">
        <v>9</v>
      </c>
      <c r="D1348" t="s">
        <v>554</v>
      </c>
      <c r="E1348" s="1">
        <v>1452632504.0955</v>
      </c>
      <c r="F1348">
        <v>126.38210055939599</v>
      </c>
      <c r="G1348" t="s">
        <v>462</v>
      </c>
    </row>
    <row r="1349" spans="1:7" x14ac:dyDescent="0.3">
      <c r="A1349">
        <v>1347</v>
      </c>
      <c r="B1349">
        <v>2021</v>
      </c>
      <c r="C1349">
        <v>9</v>
      </c>
      <c r="D1349" t="s">
        <v>555</v>
      </c>
      <c r="E1349" s="1">
        <v>2721023818.0155802</v>
      </c>
      <c r="F1349">
        <v>40.3101100592718</v>
      </c>
      <c r="G1349" t="s">
        <v>462</v>
      </c>
    </row>
    <row r="1350" spans="1:7" x14ac:dyDescent="0.3">
      <c r="A1350">
        <v>1348</v>
      </c>
      <c r="B1350">
        <v>2021</v>
      </c>
      <c r="C1350">
        <v>9</v>
      </c>
      <c r="D1350" t="s">
        <v>556</v>
      </c>
      <c r="E1350" s="1">
        <v>1004231976.22276</v>
      </c>
      <c r="F1350">
        <v>76.720844384404103</v>
      </c>
      <c r="G1350" t="s">
        <v>462</v>
      </c>
    </row>
    <row r="1351" spans="1:7" x14ac:dyDescent="0.3">
      <c r="A1351">
        <v>1349</v>
      </c>
      <c r="B1351">
        <v>2021</v>
      </c>
      <c r="C1351">
        <v>9</v>
      </c>
      <c r="D1351" t="s">
        <v>557</v>
      </c>
      <c r="E1351" s="1">
        <v>913746055.18789399</v>
      </c>
      <c r="F1351">
        <v>164.51088166063099</v>
      </c>
      <c r="G1351" t="s">
        <v>462</v>
      </c>
    </row>
    <row r="1352" spans="1:7" x14ac:dyDescent="0.3">
      <c r="A1352">
        <v>1350</v>
      </c>
      <c r="B1352">
        <v>2021</v>
      </c>
      <c r="C1352">
        <v>10</v>
      </c>
      <c r="E1352" s="1">
        <v>60992067.262107402</v>
      </c>
      <c r="F1352">
        <v>86.005592454943695</v>
      </c>
      <c r="G1352" t="s">
        <v>462</v>
      </c>
    </row>
    <row r="1353" spans="1:7" x14ac:dyDescent="0.3">
      <c r="A1353">
        <v>1351</v>
      </c>
      <c r="B1353">
        <v>2021</v>
      </c>
      <c r="C1353">
        <v>10</v>
      </c>
      <c r="D1353" t="s">
        <v>529</v>
      </c>
      <c r="E1353" s="1">
        <v>391883147.09036702</v>
      </c>
      <c r="F1353">
        <v>120.094759230438</v>
      </c>
      <c r="G1353" t="s">
        <v>462</v>
      </c>
    </row>
    <row r="1354" spans="1:7" x14ac:dyDescent="0.3">
      <c r="A1354">
        <v>1352</v>
      </c>
      <c r="B1354">
        <v>2021</v>
      </c>
      <c r="C1354">
        <v>10</v>
      </c>
      <c r="D1354" t="s">
        <v>530</v>
      </c>
      <c r="E1354" s="1">
        <v>721005101.94005406</v>
      </c>
      <c r="F1354">
        <v>105.389754229373</v>
      </c>
      <c r="G1354" t="s">
        <v>462</v>
      </c>
    </row>
    <row r="1355" spans="1:7" x14ac:dyDescent="0.3">
      <c r="A1355">
        <v>1353</v>
      </c>
      <c r="B1355">
        <v>2021</v>
      </c>
      <c r="C1355">
        <v>10</v>
      </c>
      <c r="D1355" t="s">
        <v>531</v>
      </c>
      <c r="E1355" s="1">
        <v>517904900.35716701</v>
      </c>
      <c r="F1355">
        <v>137.808494910251</v>
      </c>
      <c r="G1355" t="s">
        <v>462</v>
      </c>
    </row>
    <row r="1356" spans="1:7" x14ac:dyDescent="0.3">
      <c r="A1356">
        <v>1354</v>
      </c>
      <c r="B1356">
        <v>2021</v>
      </c>
      <c r="C1356">
        <v>10</v>
      </c>
      <c r="D1356" t="s">
        <v>532</v>
      </c>
      <c r="E1356" s="1">
        <v>913605349.20931494</v>
      </c>
      <c r="F1356">
        <v>83.863326161824503</v>
      </c>
      <c r="G1356" t="s">
        <v>462</v>
      </c>
    </row>
    <row r="1357" spans="1:7" x14ac:dyDescent="0.3">
      <c r="A1357">
        <v>1355</v>
      </c>
      <c r="B1357">
        <v>2021</v>
      </c>
      <c r="C1357">
        <v>10</v>
      </c>
      <c r="D1357" t="s">
        <v>533</v>
      </c>
      <c r="E1357" s="1">
        <v>442592850.86188501</v>
      </c>
      <c r="F1357">
        <v>108.035508239809</v>
      </c>
      <c r="G1357" t="s">
        <v>462</v>
      </c>
    </row>
    <row r="1358" spans="1:7" x14ac:dyDescent="0.3">
      <c r="A1358">
        <v>1356</v>
      </c>
      <c r="B1358">
        <v>2021</v>
      </c>
      <c r="C1358">
        <v>10</v>
      </c>
      <c r="D1358" t="s">
        <v>534</v>
      </c>
      <c r="E1358" s="1">
        <v>268896321.02501398</v>
      </c>
      <c r="F1358">
        <v>119.059365543819</v>
      </c>
      <c r="G1358" t="s">
        <v>462</v>
      </c>
    </row>
    <row r="1359" spans="1:7" x14ac:dyDescent="0.3">
      <c r="A1359">
        <v>1357</v>
      </c>
      <c r="B1359">
        <v>2021</v>
      </c>
      <c r="C1359">
        <v>10</v>
      </c>
      <c r="D1359" t="s">
        <v>535</v>
      </c>
      <c r="E1359" s="1">
        <v>374438633.30586201</v>
      </c>
      <c r="F1359">
        <v>84.695362897962099</v>
      </c>
      <c r="G1359" t="s">
        <v>462</v>
      </c>
    </row>
    <row r="1360" spans="1:7" x14ac:dyDescent="0.3">
      <c r="A1360">
        <v>1358</v>
      </c>
      <c r="B1360">
        <v>2021</v>
      </c>
      <c r="C1360">
        <v>10</v>
      </c>
      <c r="D1360" t="s">
        <v>536</v>
      </c>
      <c r="E1360" s="1">
        <v>373211235.00196397</v>
      </c>
      <c r="F1360">
        <v>101.768329291182</v>
      </c>
      <c r="G1360" t="s">
        <v>462</v>
      </c>
    </row>
    <row r="1361" spans="1:7" x14ac:dyDescent="0.3">
      <c r="A1361">
        <v>1359</v>
      </c>
      <c r="B1361">
        <v>2021</v>
      </c>
      <c r="C1361">
        <v>10</v>
      </c>
      <c r="D1361" t="s">
        <v>537</v>
      </c>
      <c r="E1361" s="1">
        <v>764163399.39539194</v>
      </c>
      <c r="F1361">
        <v>125.026682909812</v>
      </c>
      <c r="G1361" t="s">
        <v>462</v>
      </c>
    </row>
    <row r="1362" spans="1:7" x14ac:dyDescent="0.3">
      <c r="A1362">
        <v>1360</v>
      </c>
      <c r="B1362">
        <v>2021</v>
      </c>
      <c r="C1362">
        <v>10</v>
      </c>
      <c r="D1362" t="s">
        <v>538</v>
      </c>
      <c r="E1362" s="1">
        <v>858617816.921067</v>
      </c>
      <c r="F1362">
        <v>140.89101327294301</v>
      </c>
      <c r="G1362" t="s">
        <v>462</v>
      </c>
    </row>
    <row r="1363" spans="1:7" x14ac:dyDescent="0.3">
      <c r="A1363">
        <v>1361</v>
      </c>
      <c r="B1363">
        <v>2021</v>
      </c>
      <c r="C1363">
        <v>10</v>
      </c>
      <c r="D1363" t="s">
        <v>539</v>
      </c>
      <c r="E1363" s="1">
        <v>876370174.59050906</v>
      </c>
      <c r="F1363">
        <v>114.217214433816</v>
      </c>
      <c r="G1363" t="s">
        <v>462</v>
      </c>
    </row>
    <row r="1364" spans="1:7" x14ac:dyDescent="0.3">
      <c r="A1364">
        <v>1362</v>
      </c>
      <c r="B1364">
        <v>2021</v>
      </c>
      <c r="C1364">
        <v>10</v>
      </c>
      <c r="D1364" t="s">
        <v>540</v>
      </c>
      <c r="E1364" s="1">
        <v>804741499.92764294</v>
      </c>
      <c r="F1364">
        <v>137.16081794918199</v>
      </c>
      <c r="G1364" t="s">
        <v>462</v>
      </c>
    </row>
    <row r="1365" spans="1:7" x14ac:dyDescent="0.3">
      <c r="A1365">
        <v>1363</v>
      </c>
      <c r="B1365">
        <v>2021</v>
      </c>
      <c r="C1365">
        <v>10</v>
      </c>
      <c r="D1365" t="s">
        <v>541</v>
      </c>
      <c r="E1365" s="1">
        <v>617861605.73586905</v>
      </c>
      <c r="F1365">
        <v>95.175288326930598</v>
      </c>
      <c r="G1365" t="s">
        <v>462</v>
      </c>
    </row>
    <row r="1366" spans="1:7" x14ac:dyDescent="0.3">
      <c r="A1366">
        <v>1364</v>
      </c>
      <c r="B1366">
        <v>2021</v>
      </c>
      <c r="C1366">
        <v>10</v>
      </c>
      <c r="D1366" t="s">
        <v>542</v>
      </c>
      <c r="E1366" s="1">
        <v>785791940.80956101</v>
      </c>
      <c r="F1366">
        <v>119.76988280022501</v>
      </c>
      <c r="G1366" t="s">
        <v>462</v>
      </c>
    </row>
    <row r="1367" spans="1:7" x14ac:dyDescent="0.3">
      <c r="A1367">
        <v>1365</v>
      </c>
      <c r="B1367">
        <v>2021</v>
      </c>
      <c r="C1367">
        <v>10</v>
      </c>
      <c r="D1367" t="s">
        <v>543</v>
      </c>
      <c r="E1367" s="1">
        <v>750150320.80952597</v>
      </c>
      <c r="F1367">
        <v>104.578619435991</v>
      </c>
      <c r="G1367" t="s">
        <v>462</v>
      </c>
    </row>
    <row r="1368" spans="1:7" x14ac:dyDescent="0.3">
      <c r="A1368">
        <v>1366</v>
      </c>
      <c r="B1368">
        <v>2021</v>
      </c>
      <c r="C1368">
        <v>10</v>
      </c>
      <c r="D1368" t="s">
        <v>544</v>
      </c>
      <c r="E1368" s="1">
        <v>601347817.74143004</v>
      </c>
      <c r="F1368">
        <v>97.587444996907493</v>
      </c>
      <c r="G1368" t="s">
        <v>462</v>
      </c>
    </row>
    <row r="1369" spans="1:7" x14ac:dyDescent="0.3">
      <c r="A1369">
        <v>1367</v>
      </c>
      <c r="B1369">
        <v>2021</v>
      </c>
      <c r="C1369">
        <v>10</v>
      </c>
      <c r="D1369" t="s">
        <v>545</v>
      </c>
      <c r="E1369" s="1">
        <v>261838880.85448599</v>
      </c>
      <c r="F1369">
        <v>134.62886931272101</v>
      </c>
      <c r="G1369" t="s">
        <v>462</v>
      </c>
    </row>
    <row r="1370" spans="1:7" x14ac:dyDescent="0.3">
      <c r="A1370">
        <v>1368</v>
      </c>
      <c r="B1370">
        <v>2021</v>
      </c>
      <c r="C1370">
        <v>10</v>
      </c>
      <c r="D1370" t="s">
        <v>546</v>
      </c>
      <c r="E1370" s="1">
        <v>1009812130.74394</v>
      </c>
      <c r="F1370">
        <v>109.91161556864699</v>
      </c>
      <c r="G1370" t="s">
        <v>462</v>
      </c>
    </row>
    <row r="1371" spans="1:7" x14ac:dyDescent="0.3">
      <c r="A1371">
        <v>1369</v>
      </c>
      <c r="B1371">
        <v>2021</v>
      </c>
      <c r="C1371">
        <v>10</v>
      </c>
      <c r="D1371" t="s">
        <v>547</v>
      </c>
      <c r="E1371" s="1">
        <v>213505756.37323001</v>
      </c>
      <c r="F1371">
        <v>133.12784993572001</v>
      </c>
      <c r="G1371" t="s">
        <v>462</v>
      </c>
    </row>
    <row r="1372" spans="1:7" x14ac:dyDescent="0.3">
      <c r="A1372">
        <v>1370</v>
      </c>
      <c r="B1372">
        <v>2021</v>
      </c>
      <c r="C1372">
        <v>10</v>
      </c>
      <c r="D1372" t="s">
        <v>548</v>
      </c>
      <c r="E1372" s="1">
        <v>330653653.57891899</v>
      </c>
      <c r="F1372">
        <v>130.854287621259</v>
      </c>
      <c r="G1372" t="s">
        <v>462</v>
      </c>
    </row>
    <row r="1373" spans="1:7" x14ac:dyDescent="0.3">
      <c r="A1373">
        <v>1371</v>
      </c>
      <c r="B1373">
        <v>2021</v>
      </c>
      <c r="C1373">
        <v>10</v>
      </c>
      <c r="D1373" t="s">
        <v>549</v>
      </c>
      <c r="E1373" s="1">
        <v>340317473.27624798</v>
      </c>
      <c r="F1373">
        <v>127.33958664143501</v>
      </c>
      <c r="G1373" t="s">
        <v>462</v>
      </c>
    </row>
    <row r="1374" spans="1:7" x14ac:dyDescent="0.3">
      <c r="A1374">
        <v>1372</v>
      </c>
      <c r="B1374">
        <v>2021</v>
      </c>
      <c r="C1374">
        <v>10</v>
      </c>
      <c r="D1374" t="s">
        <v>550</v>
      </c>
      <c r="E1374" s="1">
        <v>462902185.90183997</v>
      </c>
      <c r="F1374">
        <v>173.53532443097001</v>
      </c>
      <c r="G1374" t="s">
        <v>462</v>
      </c>
    </row>
    <row r="1375" spans="1:7" x14ac:dyDescent="0.3">
      <c r="A1375">
        <v>1373</v>
      </c>
      <c r="B1375">
        <v>2021</v>
      </c>
      <c r="C1375">
        <v>10</v>
      </c>
      <c r="D1375" t="s">
        <v>551</v>
      </c>
      <c r="E1375" s="1">
        <v>2890170317.8875699</v>
      </c>
      <c r="F1375">
        <v>91.474349780758502</v>
      </c>
      <c r="G1375" t="s">
        <v>462</v>
      </c>
    </row>
    <row r="1376" spans="1:7" x14ac:dyDescent="0.3">
      <c r="A1376">
        <v>1374</v>
      </c>
      <c r="B1376">
        <v>2021</v>
      </c>
      <c r="C1376">
        <v>10</v>
      </c>
      <c r="D1376" t="s">
        <v>552</v>
      </c>
      <c r="E1376" s="1">
        <v>3535028312.8468199</v>
      </c>
      <c r="F1376">
        <v>129.63907904659601</v>
      </c>
      <c r="G1376" t="s">
        <v>462</v>
      </c>
    </row>
    <row r="1377" spans="1:7" x14ac:dyDescent="0.3">
      <c r="A1377">
        <v>1375</v>
      </c>
      <c r="B1377">
        <v>2021</v>
      </c>
      <c r="C1377">
        <v>10</v>
      </c>
      <c r="D1377" t="s">
        <v>553</v>
      </c>
      <c r="E1377" s="1">
        <v>2894598812.1732001</v>
      </c>
      <c r="F1377">
        <v>41.878503568528302</v>
      </c>
      <c r="G1377" t="s">
        <v>462</v>
      </c>
    </row>
    <row r="1378" spans="1:7" x14ac:dyDescent="0.3">
      <c r="A1378">
        <v>1376</v>
      </c>
      <c r="B1378">
        <v>2021</v>
      </c>
      <c r="C1378">
        <v>10</v>
      </c>
      <c r="D1378" t="s">
        <v>554</v>
      </c>
      <c r="E1378" s="1">
        <v>1452632504.0955</v>
      </c>
      <c r="F1378">
        <v>80.369451655151494</v>
      </c>
      <c r="G1378" t="s">
        <v>462</v>
      </c>
    </row>
    <row r="1379" spans="1:7" x14ac:dyDescent="0.3">
      <c r="A1379">
        <v>1377</v>
      </c>
      <c r="B1379">
        <v>2021</v>
      </c>
      <c r="C1379">
        <v>10</v>
      </c>
      <c r="D1379" t="s">
        <v>555</v>
      </c>
      <c r="E1379" s="1">
        <v>2721023818.0155802</v>
      </c>
      <c r="F1379">
        <v>36.742570735394501</v>
      </c>
      <c r="G1379" t="s">
        <v>462</v>
      </c>
    </row>
    <row r="1380" spans="1:7" x14ac:dyDescent="0.3">
      <c r="A1380">
        <v>1378</v>
      </c>
      <c r="B1380">
        <v>2021</v>
      </c>
      <c r="C1380">
        <v>10</v>
      </c>
      <c r="D1380" t="s">
        <v>556</v>
      </c>
      <c r="E1380" s="1">
        <v>1004231976.22276</v>
      </c>
      <c r="F1380">
        <v>61.119922042567197</v>
      </c>
      <c r="G1380" t="s">
        <v>462</v>
      </c>
    </row>
    <row r="1381" spans="1:7" x14ac:dyDescent="0.3">
      <c r="A1381">
        <v>1379</v>
      </c>
      <c r="B1381">
        <v>2021</v>
      </c>
      <c r="C1381">
        <v>10</v>
      </c>
      <c r="D1381" t="s">
        <v>557</v>
      </c>
      <c r="E1381" s="1">
        <v>913746055.18789399</v>
      </c>
      <c r="F1381">
        <v>93.764507315340694</v>
      </c>
      <c r="G1381" t="s">
        <v>462</v>
      </c>
    </row>
    <row r="1382" spans="1:7" x14ac:dyDescent="0.3">
      <c r="A1382">
        <v>1380</v>
      </c>
      <c r="B1382">
        <v>2021</v>
      </c>
      <c r="C1382">
        <v>11</v>
      </c>
      <c r="E1382" s="1">
        <v>60992067.262107402</v>
      </c>
      <c r="F1382">
        <v>80.035164188920405</v>
      </c>
      <c r="G1382" t="s">
        <v>462</v>
      </c>
    </row>
    <row r="1383" spans="1:7" x14ac:dyDescent="0.3">
      <c r="A1383">
        <v>1381</v>
      </c>
      <c r="B1383">
        <v>2021</v>
      </c>
      <c r="C1383">
        <v>11</v>
      </c>
      <c r="D1383" t="s">
        <v>529</v>
      </c>
      <c r="E1383" s="1">
        <v>391883147.09036702</v>
      </c>
      <c r="F1383">
        <v>96.828876018643399</v>
      </c>
      <c r="G1383" t="s">
        <v>462</v>
      </c>
    </row>
    <row r="1384" spans="1:7" x14ac:dyDescent="0.3">
      <c r="A1384">
        <v>1382</v>
      </c>
      <c r="B1384">
        <v>2021</v>
      </c>
      <c r="C1384">
        <v>11</v>
      </c>
      <c r="D1384" t="s">
        <v>530</v>
      </c>
      <c r="E1384" s="1">
        <v>721005101.94005406</v>
      </c>
      <c r="F1384">
        <v>94.567784660433702</v>
      </c>
      <c r="G1384" t="s">
        <v>462</v>
      </c>
    </row>
    <row r="1385" spans="1:7" x14ac:dyDescent="0.3">
      <c r="A1385">
        <v>1383</v>
      </c>
      <c r="B1385">
        <v>2021</v>
      </c>
      <c r="C1385">
        <v>11</v>
      </c>
      <c r="D1385" t="s">
        <v>531</v>
      </c>
      <c r="E1385" s="1">
        <v>517904900.35716701</v>
      </c>
      <c r="F1385">
        <v>97.466820458754995</v>
      </c>
      <c r="G1385" t="s">
        <v>462</v>
      </c>
    </row>
    <row r="1386" spans="1:7" x14ac:dyDescent="0.3">
      <c r="A1386">
        <v>1384</v>
      </c>
      <c r="B1386">
        <v>2021</v>
      </c>
      <c r="C1386">
        <v>11</v>
      </c>
      <c r="D1386" t="s">
        <v>532</v>
      </c>
      <c r="E1386" s="1">
        <v>913605349.20931494</v>
      </c>
      <c r="F1386">
        <v>66.176365828319504</v>
      </c>
      <c r="G1386" t="s">
        <v>462</v>
      </c>
    </row>
    <row r="1387" spans="1:7" x14ac:dyDescent="0.3">
      <c r="A1387">
        <v>1385</v>
      </c>
      <c r="B1387">
        <v>2021</v>
      </c>
      <c r="C1387">
        <v>11</v>
      </c>
      <c r="D1387" t="s">
        <v>533</v>
      </c>
      <c r="E1387" s="1">
        <v>442592850.86188501</v>
      </c>
      <c r="F1387">
        <v>73.457465959306504</v>
      </c>
      <c r="G1387" t="s">
        <v>462</v>
      </c>
    </row>
    <row r="1388" spans="1:7" x14ac:dyDescent="0.3">
      <c r="A1388">
        <v>1386</v>
      </c>
      <c r="B1388">
        <v>2021</v>
      </c>
      <c r="C1388">
        <v>11</v>
      </c>
      <c r="D1388" t="s">
        <v>534</v>
      </c>
      <c r="E1388" s="1">
        <v>268896321.02501398</v>
      </c>
      <c r="F1388">
        <v>90.560842558486002</v>
      </c>
      <c r="G1388" t="s">
        <v>462</v>
      </c>
    </row>
    <row r="1389" spans="1:7" x14ac:dyDescent="0.3">
      <c r="A1389">
        <v>1387</v>
      </c>
      <c r="B1389">
        <v>2021</v>
      </c>
      <c r="C1389">
        <v>11</v>
      </c>
      <c r="D1389" t="s">
        <v>535</v>
      </c>
      <c r="E1389" s="1">
        <v>374438633.30586201</v>
      </c>
      <c r="F1389">
        <v>68.157990439678798</v>
      </c>
      <c r="G1389" t="s">
        <v>462</v>
      </c>
    </row>
    <row r="1390" spans="1:7" x14ac:dyDescent="0.3">
      <c r="A1390">
        <v>1388</v>
      </c>
      <c r="B1390">
        <v>2021</v>
      </c>
      <c r="C1390">
        <v>11</v>
      </c>
      <c r="D1390" t="s">
        <v>536</v>
      </c>
      <c r="E1390" s="1">
        <v>373211235.00196397</v>
      </c>
      <c r="F1390">
        <v>109.092922536085</v>
      </c>
      <c r="G1390" t="s">
        <v>462</v>
      </c>
    </row>
    <row r="1391" spans="1:7" x14ac:dyDescent="0.3">
      <c r="A1391">
        <v>1389</v>
      </c>
      <c r="B1391">
        <v>2021</v>
      </c>
      <c r="C1391">
        <v>11</v>
      </c>
      <c r="D1391" t="s">
        <v>537</v>
      </c>
      <c r="E1391" s="1">
        <v>764163399.39539194</v>
      </c>
      <c r="F1391">
        <v>104.28759249635</v>
      </c>
      <c r="G1391" t="s">
        <v>462</v>
      </c>
    </row>
    <row r="1392" spans="1:7" x14ac:dyDescent="0.3">
      <c r="A1392">
        <v>1390</v>
      </c>
      <c r="B1392">
        <v>2021</v>
      </c>
      <c r="C1392">
        <v>11</v>
      </c>
      <c r="D1392" t="s">
        <v>538</v>
      </c>
      <c r="E1392" s="1">
        <v>858617816.921067</v>
      </c>
      <c r="F1392">
        <v>107.838283211434</v>
      </c>
      <c r="G1392" t="s">
        <v>462</v>
      </c>
    </row>
    <row r="1393" spans="1:7" x14ac:dyDescent="0.3">
      <c r="A1393">
        <v>1391</v>
      </c>
      <c r="B1393">
        <v>2021</v>
      </c>
      <c r="C1393">
        <v>11</v>
      </c>
      <c r="D1393" t="s">
        <v>539</v>
      </c>
      <c r="E1393" s="1">
        <v>876370174.59050906</v>
      </c>
      <c r="F1393">
        <v>110.182863422914</v>
      </c>
      <c r="G1393" t="s">
        <v>462</v>
      </c>
    </row>
    <row r="1394" spans="1:7" x14ac:dyDescent="0.3">
      <c r="A1394">
        <v>1392</v>
      </c>
      <c r="B1394">
        <v>2021</v>
      </c>
      <c r="C1394">
        <v>11</v>
      </c>
      <c r="D1394" t="s">
        <v>540</v>
      </c>
      <c r="E1394" s="1">
        <v>804741499.92764294</v>
      </c>
      <c r="F1394">
        <v>122.79263029484</v>
      </c>
      <c r="G1394" t="s">
        <v>462</v>
      </c>
    </row>
    <row r="1395" spans="1:7" x14ac:dyDescent="0.3">
      <c r="A1395">
        <v>1393</v>
      </c>
      <c r="B1395">
        <v>2021</v>
      </c>
      <c r="C1395">
        <v>11</v>
      </c>
      <c r="D1395" t="s">
        <v>541</v>
      </c>
      <c r="E1395" s="1">
        <v>617861605.73586905</v>
      </c>
      <c r="F1395">
        <v>79.833764109919599</v>
      </c>
      <c r="G1395" t="s">
        <v>462</v>
      </c>
    </row>
    <row r="1396" spans="1:7" x14ac:dyDescent="0.3">
      <c r="A1396">
        <v>1394</v>
      </c>
      <c r="B1396">
        <v>2021</v>
      </c>
      <c r="C1396">
        <v>11</v>
      </c>
      <c r="D1396" t="s">
        <v>542</v>
      </c>
      <c r="E1396" s="1">
        <v>785791940.80956101</v>
      </c>
      <c r="F1396">
        <v>108.901311022386</v>
      </c>
      <c r="G1396" t="s">
        <v>462</v>
      </c>
    </row>
    <row r="1397" spans="1:7" x14ac:dyDescent="0.3">
      <c r="A1397">
        <v>1395</v>
      </c>
      <c r="B1397">
        <v>2021</v>
      </c>
      <c r="C1397">
        <v>11</v>
      </c>
      <c r="D1397" t="s">
        <v>543</v>
      </c>
      <c r="E1397" s="1">
        <v>750150320.80952597</v>
      </c>
      <c r="F1397">
        <v>88.6788026426741</v>
      </c>
      <c r="G1397" t="s">
        <v>462</v>
      </c>
    </row>
    <row r="1398" spans="1:7" x14ac:dyDescent="0.3">
      <c r="A1398">
        <v>1396</v>
      </c>
      <c r="B1398">
        <v>2021</v>
      </c>
      <c r="C1398">
        <v>11</v>
      </c>
      <c r="D1398" t="s">
        <v>544</v>
      </c>
      <c r="E1398" s="1">
        <v>601347817.74143004</v>
      </c>
      <c r="F1398">
        <v>132.881813299367</v>
      </c>
      <c r="G1398" t="s">
        <v>462</v>
      </c>
    </row>
    <row r="1399" spans="1:7" x14ac:dyDescent="0.3">
      <c r="A1399">
        <v>1397</v>
      </c>
      <c r="B1399">
        <v>2021</v>
      </c>
      <c r="C1399">
        <v>11</v>
      </c>
      <c r="D1399" t="s">
        <v>545</v>
      </c>
      <c r="E1399" s="1">
        <v>261838880.85448599</v>
      </c>
      <c r="F1399">
        <v>122.034176642996</v>
      </c>
      <c r="G1399" t="s">
        <v>462</v>
      </c>
    </row>
    <row r="1400" spans="1:7" x14ac:dyDescent="0.3">
      <c r="A1400">
        <v>1398</v>
      </c>
      <c r="B1400">
        <v>2021</v>
      </c>
      <c r="C1400">
        <v>11</v>
      </c>
      <c r="D1400" t="s">
        <v>546</v>
      </c>
      <c r="E1400" s="1">
        <v>1009812130.74394</v>
      </c>
      <c r="F1400">
        <v>116.201031728085</v>
      </c>
      <c r="G1400" t="s">
        <v>462</v>
      </c>
    </row>
    <row r="1401" spans="1:7" x14ac:dyDescent="0.3">
      <c r="A1401">
        <v>1399</v>
      </c>
      <c r="B1401">
        <v>2021</v>
      </c>
      <c r="C1401">
        <v>11</v>
      </c>
      <c r="D1401" t="s">
        <v>547</v>
      </c>
      <c r="E1401" s="1">
        <v>213505756.37323001</v>
      </c>
      <c r="F1401">
        <v>121.57670216031499</v>
      </c>
      <c r="G1401" t="s">
        <v>462</v>
      </c>
    </row>
    <row r="1402" spans="1:7" x14ac:dyDescent="0.3">
      <c r="A1402">
        <v>1400</v>
      </c>
      <c r="B1402">
        <v>2021</v>
      </c>
      <c r="C1402">
        <v>11</v>
      </c>
      <c r="D1402" t="s">
        <v>548</v>
      </c>
      <c r="E1402" s="1">
        <v>330653653.57891899</v>
      </c>
      <c r="F1402">
        <v>118.06929554052201</v>
      </c>
      <c r="G1402" t="s">
        <v>462</v>
      </c>
    </row>
    <row r="1403" spans="1:7" x14ac:dyDescent="0.3">
      <c r="A1403">
        <v>1401</v>
      </c>
      <c r="B1403">
        <v>2021</v>
      </c>
      <c r="C1403">
        <v>11</v>
      </c>
      <c r="D1403" t="s">
        <v>549</v>
      </c>
      <c r="E1403" s="1">
        <v>340317473.27624798</v>
      </c>
      <c r="F1403">
        <v>101.01404672987999</v>
      </c>
      <c r="G1403" t="s">
        <v>462</v>
      </c>
    </row>
    <row r="1404" spans="1:7" x14ac:dyDescent="0.3">
      <c r="A1404">
        <v>1402</v>
      </c>
      <c r="B1404">
        <v>2021</v>
      </c>
      <c r="C1404">
        <v>11</v>
      </c>
      <c r="D1404" t="s">
        <v>550</v>
      </c>
      <c r="E1404" s="1">
        <v>462902185.90183997</v>
      </c>
      <c r="F1404">
        <v>168.240297437876</v>
      </c>
      <c r="G1404" t="s">
        <v>462</v>
      </c>
    </row>
    <row r="1405" spans="1:7" x14ac:dyDescent="0.3">
      <c r="A1405">
        <v>1403</v>
      </c>
      <c r="B1405">
        <v>2021</v>
      </c>
      <c r="C1405">
        <v>11</v>
      </c>
      <c r="D1405" t="s">
        <v>551</v>
      </c>
      <c r="E1405" s="1">
        <v>2890170317.8875699</v>
      </c>
      <c r="F1405">
        <v>153.620099312512</v>
      </c>
      <c r="G1405" t="s">
        <v>462</v>
      </c>
    </row>
    <row r="1406" spans="1:7" x14ac:dyDescent="0.3">
      <c r="A1406">
        <v>1404</v>
      </c>
      <c r="B1406">
        <v>2021</v>
      </c>
      <c r="C1406">
        <v>11</v>
      </c>
      <c r="D1406" t="s">
        <v>552</v>
      </c>
      <c r="E1406" s="1">
        <v>3535028312.8468199</v>
      </c>
      <c r="F1406">
        <v>151.75904822374901</v>
      </c>
      <c r="G1406" t="s">
        <v>462</v>
      </c>
    </row>
    <row r="1407" spans="1:7" x14ac:dyDescent="0.3">
      <c r="A1407">
        <v>1405</v>
      </c>
      <c r="B1407">
        <v>2021</v>
      </c>
      <c r="C1407">
        <v>11</v>
      </c>
      <c r="D1407" t="s">
        <v>553</v>
      </c>
      <c r="E1407" s="1">
        <v>2894598812.1732001</v>
      </c>
      <c r="F1407">
        <v>90.298970136641202</v>
      </c>
      <c r="G1407" t="s">
        <v>462</v>
      </c>
    </row>
    <row r="1408" spans="1:7" x14ac:dyDescent="0.3">
      <c r="A1408">
        <v>1406</v>
      </c>
      <c r="B1408">
        <v>2021</v>
      </c>
      <c r="C1408">
        <v>11</v>
      </c>
      <c r="D1408" t="s">
        <v>554</v>
      </c>
      <c r="E1408" s="1">
        <v>1452632504.0955</v>
      </c>
      <c r="F1408">
        <v>72.3510722415826</v>
      </c>
      <c r="G1408" t="s">
        <v>462</v>
      </c>
    </row>
    <row r="1409" spans="1:7" x14ac:dyDescent="0.3">
      <c r="A1409">
        <v>1407</v>
      </c>
      <c r="B1409">
        <v>2021</v>
      </c>
      <c r="C1409">
        <v>11</v>
      </c>
      <c r="D1409" t="s">
        <v>555</v>
      </c>
      <c r="E1409" s="1">
        <v>2721023818.0155802</v>
      </c>
      <c r="F1409">
        <v>74.165337973512905</v>
      </c>
      <c r="G1409" t="s">
        <v>462</v>
      </c>
    </row>
    <row r="1410" spans="1:7" x14ac:dyDescent="0.3">
      <c r="A1410">
        <v>1408</v>
      </c>
      <c r="B1410">
        <v>2021</v>
      </c>
      <c r="C1410">
        <v>11</v>
      </c>
      <c r="D1410" t="s">
        <v>556</v>
      </c>
      <c r="E1410" s="1">
        <v>1004231976.22276</v>
      </c>
      <c r="F1410">
        <v>117.440352078974</v>
      </c>
      <c r="G1410" t="s">
        <v>462</v>
      </c>
    </row>
    <row r="1411" spans="1:7" x14ac:dyDescent="0.3">
      <c r="A1411">
        <v>1409</v>
      </c>
      <c r="B1411">
        <v>2021</v>
      </c>
      <c r="C1411">
        <v>11</v>
      </c>
      <c r="D1411" t="s">
        <v>557</v>
      </c>
      <c r="E1411" s="1">
        <v>913746055.18789399</v>
      </c>
      <c r="F1411">
        <v>84.694788240742497</v>
      </c>
      <c r="G1411" t="s">
        <v>462</v>
      </c>
    </row>
    <row r="1412" spans="1:7" x14ac:dyDescent="0.3">
      <c r="A1412">
        <v>1410</v>
      </c>
      <c r="B1412">
        <v>2021</v>
      </c>
      <c r="C1412">
        <v>12</v>
      </c>
      <c r="E1412" s="1">
        <v>60992067.262107402</v>
      </c>
      <c r="F1412">
        <v>79.546906149178199</v>
      </c>
      <c r="G1412" t="s">
        <v>462</v>
      </c>
    </row>
    <row r="1413" spans="1:7" x14ac:dyDescent="0.3">
      <c r="A1413">
        <v>1411</v>
      </c>
      <c r="B1413">
        <v>2021</v>
      </c>
      <c r="C1413">
        <v>12</v>
      </c>
      <c r="D1413" t="s">
        <v>529</v>
      </c>
      <c r="E1413" s="1">
        <v>391883147.09036702</v>
      </c>
      <c r="F1413">
        <v>82.8031656533919</v>
      </c>
      <c r="G1413" t="s">
        <v>462</v>
      </c>
    </row>
    <row r="1414" spans="1:7" x14ac:dyDescent="0.3">
      <c r="A1414">
        <v>1412</v>
      </c>
      <c r="B1414">
        <v>2021</v>
      </c>
      <c r="C1414">
        <v>12</v>
      </c>
      <c r="D1414" t="s">
        <v>530</v>
      </c>
      <c r="E1414" s="1">
        <v>721005101.94005406</v>
      </c>
      <c r="F1414">
        <v>79.267880369600803</v>
      </c>
      <c r="G1414" t="s">
        <v>462</v>
      </c>
    </row>
    <row r="1415" spans="1:7" x14ac:dyDescent="0.3">
      <c r="A1415">
        <v>1413</v>
      </c>
      <c r="B1415">
        <v>2021</v>
      </c>
      <c r="C1415">
        <v>12</v>
      </c>
      <c r="D1415" t="s">
        <v>531</v>
      </c>
      <c r="E1415" s="1">
        <v>517904900.35716701</v>
      </c>
      <c r="F1415">
        <v>67.648207742821498</v>
      </c>
      <c r="G1415" t="s">
        <v>462</v>
      </c>
    </row>
    <row r="1416" spans="1:7" x14ac:dyDescent="0.3">
      <c r="A1416">
        <v>1414</v>
      </c>
      <c r="B1416">
        <v>2021</v>
      </c>
      <c r="C1416">
        <v>12</v>
      </c>
      <c r="D1416" t="s">
        <v>532</v>
      </c>
      <c r="E1416" s="1">
        <v>913605349.20931494</v>
      </c>
      <c r="F1416">
        <v>46.318415146747299</v>
      </c>
      <c r="G1416" t="s">
        <v>462</v>
      </c>
    </row>
    <row r="1417" spans="1:7" x14ac:dyDescent="0.3">
      <c r="A1417">
        <v>1415</v>
      </c>
      <c r="B1417">
        <v>2021</v>
      </c>
      <c r="C1417">
        <v>12</v>
      </c>
      <c r="D1417" t="s">
        <v>533</v>
      </c>
      <c r="E1417" s="1">
        <v>442592850.86188501</v>
      </c>
      <c r="F1417">
        <v>61.609665039968696</v>
      </c>
      <c r="G1417" t="s">
        <v>462</v>
      </c>
    </row>
    <row r="1418" spans="1:7" x14ac:dyDescent="0.3">
      <c r="A1418">
        <v>1416</v>
      </c>
      <c r="B1418">
        <v>2021</v>
      </c>
      <c r="C1418">
        <v>12</v>
      </c>
      <c r="D1418" t="s">
        <v>534</v>
      </c>
      <c r="E1418" s="1">
        <v>268896321.02501398</v>
      </c>
      <c r="F1418">
        <v>85.802656301918006</v>
      </c>
      <c r="G1418" t="s">
        <v>462</v>
      </c>
    </row>
    <row r="1419" spans="1:7" x14ac:dyDescent="0.3">
      <c r="A1419">
        <v>1417</v>
      </c>
      <c r="B1419">
        <v>2021</v>
      </c>
      <c r="C1419">
        <v>12</v>
      </c>
      <c r="D1419" t="s">
        <v>535</v>
      </c>
      <c r="E1419" s="1">
        <v>374438633.30586201</v>
      </c>
      <c r="F1419">
        <v>52.661855828771401</v>
      </c>
      <c r="G1419" t="s">
        <v>462</v>
      </c>
    </row>
    <row r="1420" spans="1:7" x14ac:dyDescent="0.3">
      <c r="A1420">
        <v>1418</v>
      </c>
      <c r="B1420">
        <v>2021</v>
      </c>
      <c r="C1420">
        <v>12</v>
      </c>
      <c r="D1420" t="s">
        <v>536</v>
      </c>
      <c r="E1420" s="1">
        <v>373211235.00196397</v>
      </c>
      <c r="F1420">
        <v>100.771817097484</v>
      </c>
      <c r="G1420" t="s">
        <v>462</v>
      </c>
    </row>
    <row r="1421" spans="1:7" x14ac:dyDescent="0.3">
      <c r="A1421">
        <v>1419</v>
      </c>
      <c r="B1421">
        <v>2021</v>
      </c>
      <c r="C1421">
        <v>12</v>
      </c>
      <c r="D1421" t="s">
        <v>537</v>
      </c>
      <c r="E1421" s="1">
        <v>764163399.39539194</v>
      </c>
      <c r="F1421">
        <v>82.986595267624907</v>
      </c>
      <c r="G1421" t="s">
        <v>462</v>
      </c>
    </row>
    <row r="1422" spans="1:7" x14ac:dyDescent="0.3">
      <c r="A1422">
        <v>1420</v>
      </c>
      <c r="B1422">
        <v>2021</v>
      </c>
      <c r="C1422">
        <v>12</v>
      </c>
      <c r="D1422" t="s">
        <v>538</v>
      </c>
      <c r="E1422" s="1">
        <v>858617816.921067</v>
      </c>
      <c r="F1422">
        <v>80.3477163387779</v>
      </c>
      <c r="G1422" t="s">
        <v>462</v>
      </c>
    </row>
    <row r="1423" spans="1:7" x14ac:dyDescent="0.3">
      <c r="A1423">
        <v>1421</v>
      </c>
      <c r="B1423">
        <v>2021</v>
      </c>
      <c r="C1423">
        <v>12</v>
      </c>
      <c r="D1423" t="s">
        <v>539</v>
      </c>
      <c r="E1423" s="1">
        <v>876370174.59050906</v>
      </c>
      <c r="F1423">
        <v>91.691022769211202</v>
      </c>
      <c r="G1423" t="s">
        <v>462</v>
      </c>
    </row>
    <row r="1424" spans="1:7" x14ac:dyDescent="0.3">
      <c r="A1424">
        <v>1422</v>
      </c>
      <c r="B1424">
        <v>2021</v>
      </c>
      <c r="C1424">
        <v>12</v>
      </c>
      <c r="D1424" t="s">
        <v>540</v>
      </c>
      <c r="E1424" s="1">
        <v>804741499.92764294</v>
      </c>
      <c r="F1424">
        <v>89.623639638017806</v>
      </c>
      <c r="G1424" t="s">
        <v>462</v>
      </c>
    </row>
    <row r="1425" spans="1:7" x14ac:dyDescent="0.3">
      <c r="A1425">
        <v>1423</v>
      </c>
      <c r="B1425">
        <v>2021</v>
      </c>
      <c r="C1425">
        <v>12</v>
      </c>
      <c r="D1425" t="s">
        <v>541</v>
      </c>
      <c r="E1425" s="1">
        <v>617861605.73586905</v>
      </c>
      <c r="F1425">
        <v>71.995835042147405</v>
      </c>
      <c r="G1425" t="s">
        <v>462</v>
      </c>
    </row>
    <row r="1426" spans="1:7" x14ac:dyDescent="0.3">
      <c r="A1426">
        <v>1424</v>
      </c>
      <c r="B1426">
        <v>2021</v>
      </c>
      <c r="C1426">
        <v>12</v>
      </c>
      <c r="D1426" t="s">
        <v>542</v>
      </c>
      <c r="E1426" s="1">
        <v>785791940.80956101</v>
      </c>
      <c r="F1426">
        <v>87.518278927548593</v>
      </c>
      <c r="G1426" t="s">
        <v>462</v>
      </c>
    </row>
    <row r="1427" spans="1:7" x14ac:dyDescent="0.3">
      <c r="A1427">
        <v>1425</v>
      </c>
      <c r="B1427">
        <v>2021</v>
      </c>
      <c r="C1427">
        <v>12</v>
      </c>
      <c r="D1427" t="s">
        <v>543</v>
      </c>
      <c r="E1427" s="1">
        <v>750150320.80952597</v>
      </c>
      <c r="F1427">
        <v>61.011776362593501</v>
      </c>
      <c r="G1427" t="s">
        <v>462</v>
      </c>
    </row>
    <row r="1428" spans="1:7" x14ac:dyDescent="0.3">
      <c r="A1428">
        <v>1426</v>
      </c>
      <c r="B1428">
        <v>2021</v>
      </c>
      <c r="C1428">
        <v>12</v>
      </c>
      <c r="D1428" t="s">
        <v>544</v>
      </c>
      <c r="E1428" s="1">
        <v>601347817.74143004</v>
      </c>
      <c r="F1428">
        <v>114.935622877949</v>
      </c>
      <c r="G1428" t="s">
        <v>462</v>
      </c>
    </row>
    <row r="1429" spans="1:7" x14ac:dyDescent="0.3">
      <c r="A1429">
        <v>1427</v>
      </c>
      <c r="B1429">
        <v>2021</v>
      </c>
      <c r="C1429">
        <v>12</v>
      </c>
      <c r="D1429" t="s">
        <v>545</v>
      </c>
      <c r="E1429" s="1">
        <v>261838880.85448599</v>
      </c>
      <c r="F1429">
        <v>78.470135897153497</v>
      </c>
      <c r="G1429" t="s">
        <v>462</v>
      </c>
    </row>
    <row r="1430" spans="1:7" x14ac:dyDescent="0.3">
      <c r="A1430">
        <v>1428</v>
      </c>
      <c r="B1430">
        <v>2021</v>
      </c>
      <c r="C1430">
        <v>12</v>
      </c>
      <c r="D1430" t="s">
        <v>546</v>
      </c>
      <c r="E1430" s="1">
        <v>1009812130.74394</v>
      </c>
      <c r="F1430">
        <v>85.238094139506202</v>
      </c>
      <c r="G1430" t="s">
        <v>462</v>
      </c>
    </row>
    <row r="1431" spans="1:7" x14ac:dyDescent="0.3">
      <c r="A1431">
        <v>1429</v>
      </c>
      <c r="B1431">
        <v>2021</v>
      </c>
      <c r="C1431">
        <v>12</v>
      </c>
      <c r="D1431" t="s">
        <v>547</v>
      </c>
      <c r="E1431" s="1">
        <v>213505756.37323001</v>
      </c>
      <c r="F1431">
        <v>81.841154245145802</v>
      </c>
      <c r="G1431" t="s">
        <v>462</v>
      </c>
    </row>
    <row r="1432" spans="1:7" x14ac:dyDescent="0.3">
      <c r="A1432">
        <v>1430</v>
      </c>
      <c r="B1432">
        <v>2021</v>
      </c>
      <c r="C1432">
        <v>12</v>
      </c>
      <c r="D1432" t="s">
        <v>548</v>
      </c>
      <c r="E1432" s="1">
        <v>330653653.57891899</v>
      </c>
      <c r="F1432">
        <v>90.642880926247699</v>
      </c>
      <c r="G1432" t="s">
        <v>462</v>
      </c>
    </row>
    <row r="1433" spans="1:7" x14ac:dyDescent="0.3">
      <c r="A1433">
        <v>1431</v>
      </c>
      <c r="B1433">
        <v>2021</v>
      </c>
      <c r="C1433">
        <v>12</v>
      </c>
      <c r="D1433" t="s">
        <v>549</v>
      </c>
      <c r="E1433" s="1">
        <v>340317473.27624798</v>
      </c>
      <c r="F1433">
        <v>65.6402279504359</v>
      </c>
      <c r="G1433" t="s">
        <v>462</v>
      </c>
    </row>
    <row r="1434" spans="1:7" x14ac:dyDescent="0.3">
      <c r="A1434">
        <v>1432</v>
      </c>
      <c r="B1434">
        <v>2021</v>
      </c>
      <c r="C1434">
        <v>12</v>
      </c>
      <c r="D1434" t="s">
        <v>550</v>
      </c>
      <c r="E1434" s="1">
        <v>462902185.90183997</v>
      </c>
      <c r="F1434">
        <v>110.618137927681</v>
      </c>
      <c r="G1434" t="s">
        <v>462</v>
      </c>
    </row>
    <row r="1435" spans="1:7" x14ac:dyDescent="0.3">
      <c r="A1435">
        <v>1433</v>
      </c>
      <c r="B1435">
        <v>2021</v>
      </c>
      <c r="C1435">
        <v>12</v>
      </c>
      <c r="D1435" t="s">
        <v>551</v>
      </c>
      <c r="E1435" s="1">
        <v>2890170317.8875699</v>
      </c>
      <c r="F1435">
        <v>116.16954212575899</v>
      </c>
      <c r="G1435" t="s">
        <v>462</v>
      </c>
    </row>
    <row r="1436" spans="1:7" x14ac:dyDescent="0.3">
      <c r="A1436">
        <v>1434</v>
      </c>
      <c r="B1436">
        <v>2021</v>
      </c>
      <c r="C1436">
        <v>12</v>
      </c>
      <c r="D1436" t="s">
        <v>552</v>
      </c>
      <c r="E1436" s="1">
        <v>3535028312.8468199</v>
      </c>
      <c r="F1436">
        <v>120.29831161037499</v>
      </c>
      <c r="G1436" t="s">
        <v>462</v>
      </c>
    </row>
    <row r="1437" spans="1:7" x14ac:dyDescent="0.3">
      <c r="A1437">
        <v>1435</v>
      </c>
      <c r="B1437">
        <v>2021</v>
      </c>
      <c r="C1437">
        <v>12</v>
      </c>
      <c r="D1437" t="s">
        <v>553</v>
      </c>
      <c r="E1437" s="1">
        <v>2894598812.1732001</v>
      </c>
      <c r="F1437">
        <v>78.626464716854898</v>
      </c>
      <c r="G1437" t="s">
        <v>462</v>
      </c>
    </row>
    <row r="1438" spans="1:7" x14ac:dyDescent="0.3">
      <c r="A1438">
        <v>1436</v>
      </c>
      <c r="B1438">
        <v>2021</v>
      </c>
      <c r="C1438">
        <v>12</v>
      </c>
      <c r="D1438" t="s">
        <v>554</v>
      </c>
      <c r="E1438" s="1">
        <v>1452632504.0955</v>
      </c>
      <c r="F1438">
        <v>75.048866180006101</v>
      </c>
      <c r="G1438" t="s">
        <v>462</v>
      </c>
    </row>
    <row r="1439" spans="1:7" x14ac:dyDescent="0.3">
      <c r="A1439">
        <v>1437</v>
      </c>
      <c r="B1439">
        <v>2021</v>
      </c>
      <c r="C1439">
        <v>12</v>
      </c>
      <c r="D1439" t="s">
        <v>555</v>
      </c>
      <c r="E1439" s="1">
        <v>2721023818.0155802</v>
      </c>
      <c r="F1439">
        <v>73.827831035724998</v>
      </c>
      <c r="G1439" t="s">
        <v>462</v>
      </c>
    </row>
    <row r="1440" spans="1:7" x14ac:dyDescent="0.3">
      <c r="A1440">
        <v>1438</v>
      </c>
      <c r="B1440">
        <v>2021</v>
      </c>
      <c r="C1440">
        <v>12</v>
      </c>
      <c r="D1440" t="s">
        <v>556</v>
      </c>
      <c r="E1440" s="1">
        <v>1004231976.22276</v>
      </c>
      <c r="F1440">
        <v>90.142050471458305</v>
      </c>
      <c r="G1440" t="s">
        <v>462</v>
      </c>
    </row>
    <row r="1441" spans="1:7" x14ac:dyDescent="0.3">
      <c r="A1441">
        <v>1439</v>
      </c>
      <c r="B1441">
        <v>2021</v>
      </c>
      <c r="C1441">
        <v>12</v>
      </c>
      <c r="D1441" t="s">
        <v>557</v>
      </c>
      <c r="E1441" s="1">
        <v>913746055.18789399</v>
      </c>
      <c r="F1441">
        <v>80.380342275862304</v>
      </c>
      <c r="G1441" t="s">
        <v>462</v>
      </c>
    </row>
    <row r="1442" spans="1:7" x14ac:dyDescent="0.3">
      <c r="A1442">
        <v>1440</v>
      </c>
      <c r="B1442">
        <v>2022</v>
      </c>
      <c r="C1442">
        <v>1</v>
      </c>
      <c r="E1442" s="1">
        <v>60992067.262107402</v>
      </c>
      <c r="F1442">
        <v>153.908836856032</v>
      </c>
      <c r="G1442" t="s">
        <v>462</v>
      </c>
    </row>
    <row r="1443" spans="1:7" x14ac:dyDescent="0.3">
      <c r="A1443">
        <v>1441</v>
      </c>
      <c r="B1443">
        <v>2022</v>
      </c>
      <c r="C1443">
        <v>1</v>
      </c>
      <c r="D1443" t="s">
        <v>529</v>
      </c>
      <c r="E1443" s="1">
        <v>391883147.09036702</v>
      </c>
      <c r="F1443">
        <v>127.08078032813999</v>
      </c>
      <c r="G1443" t="s">
        <v>462</v>
      </c>
    </row>
    <row r="1444" spans="1:7" x14ac:dyDescent="0.3">
      <c r="A1444">
        <v>1442</v>
      </c>
      <c r="B1444">
        <v>2022</v>
      </c>
      <c r="C1444">
        <v>1</v>
      </c>
      <c r="D1444" t="s">
        <v>530</v>
      </c>
      <c r="E1444" s="1">
        <v>721005101.94005406</v>
      </c>
      <c r="F1444">
        <v>121.87103796718399</v>
      </c>
      <c r="G1444" t="s">
        <v>462</v>
      </c>
    </row>
    <row r="1445" spans="1:7" x14ac:dyDescent="0.3">
      <c r="A1445">
        <v>1443</v>
      </c>
      <c r="B1445">
        <v>2022</v>
      </c>
      <c r="C1445">
        <v>1</v>
      </c>
      <c r="D1445" t="s">
        <v>531</v>
      </c>
      <c r="E1445" s="1">
        <v>517904900.35716701</v>
      </c>
      <c r="F1445">
        <v>99.341213000016594</v>
      </c>
      <c r="G1445" t="s">
        <v>462</v>
      </c>
    </row>
    <row r="1446" spans="1:7" x14ac:dyDescent="0.3">
      <c r="A1446">
        <v>1444</v>
      </c>
      <c r="B1446">
        <v>2022</v>
      </c>
      <c r="C1446">
        <v>1</v>
      </c>
      <c r="D1446" t="s">
        <v>532</v>
      </c>
      <c r="E1446" s="1">
        <v>913605349.20931494</v>
      </c>
      <c r="F1446">
        <v>66.601743232545999</v>
      </c>
      <c r="G1446" t="s">
        <v>462</v>
      </c>
    </row>
    <row r="1447" spans="1:7" x14ac:dyDescent="0.3">
      <c r="A1447">
        <v>1445</v>
      </c>
      <c r="B1447">
        <v>2022</v>
      </c>
      <c r="C1447">
        <v>1</v>
      </c>
      <c r="D1447" t="s">
        <v>533</v>
      </c>
      <c r="E1447" s="1">
        <v>442592850.86188501</v>
      </c>
      <c r="F1447">
        <v>77.475448860990397</v>
      </c>
      <c r="G1447" t="s">
        <v>462</v>
      </c>
    </row>
    <row r="1448" spans="1:7" x14ac:dyDescent="0.3">
      <c r="A1448">
        <v>1446</v>
      </c>
      <c r="B1448">
        <v>2022</v>
      </c>
      <c r="C1448">
        <v>1</v>
      </c>
      <c r="D1448" t="s">
        <v>534</v>
      </c>
      <c r="E1448" s="1">
        <v>268896321.02501398</v>
      </c>
      <c r="F1448">
        <v>125.663865180573</v>
      </c>
      <c r="G1448" t="s">
        <v>462</v>
      </c>
    </row>
    <row r="1449" spans="1:7" x14ac:dyDescent="0.3">
      <c r="A1449">
        <v>1447</v>
      </c>
      <c r="B1449">
        <v>2022</v>
      </c>
      <c r="C1449">
        <v>1</v>
      </c>
      <c r="D1449" t="s">
        <v>535</v>
      </c>
      <c r="E1449" s="1">
        <v>374438633.30586201</v>
      </c>
      <c r="F1449">
        <v>72.533044442265705</v>
      </c>
      <c r="G1449" t="s">
        <v>462</v>
      </c>
    </row>
    <row r="1450" spans="1:7" x14ac:dyDescent="0.3">
      <c r="A1450">
        <v>1448</v>
      </c>
      <c r="B1450">
        <v>2022</v>
      </c>
      <c r="C1450">
        <v>1</v>
      </c>
      <c r="D1450" t="s">
        <v>536</v>
      </c>
      <c r="E1450" s="1">
        <v>373211235.00196397</v>
      </c>
      <c r="F1450">
        <v>156.66780086388599</v>
      </c>
      <c r="G1450" t="s">
        <v>462</v>
      </c>
    </row>
    <row r="1451" spans="1:7" x14ac:dyDescent="0.3">
      <c r="A1451">
        <v>1449</v>
      </c>
      <c r="B1451">
        <v>2022</v>
      </c>
      <c r="C1451">
        <v>1</v>
      </c>
      <c r="D1451" t="s">
        <v>537</v>
      </c>
      <c r="E1451" s="1">
        <v>764163399.39539194</v>
      </c>
      <c r="F1451">
        <v>129.931689460293</v>
      </c>
      <c r="G1451" t="s">
        <v>462</v>
      </c>
    </row>
    <row r="1452" spans="1:7" x14ac:dyDescent="0.3">
      <c r="A1452">
        <v>1450</v>
      </c>
      <c r="B1452">
        <v>2022</v>
      </c>
      <c r="C1452">
        <v>1</v>
      </c>
      <c r="D1452" t="s">
        <v>538</v>
      </c>
      <c r="E1452" s="1">
        <v>858617816.921067</v>
      </c>
      <c r="F1452">
        <v>133.982041395821</v>
      </c>
      <c r="G1452" t="s">
        <v>462</v>
      </c>
    </row>
    <row r="1453" spans="1:7" x14ac:dyDescent="0.3">
      <c r="A1453">
        <v>1451</v>
      </c>
      <c r="B1453">
        <v>2022</v>
      </c>
      <c r="C1453">
        <v>1</v>
      </c>
      <c r="D1453" t="s">
        <v>539</v>
      </c>
      <c r="E1453" s="1">
        <v>876370174.59050906</v>
      </c>
      <c r="F1453">
        <v>151.85597230602701</v>
      </c>
      <c r="G1453" t="s">
        <v>462</v>
      </c>
    </row>
    <row r="1454" spans="1:7" x14ac:dyDescent="0.3">
      <c r="A1454">
        <v>1452</v>
      </c>
      <c r="B1454">
        <v>2022</v>
      </c>
      <c r="C1454">
        <v>1</v>
      </c>
      <c r="D1454" t="s">
        <v>540</v>
      </c>
      <c r="E1454" s="1">
        <v>804741499.92764294</v>
      </c>
      <c r="F1454">
        <v>140.21902494422901</v>
      </c>
      <c r="G1454" t="s">
        <v>462</v>
      </c>
    </row>
    <row r="1455" spans="1:7" x14ac:dyDescent="0.3">
      <c r="A1455">
        <v>1453</v>
      </c>
      <c r="B1455">
        <v>2022</v>
      </c>
      <c r="C1455">
        <v>1</v>
      </c>
      <c r="D1455" t="s">
        <v>541</v>
      </c>
      <c r="E1455" s="1">
        <v>617861605.73586905</v>
      </c>
      <c r="F1455">
        <v>132.312585909587</v>
      </c>
      <c r="G1455" t="s">
        <v>462</v>
      </c>
    </row>
    <row r="1456" spans="1:7" x14ac:dyDescent="0.3">
      <c r="A1456">
        <v>1454</v>
      </c>
      <c r="B1456">
        <v>2022</v>
      </c>
      <c r="C1456">
        <v>1</v>
      </c>
      <c r="D1456" t="s">
        <v>542</v>
      </c>
      <c r="E1456" s="1">
        <v>785791940.80956101</v>
      </c>
      <c r="F1456">
        <v>130.22543248618999</v>
      </c>
      <c r="G1456" t="s">
        <v>462</v>
      </c>
    </row>
    <row r="1457" spans="1:7" x14ac:dyDescent="0.3">
      <c r="A1457">
        <v>1455</v>
      </c>
      <c r="B1457">
        <v>2022</v>
      </c>
      <c r="C1457">
        <v>1</v>
      </c>
      <c r="D1457" t="s">
        <v>543</v>
      </c>
      <c r="E1457" s="1">
        <v>750150320.80952597</v>
      </c>
      <c r="F1457">
        <v>108.05994106067401</v>
      </c>
      <c r="G1457" t="s">
        <v>462</v>
      </c>
    </row>
    <row r="1458" spans="1:7" x14ac:dyDescent="0.3">
      <c r="A1458">
        <v>1456</v>
      </c>
      <c r="B1458">
        <v>2022</v>
      </c>
      <c r="C1458">
        <v>1</v>
      </c>
      <c r="D1458" t="s">
        <v>544</v>
      </c>
      <c r="E1458" s="1">
        <v>601347817.74143004</v>
      </c>
      <c r="F1458">
        <v>162.555905354819</v>
      </c>
      <c r="G1458" t="s">
        <v>462</v>
      </c>
    </row>
    <row r="1459" spans="1:7" x14ac:dyDescent="0.3">
      <c r="A1459">
        <v>1457</v>
      </c>
      <c r="B1459">
        <v>2022</v>
      </c>
      <c r="C1459">
        <v>1</v>
      </c>
      <c r="D1459" t="s">
        <v>545</v>
      </c>
      <c r="E1459" s="1">
        <v>261838880.85448599</v>
      </c>
      <c r="F1459">
        <v>138.97339759363601</v>
      </c>
      <c r="G1459" t="s">
        <v>462</v>
      </c>
    </row>
    <row r="1460" spans="1:7" x14ac:dyDescent="0.3">
      <c r="A1460">
        <v>1458</v>
      </c>
      <c r="B1460">
        <v>2022</v>
      </c>
      <c r="C1460">
        <v>1</v>
      </c>
      <c r="D1460" t="s">
        <v>546</v>
      </c>
      <c r="E1460" s="1">
        <v>1009812130.74394</v>
      </c>
      <c r="F1460">
        <v>143.33060175622799</v>
      </c>
      <c r="G1460" t="s">
        <v>462</v>
      </c>
    </row>
    <row r="1461" spans="1:7" x14ac:dyDescent="0.3">
      <c r="A1461">
        <v>1459</v>
      </c>
      <c r="B1461">
        <v>2022</v>
      </c>
      <c r="C1461">
        <v>1</v>
      </c>
      <c r="D1461" t="s">
        <v>547</v>
      </c>
      <c r="E1461" s="1">
        <v>213505756.37323001</v>
      </c>
      <c r="F1461">
        <v>133.873380893529</v>
      </c>
      <c r="G1461" t="s">
        <v>462</v>
      </c>
    </row>
    <row r="1462" spans="1:7" x14ac:dyDescent="0.3">
      <c r="A1462">
        <v>1460</v>
      </c>
      <c r="B1462">
        <v>2022</v>
      </c>
      <c r="C1462">
        <v>1</v>
      </c>
      <c r="D1462" t="s">
        <v>548</v>
      </c>
      <c r="E1462" s="1">
        <v>330653653.57891899</v>
      </c>
      <c r="F1462">
        <v>138.41940939806801</v>
      </c>
      <c r="G1462" t="s">
        <v>462</v>
      </c>
    </row>
    <row r="1463" spans="1:7" x14ac:dyDescent="0.3">
      <c r="A1463">
        <v>1461</v>
      </c>
      <c r="B1463">
        <v>2022</v>
      </c>
      <c r="C1463">
        <v>1</v>
      </c>
      <c r="D1463" t="s">
        <v>549</v>
      </c>
      <c r="E1463" s="1">
        <v>340317473.27624798</v>
      </c>
      <c r="F1463">
        <v>128.64482853792799</v>
      </c>
      <c r="G1463" t="s">
        <v>462</v>
      </c>
    </row>
    <row r="1464" spans="1:7" x14ac:dyDescent="0.3">
      <c r="A1464">
        <v>1462</v>
      </c>
      <c r="B1464">
        <v>2022</v>
      </c>
      <c r="C1464">
        <v>1</v>
      </c>
      <c r="D1464" t="s">
        <v>550</v>
      </c>
      <c r="E1464" s="1">
        <v>462902185.90183997</v>
      </c>
      <c r="F1464">
        <v>148.965974017321</v>
      </c>
      <c r="G1464" t="s">
        <v>462</v>
      </c>
    </row>
    <row r="1465" spans="1:7" x14ac:dyDescent="0.3">
      <c r="A1465">
        <v>1463</v>
      </c>
      <c r="B1465">
        <v>2022</v>
      </c>
      <c r="C1465">
        <v>1</v>
      </c>
      <c r="D1465" t="s">
        <v>551</v>
      </c>
      <c r="E1465" s="1">
        <v>2890170317.8875699</v>
      </c>
      <c r="F1465">
        <v>204.30104714049301</v>
      </c>
      <c r="G1465" t="s">
        <v>462</v>
      </c>
    </row>
    <row r="1466" spans="1:7" x14ac:dyDescent="0.3">
      <c r="A1466">
        <v>1464</v>
      </c>
      <c r="B1466">
        <v>2022</v>
      </c>
      <c r="C1466">
        <v>1</v>
      </c>
      <c r="D1466" t="s">
        <v>552</v>
      </c>
      <c r="E1466" s="1">
        <v>3535028312.8468199</v>
      </c>
      <c r="F1466">
        <v>164.16440936576299</v>
      </c>
      <c r="G1466" t="s">
        <v>462</v>
      </c>
    </row>
    <row r="1467" spans="1:7" x14ac:dyDescent="0.3">
      <c r="A1467">
        <v>1465</v>
      </c>
      <c r="B1467">
        <v>2022</v>
      </c>
      <c r="C1467">
        <v>1</v>
      </c>
      <c r="D1467" t="s">
        <v>553</v>
      </c>
      <c r="E1467" s="1">
        <v>2894598812.1732001</v>
      </c>
      <c r="F1467">
        <v>83.573896487858704</v>
      </c>
      <c r="G1467" t="s">
        <v>462</v>
      </c>
    </row>
    <row r="1468" spans="1:7" x14ac:dyDescent="0.3">
      <c r="A1468">
        <v>1466</v>
      </c>
      <c r="B1468">
        <v>2022</v>
      </c>
      <c r="C1468">
        <v>1</v>
      </c>
      <c r="D1468" t="s">
        <v>554</v>
      </c>
      <c r="E1468" s="1">
        <v>1452632504.0955</v>
      </c>
      <c r="F1468">
        <v>124.408775647856</v>
      </c>
      <c r="G1468" t="s">
        <v>462</v>
      </c>
    </row>
    <row r="1469" spans="1:7" x14ac:dyDescent="0.3">
      <c r="A1469">
        <v>1467</v>
      </c>
      <c r="B1469">
        <v>2022</v>
      </c>
      <c r="C1469">
        <v>1</v>
      </c>
      <c r="D1469" t="s">
        <v>555</v>
      </c>
      <c r="E1469" s="1">
        <v>2721023818.0155802</v>
      </c>
      <c r="F1469">
        <v>103.88317138920399</v>
      </c>
      <c r="G1469" t="s">
        <v>462</v>
      </c>
    </row>
    <row r="1470" spans="1:7" x14ac:dyDescent="0.3">
      <c r="A1470">
        <v>1468</v>
      </c>
      <c r="B1470">
        <v>2022</v>
      </c>
      <c r="C1470">
        <v>1</v>
      </c>
      <c r="D1470" t="s">
        <v>556</v>
      </c>
      <c r="E1470" s="1">
        <v>1004231976.22276</v>
      </c>
      <c r="F1470">
        <v>169.626937520464</v>
      </c>
      <c r="G1470" t="s">
        <v>462</v>
      </c>
    </row>
    <row r="1471" spans="1:7" x14ac:dyDescent="0.3">
      <c r="A1471">
        <v>1469</v>
      </c>
      <c r="B1471">
        <v>2022</v>
      </c>
      <c r="C1471">
        <v>1</v>
      </c>
      <c r="D1471" t="s">
        <v>557</v>
      </c>
      <c r="E1471" s="1">
        <v>913746055.18789399</v>
      </c>
      <c r="F1471">
        <v>131.48421533566</v>
      </c>
      <c r="G1471" t="s">
        <v>462</v>
      </c>
    </row>
    <row r="1472" spans="1:7" x14ac:dyDescent="0.3">
      <c r="A1472">
        <v>1470</v>
      </c>
      <c r="B1472">
        <v>2022</v>
      </c>
      <c r="C1472">
        <v>2</v>
      </c>
      <c r="E1472" s="1">
        <v>60992067.262107402</v>
      </c>
      <c r="F1472">
        <v>178.418984033654</v>
      </c>
      <c r="G1472" t="s">
        <v>462</v>
      </c>
    </row>
    <row r="1473" spans="1:7" x14ac:dyDescent="0.3">
      <c r="A1473">
        <v>1471</v>
      </c>
      <c r="B1473">
        <v>2022</v>
      </c>
      <c r="C1473">
        <v>2</v>
      </c>
      <c r="D1473" t="s">
        <v>529</v>
      </c>
      <c r="E1473" s="1">
        <v>391883147.09036702</v>
      </c>
      <c r="F1473">
        <v>238.640893347358</v>
      </c>
      <c r="G1473" t="s">
        <v>462</v>
      </c>
    </row>
    <row r="1474" spans="1:7" x14ac:dyDescent="0.3">
      <c r="A1474">
        <v>1472</v>
      </c>
      <c r="B1474">
        <v>2022</v>
      </c>
      <c r="C1474">
        <v>2</v>
      </c>
      <c r="D1474" t="s">
        <v>530</v>
      </c>
      <c r="E1474" s="1">
        <v>721005101.94005406</v>
      </c>
      <c r="F1474">
        <v>234.08184494906001</v>
      </c>
      <c r="G1474" t="s">
        <v>462</v>
      </c>
    </row>
    <row r="1475" spans="1:7" x14ac:dyDescent="0.3">
      <c r="A1475">
        <v>1473</v>
      </c>
      <c r="B1475">
        <v>2022</v>
      </c>
      <c r="C1475">
        <v>2</v>
      </c>
      <c r="D1475" t="s">
        <v>531</v>
      </c>
      <c r="E1475" s="1">
        <v>517904900.35716701</v>
      </c>
      <c r="F1475">
        <v>196.36000844496701</v>
      </c>
      <c r="G1475" t="s">
        <v>462</v>
      </c>
    </row>
    <row r="1476" spans="1:7" x14ac:dyDescent="0.3">
      <c r="A1476">
        <v>1474</v>
      </c>
      <c r="B1476">
        <v>2022</v>
      </c>
      <c r="C1476">
        <v>2</v>
      </c>
      <c r="D1476" t="s">
        <v>532</v>
      </c>
      <c r="E1476" s="1">
        <v>913605349.20931494</v>
      </c>
      <c r="F1476">
        <v>122.999006317118</v>
      </c>
      <c r="G1476" t="s">
        <v>462</v>
      </c>
    </row>
    <row r="1477" spans="1:7" x14ac:dyDescent="0.3">
      <c r="A1477">
        <v>1475</v>
      </c>
      <c r="B1477">
        <v>2022</v>
      </c>
      <c r="C1477">
        <v>2</v>
      </c>
      <c r="D1477" t="s">
        <v>533</v>
      </c>
      <c r="E1477" s="1">
        <v>442592850.86188501</v>
      </c>
      <c r="F1477">
        <v>112.846502271199</v>
      </c>
      <c r="G1477" t="s">
        <v>462</v>
      </c>
    </row>
    <row r="1478" spans="1:7" x14ac:dyDescent="0.3">
      <c r="A1478">
        <v>1476</v>
      </c>
      <c r="B1478">
        <v>2022</v>
      </c>
      <c r="C1478">
        <v>2</v>
      </c>
      <c r="D1478" t="s">
        <v>534</v>
      </c>
      <c r="E1478" s="1">
        <v>268896321.02501398</v>
      </c>
      <c r="F1478">
        <v>233.35569553799701</v>
      </c>
      <c r="G1478" t="s">
        <v>462</v>
      </c>
    </row>
    <row r="1479" spans="1:7" x14ac:dyDescent="0.3">
      <c r="A1479">
        <v>1477</v>
      </c>
      <c r="B1479">
        <v>2022</v>
      </c>
      <c r="C1479">
        <v>2</v>
      </c>
      <c r="D1479" t="s">
        <v>535</v>
      </c>
      <c r="E1479" s="1">
        <v>374438633.30586201</v>
      </c>
      <c r="F1479">
        <v>118.50384550207301</v>
      </c>
      <c r="G1479" t="s">
        <v>462</v>
      </c>
    </row>
    <row r="1480" spans="1:7" x14ac:dyDescent="0.3">
      <c r="A1480">
        <v>1478</v>
      </c>
      <c r="B1480">
        <v>2022</v>
      </c>
      <c r="C1480">
        <v>2</v>
      </c>
      <c r="D1480" t="s">
        <v>536</v>
      </c>
      <c r="E1480" s="1">
        <v>373211235.00196397</v>
      </c>
      <c r="F1480">
        <v>231.253250401988</v>
      </c>
      <c r="G1480" t="s">
        <v>462</v>
      </c>
    </row>
    <row r="1481" spans="1:7" x14ac:dyDescent="0.3">
      <c r="A1481">
        <v>1479</v>
      </c>
      <c r="B1481">
        <v>2022</v>
      </c>
      <c r="C1481">
        <v>2</v>
      </c>
      <c r="D1481" t="s">
        <v>537</v>
      </c>
      <c r="E1481" s="1">
        <v>764163399.39539194</v>
      </c>
      <c r="F1481">
        <v>215.81553960903699</v>
      </c>
      <c r="G1481" t="s">
        <v>462</v>
      </c>
    </row>
    <row r="1482" spans="1:7" x14ac:dyDescent="0.3">
      <c r="A1482">
        <v>1480</v>
      </c>
      <c r="B1482">
        <v>2022</v>
      </c>
      <c r="C1482">
        <v>2</v>
      </c>
      <c r="D1482" t="s">
        <v>538</v>
      </c>
      <c r="E1482" s="1">
        <v>858617816.921067</v>
      </c>
      <c r="F1482">
        <v>250.998591427165</v>
      </c>
      <c r="G1482" t="s">
        <v>462</v>
      </c>
    </row>
    <row r="1483" spans="1:7" x14ac:dyDescent="0.3">
      <c r="A1483">
        <v>1481</v>
      </c>
      <c r="B1483">
        <v>2022</v>
      </c>
      <c r="C1483">
        <v>2</v>
      </c>
      <c r="D1483" t="s">
        <v>539</v>
      </c>
      <c r="E1483" s="1">
        <v>876370174.59050906</v>
      </c>
      <c r="F1483">
        <v>222.72449439161099</v>
      </c>
      <c r="G1483" t="s">
        <v>462</v>
      </c>
    </row>
    <row r="1484" spans="1:7" x14ac:dyDescent="0.3">
      <c r="A1484">
        <v>1482</v>
      </c>
      <c r="B1484">
        <v>2022</v>
      </c>
      <c r="C1484">
        <v>2</v>
      </c>
      <c r="D1484" t="s">
        <v>540</v>
      </c>
      <c r="E1484" s="1">
        <v>804741499.92764294</v>
      </c>
      <c r="F1484">
        <v>254.00754802815999</v>
      </c>
      <c r="G1484" t="s">
        <v>462</v>
      </c>
    </row>
    <row r="1485" spans="1:7" x14ac:dyDescent="0.3">
      <c r="A1485">
        <v>1483</v>
      </c>
      <c r="B1485">
        <v>2022</v>
      </c>
      <c r="C1485">
        <v>2</v>
      </c>
      <c r="D1485" t="s">
        <v>541</v>
      </c>
      <c r="E1485" s="1">
        <v>617861605.73586905</v>
      </c>
      <c r="F1485">
        <v>183.61862853175501</v>
      </c>
      <c r="G1485" t="s">
        <v>462</v>
      </c>
    </row>
    <row r="1486" spans="1:7" x14ac:dyDescent="0.3">
      <c r="A1486">
        <v>1484</v>
      </c>
      <c r="B1486">
        <v>2022</v>
      </c>
      <c r="C1486">
        <v>2</v>
      </c>
      <c r="D1486" t="s">
        <v>542</v>
      </c>
      <c r="E1486" s="1">
        <v>785791940.80956101</v>
      </c>
      <c r="F1486">
        <v>245.907015457391</v>
      </c>
      <c r="G1486" t="s">
        <v>462</v>
      </c>
    </row>
    <row r="1487" spans="1:7" x14ac:dyDescent="0.3">
      <c r="A1487">
        <v>1485</v>
      </c>
      <c r="B1487">
        <v>2022</v>
      </c>
      <c r="C1487">
        <v>2</v>
      </c>
      <c r="D1487" t="s">
        <v>543</v>
      </c>
      <c r="E1487" s="1">
        <v>750150320.80952597</v>
      </c>
      <c r="F1487">
        <v>187.43711883988399</v>
      </c>
      <c r="G1487" t="s">
        <v>462</v>
      </c>
    </row>
    <row r="1488" spans="1:7" x14ac:dyDescent="0.3">
      <c r="A1488">
        <v>1486</v>
      </c>
      <c r="B1488">
        <v>2022</v>
      </c>
      <c r="C1488">
        <v>2</v>
      </c>
      <c r="D1488" t="s">
        <v>544</v>
      </c>
      <c r="E1488" s="1">
        <v>601347817.74143004</v>
      </c>
      <c r="F1488">
        <v>324.87213407490998</v>
      </c>
      <c r="G1488" t="s">
        <v>462</v>
      </c>
    </row>
    <row r="1489" spans="1:7" x14ac:dyDescent="0.3">
      <c r="A1489">
        <v>1487</v>
      </c>
      <c r="B1489">
        <v>2022</v>
      </c>
      <c r="C1489">
        <v>2</v>
      </c>
      <c r="D1489" t="s">
        <v>545</v>
      </c>
      <c r="E1489" s="1">
        <v>261838880.85448599</v>
      </c>
      <c r="F1489">
        <v>269.58995292695198</v>
      </c>
      <c r="G1489" t="s">
        <v>462</v>
      </c>
    </row>
    <row r="1490" spans="1:7" x14ac:dyDescent="0.3">
      <c r="A1490">
        <v>1488</v>
      </c>
      <c r="B1490">
        <v>2022</v>
      </c>
      <c r="C1490">
        <v>2</v>
      </c>
      <c r="D1490" t="s">
        <v>546</v>
      </c>
      <c r="E1490" s="1">
        <v>1009812130.74394</v>
      </c>
      <c r="F1490">
        <v>275.46351418139398</v>
      </c>
      <c r="G1490" t="s">
        <v>462</v>
      </c>
    </row>
    <row r="1491" spans="1:7" x14ac:dyDescent="0.3">
      <c r="A1491">
        <v>1489</v>
      </c>
      <c r="B1491">
        <v>2022</v>
      </c>
      <c r="C1491">
        <v>2</v>
      </c>
      <c r="D1491" t="s">
        <v>547</v>
      </c>
      <c r="E1491" s="1">
        <v>213505756.37323001</v>
      </c>
      <c r="F1491">
        <v>267.93183307129698</v>
      </c>
      <c r="G1491" t="s">
        <v>462</v>
      </c>
    </row>
    <row r="1492" spans="1:7" x14ac:dyDescent="0.3">
      <c r="A1492">
        <v>1490</v>
      </c>
      <c r="B1492">
        <v>2022</v>
      </c>
      <c r="C1492">
        <v>2</v>
      </c>
      <c r="D1492" t="s">
        <v>548</v>
      </c>
      <c r="E1492" s="1">
        <v>330653653.57891899</v>
      </c>
      <c r="F1492">
        <v>251.89445596426</v>
      </c>
      <c r="G1492" t="s">
        <v>462</v>
      </c>
    </row>
    <row r="1493" spans="1:7" x14ac:dyDescent="0.3">
      <c r="A1493">
        <v>1491</v>
      </c>
      <c r="B1493">
        <v>2022</v>
      </c>
      <c r="C1493">
        <v>2</v>
      </c>
      <c r="D1493" t="s">
        <v>549</v>
      </c>
      <c r="E1493" s="1">
        <v>340317473.27624798</v>
      </c>
      <c r="F1493">
        <v>210.502898313495</v>
      </c>
      <c r="G1493" t="s">
        <v>462</v>
      </c>
    </row>
    <row r="1494" spans="1:7" x14ac:dyDescent="0.3">
      <c r="A1494">
        <v>1492</v>
      </c>
      <c r="B1494">
        <v>2022</v>
      </c>
      <c r="C1494">
        <v>2</v>
      </c>
      <c r="D1494" t="s">
        <v>550</v>
      </c>
      <c r="E1494" s="1">
        <v>462902185.90183997</v>
      </c>
      <c r="F1494">
        <v>297.87262233642201</v>
      </c>
      <c r="G1494" t="s">
        <v>462</v>
      </c>
    </row>
    <row r="1495" spans="1:7" x14ac:dyDescent="0.3">
      <c r="A1495">
        <v>1493</v>
      </c>
      <c r="B1495">
        <v>2022</v>
      </c>
      <c r="C1495">
        <v>2</v>
      </c>
      <c r="D1495" t="s">
        <v>551</v>
      </c>
      <c r="E1495" s="1">
        <v>2890170317.8875699</v>
      </c>
      <c r="F1495">
        <v>264.83329013119902</v>
      </c>
      <c r="G1495" t="s">
        <v>462</v>
      </c>
    </row>
    <row r="1496" spans="1:7" x14ac:dyDescent="0.3">
      <c r="A1496">
        <v>1494</v>
      </c>
      <c r="B1496">
        <v>2022</v>
      </c>
      <c r="C1496">
        <v>2</v>
      </c>
      <c r="D1496" t="s">
        <v>552</v>
      </c>
      <c r="E1496" s="1">
        <v>3535028312.8468199</v>
      </c>
      <c r="F1496">
        <v>265.14406460719698</v>
      </c>
      <c r="G1496" t="s">
        <v>462</v>
      </c>
    </row>
    <row r="1497" spans="1:7" x14ac:dyDescent="0.3">
      <c r="A1497">
        <v>1495</v>
      </c>
      <c r="B1497">
        <v>2022</v>
      </c>
      <c r="C1497">
        <v>2</v>
      </c>
      <c r="D1497" t="s">
        <v>553</v>
      </c>
      <c r="E1497" s="1">
        <v>2894598812.1732001</v>
      </c>
      <c r="F1497">
        <v>165.24590996668499</v>
      </c>
      <c r="G1497" t="s">
        <v>462</v>
      </c>
    </row>
    <row r="1498" spans="1:7" x14ac:dyDescent="0.3">
      <c r="A1498">
        <v>1496</v>
      </c>
      <c r="B1498">
        <v>2022</v>
      </c>
      <c r="C1498">
        <v>2</v>
      </c>
      <c r="D1498" t="s">
        <v>554</v>
      </c>
      <c r="E1498" s="1">
        <v>1452632504.0955</v>
      </c>
      <c r="F1498">
        <v>245.06472135892801</v>
      </c>
      <c r="G1498" t="s">
        <v>462</v>
      </c>
    </row>
    <row r="1499" spans="1:7" x14ac:dyDescent="0.3">
      <c r="A1499">
        <v>1497</v>
      </c>
      <c r="B1499">
        <v>2022</v>
      </c>
      <c r="C1499">
        <v>2</v>
      </c>
      <c r="D1499" t="s">
        <v>555</v>
      </c>
      <c r="E1499" s="1">
        <v>2721023818.0155802</v>
      </c>
      <c r="F1499">
        <v>155.839002185482</v>
      </c>
      <c r="G1499" t="s">
        <v>462</v>
      </c>
    </row>
    <row r="1500" spans="1:7" x14ac:dyDescent="0.3">
      <c r="A1500">
        <v>1498</v>
      </c>
      <c r="B1500">
        <v>2022</v>
      </c>
      <c r="C1500">
        <v>2</v>
      </c>
      <c r="D1500" t="s">
        <v>556</v>
      </c>
      <c r="E1500" s="1">
        <v>1004231976.22276</v>
      </c>
      <c r="F1500">
        <v>244.81600726218099</v>
      </c>
      <c r="G1500" t="s">
        <v>462</v>
      </c>
    </row>
    <row r="1501" spans="1:7" x14ac:dyDescent="0.3">
      <c r="A1501">
        <v>1499</v>
      </c>
      <c r="B1501">
        <v>2022</v>
      </c>
      <c r="C1501">
        <v>2</v>
      </c>
      <c r="D1501" t="s">
        <v>557</v>
      </c>
      <c r="E1501" s="1">
        <v>913746055.18789399</v>
      </c>
      <c r="F1501">
        <v>246.67942650809599</v>
      </c>
      <c r="G1501" t="s">
        <v>462</v>
      </c>
    </row>
    <row r="1502" spans="1:7" x14ac:dyDescent="0.3">
      <c r="A1502">
        <v>1500</v>
      </c>
      <c r="B1502">
        <v>2022</v>
      </c>
      <c r="C1502">
        <v>3</v>
      </c>
      <c r="E1502" s="1">
        <v>60992067.262107402</v>
      </c>
      <c r="F1502">
        <v>89.3066326309429</v>
      </c>
      <c r="G1502" t="s">
        <v>462</v>
      </c>
    </row>
    <row r="1503" spans="1:7" x14ac:dyDescent="0.3">
      <c r="A1503">
        <v>1501</v>
      </c>
      <c r="B1503">
        <v>2022</v>
      </c>
      <c r="C1503">
        <v>3</v>
      </c>
      <c r="D1503" t="s">
        <v>529</v>
      </c>
      <c r="E1503" s="1">
        <v>391883147.09036702</v>
      </c>
      <c r="F1503">
        <v>157.98588756042199</v>
      </c>
      <c r="G1503" t="s">
        <v>462</v>
      </c>
    </row>
    <row r="1504" spans="1:7" x14ac:dyDescent="0.3">
      <c r="A1504">
        <v>1502</v>
      </c>
      <c r="B1504">
        <v>2022</v>
      </c>
      <c r="C1504">
        <v>3</v>
      </c>
      <c r="D1504" t="s">
        <v>530</v>
      </c>
      <c r="E1504" s="1">
        <v>721005101.94005406</v>
      </c>
      <c r="F1504">
        <v>150.77950604094201</v>
      </c>
      <c r="G1504" t="s">
        <v>462</v>
      </c>
    </row>
    <row r="1505" spans="1:7" x14ac:dyDescent="0.3">
      <c r="A1505">
        <v>1503</v>
      </c>
      <c r="B1505">
        <v>2022</v>
      </c>
      <c r="C1505">
        <v>3</v>
      </c>
      <c r="D1505" t="s">
        <v>531</v>
      </c>
      <c r="E1505" s="1">
        <v>517904900.35716701</v>
      </c>
      <c r="F1505">
        <v>113.466273020058</v>
      </c>
      <c r="G1505" t="s">
        <v>462</v>
      </c>
    </row>
    <row r="1506" spans="1:7" x14ac:dyDescent="0.3">
      <c r="A1506">
        <v>1504</v>
      </c>
      <c r="B1506">
        <v>2022</v>
      </c>
      <c r="C1506">
        <v>3</v>
      </c>
      <c r="D1506" t="s">
        <v>532</v>
      </c>
      <c r="E1506" s="1">
        <v>913605349.20931494</v>
      </c>
      <c r="F1506">
        <v>72.981390822258803</v>
      </c>
      <c r="G1506" t="s">
        <v>462</v>
      </c>
    </row>
    <row r="1507" spans="1:7" x14ac:dyDescent="0.3">
      <c r="A1507">
        <v>1505</v>
      </c>
      <c r="B1507">
        <v>2022</v>
      </c>
      <c r="C1507">
        <v>3</v>
      </c>
      <c r="D1507" t="s">
        <v>533</v>
      </c>
      <c r="E1507" s="1">
        <v>442592850.86188501</v>
      </c>
      <c r="F1507">
        <v>81.669848759793396</v>
      </c>
      <c r="G1507" t="s">
        <v>462</v>
      </c>
    </row>
    <row r="1508" spans="1:7" x14ac:dyDescent="0.3">
      <c r="A1508">
        <v>1506</v>
      </c>
      <c r="B1508">
        <v>2022</v>
      </c>
      <c r="C1508">
        <v>3</v>
      </c>
      <c r="D1508" t="s">
        <v>534</v>
      </c>
      <c r="E1508" s="1">
        <v>268896321.02501398</v>
      </c>
      <c r="F1508">
        <v>169.57276321135899</v>
      </c>
      <c r="G1508" t="s">
        <v>462</v>
      </c>
    </row>
    <row r="1509" spans="1:7" x14ac:dyDescent="0.3">
      <c r="A1509">
        <v>1507</v>
      </c>
      <c r="B1509">
        <v>2022</v>
      </c>
      <c r="C1509">
        <v>3</v>
      </c>
      <c r="D1509" t="s">
        <v>535</v>
      </c>
      <c r="E1509" s="1">
        <v>374438633.30586201</v>
      </c>
      <c r="F1509">
        <v>82.844784048103804</v>
      </c>
      <c r="G1509" t="s">
        <v>462</v>
      </c>
    </row>
    <row r="1510" spans="1:7" x14ac:dyDescent="0.3">
      <c r="A1510">
        <v>1508</v>
      </c>
      <c r="B1510">
        <v>2022</v>
      </c>
      <c r="C1510">
        <v>3</v>
      </c>
      <c r="D1510" t="s">
        <v>536</v>
      </c>
      <c r="E1510" s="1">
        <v>373211235.00196397</v>
      </c>
      <c r="F1510">
        <v>117.22370394310801</v>
      </c>
      <c r="G1510" t="s">
        <v>462</v>
      </c>
    </row>
    <row r="1511" spans="1:7" x14ac:dyDescent="0.3">
      <c r="A1511">
        <v>1509</v>
      </c>
      <c r="B1511">
        <v>2022</v>
      </c>
      <c r="C1511">
        <v>3</v>
      </c>
      <c r="D1511" t="s">
        <v>537</v>
      </c>
      <c r="E1511" s="1">
        <v>764163399.39539194</v>
      </c>
      <c r="F1511">
        <v>161.67271893937701</v>
      </c>
      <c r="G1511" t="s">
        <v>462</v>
      </c>
    </row>
    <row r="1512" spans="1:7" x14ac:dyDescent="0.3">
      <c r="A1512">
        <v>1510</v>
      </c>
      <c r="B1512">
        <v>2022</v>
      </c>
      <c r="C1512">
        <v>3</v>
      </c>
      <c r="D1512" t="s">
        <v>538</v>
      </c>
      <c r="E1512" s="1">
        <v>858617816.921067</v>
      </c>
      <c r="F1512">
        <v>161.503300086183</v>
      </c>
      <c r="G1512" t="s">
        <v>462</v>
      </c>
    </row>
    <row r="1513" spans="1:7" x14ac:dyDescent="0.3">
      <c r="A1513">
        <v>1511</v>
      </c>
      <c r="B1513">
        <v>2022</v>
      </c>
      <c r="C1513">
        <v>3</v>
      </c>
      <c r="D1513" t="s">
        <v>539</v>
      </c>
      <c r="E1513" s="1">
        <v>876370174.59050906</v>
      </c>
      <c r="F1513">
        <v>123.917139800577</v>
      </c>
      <c r="G1513" t="s">
        <v>462</v>
      </c>
    </row>
    <row r="1514" spans="1:7" x14ac:dyDescent="0.3">
      <c r="A1514">
        <v>1512</v>
      </c>
      <c r="B1514">
        <v>2022</v>
      </c>
      <c r="C1514">
        <v>3</v>
      </c>
      <c r="D1514" t="s">
        <v>540</v>
      </c>
      <c r="E1514" s="1">
        <v>804741499.92764294</v>
      </c>
      <c r="F1514">
        <v>139.45469953940301</v>
      </c>
      <c r="G1514" t="s">
        <v>462</v>
      </c>
    </row>
    <row r="1515" spans="1:7" x14ac:dyDescent="0.3">
      <c r="A1515">
        <v>1513</v>
      </c>
      <c r="B1515">
        <v>2022</v>
      </c>
      <c r="C1515">
        <v>3</v>
      </c>
      <c r="D1515" t="s">
        <v>541</v>
      </c>
      <c r="E1515" s="1">
        <v>617861605.73586905</v>
      </c>
      <c r="F1515">
        <v>124.47532778907301</v>
      </c>
      <c r="G1515" t="s">
        <v>462</v>
      </c>
    </row>
    <row r="1516" spans="1:7" x14ac:dyDescent="0.3">
      <c r="A1516">
        <v>1514</v>
      </c>
      <c r="B1516">
        <v>2022</v>
      </c>
      <c r="C1516">
        <v>3</v>
      </c>
      <c r="D1516" t="s">
        <v>542</v>
      </c>
      <c r="E1516" s="1">
        <v>785791940.80956101</v>
      </c>
      <c r="F1516">
        <v>156.223189968654</v>
      </c>
      <c r="G1516" t="s">
        <v>462</v>
      </c>
    </row>
    <row r="1517" spans="1:7" x14ac:dyDescent="0.3">
      <c r="A1517">
        <v>1515</v>
      </c>
      <c r="B1517">
        <v>2022</v>
      </c>
      <c r="C1517">
        <v>3</v>
      </c>
      <c r="D1517" t="s">
        <v>543</v>
      </c>
      <c r="E1517" s="1">
        <v>750150320.80952597</v>
      </c>
      <c r="F1517">
        <v>74.171170946106997</v>
      </c>
      <c r="G1517" t="s">
        <v>462</v>
      </c>
    </row>
    <row r="1518" spans="1:7" x14ac:dyDescent="0.3">
      <c r="A1518">
        <v>1516</v>
      </c>
      <c r="B1518">
        <v>2022</v>
      </c>
      <c r="C1518">
        <v>3</v>
      </c>
      <c r="D1518" t="s">
        <v>544</v>
      </c>
      <c r="E1518" s="1">
        <v>601347817.74143004</v>
      </c>
      <c r="F1518">
        <v>118.3384011556</v>
      </c>
      <c r="G1518" t="s">
        <v>462</v>
      </c>
    </row>
    <row r="1519" spans="1:7" x14ac:dyDescent="0.3">
      <c r="A1519">
        <v>1517</v>
      </c>
      <c r="B1519">
        <v>2022</v>
      </c>
      <c r="C1519">
        <v>3</v>
      </c>
      <c r="D1519" t="s">
        <v>545</v>
      </c>
      <c r="E1519" s="1">
        <v>261838880.85448599</v>
      </c>
      <c r="F1519">
        <v>137.63858595168199</v>
      </c>
      <c r="G1519" t="s">
        <v>462</v>
      </c>
    </row>
    <row r="1520" spans="1:7" x14ac:dyDescent="0.3">
      <c r="A1520">
        <v>1518</v>
      </c>
      <c r="B1520">
        <v>2022</v>
      </c>
      <c r="C1520">
        <v>3</v>
      </c>
      <c r="D1520" t="s">
        <v>546</v>
      </c>
      <c r="E1520" s="1">
        <v>1009812130.74394</v>
      </c>
      <c r="F1520">
        <v>121.174484418784</v>
      </c>
      <c r="G1520" t="s">
        <v>462</v>
      </c>
    </row>
    <row r="1521" spans="1:7" x14ac:dyDescent="0.3">
      <c r="A1521">
        <v>1519</v>
      </c>
      <c r="B1521">
        <v>2022</v>
      </c>
      <c r="C1521">
        <v>3</v>
      </c>
      <c r="D1521" t="s">
        <v>547</v>
      </c>
      <c r="E1521" s="1">
        <v>213505756.37323001</v>
      </c>
      <c r="F1521">
        <v>176.543908942412</v>
      </c>
      <c r="G1521" t="s">
        <v>462</v>
      </c>
    </row>
    <row r="1522" spans="1:7" x14ac:dyDescent="0.3">
      <c r="A1522">
        <v>1520</v>
      </c>
      <c r="B1522">
        <v>2022</v>
      </c>
      <c r="C1522">
        <v>3</v>
      </c>
      <c r="D1522" t="s">
        <v>548</v>
      </c>
      <c r="E1522" s="1">
        <v>330653653.57891899</v>
      </c>
      <c r="F1522">
        <v>178.803693775977</v>
      </c>
      <c r="G1522" t="s">
        <v>462</v>
      </c>
    </row>
    <row r="1523" spans="1:7" x14ac:dyDescent="0.3">
      <c r="A1523">
        <v>1521</v>
      </c>
      <c r="B1523">
        <v>2022</v>
      </c>
      <c r="C1523">
        <v>3</v>
      </c>
      <c r="D1523" t="s">
        <v>549</v>
      </c>
      <c r="E1523" s="1">
        <v>340317473.27624798</v>
      </c>
      <c r="F1523">
        <v>112.663555302425</v>
      </c>
      <c r="G1523" t="s">
        <v>462</v>
      </c>
    </row>
    <row r="1524" spans="1:7" x14ac:dyDescent="0.3">
      <c r="A1524">
        <v>1522</v>
      </c>
      <c r="B1524">
        <v>2022</v>
      </c>
      <c r="C1524">
        <v>3</v>
      </c>
      <c r="D1524" t="s">
        <v>550</v>
      </c>
      <c r="E1524" s="1">
        <v>462902185.90183997</v>
      </c>
      <c r="F1524">
        <v>138.96332268704799</v>
      </c>
      <c r="G1524" t="s">
        <v>462</v>
      </c>
    </row>
    <row r="1525" spans="1:7" x14ac:dyDescent="0.3">
      <c r="A1525">
        <v>1523</v>
      </c>
      <c r="B1525">
        <v>2022</v>
      </c>
      <c r="C1525">
        <v>3</v>
      </c>
      <c r="D1525" t="s">
        <v>551</v>
      </c>
      <c r="E1525" s="1">
        <v>2890170317.8875699</v>
      </c>
      <c r="F1525">
        <v>123.057596383873</v>
      </c>
      <c r="G1525" t="s">
        <v>462</v>
      </c>
    </row>
    <row r="1526" spans="1:7" x14ac:dyDescent="0.3">
      <c r="A1526">
        <v>1524</v>
      </c>
      <c r="B1526">
        <v>2022</v>
      </c>
      <c r="C1526">
        <v>3</v>
      </c>
      <c r="D1526" t="s">
        <v>552</v>
      </c>
      <c r="E1526" s="1">
        <v>3535028312.8468199</v>
      </c>
      <c r="F1526">
        <v>137.65143689433401</v>
      </c>
      <c r="G1526" t="s">
        <v>462</v>
      </c>
    </row>
    <row r="1527" spans="1:7" x14ac:dyDescent="0.3">
      <c r="A1527">
        <v>1525</v>
      </c>
      <c r="B1527">
        <v>2022</v>
      </c>
      <c r="C1527">
        <v>3</v>
      </c>
      <c r="D1527" t="s">
        <v>553</v>
      </c>
      <c r="E1527" s="1">
        <v>2894598812.1732001</v>
      </c>
      <c r="F1527">
        <v>51.351361918821603</v>
      </c>
      <c r="G1527" t="s">
        <v>462</v>
      </c>
    </row>
    <row r="1528" spans="1:7" x14ac:dyDescent="0.3">
      <c r="A1528">
        <v>1526</v>
      </c>
      <c r="B1528">
        <v>2022</v>
      </c>
      <c r="C1528">
        <v>3</v>
      </c>
      <c r="D1528" t="s">
        <v>554</v>
      </c>
      <c r="E1528" s="1">
        <v>1452632504.0955</v>
      </c>
      <c r="F1528">
        <v>65.656882233868401</v>
      </c>
      <c r="G1528" t="s">
        <v>462</v>
      </c>
    </row>
    <row r="1529" spans="1:7" x14ac:dyDescent="0.3">
      <c r="A1529">
        <v>1527</v>
      </c>
      <c r="B1529">
        <v>2022</v>
      </c>
      <c r="C1529">
        <v>3</v>
      </c>
      <c r="D1529" t="s">
        <v>555</v>
      </c>
      <c r="E1529" s="1">
        <v>2721023818.0155802</v>
      </c>
      <c r="F1529">
        <v>58.678497400193002</v>
      </c>
      <c r="G1529" t="s">
        <v>462</v>
      </c>
    </row>
    <row r="1530" spans="1:7" x14ac:dyDescent="0.3">
      <c r="A1530">
        <v>1528</v>
      </c>
      <c r="B1530">
        <v>2022</v>
      </c>
      <c r="C1530">
        <v>3</v>
      </c>
      <c r="D1530" t="s">
        <v>556</v>
      </c>
      <c r="E1530" s="1">
        <v>1004231976.22276</v>
      </c>
      <c r="F1530">
        <v>77.620008898055701</v>
      </c>
      <c r="G1530" t="s">
        <v>462</v>
      </c>
    </row>
    <row r="1531" spans="1:7" x14ac:dyDescent="0.3">
      <c r="A1531">
        <v>1529</v>
      </c>
      <c r="B1531">
        <v>2022</v>
      </c>
      <c r="C1531">
        <v>3</v>
      </c>
      <c r="D1531" t="s">
        <v>557</v>
      </c>
      <c r="E1531" s="1">
        <v>913746055.18789399</v>
      </c>
      <c r="F1531">
        <v>65.626244932093698</v>
      </c>
      <c r="G1531" t="s">
        <v>462</v>
      </c>
    </row>
    <row r="1532" spans="1:7" x14ac:dyDescent="0.3">
      <c r="A1532">
        <v>1530</v>
      </c>
      <c r="B1532">
        <v>2022</v>
      </c>
      <c r="C1532">
        <v>4</v>
      </c>
      <c r="E1532" s="1">
        <v>60992067.262107402</v>
      </c>
      <c r="F1532">
        <v>190.59677798059701</v>
      </c>
      <c r="G1532" t="s">
        <v>462</v>
      </c>
    </row>
    <row r="1533" spans="1:7" x14ac:dyDescent="0.3">
      <c r="A1533">
        <v>1531</v>
      </c>
      <c r="B1533">
        <v>2022</v>
      </c>
      <c r="C1533">
        <v>4</v>
      </c>
      <c r="D1533" t="s">
        <v>529</v>
      </c>
      <c r="E1533" s="1">
        <v>391883147.09036702</v>
      </c>
      <c r="F1533">
        <v>189.78892845563999</v>
      </c>
      <c r="G1533" t="s">
        <v>462</v>
      </c>
    </row>
    <row r="1534" spans="1:7" x14ac:dyDescent="0.3">
      <c r="A1534">
        <v>1532</v>
      </c>
      <c r="B1534">
        <v>2022</v>
      </c>
      <c r="C1534">
        <v>4</v>
      </c>
      <c r="D1534" t="s">
        <v>530</v>
      </c>
      <c r="E1534" s="1">
        <v>721005101.94005406</v>
      </c>
      <c r="F1534">
        <v>173.698228949254</v>
      </c>
      <c r="G1534" t="s">
        <v>462</v>
      </c>
    </row>
    <row r="1535" spans="1:7" x14ac:dyDescent="0.3">
      <c r="A1535">
        <v>1533</v>
      </c>
      <c r="B1535">
        <v>2022</v>
      </c>
      <c r="C1535">
        <v>4</v>
      </c>
      <c r="D1535" t="s">
        <v>531</v>
      </c>
      <c r="E1535" s="1">
        <v>517904900.35716701</v>
      </c>
      <c r="F1535">
        <v>186.591454902669</v>
      </c>
      <c r="G1535" t="s">
        <v>462</v>
      </c>
    </row>
    <row r="1536" spans="1:7" x14ac:dyDescent="0.3">
      <c r="A1536">
        <v>1534</v>
      </c>
      <c r="B1536">
        <v>2022</v>
      </c>
      <c r="C1536">
        <v>4</v>
      </c>
      <c r="D1536" t="s">
        <v>532</v>
      </c>
      <c r="E1536" s="1">
        <v>913605349.20931494</v>
      </c>
      <c r="F1536">
        <v>165.882265863242</v>
      </c>
      <c r="G1536" t="s">
        <v>462</v>
      </c>
    </row>
    <row r="1537" spans="1:7" x14ac:dyDescent="0.3">
      <c r="A1537">
        <v>1535</v>
      </c>
      <c r="B1537">
        <v>2022</v>
      </c>
      <c r="C1537">
        <v>4</v>
      </c>
      <c r="D1537" t="s">
        <v>533</v>
      </c>
      <c r="E1537" s="1">
        <v>442592850.86188501</v>
      </c>
      <c r="F1537">
        <v>165.82810435642801</v>
      </c>
      <c r="G1537" t="s">
        <v>462</v>
      </c>
    </row>
    <row r="1538" spans="1:7" x14ac:dyDescent="0.3">
      <c r="A1538">
        <v>1536</v>
      </c>
      <c r="B1538">
        <v>2022</v>
      </c>
      <c r="C1538">
        <v>4</v>
      </c>
      <c r="D1538" t="s">
        <v>534</v>
      </c>
      <c r="E1538" s="1">
        <v>268896321.02501398</v>
      </c>
      <c r="F1538">
        <v>194.35992604957201</v>
      </c>
      <c r="G1538" t="s">
        <v>462</v>
      </c>
    </row>
    <row r="1539" spans="1:7" x14ac:dyDescent="0.3">
      <c r="A1539">
        <v>1537</v>
      </c>
      <c r="B1539">
        <v>2022</v>
      </c>
      <c r="C1539">
        <v>4</v>
      </c>
      <c r="D1539" t="s">
        <v>535</v>
      </c>
      <c r="E1539" s="1">
        <v>374438633.30586201</v>
      </c>
      <c r="F1539">
        <v>169.07576813621799</v>
      </c>
      <c r="G1539" t="s">
        <v>462</v>
      </c>
    </row>
    <row r="1540" spans="1:7" x14ac:dyDescent="0.3">
      <c r="A1540">
        <v>1538</v>
      </c>
      <c r="B1540">
        <v>2022</v>
      </c>
      <c r="C1540">
        <v>4</v>
      </c>
      <c r="D1540" t="s">
        <v>536</v>
      </c>
      <c r="E1540" s="1">
        <v>373211235.00196397</v>
      </c>
      <c r="F1540">
        <v>184.04100169513299</v>
      </c>
      <c r="G1540" t="s">
        <v>462</v>
      </c>
    </row>
    <row r="1541" spans="1:7" x14ac:dyDescent="0.3">
      <c r="A1541">
        <v>1539</v>
      </c>
      <c r="B1541">
        <v>2022</v>
      </c>
      <c r="C1541">
        <v>4</v>
      </c>
      <c r="D1541" t="s">
        <v>537</v>
      </c>
      <c r="E1541" s="1">
        <v>764163399.39539194</v>
      </c>
      <c r="F1541">
        <v>201.72670970859201</v>
      </c>
      <c r="G1541" t="s">
        <v>462</v>
      </c>
    </row>
    <row r="1542" spans="1:7" x14ac:dyDescent="0.3">
      <c r="A1542">
        <v>1540</v>
      </c>
      <c r="B1542">
        <v>2022</v>
      </c>
      <c r="C1542">
        <v>4</v>
      </c>
      <c r="D1542" t="s">
        <v>538</v>
      </c>
      <c r="E1542" s="1">
        <v>858617816.921067</v>
      </c>
      <c r="F1542">
        <v>202.67412293943599</v>
      </c>
      <c r="G1542" t="s">
        <v>462</v>
      </c>
    </row>
    <row r="1543" spans="1:7" x14ac:dyDescent="0.3">
      <c r="A1543">
        <v>1541</v>
      </c>
      <c r="B1543">
        <v>2022</v>
      </c>
      <c r="C1543">
        <v>4</v>
      </c>
      <c r="D1543" t="s">
        <v>539</v>
      </c>
      <c r="E1543" s="1">
        <v>876370174.59050906</v>
      </c>
      <c r="F1543">
        <v>196.85258453326901</v>
      </c>
      <c r="G1543" t="s">
        <v>462</v>
      </c>
    </row>
    <row r="1544" spans="1:7" x14ac:dyDescent="0.3">
      <c r="A1544">
        <v>1542</v>
      </c>
      <c r="B1544">
        <v>2022</v>
      </c>
      <c r="C1544">
        <v>4</v>
      </c>
      <c r="D1544" t="s">
        <v>540</v>
      </c>
      <c r="E1544" s="1">
        <v>804741499.92764294</v>
      </c>
      <c r="F1544">
        <v>229.88139393183599</v>
      </c>
      <c r="G1544" t="s">
        <v>462</v>
      </c>
    </row>
    <row r="1545" spans="1:7" x14ac:dyDescent="0.3">
      <c r="A1545">
        <v>1543</v>
      </c>
      <c r="B1545">
        <v>2022</v>
      </c>
      <c r="C1545">
        <v>4</v>
      </c>
      <c r="D1545" t="s">
        <v>541</v>
      </c>
      <c r="E1545" s="1">
        <v>617861605.73586905</v>
      </c>
      <c r="F1545">
        <v>172.02122112583899</v>
      </c>
      <c r="G1545" t="s">
        <v>462</v>
      </c>
    </row>
    <row r="1546" spans="1:7" x14ac:dyDescent="0.3">
      <c r="A1546">
        <v>1544</v>
      </c>
      <c r="B1546">
        <v>2022</v>
      </c>
      <c r="C1546">
        <v>4</v>
      </c>
      <c r="D1546" t="s">
        <v>542</v>
      </c>
      <c r="E1546" s="1">
        <v>785791940.80956101</v>
      </c>
      <c r="F1546">
        <v>227.971092700958</v>
      </c>
      <c r="G1546" t="s">
        <v>462</v>
      </c>
    </row>
    <row r="1547" spans="1:7" x14ac:dyDescent="0.3">
      <c r="A1547">
        <v>1545</v>
      </c>
      <c r="B1547">
        <v>2022</v>
      </c>
      <c r="C1547">
        <v>4</v>
      </c>
      <c r="D1547" t="s">
        <v>543</v>
      </c>
      <c r="E1547" s="1">
        <v>750150320.80952597</v>
      </c>
      <c r="F1547">
        <v>192.59697464701799</v>
      </c>
      <c r="G1547" t="s">
        <v>462</v>
      </c>
    </row>
    <row r="1548" spans="1:7" x14ac:dyDescent="0.3">
      <c r="A1548">
        <v>1546</v>
      </c>
      <c r="B1548">
        <v>2022</v>
      </c>
      <c r="C1548">
        <v>4</v>
      </c>
      <c r="D1548" t="s">
        <v>544</v>
      </c>
      <c r="E1548" s="1">
        <v>601347817.74143004</v>
      </c>
      <c r="F1548">
        <v>209.860194779349</v>
      </c>
      <c r="G1548" t="s">
        <v>462</v>
      </c>
    </row>
    <row r="1549" spans="1:7" x14ac:dyDescent="0.3">
      <c r="A1549">
        <v>1547</v>
      </c>
      <c r="B1549">
        <v>2022</v>
      </c>
      <c r="C1549">
        <v>4</v>
      </c>
      <c r="D1549" t="s">
        <v>545</v>
      </c>
      <c r="E1549" s="1">
        <v>261838880.85448599</v>
      </c>
      <c r="F1549">
        <v>225.47965175726799</v>
      </c>
      <c r="G1549" t="s">
        <v>462</v>
      </c>
    </row>
    <row r="1550" spans="1:7" x14ac:dyDescent="0.3">
      <c r="A1550">
        <v>1548</v>
      </c>
      <c r="B1550">
        <v>2022</v>
      </c>
      <c r="C1550">
        <v>4</v>
      </c>
      <c r="D1550" t="s">
        <v>546</v>
      </c>
      <c r="E1550" s="1">
        <v>1009812130.74394</v>
      </c>
      <c r="F1550">
        <v>212.33598596940701</v>
      </c>
      <c r="G1550" t="s">
        <v>462</v>
      </c>
    </row>
    <row r="1551" spans="1:7" x14ac:dyDescent="0.3">
      <c r="A1551">
        <v>1549</v>
      </c>
      <c r="B1551">
        <v>2022</v>
      </c>
      <c r="C1551">
        <v>4</v>
      </c>
      <c r="D1551" t="s">
        <v>547</v>
      </c>
      <c r="E1551" s="1">
        <v>213505756.37323001</v>
      </c>
      <c r="F1551">
        <v>230.83425158781199</v>
      </c>
      <c r="G1551" t="s">
        <v>462</v>
      </c>
    </row>
    <row r="1552" spans="1:7" x14ac:dyDescent="0.3">
      <c r="A1552">
        <v>1550</v>
      </c>
      <c r="B1552">
        <v>2022</v>
      </c>
      <c r="C1552">
        <v>4</v>
      </c>
      <c r="D1552" t="s">
        <v>548</v>
      </c>
      <c r="E1552" s="1">
        <v>330653653.57891899</v>
      </c>
      <c r="F1552">
        <v>226.99538594780199</v>
      </c>
      <c r="G1552" t="s">
        <v>462</v>
      </c>
    </row>
    <row r="1553" spans="1:7" x14ac:dyDescent="0.3">
      <c r="A1553">
        <v>1551</v>
      </c>
      <c r="B1553">
        <v>2022</v>
      </c>
      <c r="C1553">
        <v>4</v>
      </c>
      <c r="D1553" t="s">
        <v>549</v>
      </c>
      <c r="E1553" s="1">
        <v>340317473.27624798</v>
      </c>
      <c r="F1553">
        <v>214.590085965535</v>
      </c>
      <c r="G1553" t="s">
        <v>462</v>
      </c>
    </row>
    <row r="1554" spans="1:7" x14ac:dyDescent="0.3">
      <c r="A1554">
        <v>1552</v>
      </c>
      <c r="B1554">
        <v>2022</v>
      </c>
      <c r="C1554">
        <v>4</v>
      </c>
      <c r="D1554" t="s">
        <v>550</v>
      </c>
      <c r="E1554" s="1">
        <v>462902185.90183997</v>
      </c>
      <c r="F1554">
        <v>256.16893442177098</v>
      </c>
      <c r="G1554" t="s">
        <v>462</v>
      </c>
    </row>
    <row r="1555" spans="1:7" x14ac:dyDescent="0.3">
      <c r="A1555">
        <v>1553</v>
      </c>
      <c r="B1555">
        <v>2022</v>
      </c>
      <c r="C1555">
        <v>4</v>
      </c>
      <c r="D1555" t="s">
        <v>551</v>
      </c>
      <c r="E1555" s="1">
        <v>2890170317.8875699</v>
      </c>
      <c r="F1555">
        <v>242.65939008967001</v>
      </c>
      <c r="G1555" t="s">
        <v>462</v>
      </c>
    </row>
    <row r="1556" spans="1:7" x14ac:dyDescent="0.3">
      <c r="A1556">
        <v>1554</v>
      </c>
      <c r="B1556">
        <v>2022</v>
      </c>
      <c r="C1556">
        <v>4</v>
      </c>
      <c r="D1556" t="s">
        <v>552</v>
      </c>
      <c r="E1556" s="1">
        <v>3535028312.8468199</v>
      </c>
      <c r="F1556">
        <v>238.68489682075901</v>
      </c>
      <c r="G1556" t="s">
        <v>462</v>
      </c>
    </row>
    <row r="1557" spans="1:7" x14ac:dyDescent="0.3">
      <c r="A1557">
        <v>1555</v>
      </c>
      <c r="B1557">
        <v>2022</v>
      </c>
      <c r="C1557">
        <v>4</v>
      </c>
      <c r="D1557" t="s">
        <v>553</v>
      </c>
      <c r="E1557" s="1">
        <v>2894598812.1732001</v>
      </c>
      <c r="F1557">
        <v>155.227421633962</v>
      </c>
      <c r="G1557" t="s">
        <v>462</v>
      </c>
    </row>
    <row r="1558" spans="1:7" x14ac:dyDescent="0.3">
      <c r="A1558">
        <v>1556</v>
      </c>
      <c r="B1558">
        <v>2022</v>
      </c>
      <c r="C1558">
        <v>4</v>
      </c>
      <c r="D1558" t="s">
        <v>554</v>
      </c>
      <c r="E1558" s="1">
        <v>1452632504.0955</v>
      </c>
      <c r="F1558">
        <v>175.59360034973301</v>
      </c>
      <c r="G1558" t="s">
        <v>462</v>
      </c>
    </row>
    <row r="1559" spans="1:7" x14ac:dyDescent="0.3">
      <c r="A1559">
        <v>1557</v>
      </c>
      <c r="B1559">
        <v>2022</v>
      </c>
      <c r="C1559">
        <v>4</v>
      </c>
      <c r="D1559" t="s">
        <v>555</v>
      </c>
      <c r="E1559" s="1">
        <v>2721023818.0155802</v>
      </c>
      <c r="F1559">
        <v>134.12823964891999</v>
      </c>
      <c r="G1559" t="s">
        <v>462</v>
      </c>
    </row>
    <row r="1560" spans="1:7" x14ac:dyDescent="0.3">
      <c r="A1560">
        <v>1558</v>
      </c>
      <c r="B1560">
        <v>2022</v>
      </c>
      <c r="C1560">
        <v>4</v>
      </c>
      <c r="D1560" t="s">
        <v>556</v>
      </c>
      <c r="E1560" s="1">
        <v>1004231976.22276</v>
      </c>
      <c r="F1560">
        <v>188.88678535318499</v>
      </c>
      <c r="G1560" t="s">
        <v>462</v>
      </c>
    </row>
    <row r="1561" spans="1:7" x14ac:dyDescent="0.3">
      <c r="A1561">
        <v>1559</v>
      </c>
      <c r="B1561">
        <v>2022</v>
      </c>
      <c r="C1561">
        <v>4</v>
      </c>
      <c r="D1561" t="s">
        <v>557</v>
      </c>
      <c r="E1561" s="1">
        <v>913746055.18789399</v>
      </c>
      <c r="F1561">
        <v>187.32151293721299</v>
      </c>
      <c r="G1561" t="s">
        <v>462</v>
      </c>
    </row>
    <row r="1562" spans="1:7" x14ac:dyDescent="0.3">
      <c r="A1562">
        <v>1560</v>
      </c>
      <c r="B1562">
        <v>2022</v>
      </c>
      <c r="C1562">
        <v>5</v>
      </c>
      <c r="E1562" s="1">
        <v>60992067.262107402</v>
      </c>
      <c r="F1562">
        <v>178.74975416724899</v>
      </c>
      <c r="G1562" t="s">
        <v>462</v>
      </c>
    </row>
    <row r="1563" spans="1:7" x14ac:dyDescent="0.3">
      <c r="A1563">
        <v>1561</v>
      </c>
      <c r="B1563">
        <v>2022</v>
      </c>
      <c r="C1563">
        <v>5</v>
      </c>
      <c r="D1563" t="s">
        <v>529</v>
      </c>
      <c r="E1563" s="1">
        <v>391883147.09036702</v>
      </c>
      <c r="F1563">
        <v>208.87236133479499</v>
      </c>
      <c r="G1563" t="s">
        <v>462</v>
      </c>
    </row>
    <row r="1564" spans="1:7" x14ac:dyDescent="0.3">
      <c r="A1564">
        <v>1562</v>
      </c>
      <c r="B1564">
        <v>2022</v>
      </c>
      <c r="C1564">
        <v>5</v>
      </c>
      <c r="D1564" t="s">
        <v>530</v>
      </c>
      <c r="E1564" s="1">
        <v>721005101.94005406</v>
      </c>
      <c r="F1564">
        <v>189.592029232611</v>
      </c>
      <c r="G1564" t="s">
        <v>462</v>
      </c>
    </row>
    <row r="1565" spans="1:7" x14ac:dyDescent="0.3">
      <c r="A1565">
        <v>1563</v>
      </c>
      <c r="B1565">
        <v>2022</v>
      </c>
      <c r="C1565">
        <v>5</v>
      </c>
      <c r="D1565" t="s">
        <v>531</v>
      </c>
      <c r="E1565" s="1">
        <v>517904900.35716701</v>
      </c>
      <c r="F1565">
        <v>208.73340996276099</v>
      </c>
      <c r="G1565" t="s">
        <v>462</v>
      </c>
    </row>
    <row r="1566" spans="1:7" x14ac:dyDescent="0.3">
      <c r="A1566">
        <v>1564</v>
      </c>
      <c r="B1566">
        <v>2022</v>
      </c>
      <c r="C1566">
        <v>5</v>
      </c>
      <c r="D1566" t="s">
        <v>532</v>
      </c>
      <c r="E1566" s="1">
        <v>913605349.20931494</v>
      </c>
      <c r="F1566">
        <v>171.728080608928</v>
      </c>
      <c r="G1566" t="s">
        <v>462</v>
      </c>
    </row>
    <row r="1567" spans="1:7" x14ac:dyDescent="0.3">
      <c r="A1567">
        <v>1565</v>
      </c>
      <c r="B1567">
        <v>2022</v>
      </c>
      <c r="C1567">
        <v>5</v>
      </c>
      <c r="D1567" t="s">
        <v>533</v>
      </c>
      <c r="E1567" s="1">
        <v>442592850.86188501</v>
      </c>
      <c r="F1567">
        <v>165.083138144055</v>
      </c>
      <c r="G1567" t="s">
        <v>462</v>
      </c>
    </row>
    <row r="1568" spans="1:7" x14ac:dyDescent="0.3">
      <c r="A1568">
        <v>1566</v>
      </c>
      <c r="B1568">
        <v>2022</v>
      </c>
      <c r="C1568">
        <v>5</v>
      </c>
      <c r="D1568" t="s">
        <v>534</v>
      </c>
      <c r="E1568" s="1">
        <v>268896321.02501398</v>
      </c>
      <c r="F1568">
        <v>220.83687387805301</v>
      </c>
      <c r="G1568" t="s">
        <v>462</v>
      </c>
    </row>
    <row r="1569" spans="1:7" x14ac:dyDescent="0.3">
      <c r="A1569">
        <v>1567</v>
      </c>
      <c r="B1569">
        <v>2022</v>
      </c>
      <c r="C1569">
        <v>5</v>
      </c>
      <c r="D1569" t="s">
        <v>535</v>
      </c>
      <c r="E1569" s="1">
        <v>374438633.30586201</v>
      </c>
      <c r="F1569">
        <v>173.57645350546599</v>
      </c>
      <c r="G1569" t="s">
        <v>462</v>
      </c>
    </row>
    <row r="1570" spans="1:7" x14ac:dyDescent="0.3">
      <c r="A1570">
        <v>1568</v>
      </c>
      <c r="B1570">
        <v>2022</v>
      </c>
      <c r="C1570">
        <v>5</v>
      </c>
      <c r="D1570" t="s">
        <v>536</v>
      </c>
      <c r="E1570" s="1">
        <v>373211235.00196397</v>
      </c>
      <c r="F1570">
        <v>206.00438796819799</v>
      </c>
      <c r="G1570" t="s">
        <v>462</v>
      </c>
    </row>
    <row r="1571" spans="1:7" x14ac:dyDescent="0.3">
      <c r="A1571">
        <v>1569</v>
      </c>
      <c r="B1571">
        <v>2022</v>
      </c>
      <c r="C1571">
        <v>5</v>
      </c>
      <c r="D1571" t="s">
        <v>537</v>
      </c>
      <c r="E1571" s="1">
        <v>764163399.39539194</v>
      </c>
      <c r="F1571">
        <v>268.17468168722303</v>
      </c>
      <c r="G1571" t="s">
        <v>462</v>
      </c>
    </row>
    <row r="1572" spans="1:7" x14ac:dyDescent="0.3">
      <c r="A1572">
        <v>1570</v>
      </c>
      <c r="B1572">
        <v>2022</v>
      </c>
      <c r="C1572">
        <v>5</v>
      </c>
      <c r="D1572" t="s">
        <v>538</v>
      </c>
      <c r="E1572" s="1">
        <v>858617816.921067</v>
      </c>
      <c r="F1572">
        <v>237.398219155265</v>
      </c>
      <c r="G1572" t="s">
        <v>462</v>
      </c>
    </row>
    <row r="1573" spans="1:7" x14ac:dyDescent="0.3">
      <c r="A1573">
        <v>1571</v>
      </c>
      <c r="B1573">
        <v>2022</v>
      </c>
      <c r="C1573">
        <v>5</v>
      </c>
      <c r="D1573" t="s">
        <v>539</v>
      </c>
      <c r="E1573" s="1">
        <v>876370174.59050906</v>
      </c>
      <c r="F1573">
        <v>204.460404692754</v>
      </c>
      <c r="G1573" t="s">
        <v>462</v>
      </c>
    </row>
    <row r="1574" spans="1:7" x14ac:dyDescent="0.3">
      <c r="A1574">
        <v>1572</v>
      </c>
      <c r="B1574">
        <v>2022</v>
      </c>
      <c r="C1574">
        <v>5</v>
      </c>
      <c r="D1574" t="s">
        <v>540</v>
      </c>
      <c r="E1574" s="1">
        <v>804741499.92764294</v>
      </c>
      <c r="F1574">
        <v>234.400821549933</v>
      </c>
      <c r="G1574" t="s">
        <v>462</v>
      </c>
    </row>
    <row r="1575" spans="1:7" x14ac:dyDescent="0.3">
      <c r="A1575">
        <v>1573</v>
      </c>
      <c r="B1575">
        <v>2022</v>
      </c>
      <c r="C1575">
        <v>5</v>
      </c>
      <c r="D1575" t="s">
        <v>541</v>
      </c>
      <c r="E1575" s="1">
        <v>617861605.73586905</v>
      </c>
      <c r="F1575">
        <v>205.754822999792</v>
      </c>
      <c r="G1575" t="s">
        <v>462</v>
      </c>
    </row>
    <row r="1576" spans="1:7" x14ac:dyDescent="0.3">
      <c r="A1576">
        <v>1574</v>
      </c>
      <c r="B1576">
        <v>2022</v>
      </c>
      <c r="C1576">
        <v>5</v>
      </c>
      <c r="D1576" t="s">
        <v>542</v>
      </c>
      <c r="E1576" s="1">
        <v>785791940.80956101</v>
      </c>
      <c r="F1576">
        <v>235.60441730710599</v>
      </c>
      <c r="G1576" t="s">
        <v>462</v>
      </c>
    </row>
    <row r="1577" spans="1:7" x14ac:dyDescent="0.3">
      <c r="A1577">
        <v>1575</v>
      </c>
      <c r="B1577">
        <v>2022</v>
      </c>
      <c r="C1577">
        <v>5</v>
      </c>
      <c r="D1577" t="s">
        <v>543</v>
      </c>
      <c r="E1577" s="1">
        <v>750150320.80952597</v>
      </c>
      <c r="F1577">
        <v>250.88005442942401</v>
      </c>
      <c r="G1577" t="s">
        <v>462</v>
      </c>
    </row>
    <row r="1578" spans="1:7" x14ac:dyDescent="0.3">
      <c r="A1578">
        <v>1576</v>
      </c>
      <c r="B1578">
        <v>2022</v>
      </c>
      <c r="C1578">
        <v>5</v>
      </c>
      <c r="D1578" t="s">
        <v>544</v>
      </c>
      <c r="E1578" s="1">
        <v>601347817.74143004</v>
      </c>
      <c r="F1578">
        <v>244.50386380877799</v>
      </c>
      <c r="G1578" t="s">
        <v>462</v>
      </c>
    </row>
    <row r="1579" spans="1:7" x14ac:dyDescent="0.3">
      <c r="A1579">
        <v>1577</v>
      </c>
      <c r="B1579">
        <v>2022</v>
      </c>
      <c r="C1579">
        <v>5</v>
      </c>
      <c r="D1579" t="s">
        <v>545</v>
      </c>
      <c r="E1579" s="1">
        <v>261838880.85448599</v>
      </c>
      <c r="F1579">
        <v>322.93100031768</v>
      </c>
      <c r="G1579" t="s">
        <v>462</v>
      </c>
    </row>
    <row r="1580" spans="1:7" x14ac:dyDescent="0.3">
      <c r="A1580">
        <v>1578</v>
      </c>
      <c r="B1580">
        <v>2022</v>
      </c>
      <c r="C1580">
        <v>5</v>
      </c>
      <c r="D1580" t="s">
        <v>546</v>
      </c>
      <c r="E1580" s="1">
        <v>1009812130.74394</v>
      </c>
      <c r="F1580">
        <v>282.67031662117398</v>
      </c>
      <c r="G1580" t="s">
        <v>462</v>
      </c>
    </row>
    <row r="1581" spans="1:7" x14ac:dyDescent="0.3">
      <c r="A1581">
        <v>1579</v>
      </c>
      <c r="B1581">
        <v>2022</v>
      </c>
      <c r="C1581">
        <v>5</v>
      </c>
      <c r="D1581" t="s">
        <v>547</v>
      </c>
      <c r="E1581" s="1">
        <v>213505756.37323001</v>
      </c>
      <c r="F1581">
        <v>289.79726639064899</v>
      </c>
      <c r="G1581" t="s">
        <v>462</v>
      </c>
    </row>
    <row r="1582" spans="1:7" x14ac:dyDescent="0.3">
      <c r="A1582">
        <v>1580</v>
      </c>
      <c r="B1582">
        <v>2022</v>
      </c>
      <c r="C1582">
        <v>5</v>
      </c>
      <c r="D1582" t="s">
        <v>548</v>
      </c>
      <c r="E1582" s="1">
        <v>330653653.57891899</v>
      </c>
      <c r="F1582">
        <v>259.52908143281297</v>
      </c>
      <c r="G1582" t="s">
        <v>462</v>
      </c>
    </row>
    <row r="1583" spans="1:7" x14ac:dyDescent="0.3">
      <c r="A1583">
        <v>1581</v>
      </c>
      <c r="B1583">
        <v>2022</v>
      </c>
      <c r="C1583">
        <v>5</v>
      </c>
      <c r="D1583" t="s">
        <v>549</v>
      </c>
      <c r="E1583" s="1">
        <v>340317473.27624798</v>
      </c>
      <c r="F1583">
        <v>275.75390866795101</v>
      </c>
      <c r="G1583" t="s">
        <v>462</v>
      </c>
    </row>
    <row r="1584" spans="1:7" x14ac:dyDescent="0.3">
      <c r="A1584">
        <v>1582</v>
      </c>
      <c r="B1584">
        <v>2022</v>
      </c>
      <c r="C1584">
        <v>5</v>
      </c>
      <c r="D1584" t="s">
        <v>550</v>
      </c>
      <c r="E1584" s="1">
        <v>462902185.90183997</v>
      </c>
      <c r="F1584">
        <v>270.45930578557102</v>
      </c>
      <c r="G1584" t="s">
        <v>462</v>
      </c>
    </row>
    <row r="1585" spans="1:7" x14ac:dyDescent="0.3">
      <c r="A1585">
        <v>1583</v>
      </c>
      <c r="B1585">
        <v>2022</v>
      </c>
      <c r="C1585">
        <v>5</v>
      </c>
      <c r="D1585" t="s">
        <v>551</v>
      </c>
      <c r="E1585" s="1">
        <v>2890170317.8875699</v>
      </c>
      <c r="F1585">
        <v>229.38648550381001</v>
      </c>
      <c r="G1585" t="s">
        <v>462</v>
      </c>
    </row>
    <row r="1586" spans="1:7" x14ac:dyDescent="0.3">
      <c r="A1586">
        <v>1584</v>
      </c>
      <c r="B1586">
        <v>2022</v>
      </c>
      <c r="C1586">
        <v>5</v>
      </c>
      <c r="D1586" t="s">
        <v>552</v>
      </c>
      <c r="E1586" s="1">
        <v>3535028312.8468199</v>
      </c>
      <c r="F1586">
        <v>247.38012610454899</v>
      </c>
      <c r="G1586" t="s">
        <v>462</v>
      </c>
    </row>
    <row r="1587" spans="1:7" x14ac:dyDescent="0.3">
      <c r="A1587">
        <v>1585</v>
      </c>
      <c r="B1587">
        <v>2022</v>
      </c>
      <c r="C1587">
        <v>5</v>
      </c>
      <c r="D1587" t="s">
        <v>553</v>
      </c>
      <c r="E1587" s="1">
        <v>2894598812.1732001</v>
      </c>
      <c r="F1587">
        <v>81.537603486443899</v>
      </c>
      <c r="G1587" t="s">
        <v>462</v>
      </c>
    </row>
    <row r="1588" spans="1:7" x14ac:dyDescent="0.3">
      <c r="A1588">
        <v>1586</v>
      </c>
      <c r="B1588">
        <v>2022</v>
      </c>
      <c r="C1588">
        <v>5</v>
      </c>
      <c r="D1588" t="s">
        <v>554</v>
      </c>
      <c r="E1588" s="1">
        <v>1452632504.0955</v>
      </c>
      <c r="F1588">
        <v>193.97168301468699</v>
      </c>
      <c r="G1588" t="s">
        <v>462</v>
      </c>
    </row>
    <row r="1589" spans="1:7" x14ac:dyDescent="0.3">
      <c r="A1589">
        <v>1587</v>
      </c>
      <c r="B1589">
        <v>2022</v>
      </c>
      <c r="C1589">
        <v>5</v>
      </c>
      <c r="D1589" t="s">
        <v>555</v>
      </c>
      <c r="E1589" s="1">
        <v>2721023818.0155802</v>
      </c>
      <c r="F1589">
        <v>92.802652872728601</v>
      </c>
      <c r="G1589" t="s">
        <v>462</v>
      </c>
    </row>
    <row r="1590" spans="1:7" x14ac:dyDescent="0.3">
      <c r="A1590">
        <v>1588</v>
      </c>
      <c r="B1590">
        <v>2022</v>
      </c>
      <c r="C1590">
        <v>5</v>
      </c>
      <c r="D1590" t="s">
        <v>556</v>
      </c>
      <c r="E1590" s="1">
        <v>1004231976.22276</v>
      </c>
      <c r="F1590">
        <v>153.70193347992199</v>
      </c>
      <c r="G1590" t="s">
        <v>462</v>
      </c>
    </row>
    <row r="1591" spans="1:7" x14ac:dyDescent="0.3">
      <c r="A1591">
        <v>1589</v>
      </c>
      <c r="B1591">
        <v>2022</v>
      </c>
      <c r="C1591">
        <v>5</v>
      </c>
      <c r="D1591" t="s">
        <v>557</v>
      </c>
      <c r="E1591" s="1">
        <v>913746055.18789399</v>
      </c>
      <c r="F1591">
        <v>242.53673017224199</v>
      </c>
      <c r="G1591" t="s">
        <v>462</v>
      </c>
    </row>
    <row r="1592" spans="1:7" x14ac:dyDescent="0.3">
      <c r="A1592">
        <v>1590</v>
      </c>
      <c r="B1592">
        <v>2022</v>
      </c>
      <c r="C1592">
        <v>6</v>
      </c>
      <c r="E1592" s="1">
        <v>60992067.262107402</v>
      </c>
      <c r="F1592">
        <v>84.014597257976504</v>
      </c>
      <c r="G1592" t="s">
        <v>462</v>
      </c>
    </row>
    <row r="1593" spans="1:7" x14ac:dyDescent="0.3">
      <c r="A1593">
        <v>1591</v>
      </c>
      <c r="B1593">
        <v>2022</v>
      </c>
      <c r="C1593">
        <v>6</v>
      </c>
      <c r="D1593" t="s">
        <v>529</v>
      </c>
      <c r="E1593" s="1">
        <v>391883147.09036702</v>
      </c>
      <c r="F1593">
        <v>110.148529967358</v>
      </c>
      <c r="G1593" t="s">
        <v>462</v>
      </c>
    </row>
    <row r="1594" spans="1:7" x14ac:dyDescent="0.3">
      <c r="A1594">
        <v>1592</v>
      </c>
      <c r="B1594">
        <v>2022</v>
      </c>
      <c r="C1594">
        <v>6</v>
      </c>
      <c r="D1594" t="s">
        <v>530</v>
      </c>
      <c r="E1594" s="1">
        <v>721005101.94005406</v>
      </c>
      <c r="F1594">
        <v>102.879752101194</v>
      </c>
      <c r="G1594" t="s">
        <v>462</v>
      </c>
    </row>
    <row r="1595" spans="1:7" x14ac:dyDescent="0.3">
      <c r="A1595">
        <v>1593</v>
      </c>
      <c r="B1595">
        <v>2022</v>
      </c>
      <c r="C1595">
        <v>6</v>
      </c>
      <c r="D1595" t="s">
        <v>531</v>
      </c>
      <c r="E1595" s="1">
        <v>517904900.35716701</v>
      </c>
      <c r="F1595">
        <v>94.518857916688901</v>
      </c>
      <c r="G1595" t="s">
        <v>462</v>
      </c>
    </row>
    <row r="1596" spans="1:7" x14ac:dyDescent="0.3">
      <c r="A1596">
        <v>1594</v>
      </c>
      <c r="B1596">
        <v>2022</v>
      </c>
      <c r="C1596">
        <v>6</v>
      </c>
      <c r="D1596" t="s">
        <v>532</v>
      </c>
      <c r="E1596" s="1">
        <v>913605349.20931494</v>
      </c>
      <c r="F1596">
        <v>97.126372066986704</v>
      </c>
      <c r="G1596" t="s">
        <v>462</v>
      </c>
    </row>
    <row r="1597" spans="1:7" x14ac:dyDescent="0.3">
      <c r="A1597">
        <v>1595</v>
      </c>
      <c r="B1597">
        <v>2022</v>
      </c>
      <c r="C1597">
        <v>6</v>
      </c>
      <c r="D1597" t="s">
        <v>533</v>
      </c>
      <c r="E1597" s="1">
        <v>442592850.86188501</v>
      </c>
      <c r="F1597">
        <v>87.593893033749893</v>
      </c>
      <c r="G1597" t="s">
        <v>462</v>
      </c>
    </row>
    <row r="1598" spans="1:7" x14ac:dyDescent="0.3">
      <c r="A1598">
        <v>1596</v>
      </c>
      <c r="B1598">
        <v>2022</v>
      </c>
      <c r="C1598">
        <v>6</v>
      </c>
      <c r="D1598" t="s">
        <v>534</v>
      </c>
      <c r="E1598" s="1">
        <v>268896321.02501398</v>
      </c>
      <c r="F1598">
        <v>100.511214330348</v>
      </c>
      <c r="G1598" t="s">
        <v>462</v>
      </c>
    </row>
    <row r="1599" spans="1:7" x14ac:dyDescent="0.3">
      <c r="A1599">
        <v>1597</v>
      </c>
      <c r="B1599">
        <v>2022</v>
      </c>
      <c r="C1599">
        <v>6</v>
      </c>
      <c r="D1599" t="s">
        <v>535</v>
      </c>
      <c r="E1599" s="1">
        <v>374438633.30586201</v>
      </c>
      <c r="F1599">
        <v>91.095869525446403</v>
      </c>
      <c r="G1599" t="s">
        <v>462</v>
      </c>
    </row>
    <row r="1600" spans="1:7" x14ac:dyDescent="0.3">
      <c r="A1600">
        <v>1598</v>
      </c>
      <c r="B1600">
        <v>2022</v>
      </c>
      <c r="C1600">
        <v>6</v>
      </c>
      <c r="D1600" t="s">
        <v>536</v>
      </c>
      <c r="E1600" s="1">
        <v>373211235.00196397</v>
      </c>
      <c r="F1600">
        <v>74.484548356283</v>
      </c>
      <c r="G1600" t="s">
        <v>462</v>
      </c>
    </row>
    <row r="1601" spans="1:7" x14ac:dyDescent="0.3">
      <c r="A1601">
        <v>1599</v>
      </c>
      <c r="B1601">
        <v>2022</v>
      </c>
      <c r="C1601">
        <v>6</v>
      </c>
      <c r="D1601" t="s">
        <v>537</v>
      </c>
      <c r="E1601" s="1">
        <v>764163399.39539194</v>
      </c>
      <c r="F1601">
        <v>87.461305283769093</v>
      </c>
      <c r="G1601" t="s">
        <v>462</v>
      </c>
    </row>
    <row r="1602" spans="1:7" x14ac:dyDescent="0.3">
      <c r="A1602">
        <v>1600</v>
      </c>
      <c r="B1602">
        <v>2022</v>
      </c>
      <c r="C1602">
        <v>6</v>
      </c>
      <c r="D1602" t="s">
        <v>538</v>
      </c>
      <c r="E1602" s="1">
        <v>858617816.921067</v>
      </c>
      <c r="F1602">
        <v>91.361892795834905</v>
      </c>
      <c r="G1602" t="s">
        <v>462</v>
      </c>
    </row>
    <row r="1603" spans="1:7" x14ac:dyDescent="0.3">
      <c r="A1603">
        <v>1601</v>
      </c>
      <c r="B1603">
        <v>2022</v>
      </c>
      <c r="C1603">
        <v>6</v>
      </c>
      <c r="D1603" t="s">
        <v>539</v>
      </c>
      <c r="E1603" s="1">
        <v>876370174.59050906</v>
      </c>
      <c r="F1603">
        <v>83.562699752179299</v>
      </c>
      <c r="G1603" t="s">
        <v>462</v>
      </c>
    </row>
    <row r="1604" spans="1:7" x14ac:dyDescent="0.3">
      <c r="A1604">
        <v>1602</v>
      </c>
      <c r="B1604">
        <v>2022</v>
      </c>
      <c r="C1604">
        <v>6</v>
      </c>
      <c r="D1604" t="s">
        <v>540</v>
      </c>
      <c r="E1604" s="1">
        <v>804741499.92764294</v>
      </c>
      <c r="F1604">
        <v>116.848445354115</v>
      </c>
      <c r="G1604" t="s">
        <v>462</v>
      </c>
    </row>
    <row r="1605" spans="1:7" x14ac:dyDescent="0.3">
      <c r="A1605">
        <v>1603</v>
      </c>
      <c r="B1605">
        <v>2022</v>
      </c>
      <c r="C1605">
        <v>6</v>
      </c>
      <c r="D1605" t="s">
        <v>541</v>
      </c>
      <c r="E1605" s="1">
        <v>617861605.73586905</v>
      </c>
      <c r="F1605">
        <v>77.912301121131406</v>
      </c>
      <c r="G1605" t="s">
        <v>462</v>
      </c>
    </row>
    <row r="1606" spans="1:7" x14ac:dyDescent="0.3">
      <c r="A1606">
        <v>1604</v>
      </c>
      <c r="B1606">
        <v>2022</v>
      </c>
      <c r="C1606">
        <v>6</v>
      </c>
      <c r="D1606" t="s">
        <v>542</v>
      </c>
      <c r="E1606" s="1">
        <v>785791940.80956101</v>
      </c>
      <c r="F1606">
        <v>106.71089838328599</v>
      </c>
      <c r="G1606" t="s">
        <v>462</v>
      </c>
    </row>
    <row r="1607" spans="1:7" x14ac:dyDescent="0.3">
      <c r="A1607">
        <v>1605</v>
      </c>
      <c r="B1607">
        <v>2022</v>
      </c>
      <c r="C1607">
        <v>6</v>
      </c>
      <c r="D1607" t="s">
        <v>543</v>
      </c>
      <c r="E1607" s="1">
        <v>750150320.80952597</v>
      </c>
      <c r="F1607">
        <v>109.96966081012199</v>
      </c>
      <c r="G1607" t="s">
        <v>462</v>
      </c>
    </row>
    <row r="1608" spans="1:7" x14ac:dyDescent="0.3">
      <c r="A1608">
        <v>1606</v>
      </c>
      <c r="B1608">
        <v>2022</v>
      </c>
      <c r="C1608">
        <v>6</v>
      </c>
      <c r="D1608" t="s">
        <v>544</v>
      </c>
      <c r="E1608" s="1">
        <v>601347817.74143004</v>
      </c>
      <c r="F1608">
        <v>109.63833550922899</v>
      </c>
      <c r="G1608" t="s">
        <v>462</v>
      </c>
    </row>
    <row r="1609" spans="1:7" x14ac:dyDescent="0.3">
      <c r="A1609">
        <v>1607</v>
      </c>
      <c r="B1609">
        <v>2022</v>
      </c>
      <c r="C1609">
        <v>6</v>
      </c>
      <c r="D1609" t="s">
        <v>545</v>
      </c>
      <c r="E1609" s="1">
        <v>261838880.85448599</v>
      </c>
      <c r="F1609">
        <v>140.97196657666899</v>
      </c>
      <c r="G1609" t="s">
        <v>462</v>
      </c>
    </row>
    <row r="1610" spans="1:7" x14ac:dyDescent="0.3">
      <c r="A1610">
        <v>1608</v>
      </c>
      <c r="B1610">
        <v>2022</v>
      </c>
      <c r="C1610">
        <v>6</v>
      </c>
      <c r="D1610" t="s">
        <v>546</v>
      </c>
      <c r="E1610" s="1">
        <v>1009812130.74394</v>
      </c>
      <c r="F1610">
        <v>122.04034079768201</v>
      </c>
      <c r="G1610" t="s">
        <v>462</v>
      </c>
    </row>
    <row r="1611" spans="1:7" x14ac:dyDescent="0.3">
      <c r="A1611">
        <v>1609</v>
      </c>
      <c r="B1611">
        <v>2022</v>
      </c>
      <c r="C1611">
        <v>6</v>
      </c>
      <c r="D1611" t="s">
        <v>547</v>
      </c>
      <c r="E1611" s="1">
        <v>213505756.37323001</v>
      </c>
      <c r="F1611">
        <v>138.30994308134299</v>
      </c>
      <c r="G1611" t="s">
        <v>462</v>
      </c>
    </row>
    <row r="1612" spans="1:7" x14ac:dyDescent="0.3">
      <c r="A1612">
        <v>1610</v>
      </c>
      <c r="B1612">
        <v>2022</v>
      </c>
      <c r="C1612">
        <v>6</v>
      </c>
      <c r="D1612" t="s">
        <v>548</v>
      </c>
      <c r="E1612" s="1">
        <v>330653653.57891899</v>
      </c>
      <c r="F1612">
        <v>111.876476600945</v>
      </c>
      <c r="G1612" t="s">
        <v>462</v>
      </c>
    </row>
    <row r="1613" spans="1:7" x14ac:dyDescent="0.3">
      <c r="A1613">
        <v>1611</v>
      </c>
      <c r="B1613">
        <v>2022</v>
      </c>
      <c r="C1613">
        <v>6</v>
      </c>
      <c r="D1613" t="s">
        <v>549</v>
      </c>
      <c r="E1613" s="1">
        <v>340317473.27624798</v>
      </c>
      <c r="F1613">
        <v>131.805096514517</v>
      </c>
      <c r="G1613" t="s">
        <v>462</v>
      </c>
    </row>
    <row r="1614" spans="1:7" x14ac:dyDescent="0.3">
      <c r="A1614">
        <v>1612</v>
      </c>
      <c r="B1614">
        <v>2022</v>
      </c>
      <c r="C1614">
        <v>6</v>
      </c>
      <c r="D1614" t="s">
        <v>550</v>
      </c>
      <c r="E1614" s="1">
        <v>462902185.90183997</v>
      </c>
      <c r="F1614">
        <v>134.30174304392199</v>
      </c>
      <c r="G1614" t="s">
        <v>462</v>
      </c>
    </row>
    <row r="1615" spans="1:7" x14ac:dyDescent="0.3">
      <c r="A1615">
        <v>1613</v>
      </c>
      <c r="B1615">
        <v>2022</v>
      </c>
      <c r="C1615">
        <v>6</v>
      </c>
      <c r="D1615" t="s">
        <v>551</v>
      </c>
      <c r="E1615" s="1">
        <v>2890170317.8875699</v>
      </c>
      <c r="F1615">
        <v>98.044054736579795</v>
      </c>
      <c r="G1615" t="s">
        <v>462</v>
      </c>
    </row>
    <row r="1616" spans="1:7" x14ac:dyDescent="0.3">
      <c r="A1616">
        <v>1614</v>
      </c>
      <c r="B1616">
        <v>2022</v>
      </c>
      <c r="C1616">
        <v>6</v>
      </c>
      <c r="D1616" t="s">
        <v>552</v>
      </c>
      <c r="E1616" s="1">
        <v>3535028312.8468199</v>
      </c>
      <c r="F1616">
        <v>110.83911401954001</v>
      </c>
      <c r="G1616" t="s">
        <v>462</v>
      </c>
    </row>
    <row r="1617" spans="1:7" x14ac:dyDescent="0.3">
      <c r="A1617">
        <v>1615</v>
      </c>
      <c r="B1617">
        <v>2022</v>
      </c>
      <c r="C1617">
        <v>6</v>
      </c>
      <c r="D1617" t="s">
        <v>553</v>
      </c>
      <c r="E1617" s="1">
        <v>2894598812.1732001</v>
      </c>
      <c r="F1617">
        <v>38.216978157851401</v>
      </c>
      <c r="G1617" t="s">
        <v>462</v>
      </c>
    </row>
    <row r="1618" spans="1:7" x14ac:dyDescent="0.3">
      <c r="A1618">
        <v>1616</v>
      </c>
      <c r="B1618">
        <v>2022</v>
      </c>
      <c r="C1618">
        <v>6</v>
      </c>
      <c r="D1618" t="s">
        <v>554</v>
      </c>
      <c r="E1618" s="1">
        <v>1452632504.0955</v>
      </c>
      <c r="F1618">
        <v>68.538778136668597</v>
      </c>
      <c r="G1618" t="s">
        <v>462</v>
      </c>
    </row>
    <row r="1619" spans="1:7" x14ac:dyDescent="0.3">
      <c r="A1619">
        <v>1617</v>
      </c>
      <c r="B1619">
        <v>2022</v>
      </c>
      <c r="C1619">
        <v>6</v>
      </c>
      <c r="D1619" t="s">
        <v>555</v>
      </c>
      <c r="E1619" s="1">
        <v>2721023818.0155802</v>
      </c>
      <c r="F1619">
        <v>45.318454577407302</v>
      </c>
      <c r="G1619" t="s">
        <v>462</v>
      </c>
    </row>
    <row r="1620" spans="1:7" x14ac:dyDescent="0.3">
      <c r="A1620">
        <v>1618</v>
      </c>
      <c r="B1620">
        <v>2022</v>
      </c>
      <c r="C1620">
        <v>6</v>
      </c>
      <c r="D1620" t="s">
        <v>556</v>
      </c>
      <c r="E1620" s="1">
        <v>1004231976.22276</v>
      </c>
      <c r="F1620">
        <v>68.599542403459196</v>
      </c>
      <c r="G1620" t="s">
        <v>462</v>
      </c>
    </row>
    <row r="1621" spans="1:7" x14ac:dyDescent="0.3">
      <c r="A1621">
        <v>1619</v>
      </c>
      <c r="B1621">
        <v>2022</v>
      </c>
      <c r="C1621">
        <v>6</v>
      </c>
      <c r="D1621" t="s">
        <v>557</v>
      </c>
      <c r="E1621" s="1">
        <v>913746055.18789399</v>
      </c>
      <c r="F1621">
        <v>82.504994269009799</v>
      </c>
      <c r="G1621" t="s">
        <v>462</v>
      </c>
    </row>
    <row r="1622" spans="1:7" x14ac:dyDescent="0.3">
      <c r="A1622">
        <v>1620</v>
      </c>
      <c r="B1622">
        <v>2022</v>
      </c>
      <c r="C1622">
        <v>7</v>
      </c>
      <c r="E1622" s="1">
        <v>60992067.262107402</v>
      </c>
      <c r="F1622">
        <v>29.374618173976401</v>
      </c>
      <c r="G1622" t="s">
        <v>462</v>
      </c>
    </row>
    <row r="1623" spans="1:7" x14ac:dyDescent="0.3">
      <c r="A1623">
        <v>1621</v>
      </c>
      <c r="B1623">
        <v>2022</v>
      </c>
      <c r="C1623">
        <v>7</v>
      </c>
      <c r="D1623" t="s">
        <v>529</v>
      </c>
      <c r="E1623" s="1">
        <v>391883147.09036702</v>
      </c>
      <c r="F1623">
        <v>86.720201775286199</v>
      </c>
      <c r="G1623" t="s">
        <v>462</v>
      </c>
    </row>
    <row r="1624" spans="1:7" x14ac:dyDescent="0.3">
      <c r="A1624">
        <v>1622</v>
      </c>
      <c r="B1624">
        <v>2022</v>
      </c>
      <c r="C1624">
        <v>7</v>
      </c>
      <c r="D1624" t="s">
        <v>530</v>
      </c>
      <c r="E1624" s="1">
        <v>721005101.94005406</v>
      </c>
      <c r="F1624">
        <v>97.966340602659997</v>
      </c>
      <c r="G1624" t="s">
        <v>462</v>
      </c>
    </row>
    <row r="1625" spans="1:7" x14ac:dyDescent="0.3">
      <c r="A1625">
        <v>1623</v>
      </c>
      <c r="B1625">
        <v>2022</v>
      </c>
      <c r="C1625">
        <v>7</v>
      </c>
      <c r="D1625" t="s">
        <v>531</v>
      </c>
      <c r="E1625" s="1">
        <v>517904900.35716701</v>
      </c>
      <c r="F1625">
        <v>136.88914881774099</v>
      </c>
      <c r="G1625" t="s">
        <v>462</v>
      </c>
    </row>
    <row r="1626" spans="1:7" x14ac:dyDescent="0.3">
      <c r="A1626">
        <v>1624</v>
      </c>
      <c r="B1626">
        <v>2022</v>
      </c>
      <c r="C1626">
        <v>7</v>
      </c>
      <c r="D1626" t="s">
        <v>532</v>
      </c>
      <c r="E1626" s="1">
        <v>913605349.20931494</v>
      </c>
      <c r="F1626">
        <v>113.51435672179601</v>
      </c>
      <c r="G1626" t="s">
        <v>462</v>
      </c>
    </row>
    <row r="1627" spans="1:7" x14ac:dyDescent="0.3">
      <c r="A1627">
        <v>1625</v>
      </c>
      <c r="B1627">
        <v>2022</v>
      </c>
      <c r="C1627">
        <v>7</v>
      </c>
      <c r="D1627" t="s">
        <v>533</v>
      </c>
      <c r="E1627" s="1">
        <v>442592850.86188501</v>
      </c>
      <c r="F1627">
        <v>141.19863069460499</v>
      </c>
      <c r="G1627" t="s">
        <v>462</v>
      </c>
    </row>
    <row r="1628" spans="1:7" x14ac:dyDescent="0.3">
      <c r="A1628">
        <v>1626</v>
      </c>
      <c r="B1628">
        <v>2022</v>
      </c>
      <c r="C1628">
        <v>7</v>
      </c>
      <c r="D1628" t="s">
        <v>534</v>
      </c>
      <c r="E1628" s="1">
        <v>268896321.02501398</v>
      </c>
      <c r="F1628">
        <v>79.402352111089897</v>
      </c>
      <c r="G1628" t="s">
        <v>462</v>
      </c>
    </row>
    <row r="1629" spans="1:7" x14ac:dyDescent="0.3">
      <c r="A1629">
        <v>1627</v>
      </c>
      <c r="B1629">
        <v>2022</v>
      </c>
      <c r="C1629">
        <v>7</v>
      </c>
      <c r="D1629" t="s">
        <v>535</v>
      </c>
      <c r="E1629" s="1">
        <v>374438633.30586201</v>
      </c>
      <c r="F1629">
        <v>115.055675334895</v>
      </c>
      <c r="G1629" t="s">
        <v>462</v>
      </c>
    </row>
    <row r="1630" spans="1:7" x14ac:dyDescent="0.3">
      <c r="A1630">
        <v>1628</v>
      </c>
      <c r="B1630">
        <v>2022</v>
      </c>
      <c r="C1630">
        <v>7</v>
      </c>
      <c r="D1630" t="s">
        <v>536</v>
      </c>
      <c r="E1630" s="1">
        <v>373211235.00196397</v>
      </c>
      <c r="F1630">
        <v>29.904406081099701</v>
      </c>
      <c r="G1630" t="s">
        <v>462</v>
      </c>
    </row>
    <row r="1631" spans="1:7" x14ac:dyDescent="0.3">
      <c r="A1631">
        <v>1629</v>
      </c>
      <c r="B1631">
        <v>2022</v>
      </c>
      <c r="C1631">
        <v>7</v>
      </c>
      <c r="D1631" t="s">
        <v>537</v>
      </c>
      <c r="E1631" s="1">
        <v>764163399.39539194</v>
      </c>
      <c r="F1631">
        <v>66.795020480255502</v>
      </c>
      <c r="G1631" t="s">
        <v>462</v>
      </c>
    </row>
    <row r="1632" spans="1:7" x14ac:dyDescent="0.3">
      <c r="A1632">
        <v>1630</v>
      </c>
      <c r="B1632">
        <v>2022</v>
      </c>
      <c r="C1632">
        <v>7</v>
      </c>
      <c r="D1632" t="s">
        <v>538</v>
      </c>
      <c r="E1632" s="1">
        <v>858617816.921067</v>
      </c>
      <c r="F1632">
        <v>97.928292678433394</v>
      </c>
      <c r="G1632" t="s">
        <v>462</v>
      </c>
    </row>
    <row r="1633" spans="1:7" x14ac:dyDescent="0.3">
      <c r="A1633">
        <v>1631</v>
      </c>
      <c r="B1633">
        <v>2022</v>
      </c>
      <c r="C1633">
        <v>7</v>
      </c>
      <c r="D1633" t="s">
        <v>539</v>
      </c>
      <c r="E1633" s="1">
        <v>876370174.59050906</v>
      </c>
      <c r="F1633">
        <v>34.663236828427003</v>
      </c>
      <c r="G1633" t="s">
        <v>462</v>
      </c>
    </row>
    <row r="1634" spans="1:7" x14ac:dyDescent="0.3">
      <c r="A1634">
        <v>1632</v>
      </c>
      <c r="B1634">
        <v>2022</v>
      </c>
      <c r="C1634">
        <v>7</v>
      </c>
      <c r="D1634" t="s">
        <v>540</v>
      </c>
      <c r="E1634" s="1">
        <v>804741499.92764294</v>
      </c>
      <c r="F1634">
        <v>60.6382187763259</v>
      </c>
      <c r="G1634" t="s">
        <v>462</v>
      </c>
    </row>
    <row r="1635" spans="1:7" x14ac:dyDescent="0.3">
      <c r="A1635">
        <v>1633</v>
      </c>
      <c r="B1635">
        <v>2022</v>
      </c>
      <c r="C1635">
        <v>7</v>
      </c>
      <c r="D1635" t="s">
        <v>541</v>
      </c>
      <c r="E1635" s="1">
        <v>617861605.73586905</v>
      </c>
      <c r="F1635">
        <v>37.911527709178102</v>
      </c>
      <c r="G1635" t="s">
        <v>462</v>
      </c>
    </row>
    <row r="1636" spans="1:7" x14ac:dyDescent="0.3">
      <c r="A1636">
        <v>1634</v>
      </c>
      <c r="B1636">
        <v>2022</v>
      </c>
      <c r="C1636">
        <v>7</v>
      </c>
      <c r="D1636" t="s">
        <v>542</v>
      </c>
      <c r="E1636" s="1">
        <v>785791940.80956101</v>
      </c>
      <c r="F1636">
        <v>72.048963200733098</v>
      </c>
      <c r="G1636" t="s">
        <v>462</v>
      </c>
    </row>
    <row r="1637" spans="1:7" x14ac:dyDescent="0.3">
      <c r="A1637">
        <v>1635</v>
      </c>
      <c r="B1637">
        <v>2022</v>
      </c>
      <c r="C1637">
        <v>7</v>
      </c>
      <c r="D1637" t="s">
        <v>543</v>
      </c>
      <c r="E1637" s="1">
        <v>750150320.80952597</v>
      </c>
      <c r="F1637">
        <v>109.758836974019</v>
      </c>
      <c r="G1637" t="s">
        <v>462</v>
      </c>
    </row>
    <row r="1638" spans="1:7" x14ac:dyDescent="0.3">
      <c r="A1638">
        <v>1636</v>
      </c>
      <c r="B1638">
        <v>2022</v>
      </c>
      <c r="C1638">
        <v>7</v>
      </c>
      <c r="D1638" t="s">
        <v>544</v>
      </c>
      <c r="E1638" s="1">
        <v>601347817.74143004</v>
      </c>
      <c r="F1638">
        <v>53.358545895727097</v>
      </c>
      <c r="G1638" t="s">
        <v>462</v>
      </c>
    </row>
    <row r="1639" spans="1:7" x14ac:dyDescent="0.3">
      <c r="A1639">
        <v>1637</v>
      </c>
      <c r="B1639">
        <v>2022</v>
      </c>
      <c r="C1639">
        <v>7</v>
      </c>
      <c r="D1639" t="s">
        <v>545</v>
      </c>
      <c r="E1639" s="1">
        <v>261838880.85448599</v>
      </c>
      <c r="F1639">
        <v>101.167812681127</v>
      </c>
      <c r="G1639" t="s">
        <v>462</v>
      </c>
    </row>
    <row r="1640" spans="1:7" x14ac:dyDescent="0.3">
      <c r="A1640">
        <v>1638</v>
      </c>
      <c r="B1640">
        <v>2022</v>
      </c>
      <c r="C1640">
        <v>7</v>
      </c>
      <c r="D1640" t="s">
        <v>546</v>
      </c>
      <c r="E1640" s="1">
        <v>1009812130.74394</v>
      </c>
      <c r="F1640">
        <v>73.428088003302605</v>
      </c>
      <c r="G1640" t="s">
        <v>462</v>
      </c>
    </row>
    <row r="1641" spans="1:7" x14ac:dyDescent="0.3">
      <c r="A1641">
        <v>1639</v>
      </c>
      <c r="B1641">
        <v>2022</v>
      </c>
      <c r="C1641">
        <v>7</v>
      </c>
      <c r="D1641" t="s">
        <v>547</v>
      </c>
      <c r="E1641" s="1">
        <v>213505756.37323001</v>
      </c>
      <c r="F1641">
        <v>100.24918464560901</v>
      </c>
      <c r="G1641" t="s">
        <v>462</v>
      </c>
    </row>
    <row r="1642" spans="1:7" x14ac:dyDescent="0.3">
      <c r="A1642">
        <v>1640</v>
      </c>
      <c r="B1642">
        <v>2022</v>
      </c>
      <c r="C1642">
        <v>7</v>
      </c>
      <c r="D1642" t="s">
        <v>548</v>
      </c>
      <c r="E1642" s="1">
        <v>330653653.57891899</v>
      </c>
      <c r="F1642">
        <v>80.991816343145103</v>
      </c>
      <c r="G1642" t="s">
        <v>462</v>
      </c>
    </row>
    <row r="1643" spans="1:7" x14ac:dyDescent="0.3">
      <c r="A1643">
        <v>1641</v>
      </c>
      <c r="B1643">
        <v>2022</v>
      </c>
      <c r="C1643">
        <v>7</v>
      </c>
      <c r="D1643" t="s">
        <v>549</v>
      </c>
      <c r="E1643" s="1">
        <v>340317473.27624798</v>
      </c>
      <c r="F1643">
        <v>131.19032666047599</v>
      </c>
      <c r="G1643" t="s">
        <v>462</v>
      </c>
    </row>
    <row r="1644" spans="1:7" x14ac:dyDescent="0.3">
      <c r="A1644">
        <v>1642</v>
      </c>
      <c r="B1644">
        <v>2022</v>
      </c>
      <c r="C1644">
        <v>7</v>
      </c>
      <c r="D1644" t="s">
        <v>550</v>
      </c>
      <c r="E1644" s="1">
        <v>462902185.90183997</v>
      </c>
      <c r="F1644">
        <v>54.988426697102597</v>
      </c>
      <c r="G1644" t="s">
        <v>462</v>
      </c>
    </row>
    <row r="1645" spans="1:7" x14ac:dyDescent="0.3">
      <c r="A1645">
        <v>1643</v>
      </c>
      <c r="B1645">
        <v>2022</v>
      </c>
      <c r="C1645">
        <v>7</v>
      </c>
      <c r="D1645" t="s">
        <v>551</v>
      </c>
      <c r="E1645" s="1">
        <v>2890170317.8875699</v>
      </c>
      <c r="F1645">
        <v>41.051883940137202</v>
      </c>
      <c r="G1645" t="s">
        <v>462</v>
      </c>
    </row>
    <row r="1646" spans="1:7" x14ac:dyDescent="0.3">
      <c r="A1646">
        <v>1644</v>
      </c>
      <c r="B1646">
        <v>2022</v>
      </c>
      <c r="C1646">
        <v>7</v>
      </c>
      <c r="D1646" t="s">
        <v>552</v>
      </c>
      <c r="E1646" s="1">
        <v>3535028312.8468199</v>
      </c>
      <c r="F1646">
        <v>42.440735457120503</v>
      </c>
      <c r="G1646" t="s">
        <v>462</v>
      </c>
    </row>
    <row r="1647" spans="1:7" x14ac:dyDescent="0.3">
      <c r="A1647">
        <v>1645</v>
      </c>
      <c r="B1647">
        <v>2022</v>
      </c>
      <c r="C1647">
        <v>7</v>
      </c>
      <c r="D1647" t="s">
        <v>553</v>
      </c>
      <c r="E1647" s="1">
        <v>2894598812.1732001</v>
      </c>
      <c r="F1647">
        <v>24.5553729537049</v>
      </c>
      <c r="G1647" t="s">
        <v>462</v>
      </c>
    </row>
    <row r="1648" spans="1:7" x14ac:dyDescent="0.3">
      <c r="A1648">
        <v>1646</v>
      </c>
      <c r="B1648">
        <v>2022</v>
      </c>
      <c r="C1648">
        <v>7</v>
      </c>
      <c r="D1648" t="s">
        <v>554</v>
      </c>
      <c r="E1648" s="1">
        <v>1452632504.0955</v>
      </c>
      <c r="F1648">
        <v>61.115748989850402</v>
      </c>
      <c r="G1648" t="s">
        <v>462</v>
      </c>
    </row>
    <row r="1649" spans="1:7" x14ac:dyDescent="0.3">
      <c r="A1649">
        <v>1647</v>
      </c>
      <c r="B1649">
        <v>2022</v>
      </c>
      <c r="C1649">
        <v>7</v>
      </c>
      <c r="D1649" t="s">
        <v>555</v>
      </c>
      <c r="E1649" s="1">
        <v>2721023818.0155802</v>
      </c>
      <c r="F1649">
        <v>31.7531581631977</v>
      </c>
      <c r="G1649" t="s">
        <v>462</v>
      </c>
    </row>
    <row r="1650" spans="1:7" x14ac:dyDescent="0.3">
      <c r="A1650">
        <v>1648</v>
      </c>
      <c r="B1650">
        <v>2022</v>
      </c>
      <c r="C1650">
        <v>7</v>
      </c>
      <c r="D1650" t="s">
        <v>556</v>
      </c>
      <c r="E1650" s="1">
        <v>1004231976.22276</v>
      </c>
      <c r="F1650">
        <v>34.845676780374703</v>
      </c>
      <c r="G1650" t="s">
        <v>462</v>
      </c>
    </row>
    <row r="1651" spans="1:7" x14ac:dyDescent="0.3">
      <c r="A1651">
        <v>1649</v>
      </c>
      <c r="B1651">
        <v>2022</v>
      </c>
      <c r="C1651">
        <v>7</v>
      </c>
      <c r="D1651" t="s">
        <v>557</v>
      </c>
      <c r="E1651" s="1">
        <v>913746055.18789399</v>
      </c>
      <c r="F1651">
        <v>74.183464020043502</v>
      </c>
      <c r="G1651" t="s">
        <v>462</v>
      </c>
    </row>
    <row r="1652" spans="1:7" x14ac:dyDescent="0.3">
      <c r="A1652">
        <v>1650</v>
      </c>
      <c r="B1652">
        <v>2022</v>
      </c>
      <c r="C1652">
        <v>8</v>
      </c>
      <c r="E1652" s="1">
        <v>60992067.262107402</v>
      </c>
      <c r="F1652">
        <v>91.892621409949996</v>
      </c>
      <c r="G1652" t="s">
        <v>462</v>
      </c>
    </row>
    <row r="1653" spans="1:7" x14ac:dyDescent="0.3">
      <c r="A1653">
        <v>1651</v>
      </c>
      <c r="B1653">
        <v>2022</v>
      </c>
      <c r="C1653">
        <v>8</v>
      </c>
      <c r="D1653" t="s">
        <v>529</v>
      </c>
      <c r="E1653" s="1">
        <v>391883147.09036702</v>
      </c>
      <c r="F1653">
        <v>255.45991096020501</v>
      </c>
      <c r="G1653" t="s">
        <v>462</v>
      </c>
    </row>
    <row r="1654" spans="1:7" x14ac:dyDescent="0.3">
      <c r="A1654">
        <v>1652</v>
      </c>
      <c r="B1654">
        <v>2022</v>
      </c>
      <c r="C1654">
        <v>8</v>
      </c>
      <c r="D1654" t="s">
        <v>530</v>
      </c>
      <c r="E1654" s="1">
        <v>721005101.94005406</v>
      </c>
      <c r="F1654">
        <v>253.57731179115299</v>
      </c>
      <c r="G1654" t="s">
        <v>462</v>
      </c>
    </row>
    <row r="1655" spans="1:7" x14ac:dyDescent="0.3">
      <c r="A1655">
        <v>1653</v>
      </c>
      <c r="B1655">
        <v>2022</v>
      </c>
      <c r="C1655">
        <v>8</v>
      </c>
      <c r="D1655" t="s">
        <v>531</v>
      </c>
      <c r="E1655" s="1">
        <v>517904900.35716701</v>
      </c>
      <c r="F1655">
        <v>309.94962289557202</v>
      </c>
      <c r="G1655" t="s">
        <v>462</v>
      </c>
    </row>
    <row r="1656" spans="1:7" x14ac:dyDescent="0.3">
      <c r="A1656">
        <v>1654</v>
      </c>
      <c r="B1656">
        <v>2022</v>
      </c>
      <c r="C1656">
        <v>8</v>
      </c>
      <c r="D1656" t="s">
        <v>532</v>
      </c>
      <c r="E1656" s="1">
        <v>913605349.20931494</v>
      </c>
      <c r="F1656">
        <v>289.04369540682399</v>
      </c>
      <c r="G1656" t="s">
        <v>462</v>
      </c>
    </row>
    <row r="1657" spans="1:7" x14ac:dyDescent="0.3">
      <c r="A1657">
        <v>1655</v>
      </c>
      <c r="B1657">
        <v>2022</v>
      </c>
      <c r="C1657">
        <v>8</v>
      </c>
      <c r="D1657" t="s">
        <v>533</v>
      </c>
      <c r="E1657" s="1">
        <v>442592850.86188501</v>
      </c>
      <c r="F1657">
        <v>350.02622242569203</v>
      </c>
      <c r="G1657" t="s">
        <v>462</v>
      </c>
    </row>
    <row r="1658" spans="1:7" x14ac:dyDescent="0.3">
      <c r="A1658">
        <v>1656</v>
      </c>
      <c r="B1658">
        <v>2022</v>
      </c>
      <c r="C1658">
        <v>8</v>
      </c>
      <c r="D1658" t="s">
        <v>534</v>
      </c>
      <c r="E1658" s="1">
        <v>268896321.02501398</v>
      </c>
      <c r="F1658">
        <v>216.50933400108499</v>
      </c>
      <c r="G1658" t="s">
        <v>462</v>
      </c>
    </row>
    <row r="1659" spans="1:7" x14ac:dyDescent="0.3">
      <c r="A1659">
        <v>1657</v>
      </c>
      <c r="B1659">
        <v>2022</v>
      </c>
      <c r="C1659">
        <v>8</v>
      </c>
      <c r="D1659" t="s">
        <v>535</v>
      </c>
      <c r="E1659" s="1">
        <v>374438633.30586201</v>
      </c>
      <c r="F1659">
        <v>289.21001267389499</v>
      </c>
      <c r="G1659" t="s">
        <v>462</v>
      </c>
    </row>
    <row r="1660" spans="1:7" x14ac:dyDescent="0.3">
      <c r="A1660">
        <v>1658</v>
      </c>
      <c r="B1660">
        <v>2022</v>
      </c>
      <c r="C1660">
        <v>8</v>
      </c>
      <c r="D1660" t="s">
        <v>536</v>
      </c>
      <c r="E1660" s="1">
        <v>373211235.00196397</v>
      </c>
      <c r="F1660">
        <v>116.50680397927</v>
      </c>
      <c r="G1660" t="s">
        <v>462</v>
      </c>
    </row>
    <row r="1661" spans="1:7" x14ac:dyDescent="0.3">
      <c r="A1661">
        <v>1659</v>
      </c>
      <c r="B1661">
        <v>2022</v>
      </c>
      <c r="C1661">
        <v>8</v>
      </c>
      <c r="D1661" t="s">
        <v>537</v>
      </c>
      <c r="E1661" s="1">
        <v>764163399.39539194</v>
      </c>
      <c r="F1661">
        <v>165.52839884732899</v>
      </c>
      <c r="G1661" t="s">
        <v>462</v>
      </c>
    </row>
    <row r="1662" spans="1:7" x14ac:dyDescent="0.3">
      <c r="A1662">
        <v>1660</v>
      </c>
      <c r="B1662">
        <v>2022</v>
      </c>
      <c r="C1662">
        <v>8</v>
      </c>
      <c r="D1662" t="s">
        <v>538</v>
      </c>
      <c r="E1662" s="1">
        <v>858617816.921067</v>
      </c>
      <c r="F1662">
        <v>245.477831576798</v>
      </c>
      <c r="G1662" t="s">
        <v>462</v>
      </c>
    </row>
    <row r="1663" spans="1:7" x14ac:dyDescent="0.3">
      <c r="A1663">
        <v>1661</v>
      </c>
      <c r="B1663">
        <v>2022</v>
      </c>
      <c r="C1663">
        <v>8</v>
      </c>
      <c r="D1663" t="s">
        <v>539</v>
      </c>
      <c r="E1663" s="1">
        <v>876370174.59050906</v>
      </c>
      <c r="F1663">
        <v>116.394832427213</v>
      </c>
      <c r="G1663" t="s">
        <v>462</v>
      </c>
    </row>
    <row r="1664" spans="1:7" x14ac:dyDescent="0.3">
      <c r="A1664">
        <v>1662</v>
      </c>
      <c r="B1664">
        <v>2022</v>
      </c>
      <c r="C1664">
        <v>8</v>
      </c>
      <c r="D1664" t="s">
        <v>540</v>
      </c>
      <c r="E1664" s="1">
        <v>804741499.92764294</v>
      </c>
      <c r="F1664">
        <v>185.50309974833999</v>
      </c>
      <c r="G1664" t="s">
        <v>462</v>
      </c>
    </row>
    <row r="1665" spans="1:7" x14ac:dyDescent="0.3">
      <c r="A1665">
        <v>1663</v>
      </c>
      <c r="B1665">
        <v>2022</v>
      </c>
      <c r="C1665">
        <v>8</v>
      </c>
      <c r="D1665" t="s">
        <v>541</v>
      </c>
      <c r="E1665" s="1">
        <v>617861605.73586905</v>
      </c>
      <c r="F1665">
        <v>94.296332340199598</v>
      </c>
      <c r="G1665" t="s">
        <v>462</v>
      </c>
    </row>
    <row r="1666" spans="1:7" x14ac:dyDescent="0.3">
      <c r="A1666">
        <v>1664</v>
      </c>
      <c r="B1666">
        <v>2022</v>
      </c>
      <c r="C1666">
        <v>8</v>
      </c>
      <c r="D1666" t="s">
        <v>542</v>
      </c>
      <c r="E1666" s="1">
        <v>785791940.80956101</v>
      </c>
      <c r="F1666">
        <v>194.170832997248</v>
      </c>
      <c r="G1666" t="s">
        <v>462</v>
      </c>
    </row>
    <row r="1667" spans="1:7" x14ac:dyDescent="0.3">
      <c r="A1667">
        <v>1665</v>
      </c>
      <c r="B1667">
        <v>2022</v>
      </c>
      <c r="C1667">
        <v>8</v>
      </c>
      <c r="D1667" t="s">
        <v>543</v>
      </c>
      <c r="E1667" s="1">
        <v>750150320.80952597</v>
      </c>
      <c r="F1667">
        <v>307.43084009441702</v>
      </c>
      <c r="G1667" t="s">
        <v>462</v>
      </c>
    </row>
    <row r="1668" spans="1:7" x14ac:dyDescent="0.3">
      <c r="A1668">
        <v>1666</v>
      </c>
      <c r="B1668">
        <v>2022</v>
      </c>
      <c r="C1668">
        <v>8</v>
      </c>
      <c r="D1668" t="s">
        <v>544</v>
      </c>
      <c r="E1668" s="1">
        <v>601347817.74143004</v>
      </c>
      <c r="F1668">
        <v>193.795522767444</v>
      </c>
      <c r="G1668" t="s">
        <v>462</v>
      </c>
    </row>
    <row r="1669" spans="1:7" x14ac:dyDescent="0.3">
      <c r="A1669">
        <v>1667</v>
      </c>
      <c r="B1669">
        <v>2022</v>
      </c>
      <c r="C1669">
        <v>8</v>
      </c>
      <c r="D1669" t="s">
        <v>545</v>
      </c>
      <c r="E1669" s="1">
        <v>261838880.85448599</v>
      </c>
      <c r="F1669">
        <v>299.26052826167398</v>
      </c>
      <c r="G1669" t="s">
        <v>462</v>
      </c>
    </row>
    <row r="1670" spans="1:7" x14ac:dyDescent="0.3">
      <c r="A1670">
        <v>1668</v>
      </c>
      <c r="B1670">
        <v>2022</v>
      </c>
      <c r="C1670">
        <v>8</v>
      </c>
      <c r="D1670" t="s">
        <v>546</v>
      </c>
      <c r="E1670" s="1">
        <v>1009812130.74394</v>
      </c>
      <c r="F1670">
        <v>244.22975840915001</v>
      </c>
      <c r="G1670" t="s">
        <v>462</v>
      </c>
    </row>
    <row r="1671" spans="1:7" x14ac:dyDescent="0.3">
      <c r="A1671">
        <v>1669</v>
      </c>
      <c r="B1671">
        <v>2022</v>
      </c>
      <c r="C1671">
        <v>8</v>
      </c>
      <c r="D1671" t="s">
        <v>547</v>
      </c>
      <c r="E1671" s="1">
        <v>213505756.37323001</v>
      </c>
      <c r="F1671">
        <v>289.04684129797101</v>
      </c>
      <c r="G1671" t="s">
        <v>462</v>
      </c>
    </row>
    <row r="1672" spans="1:7" x14ac:dyDescent="0.3">
      <c r="A1672">
        <v>1670</v>
      </c>
      <c r="B1672">
        <v>2022</v>
      </c>
      <c r="C1672">
        <v>8</v>
      </c>
      <c r="D1672" t="s">
        <v>548</v>
      </c>
      <c r="E1672" s="1">
        <v>330653653.57891899</v>
      </c>
      <c r="F1672">
        <v>219.552261023022</v>
      </c>
      <c r="G1672" t="s">
        <v>462</v>
      </c>
    </row>
    <row r="1673" spans="1:7" x14ac:dyDescent="0.3">
      <c r="A1673">
        <v>1671</v>
      </c>
      <c r="B1673">
        <v>2022</v>
      </c>
      <c r="C1673">
        <v>8</v>
      </c>
      <c r="D1673" t="s">
        <v>549</v>
      </c>
      <c r="E1673" s="1">
        <v>340317473.27624798</v>
      </c>
      <c r="F1673">
        <v>348.211460737366</v>
      </c>
      <c r="G1673" t="s">
        <v>462</v>
      </c>
    </row>
    <row r="1674" spans="1:7" x14ac:dyDescent="0.3">
      <c r="A1674">
        <v>1672</v>
      </c>
      <c r="B1674">
        <v>2022</v>
      </c>
      <c r="C1674">
        <v>8</v>
      </c>
      <c r="D1674" t="s">
        <v>550</v>
      </c>
      <c r="E1674" s="1">
        <v>462902185.90183997</v>
      </c>
      <c r="F1674">
        <v>195.728074873504</v>
      </c>
      <c r="G1674" t="s">
        <v>462</v>
      </c>
    </row>
    <row r="1675" spans="1:7" x14ac:dyDescent="0.3">
      <c r="A1675">
        <v>1673</v>
      </c>
      <c r="B1675">
        <v>2022</v>
      </c>
      <c r="C1675">
        <v>8</v>
      </c>
      <c r="D1675" t="s">
        <v>551</v>
      </c>
      <c r="E1675" s="1">
        <v>2890170317.8875699</v>
      </c>
      <c r="F1675">
        <v>161.82145425489099</v>
      </c>
      <c r="G1675" t="s">
        <v>462</v>
      </c>
    </row>
    <row r="1676" spans="1:7" x14ac:dyDescent="0.3">
      <c r="A1676">
        <v>1674</v>
      </c>
      <c r="B1676">
        <v>2022</v>
      </c>
      <c r="C1676">
        <v>8</v>
      </c>
      <c r="D1676" t="s">
        <v>552</v>
      </c>
      <c r="E1676" s="1">
        <v>3535028312.8468199</v>
      </c>
      <c r="F1676">
        <v>164.50924089147301</v>
      </c>
      <c r="G1676" t="s">
        <v>462</v>
      </c>
    </row>
    <row r="1677" spans="1:7" x14ac:dyDescent="0.3">
      <c r="A1677">
        <v>1675</v>
      </c>
      <c r="B1677">
        <v>2022</v>
      </c>
      <c r="C1677">
        <v>8</v>
      </c>
      <c r="D1677" t="s">
        <v>553</v>
      </c>
      <c r="E1677" s="1">
        <v>2894598812.1732001</v>
      </c>
      <c r="F1677">
        <v>66.214127734930798</v>
      </c>
      <c r="G1677" t="s">
        <v>462</v>
      </c>
    </row>
    <row r="1678" spans="1:7" x14ac:dyDescent="0.3">
      <c r="A1678">
        <v>1676</v>
      </c>
      <c r="B1678">
        <v>2022</v>
      </c>
      <c r="C1678">
        <v>8</v>
      </c>
      <c r="D1678" t="s">
        <v>554</v>
      </c>
      <c r="E1678" s="1">
        <v>1452632504.0955</v>
      </c>
      <c r="F1678">
        <v>175.846097144537</v>
      </c>
      <c r="G1678" t="s">
        <v>462</v>
      </c>
    </row>
    <row r="1679" spans="1:7" x14ac:dyDescent="0.3">
      <c r="A1679">
        <v>1677</v>
      </c>
      <c r="B1679">
        <v>2022</v>
      </c>
      <c r="C1679">
        <v>8</v>
      </c>
      <c r="D1679" t="s">
        <v>555</v>
      </c>
      <c r="E1679" s="1">
        <v>2721023818.0155802</v>
      </c>
      <c r="F1679">
        <v>75.647533012699796</v>
      </c>
      <c r="G1679" t="s">
        <v>462</v>
      </c>
    </row>
    <row r="1680" spans="1:7" x14ac:dyDescent="0.3">
      <c r="A1680">
        <v>1678</v>
      </c>
      <c r="B1680">
        <v>2022</v>
      </c>
      <c r="C1680">
        <v>8</v>
      </c>
      <c r="D1680" t="s">
        <v>556</v>
      </c>
      <c r="E1680" s="1">
        <v>1004231976.22276</v>
      </c>
      <c r="F1680">
        <v>151.24547912485301</v>
      </c>
      <c r="G1680" t="s">
        <v>462</v>
      </c>
    </row>
    <row r="1681" spans="1:7" x14ac:dyDescent="0.3">
      <c r="A1681">
        <v>1679</v>
      </c>
      <c r="B1681">
        <v>2022</v>
      </c>
      <c r="C1681">
        <v>8</v>
      </c>
      <c r="D1681" t="s">
        <v>557</v>
      </c>
      <c r="E1681" s="1">
        <v>913746055.18789399</v>
      </c>
      <c r="F1681">
        <v>233.68810573735001</v>
      </c>
      <c r="G1681" t="s">
        <v>462</v>
      </c>
    </row>
    <row r="1682" spans="1:7" x14ac:dyDescent="0.3">
      <c r="A1682">
        <v>1680</v>
      </c>
      <c r="B1682">
        <v>2022</v>
      </c>
      <c r="C1682">
        <v>9</v>
      </c>
      <c r="E1682" s="1">
        <v>60992067.262107402</v>
      </c>
      <c r="F1682">
        <v>81.906335799655395</v>
      </c>
      <c r="G1682" t="s">
        <v>462</v>
      </c>
    </row>
    <row r="1683" spans="1:7" x14ac:dyDescent="0.3">
      <c r="A1683">
        <v>1681</v>
      </c>
      <c r="B1683">
        <v>2022</v>
      </c>
      <c r="C1683">
        <v>9</v>
      </c>
      <c r="D1683" t="s">
        <v>529</v>
      </c>
      <c r="E1683" s="1">
        <v>391883147.09036702</v>
      </c>
      <c r="F1683">
        <v>148.28690474551701</v>
      </c>
      <c r="G1683" t="s">
        <v>462</v>
      </c>
    </row>
    <row r="1684" spans="1:7" x14ac:dyDescent="0.3">
      <c r="A1684">
        <v>1682</v>
      </c>
      <c r="B1684">
        <v>2022</v>
      </c>
      <c r="C1684">
        <v>9</v>
      </c>
      <c r="D1684" t="s">
        <v>530</v>
      </c>
      <c r="E1684" s="1">
        <v>721005101.94005406</v>
      </c>
      <c r="F1684">
        <v>146.881795321402</v>
      </c>
      <c r="G1684" t="s">
        <v>462</v>
      </c>
    </row>
    <row r="1685" spans="1:7" x14ac:dyDescent="0.3">
      <c r="A1685">
        <v>1683</v>
      </c>
      <c r="B1685">
        <v>2022</v>
      </c>
      <c r="C1685">
        <v>9</v>
      </c>
      <c r="D1685" t="s">
        <v>531</v>
      </c>
      <c r="E1685" s="1">
        <v>517904900.35716701</v>
      </c>
      <c r="F1685">
        <v>176.98386149152199</v>
      </c>
      <c r="G1685" t="s">
        <v>462</v>
      </c>
    </row>
    <row r="1686" spans="1:7" x14ac:dyDescent="0.3">
      <c r="A1686">
        <v>1684</v>
      </c>
      <c r="B1686">
        <v>2022</v>
      </c>
      <c r="C1686">
        <v>9</v>
      </c>
      <c r="D1686" t="s">
        <v>532</v>
      </c>
      <c r="E1686" s="1">
        <v>913605349.20931494</v>
      </c>
      <c r="F1686">
        <v>168.045661156541</v>
      </c>
      <c r="G1686" t="s">
        <v>462</v>
      </c>
    </row>
    <row r="1687" spans="1:7" x14ac:dyDescent="0.3">
      <c r="A1687">
        <v>1685</v>
      </c>
      <c r="B1687">
        <v>2022</v>
      </c>
      <c r="C1687">
        <v>9</v>
      </c>
      <c r="D1687" t="s">
        <v>533</v>
      </c>
      <c r="E1687" s="1">
        <v>442592850.86188501</v>
      </c>
      <c r="F1687">
        <v>157.87826263055001</v>
      </c>
      <c r="G1687" t="s">
        <v>462</v>
      </c>
    </row>
    <row r="1688" spans="1:7" x14ac:dyDescent="0.3">
      <c r="A1688">
        <v>1686</v>
      </c>
      <c r="B1688">
        <v>2022</v>
      </c>
      <c r="C1688">
        <v>9</v>
      </c>
      <c r="D1688" t="s">
        <v>534</v>
      </c>
      <c r="E1688" s="1">
        <v>268896321.02501398</v>
      </c>
      <c r="F1688">
        <v>141.470002572108</v>
      </c>
      <c r="G1688" t="s">
        <v>462</v>
      </c>
    </row>
    <row r="1689" spans="1:7" x14ac:dyDescent="0.3">
      <c r="A1689">
        <v>1687</v>
      </c>
      <c r="B1689">
        <v>2022</v>
      </c>
      <c r="C1689">
        <v>9</v>
      </c>
      <c r="D1689" t="s">
        <v>535</v>
      </c>
      <c r="E1689" s="1">
        <v>374438633.30586201</v>
      </c>
      <c r="F1689">
        <v>158.52101419963299</v>
      </c>
      <c r="G1689" t="s">
        <v>462</v>
      </c>
    </row>
    <row r="1690" spans="1:7" x14ac:dyDescent="0.3">
      <c r="A1690">
        <v>1688</v>
      </c>
      <c r="B1690">
        <v>2022</v>
      </c>
      <c r="C1690">
        <v>9</v>
      </c>
      <c r="D1690" t="s">
        <v>536</v>
      </c>
      <c r="E1690" s="1">
        <v>373211235.00196397</v>
      </c>
      <c r="F1690">
        <v>123.600062937621</v>
      </c>
      <c r="G1690" t="s">
        <v>462</v>
      </c>
    </row>
    <row r="1691" spans="1:7" x14ac:dyDescent="0.3">
      <c r="A1691">
        <v>1689</v>
      </c>
      <c r="B1691">
        <v>2022</v>
      </c>
      <c r="C1691">
        <v>9</v>
      </c>
      <c r="D1691" t="s">
        <v>537</v>
      </c>
      <c r="E1691" s="1">
        <v>764163399.39539194</v>
      </c>
      <c r="F1691">
        <v>151.897701692966</v>
      </c>
      <c r="G1691" t="s">
        <v>462</v>
      </c>
    </row>
    <row r="1692" spans="1:7" x14ac:dyDescent="0.3">
      <c r="A1692">
        <v>1690</v>
      </c>
      <c r="B1692">
        <v>2022</v>
      </c>
      <c r="C1692">
        <v>9</v>
      </c>
      <c r="D1692" t="s">
        <v>538</v>
      </c>
      <c r="E1692" s="1">
        <v>858617816.921067</v>
      </c>
      <c r="F1692">
        <v>169.648297691956</v>
      </c>
      <c r="G1692" t="s">
        <v>462</v>
      </c>
    </row>
    <row r="1693" spans="1:7" x14ac:dyDescent="0.3">
      <c r="A1693">
        <v>1691</v>
      </c>
      <c r="B1693">
        <v>2022</v>
      </c>
      <c r="C1693">
        <v>9</v>
      </c>
      <c r="D1693" t="s">
        <v>539</v>
      </c>
      <c r="E1693" s="1">
        <v>876370174.59050906</v>
      </c>
      <c r="F1693">
        <v>146.40044305004699</v>
      </c>
      <c r="G1693" t="s">
        <v>462</v>
      </c>
    </row>
    <row r="1694" spans="1:7" x14ac:dyDescent="0.3">
      <c r="A1694">
        <v>1692</v>
      </c>
      <c r="B1694">
        <v>2022</v>
      </c>
      <c r="C1694">
        <v>9</v>
      </c>
      <c r="D1694" t="s">
        <v>540</v>
      </c>
      <c r="E1694" s="1">
        <v>804741499.92764294</v>
      </c>
      <c r="F1694">
        <v>167.84559493723401</v>
      </c>
      <c r="G1694" t="s">
        <v>462</v>
      </c>
    </row>
    <row r="1695" spans="1:7" x14ac:dyDescent="0.3">
      <c r="A1695">
        <v>1693</v>
      </c>
      <c r="B1695">
        <v>2022</v>
      </c>
      <c r="C1695">
        <v>9</v>
      </c>
      <c r="D1695" t="s">
        <v>541</v>
      </c>
      <c r="E1695" s="1">
        <v>617861605.73586905</v>
      </c>
      <c r="F1695">
        <v>128.55612642306701</v>
      </c>
      <c r="G1695" t="s">
        <v>462</v>
      </c>
    </row>
    <row r="1696" spans="1:7" x14ac:dyDescent="0.3">
      <c r="A1696">
        <v>1694</v>
      </c>
      <c r="B1696">
        <v>2022</v>
      </c>
      <c r="C1696">
        <v>9</v>
      </c>
      <c r="D1696" t="s">
        <v>542</v>
      </c>
      <c r="E1696" s="1">
        <v>785791940.80956101</v>
      </c>
      <c r="F1696">
        <v>151.20657754551999</v>
      </c>
      <c r="G1696" t="s">
        <v>462</v>
      </c>
    </row>
    <row r="1697" spans="1:7" x14ac:dyDescent="0.3">
      <c r="A1697">
        <v>1695</v>
      </c>
      <c r="B1697">
        <v>2022</v>
      </c>
      <c r="C1697">
        <v>9</v>
      </c>
      <c r="D1697" t="s">
        <v>543</v>
      </c>
      <c r="E1697" s="1">
        <v>750150320.80952597</v>
      </c>
      <c r="F1697">
        <v>194.02616929156201</v>
      </c>
      <c r="G1697" t="s">
        <v>462</v>
      </c>
    </row>
    <row r="1698" spans="1:7" x14ac:dyDescent="0.3">
      <c r="A1698">
        <v>1696</v>
      </c>
      <c r="B1698">
        <v>2022</v>
      </c>
      <c r="C1698">
        <v>9</v>
      </c>
      <c r="D1698" t="s">
        <v>544</v>
      </c>
      <c r="E1698" s="1">
        <v>601347817.74143004</v>
      </c>
      <c r="F1698">
        <v>141.883843123943</v>
      </c>
      <c r="G1698" t="s">
        <v>462</v>
      </c>
    </row>
    <row r="1699" spans="1:7" x14ac:dyDescent="0.3">
      <c r="A1699">
        <v>1697</v>
      </c>
      <c r="B1699">
        <v>2022</v>
      </c>
      <c r="C1699">
        <v>9</v>
      </c>
      <c r="D1699" t="s">
        <v>545</v>
      </c>
      <c r="E1699" s="1">
        <v>261838880.85448599</v>
      </c>
      <c r="F1699">
        <v>203.36672928264801</v>
      </c>
      <c r="G1699" t="s">
        <v>462</v>
      </c>
    </row>
    <row r="1700" spans="1:7" x14ac:dyDescent="0.3">
      <c r="A1700">
        <v>1698</v>
      </c>
      <c r="B1700">
        <v>2022</v>
      </c>
      <c r="C1700">
        <v>9</v>
      </c>
      <c r="D1700" t="s">
        <v>546</v>
      </c>
      <c r="E1700" s="1">
        <v>1009812130.74394</v>
      </c>
      <c r="F1700">
        <v>165.134869047845</v>
      </c>
      <c r="G1700" t="s">
        <v>462</v>
      </c>
    </row>
    <row r="1701" spans="1:7" x14ac:dyDescent="0.3">
      <c r="A1701">
        <v>1699</v>
      </c>
      <c r="B1701">
        <v>2022</v>
      </c>
      <c r="C1701">
        <v>9</v>
      </c>
      <c r="D1701" t="s">
        <v>547</v>
      </c>
      <c r="E1701" s="1">
        <v>213505756.37323001</v>
      </c>
      <c r="F1701">
        <v>174.05495603818201</v>
      </c>
      <c r="G1701" t="s">
        <v>462</v>
      </c>
    </row>
    <row r="1702" spans="1:7" x14ac:dyDescent="0.3">
      <c r="A1702">
        <v>1700</v>
      </c>
      <c r="B1702">
        <v>2022</v>
      </c>
      <c r="C1702">
        <v>9</v>
      </c>
      <c r="D1702" t="s">
        <v>548</v>
      </c>
      <c r="E1702" s="1">
        <v>330653653.57891899</v>
      </c>
      <c r="F1702">
        <v>150.467449147335</v>
      </c>
      <c r="G1702" t="s">
        <v>462</v>
      </c>
    </row>
    <row r="1703" spans="1:7" x14ac:dyDescent="0.3">
      <c r="A1703">
        <v>1701</v>
      </c>
      <c r="B1703">
        <v>2022</v>
      </c>
      <c r="C1703">
        <v>9</v>
      </c>
      <c r="D1703" t="s">
        <v>549</v>
      </c>
      <c r="E1703" s="1">
        <v>340317473.27624798</v>
      </c>
      <c r="F1703">
        <v>197.56831670864301</v>
      </c>
      <c r="G1703" t="s">
        <v>462</v>
      </c>
    </row>
    <row r="1704" spans="1:7" x14ac:dyDescent="0.3">
      <c r="A1704">
        <v>1702</v>
      </c>
      <c r="B1704">
        <v>2022</v>
      </c>
      <c r="C1704">
        <v>9</v>
      </c>
      <c r="D1704" t="s">
        <v>550</v>
      </c>
      <c r="E1704" s="1">
        <v>462902185.90183997</v>
      </c>
      <c r="F1704">
        <v>183.73410943531599</v>
      </c>
      <c r="G1704" t="s">
        <v>462</v>
      </c>
    </row>
    <row r="1705" spans="1:7" x14ac:dyDescent="0.3">
      <c r="A1705">
        <v>1703</v>
      </c>
      <c r="B1705">
        <v>2022</v>
      </c>
      <c r="C1705">
        <v>9</v>
      </c>
      <c r="D1705" t="s">
        <v>551</v>
      </c>
      <c r="E1705" s="1">
        <v>2890170317.8875699</v>
      </c>
      <c r="F1705">
        <v>130.56901738598</v>
      </c>
      <c r="G1705" t="s">
        <v>462</v>
      </c>
    </row>
    <row r="1706" spans="1:7" x14ac:dyDescent="0.3">
      <c r="A1706">
        <v>1704</v>
      </c>
      <c r="B1706">
        <v>2022</v>
      </c>
      <c r="C1706">
        <v>9</v>
      </c>
      <c r="D1706" t="s">
        <v>552</v>
      </c>
      <c r="E1706" s="1">
        <v>3535028312.8468199</v>
      </c>
      <c r="F1706">
        <v>155.80873793456499</v>
      </c>
      <c r="G1706" t="s">
        <v>462</v>
      </c>
    </row>
    <row r="1707" spans="1:7" x14ac:dyDescent="0.3">
      <c r="A1707">
        <v>1705</v>
      </c>
      <c r="B1707">
        <v>2022</v>
      </c>
      <c r="C1707">
        <v>9</v>
      </c>
      <c r="D1707" t="s">
        <v>553</v>
      </c>
      <c r="E1707" s="1">
        <v>2894598812.1732001</v>
      </c>
      <c r="F1707">
        <v>50.6180786857119</v>
      </c>
      <c r="G1707" t="s">
        <v>462</v>
      </c>
    </row>
    <row r="1708" spans="1:7" x14ac:dyDescent="0.3">
      <c r="A1708">
        <v>1706</v>
      </c>
      <c r="B1708">
        <v>2022</v>
      </c>
      <c r="C1708">
        <v>9</v>
      </c>
      <c r="D1708" t="s">
        <v>554</v>
      </c>
      <c r="E1708" s="1">
        <v>1452632504.0955</v>
      </c>
      <c r="F1708">
        <v>127.93785167265099</v>
      </c>
      <c r="G1708" t="s">
        <v>462</v>
      </c>
    </row>
    <row r="1709" spans="1:7" x14ac:dyDescent="0.3">
      <c r="A1709">
        <v>1707</v>
      </c>
      <c r="B1709">
        <v>2022</v>
      </c>
      <c r="C1709">
        <v>9</v>
      </c>
      <c r="D1709" t="s">
        <v>555</v>
      </c>
      <c r="E1709" s="1">
        <v>2721023818.0155802</v>
      </c>
      <c r="F1709">
        <v>55.571485796630697</v>
      </c>
      <c r="G1709" t="s">
        <v>462</v>
      </c>
    </row>
    <row r="1710" spans="1:7" x14ac:dyDescent="0.3">
      <c r="A1710">
        <v>1708</v>
      </c>
      <c r="B1710">
        <v>2022</v>
      </c>
      <c r="C1710">
        <v>9</v>
      </c>
      <c r="D1710" t="s">
        <v>556</v>
      </c>
      <c r="E1710" s="1">
        <v>1004231976.22276</v>
      </c>
      <c r="F1710">
        <v>92.978204384424799</v>
      </c>
      <c r="G1710" t="s">
        <v>462</v>
      </c>
    </row>
    <row r="1711" spans="1:7" x14ac:dyDescent="0.3">
      <c r="A1711">
        <v>1709</v>
      </c>
      <c r="B1711">
        <v>2022</v>
      </c>
      <c r="C1711">
        <v>9</v>
      </c>
      <c r="D1711" t="s">
        <v>557</v>
      </c>
      <c r="E1711" s="1">
        <v>913746055.18789399</v>
      </c>
      <c r="F1711">
        <v>156.89499831783101</v>
      </c>
      <c r="G1711" t="s">
        <v>462</v>
      </c>
    </row>
    <row r="1712" spans="1:7" x14ac:dyDescent="0.3">
      <c r="A1712">
        <v>1710</v>
      </c>
      <c r="B1712">
        <v>2022</v>
      </c>
      <c r="C1712">
        <v>10</v>
      </c>
      <c r="E1712" s="1">
        <v>60992067.262107402</v>
      </c>
      <c r="F1712">
        <v>69.909609043617195</v>
      </c>
      <c r="G1712" t="s">
        <v>462</v>
      </c>
    </row>
    <row r="1713" spans="1:7" x14ac:dyDescent="0.3">
      <c r="A1713">
        <v>1711</v>
      </c>
      <c r="B1713">
        <v>2022</v>
      </c>
      <c r="C1713">
        <v>10</v>
      </c>
      <c r="D1713" t="s">
        <v>529</v>
      </c>
      <c r="E1713" s="1">
        <v>391883147.09036702</v>
      </c>
      <c r="F1713">
        <v>97.199849858831598</v>
      </c>
      <c r="G1713" t="s">
        <v>462</v>
      </c>
    </row>
    <row r="1714" spans="1:7" x14ac:dyDescent="0.3">
      <c r="A1714">
        <v>1712</v>
      </c>
      <c r="B1714">
        <v>2022</v>
      </c>
      <c r="C1714">
        <v>10</v>
      </c>
      <c r="D1714" t="s">
        <v>530</v>
      </c>
      <c r="E1714" s="1">
        <v>721005101.94005406</v>
      </c>
      <c r="F1714">
        <v>89.578106132398503</v>
      </c>
      <c r="G1714" t="s">
        <v>462</v>
      </c>
    </row>
    <row r="1715" spans="1:7" x14ac:dyDescent="0.3">
      <c r="A1715">
        <v>1713</v>
      </c>
      <c r="B1715">
        <v>2022</v>
      </c>
      <c r="C1715">
        <v>10</v>
      </c>
      <c r="D1715" t="s">
        <v>531</v>
      </c>
      <c r="E1715" s="1">
        <v>517904900.35716701</v>
      </c>
      <c r="F1715">
        <v>122.529878378139</v>
      </c>
      <c r="G1715" t="s">
        <v>462</v>
      </c>
    </row>
    <row r="1716" spans="1:7" x14ac:dyDescent="0.3">
      <c r="A1716">
        <v>1714</v>
      </c>
      <c r="B1716">
        <v>2022</v>
      </c>
      <c r="C1716">
        <v>10</v>
      </c>
      <c r="D1716" t="s">
        <v>532</v>
      </c>
      <c r="E1716" s="1">
        <v>913605349.20931494</v>
      </c>
      <c r="F1716">
        <v>74.615649836550205</v>
      </c>
      <c r="G1716" t="s">
        <v>462</v>
      </c>
    </row>
    <row r="1717" spans="1:7" x14ac:dyDescent="0.3">
      <c r="A1717">
        <v>1715</v>
      </c>
      <c r="B1717">
        <v>2022</v>
      </c>
      <c r="C1717">
        <v>10</v>
      </c>
      <c r="D1717" t="s">
        <v>533</v>
      </c>
      <c r="E1717" s="1">
        <v>442592850.86188501</v>
      </c>
      <c r="F1717">
        <v>101.64799999065799</v>
      </c>
      <c r="G1717" t="s">
        <v>462</v>
      </c>
    </row>
    <row r="1718" spans="1:7" x14ac:dyDescent="0.3">
      <c r="A1718">
        <v>1716</v>
      </c>
      <c r="B1718">
        <v>2022</v>
      </c>
      <c r="C1718">
        <v>10</v>
      </c>
      <c r="D1718" t="s">
        <v>534</v>
      </c>
      <c r="E1718" s="1">
        <v>268896321.02501398</v>
      </c>
      <c r="F1718">
        <v>83.2074717602909</v>
      </c>
      <c r="G1718" t="s">
        <v>462</v>
      </c>
    </row>
    <row r="1719" spans="1:7" x14ac:dyDescent="0.3">
      <c r="A1719">
        <v>1717</v>
      </c>
      <c r="B1719">
        <v>2022</v>
      </c>
      <c r="C1719">
        <v>10</v>
      </c>
      <c r="D1719" t="s">
        <v>535</v>
      </c>
      <c r="E1719" s="1">
        <v>374438633.30586201</v>
      </c>
      <c r="F1719">
        <v>79.750273697893903</v>
      </c>
      <c r="G1719" t="s">
        <v>462</v>
      </c>
    </row>
    <row r="1720" spans="1:7" x14ac:dyDescent="0.3">
      <c r="A1720">
        <v>1718</v>
      </c>
      <c r="B1720">
        <v>2022</v>
      </c>
      <c r="C1720">
        <v>10</v>
      </c>
      <c r="D1720" t="s">
        <v>536</v>
      </c>
      <c r="E1720" s="1">
        <v>373211235.00196397</v>
      </c>
      <c r="F1720">
        <v>73.676184851029703</v>
      </c>
      <c r="G1720" t="s">
        <v>462</v>
      </c>
    </row>
    <row r="1721" spans="1:7" x14ac:dyDescent="0.3">
      <c r="A1721">
        <v>1719</v>
      </c>
      <c r="B1721">
        <v>2022</v>
      </c>
      <c r="C1721">
        <v>10</v>
      </c>
      <c r="D1721" t="s">
        <v>537</v>
      </c>
      <c r="E1721" s="1">
        <v>764163399.39539194</v>
      </c>
      <c r="F1721">
        <v>85.111414676184296</v>
      </c>
      <c r="G1721" t="s">
        <v>462</v>
      </c>
    </row>
    <row r="1722" spans="1:7" x14ac:dyDescent="0.3">
      <c r="A1722">
        <v>1720</v>
      </c>
      <c r="B1722">
        <v>2022</v>
      </c>
      <c r="C1722">
        <v>10</v>
      </c>
      <c r="D1722" t="s">
        <v>538</v>
      </c>
      <c r="E1722" s="1">
        <v>858617816.921067</v>
      </c>
      <c r="F1722">
        <v>106.643569804729</v>
      </c>
      <c r="G1722" t="s">
        <v>462</v>
      </c>
    </row>
    <row r="1723" spans="1:7" x14ac:dyDescent="0.3">
      <c r="A1723">
        <v>1721</v>
      </c>
      <c r="B1723">
        <v>2022</v>
      </c>
      <c r="C1723">
        <v>10</v>
      </c>
      <c r="D1723" t="s">
        <v>539</v>
      </c>
      <c r="E1723" s="1">
        <v>876370174.59050906</v>
      </c>
      <c r="F1723">
        <v>78.974818705686303</v>
      </c>
      <c r="G1723" t="s">
        <v>462</v>
      </c>
    </row>
    <row r="1724" spans="1:7" x14ac:dyDescent="0.3">
      <c r="A1724">
        <v>1722</v>
      </c>
      <c r="B1724">
        <v>2022</v>
      </c>
      <c r="C1724">
        <v>10</v>
      </c>
      <c r="D1724" t="s">
        <v>540</v>
      </c>
      <c r="E1724" s="1">
        <v>804741499.92764294</v>
      </c>
      <c r="F1724">
        <v>90.334971784442203</v>
      </c>
      <c r="G1724" t="s">
        <v>462</v>
      </c>
    </row>
    <row r="1725" spans="1:7" x14ac:dyDescent="0.3">
      <c r="A1725">
        <v>1723</v>
      </c>
      <c r="B1725">
        <v>2022</v>
      </c>
      <c r="C1725">
        <v>10</v>
      </c>
      <c r="D1725" t="s">
        <v>541</v>
      </c>
      <c r="E1725" s="1">
        <v>617861605.73586905</v>
      </c>
      <c r="F1725">
        <v>58.170202446827901</v>
      </c>
      <c r="G1725" t="s">
        <v>462</v>
      </c>
    </row>
    <row r="1726" spans="1:7" x14ac:dyDescent="0.3">
      <c r="A1726">
        <v>1724</v>
      </c>
      <c r="B1726">
        <v>2022</v>
      </c>
      <c r="C1726">
        <v>10</v>
      </c>
      <c r="D1726" t="s">
        <v>542</v>
      </c>
      <c r="E1726" s="1">
        <v>785791940.80956101</v>
      </c>
      <c r="F1726">
        <v>82.668281318802997</v>
      </c>
      <c r="G1726" t="s">
        <v>462</v>
      </c>
    </row>
    <row r="1727" spans="1:7" x14ac:dyDescent="0.3">
      <c r="A1727">
        <v>1725</v>
      </c>
      <c r="B1727">
        <v>2022</v>
      </c>
      <c r="C1727">
        <v>10</v>
      </c>
      <c r="D1727" t="s">
        <v>543</v>
      </c>
      <c r="E1727" s="1">
        <v>750150320.80952597</v>
      </c>
      <c r="F1727">
        <v>106.719536772127</v>
      </c>
      <c r="G1727" t="s">
        <v>462</v>
      </c>
    </row>
    <row r="1728" spans="1:7" x14ac:dyDescent="0.3">
      <c r="A1728">
        <v>1726</v>
      </c>
      <c r="B1728">
        <v>2022</v>
      </c>
      <c r="C1728">
        <v>10</v>
      </c>
      <c r="D1728" t="s">
        <v>544</v>
      </c>
      <c r="E1728" s="1">
        <v>601347817.74143004</v>
      </c>
      <c r="F1728">
        <v>90.343979474683493</v>
      </c>
      <c r="G1728" t="s">
        <v>462</v>
      </c>
    </row>
    <row r="1729" spans="1:7" x14ac:dyDescent="0.3">
      <c r="A1729">
        <v>1727</v>
      </c>
      <c r="B1729">
        <v>2022</v>
      </c>
      <c r="C1729">
        <v>10</v>
      </c>
      <c r="D1729" t="s">
        <v>545</v>
      </c>
      <c r="E1729" s="1">
        <v>261838880.85448599</v>
      </c>
      <c r="F1729">
        <v>136.864328033616</v>
      </c>
      <c r="G1729" t="s">
        <v>462</v>
      </c>
    </row>
    <row r="1730" spans="1:7" x14ac:dyDescent="0.3">
      <c r="A1730">
        <v>1728</v>
      </c>
      <c r="B1730">
        <v>2022</v>
      </c>
      <c r="C1730">
        <v>10</v>
      </c>
      <c r="D1730" t="s">
        <v>546</v>
      </c>
      <c r="E1730" s="1">
        <v>1009812130.74394</v>
      </c>
      <c r="F1730">
        <v>106.01685393338801</v>
      </c>
      <c r="G1730" t="s">
        <v>462</v>
      </c>
    </row>
    <row r="1731" spans="1:7" x14ac:dyDescent="0.3">
      <c r="A1731">
        <v>1729</v>
      </c>
      <c r="B1731">
        <v>2022</v>
      </c>
      <c r="C1731">
        <v>10</v>
      </c>
      <c r="D1731" t="s">
        <v>547</v>
      </c>
      <c r="E1731" s="1">
        <v>213505756.37323001</v>
      </c>
      <c r="F1731">
        <v>119.685671602882</v>
      </c>
      <c r="G1731" t="s">
        <v>462</v>
      </c>
    </row>
    <row r="1732" spans="1:7" x14ac:dyDescent="0.3">
      <c r="A1732">
        <v>1730</v>
      </c>
      <c r="B1732">
        <v>2022</v>
      </c>
      <c r="C1732">
        <v>10</v>
      </c>
      <c r="D1732" t="s">
        <v>548</v>
      </c>
      <c r="E1732" s="1">
        <v>330653653.57891899</v>
      </c>
      <c r="F1732">
        <v>95.028980332204299</v>
      </c>
      <c r="G1732" t="s">
        <v>462</v>
      </c>
    </row>
    <row r="1733" spans="1:7" x14ac:dyDescent="0.3">
      <c r="A1733">
        <v>1731</v>
      </c>
      <c r="B1733">
        <v>2022</v>
      </c>
      <c r="C1733">
        <v>10</v>
      </c>
      <c r="D1733" t="s">
        <v>549</v>
      </c>
      <c r="E1733" s="1">
        <v>340317473.27624798</v>
      </c>
      <c r="F1733">
        <v>126.078452065544</v>
      </c>
      <c r="G1733" t="s">
        <v>462</v>
      </c>
    </row>
    <row r="1734" spans="1:7" x14ac:dyDescent="0.3">
      <c r="A1734">
        <v>1732</v>
      </c>
      <c r="B1734">
        <v>2022</v>
      </c>
      <c r="C1734">
        <v>10</v>
      </c>
      <c r="D1734" t="s">
        <v>550</v>
      </c>
      <c r="E1734" s="1">
        <v>462902185.90183997</v>
      </c>
      <c r="F1734">
        <v>124.0444576813</v>
      </c>
      <c r="G1734" t="s">
        <v>462</v>
      </c>
    </row>
    <row r="1735" spans="1:7" x14ac:dyDescent="0.3">
      <c r="A1735">
        <v>1733</v>
      </c>
      <c r="B1735">
        <v>2022</v>
      </c>
      <c r="C1735">
        <v>10</v>
      </c>
      <c r="D1735" t="s">
        <v>551</v>
      </c>
      <c r="E1735" s="1">
        <v>2890170317.8875699</v>
      </c>
      <c r="F1735">
        <v>80.367468509534106</v>
      </c>
      <c r="G1735" t="s">
        <v>462</v>
      </c>
    </row>
    <row r="1736" spans="1:7" x14ac:dyDescent="0.3">
      <c r="A1736">
        <v>1734</v>
      </c>
      <c r="B1736">
        <v>2022</v>
      </c>
      <c r="C1736">
        <v>10</v>
      </c>
      <c r="D1736" t="s">
        <v>552</v>
      </c>
      <c r="E1736" s="1">
        <v>3535028312.8468199</v>
      </c>
      <c r="F1736">
        <v>100.170813639804</v>
      </c>
      <c r="G1736" t="s">
        <v>462</v>
      </c>
    </row>
    <row r="1737" spans="1:7" x14ac:dyDescent="0.3">
      <c r="A1737">
        <v>1735</v>
      </c>
      <c r="B1737">
        <v>2022</v>
      </c>
      <c r="C1737">
        <v>10</v>
      </c>
      <c r="D1737" t="s">
        <v>553</v>
      </c>
      <c r="E1737" s="1">
        <v>2894598812.1732001</v>
      </c>
      <c r="F1737">
        <v>49.604945874825603</v>
      </c>
      <c r="G1737" t="s">
        <v>462</v>
      </c>
    </row>
    <row r="1738" spans="1:7" x14ac:dyDescent="0.3">
      <c r="A1738">
        <v>1736</v>
      </c>
      <c r="B1738">
        <v>2022</v>
      </c>
      <c r="C1738">
        <v>10</v>
      </c>
      <c r="D1738" t="s">
        <v>554</v>
      </c>
      <c r="E1738" s="1">
        <v>1452632504.0955</v>
      </c>
      <c r="F1738">
        <v>75.377414779761395</v>
      </c>
      <c r="G1738" t="s">
        <v>462</v>
      </c>
    </row>
    <row r="1739" spans="1:7" x14ac:dyDescent="0.3">
      <c r="A1739">
        <v>1737</v>
      </c>
      <c r="B1739">
        <v>2022</v>
      </c>
      <c r="C1739">
        <v>10</v>
      </c>
      <c r="D1739" t="s">
        <v>555</v>
      </c>
      <c r="E1739" s="1">
        <v>2721023818.0155802</v>
      </c>
      <c r="F1739">
        <v>35.862071021236503</v>
      </c>
      <c r="G1739" t="s">
        <v>462</v>
      </c>
    </row>
    <row r="1740" spans="1:7" x14ac:dyDescent="0.3">
      <c r="A1740">
        <v>1738</v>
      </c>
      <c r="B1740">
        <v>2022</v>
      </c>
      <c r="C1740">
        <v>10</v>
      </c>
      <c r="D1740" t="s">
        <v>556</v>
      </c>
      <c r="E1740" s="1">
        <v>1004231976.22276</v>
      </c>
      <c r="F1740">
        <v>55.137573795079597</v>
      </c>
      <c r="G1740" t="s">
        <v>462</v>
      </c>
    </row>
    <row r="1741" spans="1:7" x14ac:dyDescent="0.3">
      <c r="A1741">
        <v>1739</v>
      </c>
      <c r="B1741">
        <v>2022</v>
      </c>
      <c r="C1741">
        <v>10</v>
      </c>
      <c r="D1741" t="s">
        <v>557</v>
      </c>
      <c r="E1741" s="1">
        <v>913746055.18789399</v>
      </c>
      <c r="F1741">
        <v>93.9485787328762</v>
      </c>
      <c r="G1741" t="s">
        <v>462</v>
      </c>
    </row>
    <row r="1742" spans="1:7" x14ac:dyDescent="0.3">
      <c r="A1742">
        <v>1740</v>
      </c>
      <c r="B1742">
        <v>2022</v>
      </c>
      <c r="C1742">
        <v>11</v>
      </c>
      <c r="E1742" s="1">
        <v>60992067.262107402</v>
      </c>
      <c r="F1742">
        <v>185.107139162659</v>
      </c>
      <c r="G1742" t="s">
        <v>462</v>
      </c>
    </row>
    <row r="1743" spans="1:7" x14ac:dyDescent="0.3">
      <c r="A1743">
        <v>1741</v>
      </c>
      <c r="B1743">
        <v>2022</v>
      </c>
      <c r="C1743">
        <v>11</v>
      </c>
      <c r="D1743" t="s">
        <v>529</v>
      </c>
      <c r="E1743" s="1">
        <v>391883147.09036702</v>
      </c>
      <c r="F1743">
        <v>214.722952326924</v>
      </c>
      <c r="G1743" t="s">
        <v>462</v>
      </c>
    </row>
    <row r="1744" spans="1:7" x14ac:dyDescent="0.3">
      <c r="A1744">
        <v>1742</v>
      </c>
      <c r="B1744">
        <v>2022</v>
      </c>
      <c r="C1744">
        <v>11</v>
      </c>
      <c r="D1744" t="s">
        <v>530</v>
      </c>
      <c r="E1744" s="1">
        <v>721005101.94005406</v>
      </c>
      <c r="F1744">
        <v>230.83806998683599</v>
      </c>
      <c r="G1744" t="s">
        <v>462</v>
      </c>
    </row>
    <row r="1745" spans="1:7" x14ac:dyDescent="0.3">
      <c r="A1745">
        <v>1743</v>
      </c>
      <c r="B1745">
        <v>2022</v>
      </c>
      <c r="C1745">
        <v>11</v>
      </c>
      <c r="D1745" t="s">
        <v>531</v>
      </c>
      <c r="E1745" s="1">
        <v>517904900.35716701</v>
      </c>
      <c r="F1745">
        <v>244.24617561545301</v>
      </c>
      <c r="G1745" t="s">
        <v>462</v>
      </c>
    </row>
    <row r="1746" spans="1:7" x14ac:dyDescent="0.3">
      <c r="A1746">
        <v>1744</v>
      </c>
      <c r="B1746">
        <v>2022</v>
      </c>
      <c r="C1746">
        <v>11</v>
      </c>
      <c r="D1746" t="s">
        <v>532</v>
      </c>
      <c r="E1746" s="1">
        <v>913605349.20931494</v>
      </c>
      <c r="F1746">
        <v>224.491788793306</v>
      </c>
      <c r="G1746" t="s">
        <v>462</v>
      </c>
    </row>
    <row r="1747" spans="1:7" x14ac:dyDescent="0.3">
      <c r="A1747">
        <v>1745</v>
      </c>
      <c r="B1747">
        <v>2022</v>
      </c>
      <c r="C1747">
        <v>11</v>
      </c>
      <c r="D1747" t="s">
        <v>533</v>
      </c>
      <c r="E1747" s="1">
        <v>442592850.86188501</v>
      </c>
      <c r="F1747">
        <v>234.95392884354499</v>
      </c>
      <c r="G1747" t="s">
        <v>462</v>
      </c>
    </row>
    <row r="1748" spans="1:7" x14ac:dyDescent="0.3">
      <c r="A1748">
        <v>1746</v>
      </c>
      <c r="B1748">
        <v>2022</v>
      </c>
      <c r="C1748">
        <v>11</v>
      </c>
      <c r="D1748" t="s">
        <v>534</v>
      </c>
      <c r="E1748" s="1">
        <v>268896321.02501398</v>
      </c>
      <c r="F1748">
        <v>192.20754372616901</v>
      </c>
      <c r="G1748" t="s">
        <v>462</v>
      </c>
    </row>
    <row r="1749" spans="1:7" x14ac:dyDescent="0.3">
      <c r="A1749">
        <v>1747</v>
      </c>
      <c r="B1749">
        <v>2022</v>
      </c>
      <c r="C1749">
        <v>11</v>
      </c>
      <c r="D1749" t="s">
        <v>535</v>
      </c>
      <c r="E1749" s="1">
        <v>374438633.30586201</v>
      </c>
      <c r="F1749">
        <v>227.089147229091</v>
      </c>
      <c r="G1749" t="s">
        <v>462</v>
      </c>
    </row>
    <row r="1750" spans="1:7" x14ac:dyDescent="0.3">
      <c r="A1750">
        <v>1748</v>
      </c>
      <c r="B1750">
        <v>2022</v>
      </c>
      <c r="C1750">
        <v>11</v>
      </c>
      <c r="D1750" t="s">
        <v>536</v>
      </c>
      <c r="E1750" s="1">
        <v>373211235.00196397</v>
      </c>
      <c r="F1750">
        <v>189.77531128209401</v>
      </c>
      <c r="G1750" t="s">
        <v>462</v>
      </c>
    </row>
    <row r="1751" spans="1:7" x14ac:dyDescent="0.3">
      <c r="A1751">
        <v>1749</v>
      </c>
      <c r="B1751">
        <v>2022</v>
      </c>
      <c r="C1751">
        <v>11</v>
      </c>
      <c r="D1751" t="s">
        <v>537</v>
      </c>
      <c r="E1751" s="1">
        <v>764163399.39539194</v>
      </c>
      <c r="F1751">
        <v>199.318365929479</v>
      </c>
      <c r="G1751" t="s">
        <v>462</v>
      </c>
    </row>
    <row r="1752" spans="1:7" x14ac:dyDescent="0.3">
      <c r="A1752">
        <v>1750</v>
      </c>
      <c r="B1752">
        <v>2022</v>
      </c>
      <c r="C1752">
        <v>11</v>
      </c>
      <c r="D1752" t="s">
        <v>538</v>
      </c>
      <c r="E1752" s="1">
        <v>858617816.921067</v>
      </c>
      <c r="F1752">
        <v>216.927019663679</v>
      </c>
      <c r="G1752" t="s">
        <v>462</v>
      </c>
    </row>
    <row r="1753" spans="1:7" x14ac:dyDescent="0.3">
      <c r="A1753">
        <v>1751</v>
      </c>
      <c r="B1753">
        <v>2022</v>
      </c>
      <c r="C1753">
        <v>11</v>
      </c>
      <c r="D1753" t="s">
        <v>539</v>
      </c>
      <c r="E1753" s="1">
        <v>876370174.59050906</v>
      </c>
      <c r="F1753">
        <v>174.848757189559</v>
      </c>
      <c r="G1753" t="s">
        <v>462</v>
      </c>
    </row>
    <row r="1754" spans="1:7" x14ac:dyDescent="0.3">
      <c r="A1754">
        <v>1752</v>
      </c>
      <c r="B1754">
        <v>2022</v>
      </c>
      <c r="C1754">
        <v>11</v>
      </c>
      <c r="D1754" t="s">
        <v>540</v>
      </c>
      <c r="E1754" s="1">
        <v>804741499.92764294</v>
      </c>
      <c r="F1754">
        <v>184.76780304680199</v>
      </c>
      <c r="G1754" t="s">
        <v>462</v>
      </c>
    </row>
    <row r="1755" spans="1:7" x14ac:dyDescent="0.3">
      <c r="A1755">
        <v>1753</v>
      </c>
      <c r="B1755">
        <v>2022</v>
      </c>
      <c r="C1755">
        <v>11</v>
      </c>
      <c r="D1755" t="s">
        <v>541</v>
      </c>
      <c r="E1755" s="1">
        <v>617861605.73586905</v>
      </c>
      <c r="F1755">
        <v>156.29532658563599</v>
      </c>
      <c r="G1755" t="s">
        <v>462</v>
      </c>
    </row>
    <row r="1756" spans="1:7" x14ac:dyDescent="0.3">
      <c r="A1756">
        <v>1754</v>
      </c>
      <c r="B1756">
        <v>2022</v>
      </c>
      <c r="C1756">
        <v>11</v>
      </c>
      <c r="D1756" t="s">
        <v>542</v>
      </c>
      <c r="E1756" s="1">
        <v>785791940.80956101</v>
      </c>
      <c r="F1756">
        <v>190.75384112024699</v>
      </c>
      <c r="G1756" t="s">
        <v>462</v>
      </c>
    </row>
    <row r="1757" spans="1:7" x14ac:dyDescent="0.3">
      <c r="A1757">
        <v>1755</v>
      </c>
      <c r="B1757">
        <v>2022</v>
      </c>
      <c r="C1757">
        <v>11</v>
      </c>
      <c r="D1757" t="s">
        <v>543</v>
      </c>
      <c r="E1757" s="1">
        <v>750150320.80952597</v>
      </c>
      <c r="F1757">
        <v>256.18261546658402</v>
      </c>
      <c r="G1757" t="s">
        <v>462</v>
      </c>
    </row>
    <row r="1758" spans="1:7" x14ac:dyDescent="0.3">
      <c r="A1758">
        <v>1756</v>
      </c>
      <c r="B1758">
        <v>2022</v>
      </c>
      <c r="C1758">
        <v>11</v>
      </c>
      <c r="D1758" t="s">
        <v>544</v>
      </c>
      <c r="E1758" s="1">
        <v>601347817.74143004</v>
      </c>
      <c r="F1758">
        <v>208.977481417625</v>
      </c>
      <c r="G1758" t="s">
        <v>462</v>
      </c>
    </row>
    <row r="1759" spans="1:7" x14ac:dyDescent="0.3">
      <c r="A1759">
        <v>1757</v>
      </c>
      <c r="B1759">
        <v>2022</v>
      </c>
      <c r="C1759">
        <v>11</v>
      </c>
      <c r="D1759" t="s">
        <v>545</v>
      </c>
      <c r="E1759" s="1">
        <v>261838880.85448599</v>
      </c>
      <c r="F1759">
        <v>260.93444051909597</v>
      </c>
      <c r="G1759" t="s">
        <v>462</v>
      </c>
    </row>
    <row r="1760" spans="1:7" x14ac:dyDescent="0.3">
      <c r="A1760">
        <v>1758</v>
      </c>
      <c r="B1760">
        <v>2022</v>
      </c>
      <c r="C1760">
        <v>11</v>
      </c>
      <c r="D1760" t="s">
        <v>546</v>
      </c>
      <c r="E1760" s="1">
        <v>1009812130.74394</v>
      </c>
      <c r="F1760">
        <v>227.897134208073</v>
      </c>
      <c r="G1760" t="s">
        <v>462</v>
      </c>
    </row>
    <row r="1761" spans="1:7" x14ac:dyDescent="0.3">
      <c r="A1761">
        <v>1759</v>
      </c>
      <c r="B1761">
        <v>2022</v>
      </c>
      <c r="C1761">
        <v>11</v>
      </c>
      <c r="D1761" t="s">
        <v>547</v>
      </c>
      <c r="E1761" s="1">
        <v>213505756.37323001</v>
      </c>
      <c r="F1761">
        <v>246.73138396680901</v>
      </c>
      <c r="G1761" t="s">
        <v>462</v>
      </c>
    </row>
    <row r="1762" spans="1:7" x14ac:dyDescent="0.3">
      <c r="A1762">
        <v>1760</v>
      </c>
      <c r="B1762">
        <v>2022</v>
      </c>
      <c r="C1762">
        <v>11</v>
      </c>
      <c r="D1762" t="s">
        <v>548</v>
      </c>
      <c r="E1762" s="1">
        <v>330653653.57891899</v>
      </c>
      <c r="F1762">
        <v>223.02337433598501</v>
      </c>
      <c r="G1762" t="s">
        <v>462</v>
      </c>
    </row>
    <row r="1763" spans="1:7" x14ac:dyDescent="0.3">
      <c r="A1763">
        <v>1761</v>
      </c>
      <c r="B1763">
        <v>2022</v>
      </c>
      <c r="C1763">
        <v>11</v>
      </c>
      <c r="D1763" t="s">
        <v>549</v>
      </c>
      <c r="E1763" s="1">
        <v>340317473.27624798</v>
      </c>
      <c r="F1763">
        <v>266.12704554486697</v>
      </c>
      <c r="G1763" t="s">
        <v>462</v>
      </c>
    </row>
    <row r="1764" spans="1:7" x14ac:dyDescent="0.3">
      <c r="A1764">
        <v>1762</v>
      </c>
      <c r="B1764">
        <v>2022</v>
      </c>
      <c r="C1764">
        <v>11</v>
      </c>
      <c r="D1764" t="s">
        <v>550</v>
      </c>
      <c r="E1764" s="1">
        <v>462902185.90183997</v>
      </c>
      <c r="F1764">
        <v>220.51162534548001</v>
      </c>
      <c r="G1764" t="s">
        <v>462</v>
      </c>
    </row>
    <row r="1765" spans="1:7" x14ac:dyDescent="0.3">
      <c r="A1765">
        <v>1763</v>
      </c>
      <c r="B1765">
        <v>2022</v>
      </c>
      <c r="C1765">
        <v>11</v>
      </c>
      <c r="D1765" t="s">
        <v>551</v>
      </c>
      <c r="E1765" s="1">
        <v>2890170317.8875699</v>
      </c>
      <c r="F1765">
        <v>173.74776016637401</v>
      </c>
      <c r="G1765" t="s">
        <v>462</v>
      </c>
    </row>
    <row r="1766" spans="1:7" x14ac:dyDescent="0.3">
      <c r="A1766">
        <v>1764</v>
      </c>
      <c r="B1766">
        <v>2022</v>
      </c>
      <c r="C1766">
        <v>11</v>
      </c>
      <c r="D1766" t="s">
        <v>552</v>
      </c>
      <c r="E1766" s="1">
        <v>3535028312.8468199</v>
      </c>
      <c r="F1766">
        <v>187.93025091060699</v>
      </c>
      <c r="G1766" t="s">
        <v>462</v>
      </c>
    </row>
    <row r="1767" spans="1:7" x14ac:dyDescent="0.3">
      <c r="A1767">
        <v>1765</v>
      </c>
      <c r="B1767">
        <v>2022</v>
      </c>
      <c r="C1767">
        <v>11</v>
      </c>
      <c r="D1767" t="s">
        <v>553</v>
      </c>
      <c r="E1767" s="1">
        <v>2894598812.1732001</v>
      </c>
      <c r="F1767">
        <v>143.29539547728999</v>
      </c>
      <c r="G1767" t="s">
        <v>462</v>
      </c>
    </row>
    <row r="1768" spans="1:7" x14ac:dyDescent="0.3">
      <c r="A1768">
        <v>1766</v>
      </c>
      <c r="B1768">
        <v>2022</v>
      </c>
      <c r="C1768">
        <v>11</v>
      </c>
      <c r="D1768" t="s">
        <v>554</v>
      </c>
      <c r="E1768" s="1">
        <v>1452632504.0955</v>
      </c>
      <c r="F1768">
        <v>198.07182876440399</v>
      </c>
      <c r="G1768" t="s">
        <v>462</v>
      </c>
    </row>
    <row r="1769" spans="1:7" x14ac:dyDescent="0.3">
      <c r="A1769">
        <v>1767</v>
      </c>
      <c r="B1769">
        <v>2022</v>
      </c>
      <c r="C1769">
        <v>11</v>
      </c>
      <c r="D1769" t="s">
        <v>555</v>
      </c>
      <c r="E1769" s="1">
        <v>2721023818.0155802</v>
      </c>
      <c r="F1769">
        <v>125.62556120987399</v>
      </c>
      <c r="G1769" t="s">
        <v>462</v>
      </c>
    </row>
    <row r="1770" spans="1:7" x14ac:dyDescent="0.3">
      <c r="A1770">
        <v>1768</v>
      </c>
      <c r="B1770">
        <v>2022</v>
      </c>
      <c r="C1770">
        <v>11</v>
      </c>
      <c r="D1770" t="s">
        <v>556</v>
      </c>
      <c r="E1770" s="1">
        <v>1004231976.22276</v>
      </c>
      <c r="F1770">
        <v>150.281853182357</v>
      </c>
      <c r="G1770" t="s">
        <v>462</v>
      </c>
    </row>
    <row r="1771" spans="1:7" x14ac:dyDescent="0.3">
      <c r="A1771">
        <v>1769</v>
      </c>
      <c r="B1771">
        <v>2022</v>
      </c>
      <c r="C1771">
        <v>11</v>
      </c>
      <c r="D1771" t="s">
        <v>557</v>
      </c>
      <c r="E1771" s="1">
        <v>913746055.18789399</v>
      </c>
      <c r="F1771">
        <v>229.56893862369299</v>
      </c>
      <c r="G1771" t="s">
        <v>462</v>
      </c>
    </row>
    <row r="1772" spans="1:7" x14ac:dyDescent="0.3">
      <c r="A1772">
        <v>1770</v>
      </c>
      <c r="B1772">
        <v>2022</v>
      </c>
      <c r="C1772">
        <v>12</v>
      </c>
      <c r="E1772" s="1">
        <v>60992067.262107402</v>
      </c>
      <c r="F1772">
        <v>206.473945682318</v>
      </c>
      <c r="G1772" t="s">
        <v>462</v>
      </c>
    </row>
    <row r="1773" spans="1:7" x14ac:dyDescent="0.3">
      <c r="A1773">
        <v>1771</v>
      </c>
      <c r="B1773">
        <v>2022</v>
      </c>
      <c r="C1773">
        <v>12</v>
      </c>
      <c r="D1773" t="s">
        <v>529</v>
      </c>
      <c r="E1773" s="1">
        <v>391883147.09036702</v>
      </c>
      <c r="F1773">
        <v>260.402551666509</v>
      </c>
      <c r="G1773" t="s">
        <v>462</v>
      </c>
    </row>
    <row r="1774" spans="1:7" x14ac:dyDescent="0.3">
      <c r="A1774">
        <v>1772</v>
      </c>
      <c r="B1774">
        <v>2022</v>
      </c>
      <c r="C1774">
        <v>12</v>
      </c>
      <c r="D1774" t="s">
        <v>530</v>
      </c>
      <c r="E1774" s="1">
        <v>721005101.94005406</v>
      </c>
      <c r="F1774">
        <v>235.122953132666</v>
      </c>
      <c r="G1774" t="s">
        <v>462</v>
      </c>
    </row>
    <row r="1775" spans="1:7" x14ac:dyDescent="0.3">
      <c r="A1775">
        <v>1773</v>
      </c>
      <c r="B1775">
        <v>2022</v>
      </c>
      <c r="C1775">
        <v>12</v>
      </c>
      <c r="D1775" t="s">
        <v>531</v>
      </c>
      <c r="E1775" s="1">
        <v>517904900.35716701</v>
      </c>
      <c r="F1775">
        <v>216.082176011473</v>
      </c>
      <c r="G1775" t="s">
        <v>462</v>
      </c>
    </row>
    <row r="1776" spans="1:7" x14ac:dyDescent="0.3">
      <c r="A1776">
        <v>1774</v>
      </c>
      <c r="B1776">
        <v>2022</v>
      </c>
      <c r="C1776">
        <v>12</v>
      </c>
      <c r="D1776" t="s">
        <v>532</v>
      </c>
      <c r="E1776" s="1">
        <v>913605349.20931494</v>
      </c>
      <c r="F1776">
        <v>104.580339926006</v>
      </c>
      <c r="G1776" t="s">
        <v>462</v>
      </c>
    </row>
    <row r="1777" spans="1:7" x14ac:dyDescent="0.3">
      <c r="A1777">
        <v>1775</v>
      </c>
      <c r="B1777">
        <v>2022</v>
      </c>
      <c r="C1777">
        <v>12</v>
      </c>
      <c r="D1777" t="s">
        <v>533</v>
      </c>
      <c r="E1777" s="1">
        <v>442592850.86188501</v>
      </c>
      <c r="F1777">
        <v>126.023602841098</v>
      </c>
      <c r="G1777" t="s">
        <v>462</v>
      </c>
    </row>
    <row r="1778" spans="1:7" x14ac:dyDescent="0.3">
      <c r="A1778">
        <v>1776</v>
      </c>
      <c r="B1778">
        <v>2022</v>
      </c>
      <c r="C1778">
        <v>12</v>
      </c>
      <c r="D1778" t="s">
        <v>534</v>
      </c>
      <c r="E1778" s="1">
        <v>268896321.02501398</v>
      </c>
      <c r="F1778">
        <v>278.59857346897599</v>
      </c>
      <c r="G1778" t="s">
        <v>462</v>
      </c>
    </row>
    <row r="1779" spans="1:7" x14ac:dyDescent="0.3">
      <c r="A1779">
        <v>1777</v>
      </c>
      <c r="B1779">
        <v>2022</v>
      </c>
      <c r="C1779">
        <v>12</v>
      </c>
      <c r="D1779" t="s">
        <v>535</v>
      </c>
      <c r="E1779" s="1">
        <v>374438633.30586201</v>
      </c>
      <c r="F1779">
        <v>119.898243007131</v>
      </c>
      <c r="G1779" t="s">
        <v>462</v>
      </c>
    </row>
    <row r="1780" spans="1:7" x14ac:dyDescent="0.3">
      <c r="A1780">
        <v>1778</v>
      </c>
      <c r="B1780">
        <v>2022</v>
      </c>
      <c r="C1780">
        <v>12</v>
      </c>
      <c r="D1780" t="s">
        <v>536</v>
      </c>
      <c r="E1780" s="1">
        <v>373211235.00196397</v>
      </c>
      <c r="F1780">
        <v>204.62776659930199</v>
      </c>
      <c r="G1780" t="s">
        <v>462</v>
      </c>
    </row>
    <row r="1781" spans="1:7" x14ac:dyDescent="0.3">
      <c r="A1781">
        <v>1779</v>
      </c>
      <c r="B1781">
        <v>2022</v>
      </c>
      <c r="C1781">
        <v>12</v>
      </c>
      <c r="D1781" t="s">
        <v>537</v>
      </c>
      <c r="E1781" s="1">
        <v>764163399.39539194</v>
      </c>
      <c r="F1781">
        <v>240.15854734337401</v>
      </c>
      <c r="G1781" t="s">
        <v>462</v>
      </c>
    </row>
    <row r="1782" spans="1:7" x14ac:dyDescent="0.3">
      <c r="A1782">
        <v>1780</v>
      </c>
      <c r="B1782">
        <v>2022</v>
      </c>
      <c r="C1782">
        <v>12</v>
      </c>
      <c r="D1782" t="s">
        <v>538</v>
      </c>
      <c r="E1782" s="1">
        <v>858617816.921067</v>
      </c>
      <c r="F1782">
        <v>242.93681515716901</v>
      </c>
      <c r="G1782" t="s">
        <v>462</v>
      </c>
    </row>
    <row r="1783" spans="1:7" x14ac:dyDescent="0.3">
      <c r="A1783">
        <v>1781</v>
      </c>
      <c r="B1783">
        <v>2022</v>
      </c>
      <c r="C1783">
        <v>12</v>
      </c>
      <c r="D1783" t="s">
        <v>539</v>
      </c>
      <c r="E1783" s="1">
        <v>876370174.59050906</v>
      </c>
      <c r="F1783">
        <v>204.11216827132799</v>
      </c>
      <c r="G1783" t="s">
        <v>462</v>
      </c>
    </row>
    <row r="1784" spans="1:7" x14ac:dyDescent="0.3">
      <c r="A1784">
        <v>1782</v>
      </c>
      <c r="B1784">
        <v>2022</v>
      </c>
      <c r="C1784">
        <v>12</v>
      </c>
      <c r="D1784" t="s">
        <v>540</v>
      </c>
      <c r="E1784" s="1">
        <v>804741499.92764294</v>
      </c>
      <c r="F1784">
        <v>267.19773923315802</v>
      </c>
      <c r="G1784" t="s">
        <v>462</v>
      </c>
    </row>
    <row r="1785" spans="1:7" x14ac:dyDescent="0.3">
      <c r="A1785">
        <v>1783</v>
      </c>
      <c r="B1785">
        <v>2022</v>
      </c>
      <c r="C1785">
        <v>12</v>
      </c>
      <c r="D1785" t="s">
        <v>541</v>
      </c>
      <c r="E1785" s="1">
        <v>617861605.73586905</v>
      </c>
      <c r="F1785">
        <v>205.49981489157199</v>
      </c>
      <c r="G1785" t="s">
        <v>462</v>
      </c>
    </row>
    <row r="1786" spans="1:7" x14ac:dyDescent="0.3">
      <c r="A1786">
        <v>1784</v>
      </c>
      <c r="B1786">
        <v>2022</v>
      </c>
      <c r="C1786">
        <v>12</v>
      </c>
      <c r="D1786" t="s">
        <v>542</v>
      </c>
      <c r="E1786" s="1">
        <v>785791940.80956101</v>
      </c>
      <c r="F1786">
        <v>295.89520325030298</v>
      </c>
      <c r="G1786" t="s">
        <v>462</v>
      </c>
    </row>
    <row r="1787" spans="1:7" x14ac:dyDescent="0.3">
      <c r="A1787">
        <v>1785</v>
      </c>
      <c r="B1787">
        <v>2022</v>
      </c>
      <c r="C1787">
        <v>12</v>
      </c>
      <c r="D1787" t="s">
        <v>543</v>
      </c>
      <c r="E1787" s="1">
        <v>750150320.80952597</v>
      </c>
      <c r="F1787">
        <v>176.13253423709699</v>
      </c>
      <c r="G1787" t="s">
        <v>462</v>
      </c>
    </row>
    <row r="1788" spans="1:7" x14ac:dyDescent="0.3">
      <c r="A1788">
        <v>1786</v>
      </c>
      <c r="B1788">
        <v>2022</v>
      </c>
      <c r="C1788">
        <v>12</v>
      </c>
      <c r="D1788" t="s">
        <v>544</v>
      </c>
      <c r="E1788" s="1">
        <v>601347817.74143004</v>
      </c>
      <c r="F1788">
        <v>285.06046601818201</v>
      </c>
      <c r="G1788" t="s">
        <v>462</v>
      </c>
    </row>
    <row r="1789" spans="1:7" x14ac:dyDescent="0.3">
      <c r="A1789">
        <v>1787</v>
      </c>
      <c r="B1789">
        <v>2022</v>
      </c>
      <c r="C1789">
        <v>12</v>
      </c>
      <c r="D1789" t="s">
        <v>545</v>
      </c>
      <c r="E1789" s="1">
        <v>261838880.85448599</v>
      </c>
      <c r="F1789">
        <v>276.12145497814902</v>
      </c>
      <c r="G1789" t="s">
        <v>462</v>
      </c>
    </row>
    <row r="1790" spans="1:7" x14ac:dyDescent="0.3">
      <c r="A1790">
        <v>1788</v>
      </c>
      <c r="B1790">
        <v>2022</v>
      </c>
      <c r="C1790">
        <v>12</v>
      </c>
      <c r="D1790" t="s">
        <v>546</v>
      </c>
      <c r="E1790" s="1">
        <v>1009812130.74394</v>
      </c>
      <c r="F1790">
        <v>269.76743098018602</v>
      </c>
      <c r="G1790" t="s">
        <v>462</v>
      </c>
    </row>
    <row r="1791" spans="1:7" x14ac:dyDescent="0.3">
      <c r="A1791">
        <v>1789</v>
      </c>
      <c r="B1791">
        <v>2022</v>
      </c>
      <c r="C1791">
        <v>12</v>
      </c>
      <c r="D1791" t="s">
        <v>547</v>
      </c>
      <c r="E1791" s="1">
        <v>213505756.37323001</v>
      </c>
      <c r="F1791">
        <v>295.27306429996702</v>
      </c>
      <c r="G1791" t="s">
        <v>462</v>
      </c>
    </row>
    <row r="1792" spans="1:7" x14ac:dyDescent="0.3">
      <c r="A1792">
        <v>1790</v>
      </c>
      <c r="B1792">
        <v>2022</v>
      </c>
      <c r="C1792">
        <v>12</v>
      </c>
      <c r="D1792" t="s">
        <v>548</v>
      </c>
      <c r="E1792" s="1">
        <v>330653653.57891899</v>
      </c>
      <c r="F1792">
        <v>314.128974639636</v>
      </c>
      <c r="G1792" t="s">
        <v>462</v>
      </c>
    </row>
    <row r="1793" spans="1:7" x14ac:dyDescent="0.3">
      <c r="A1793">
        <v>1791</v>
      </c>
      <c r="B1793">
        <v>2022</v>
      </c>
      <c r="C1793">
        <v>12</v>
      </c>
      <c r="D1793" t="s">
        <v>549</v>
      </c>
      <c r="E1793" s="1">
        <v>340317473.27624798</v>
      </c>
      <c r="F1793">
        <v>206.954356450765</v>
      </c>
      <c r="G1793" t="s">
        <v>462</v>
      </c>
    </row>
    <row r="1794" spans="1:7" x14ac:dyDescent="0.3">
      <c r="A1794">
        <v>1792</v>
      </c>
      <c r="B1794">
        <v>2022</v>
      </c>
      <c r="C1794">
        <v>12</v>
      </c>
      <c r="D1794" t="s">
        <v>550</v>
      </c>
      <c r="E1794" s="1">
        <v>462902185.90183997</v>
      </c>
      <c r="F1794">
        <v>267.65362590743302</v>
      </c>
      <c r="G1794" t="s">
        <v>462</v>
      </c>
    </row>
    <row r="1795" spans="1:7" x14ac:dyDescent="0.3">
      <c r="A1795">
        <v>1793</v>
      </c>
      <c r="B1795">
        <v>2022</v>
      </c>
      <c r="C1795">
        <v>12</v>
      </c>
      <c r="D1795" t="s">
        <v>551</v>
      </c>
      <c r="E1795" s="1">
        <v>2890170317.8875699</v>
      </c>
      <c r="F1795">
        <v>236.67297010908399</v>
      </c>
      <c r="G1795" t="s">
        <v>462</v>
      </c>
    </row>
    <row r="1796" spans="1:7" x14ac:dyDescent="0.3">
      <c r="A1796">
        <v>1794</v>
      </c>
      <c r="B1796">
        <v>2022</v>
      </c>
      <c r="C1796">
        <v>12</v>
      </c>
      <c r="D1796" t="s">
        <v>552</v>
      </c>
      <c r="E1796" s="1">
        <v>3535028312.8468199</v>
      </c>
      <c r="F1796">
        <v>226.93071133577101</v>
      </c>
      <c r="G1796" t="s">
        <v>462</v>
      </c>
    </row>
    <row r="1797" spans="1:7" x14ac:dyDescent="0.3">
      <c r="A1797">
        <v>1795</v>
      </c>
      <c r="B1797">
        <v>2022</v>
      </c>
      <c r="C1797">
        <v>12</v>
      </c>
      <c r="D1797" t="s">
        <v>553</v>
      </c>
      <c r="E1797" s="1">
        <v>2894598812.1732001</v>
      </c>
      <c r="F1797">
        <v>106.804203418982</v>
      </c>
      <c r="G1797" t="s">
        <v>462</v>
      </c>
    </row>
    <row r="1798" spans="1:7" x14ac:dyDescent="0.3">
      <c r="A1798">
        <v>1796</v>
      </c>
      <c r="B1798">
        <v>2022</v>
      </c>
      <c r="C1798">
        <v>12</v>
      </c>
      <c r="D1798" t="s">
        <v>554</v>
      </c>
      <c r="E1798" s="1">
        <v>1452632504.0955</v>
      </c>
      <c r="F1798">
        <v>156.475731098605</v>
      </c>
      <c r="G1798" t="s">
        <v>462</v>
      </c>
    </row>
    <row r="1799" spans="1:7" x14ac:dyDescent="0.3">
      <c r="A1799">
        <v>1797</v>
      </c>
      <c r="B1799">
        <v>2022</v>
      </c>
      <c r="C1799">
        <v>12</v>
      </c>
      <c r="D1799" t="s">
        <v>555</v>
      </c>
      <c r="E1799" s="1">
        <v>2721023818.0155802</v>
      </c>
      <c r="F1799">
        <v>131.41369035931299</v>
      </c>
      <c r="G1799" t="s">
        <v>462</v>
      </c>
    </row>
    <row r="1800" spans="1:7" x14ac:dyDescent="0.3">
      <c r="A1800">
        <v>1798</v>
      </c>
      <c r="B1800">
        <v>2022</v>
      </c>
      <c r="C1800">
        <v>12</v>
      </c>
      <c r="D1800" t="s">
        <v>556</v>
      </c>
      <c r="E1800" s="1">
        <v>1004231976.22276</v>
      </c>
      <c r="F1800">
        <v>212.57011659795899</v>
      </c>
      <c r="G1800" t="s">
        <v>462</v>
      </c>
    </row>
    <row r="1801" spans="1:7" x14ac:dyDescent="0.3">
      <c r="A1801">
        <v>1799</v>
      </c>
      <c r="B1801">
        <v>2022</v>
      </c>
      <c r="C1801">
        <v>12</v>
      </c>
      <c r="D1801" t="s">
        <v>557</v>
      </c>
      <c r="E1801" s="1">
        <v>913746055.18789399</v>
      </c>
      <c r="F1801">
        <v>191.13974835951299</v>
      </c>
      <c r="G1801" t="s">
        <v>462</v>
      </c>
    </row>
    <row r="1802" spans="1:7" x14ac:dyDescent="0.3">
      <c r="A1802">
        <v>1800</v>
      </c>
      <c r="B1802">
        <v>2023</v>
      </c>
      <c r="C1802">
        <v>1</v>
      </c>
      <c r="E1802" s="1">
        <v>60992067.262107402</v>
      </c>
      <c r="F1802">
        <v>30.051830914221998</v>
      </c>
      <c r="G1802" t="s">
        <v>462</v>
      </c>
    </row>
    <row r="1803" spans="1:7" x14ac:dyDescent="0.3">
      <c r="A1803">
        <v>1801</v>
      </c>
      <c r="B1803">
        <v>2023</v>
      </c>
      <c r="C1803">
        <v>1</v>
      </c>
      <c r="D1803" t="s">
        <v>529</v>
      </c>
      <c r="E1803" s="1">
        <v>391883147.09036702</v>
      </c>
      <c r="F1803">
        <v>16.060241263658899</v>
      </c>
      <c r="G1803" t="s">
        <v>462</v>
      </c>
    </row>
    <row r="1804" spans="1:7" x14ac:dyDescent="0.3">
      <c r="A1804">
        <v>1802</v>
      </c>
      <c r="B1804">
        <v>2023</v>
      </c>
      <c r="C1804">
        <v>1</v>
      </c>
      <c r="D1804" t="s">
        <v>530</v>
      </c>
      <c r="E1804" s="1">
        <v>721005101.94005406</v>
      </c>
      <c r="F1804">
        <v>14.409332877142999</v>
      </c>
      <c r="G1804" t="s">
        <v>462</v>
      </c>
    </row>
    <row r="1805" spans="1:7" x14ac:dyDescent="0.3">
      <c r="A1805">
        <v>1803</v>
      </c>
      <c r="B1805">
        <v>2023</v>
      </c>
      <c r="C1805">
        <v>1</v>
      </c>
      <c r="D1805" t="s">
        <v>531</v>
      </c>
      <c r="E1805" s="1">
        <v>517904900.35716701</v>
      </c>
      <c r="F1805">
        <v>10.1350417554705</v>
      </c>
      <c r="G1805" t="s">
        <v>462</v>
      </c>
    </row>
    <row r="1806" spans="1:7" x14ac:dyDescent="0.3">
      <c r="A1806">
        <v>1804</v>
      </c>
      <c r="B1806">
        <v>2023</v>
      </c>
      <c r="C1806">
        <v>1</v>
      </c>
      <c r="D1806" t="s">
        <v>532</v>
      </c>
      <c r="E1806" s="1">
        <v>913605349.20931494</v>
      </c>
      <c r="F1806">
        <v>8.8483219174118197</v>
      </c>
      <c r="G1806" t="s">
        <v>462</v>
      </c>
    </row>
    <row r="1807" spans="1:7" x14ac:dyDescent="0.3">
      <c r="A1807">
        <v>1805</v>
      </c>
      <c r="B1807">
        <v>2023</v>
      </c>
      <c r="C1807">
        <v>1</v>
      </c>
      <c r="D1807" t="s">
        <v>533</v>
      </c>
      <c r="E1807" s="1">
        <v>442592850.86188501</v>
      </c>
      <c r="F1807">
        <v>8.2803123733878703</v>
      </c>
      <c r="G1807" t="s">
        <v>462</v>
      </c>
    </row>
    <row r="1808" spans="1:7" x14ac:dyDescent="0.3">
      <c r="A1808">
        <v>1806</v>
      </c>
      <c r="B1808">
        <v>2023</v>
      </c>
      <c r="C1808">
        <v>1</v>
      </c>
      <c r="D1808" t="s">
        <v>534</v>
      </c>
      <c r="E1808" s="1">
        <v>268896321.02501398</v>
      </c>
      <c r="F1808">
        <v>18.916773239568499</v>
      </c>
      <c r="G1808" t="s">
        <v>462</v>
      </c>
    </row>
    <row r="1809" spans="1:7" x14ac:dyDescent="0.3">
      <c r="A1809">
        <v>1807</v>
      </c>
      <c r="B1809">
        <v>2023</v>
      </c>
      <c r="C1809">
        <v>1</v>
      </c>
      <c r="D1809" t="s">
        <v>535</v>
      </c>
      <c r="E1809" s="1">
        <v>374438633.30586201</v>
      </c>
      <c r="F1809">
        <v>8.5241619229223193</v>
      </c>
      <c r="G1809" t="s">
        <v>462</v>
      </c>
    </row>
    <row r="1810" spans="1:7" x14ac:dyDescent="0.3">
      <c r="A1810">
        <v>1808</v>
      </c>
      <c r="B1810">
        <v>2023</v>
      </c>
      <c r="C1810">
        <v>1</v>
      </c>
      <c r="D1810" t="s">
        <v>536</v>
      </c>
      <c r="E1810" s="1">
        <v>373211235.00196397</v>
      </c>
      <c r="F1810">
        <v>32.527280484700498</v>
      </c>
      <c r="G1810" t="s">
        <v>462</v>
      </c>
    </row>
    <row r="1811" spans="1:7" x14ac:dyDescent="0.3">
      <c r="A1811">
        <v>1809</v>
      </c>
      <c r="B1811">
        <v>2023</v>
      </c>
      <c r="C1811">
        <v>1</v>
      </c>
      <c r="D1811" t="s">
        <v>537</v>
      </c>
      <c r="E1811" s="1">
        <v>764163399.39539194</v>
      </c>
      <c r="F1811">
        <v>24.987755427647102</v>
      </c>
      <c r="G1811" t="s">
        <v>462</v>
      </c>
    </row>
    <row r="1812" spans="1:7" x14ac:dyDescent="0.3">
      <c r="A1812">
        <v>1810</v>
      </c>
      <c r="B1812">
        <v>2023</v>
      </c>
      <c r="C1812">
        <v>1</v>
      </c>
      <c r="D1812" t="s">
        <v>538</v>
      </c>
      <c r="E1812" s="1">
        <v>858617816.921067</v>
      </c>
      <c r="F1812">
        <v>20.250749028677301</v>
      </c>
      <c r="G1812" t="s">
        <v>462</v>
      </c>
    </row>
    <row r="1813" spans="1:7" x14ac:dyDescent="0.3">
      <c r="A1813">
        <v>1811</v>
      </c>
      <c r="B1813">
        <v>2023</v>
      </c>
      <c r="C1813">
        <v>1</v>
      </c>
      <c r="D1813" t="s">
        <v>539</v>
      </c>
      <c r="E1813" s="1">
        <v>876370174.59050906</v>
      </c>
      <c r="F1813">
        <v>31.548783039559002</v>
      </c>
      <c r="G1813" t="s">
        <v>462</v>
      </c>
    </row>
    <row r="1814" spans="1:7" x14ac:dyDescent="0.3">
      <c r="A1814">
        <v>1812</v>
      </c>
      <c r="B1814">
        <v>2023</v>
      </c>
      <c r="C1814">
        <v>1</v>
      </c>
      <c r="D1814" t="s">
        <v>540</v>
      </c>
      <c r="E1814" s="1">
        <v>804741499.92764294</v>
      </c>
      <c r="F1814">
        <v>28.648803793380999</v>
      </c>
      <c r="G1814" t="s">
        <v>462</v>
      </c>
    </row>
    <row r="1815" spans="1:7" x14ac:dyDescent="0.3">
      <c r="A1815">
        <v>1813</v>
      </c>
      <c r="B1815">
        <v>2023</v>
      </c>
      <c r="C1815">
        <v>1</v>
      </c>
      <c r="D1815" t="s">
        <v>541</v>
      </c>
      <c r="E1815" s="1">
        <v>617861605.73586905</v>
      </c>
      <c r="F1815">
        <v>23.675385323606299</v>
      </c>
      <c r="G1815" t="s">
        <v>462</v>
      </c>
    </row>
    <row r="1816" spans="1:7" x14ac:dyDescent="0.3">
      <c r="A1816">
        <v>1814</v>
      </c>
      <c r="B1816">
        <v>2023</v>
      </c>
      <c r="C1816">
        <v>1</v>
      </c>
      <c r="D1816" t="s">
        <v>542</v>
      </c>
      <c r="E1816" s="1">
        <v>785791940.80956101</v>
      </c>
      <c r="F1816">
        <v>23.882662309400601</v>
      </c>
      <c r="G1816" t="s">
        <v>462</v>
      </c>
    </row>
    <row r="1817" spans="1:7" x14ac:dyDescent="0.3">
      <c r="A1817">
        <v>1815</v>
      </c>
      <c r="B1817">
        <v>2023</v>
      </c>
      <c r="C1817">
        <v>1</v>
      </c>
      <c r="D1817" t="s">
        <v>543</v>
      </c>
      <c r="E1817" s="1">
        <v>750150320.80952597</v>
      </c>
      <c r="F1817">
        <v>13.186824929637901</v>
      </c>
      <c r="G1817" t="s">
        <v>462</v>
      </c>
    </row>
    <row r="1818" spans="1:7" x14ac:dyDescent="0.3">
      <c r="A1818">
        <v>1816</v>
      </c>
      <c r="B1818">
        <v>2023</v>
      </c>
      <c r="C1818">
        <v>1</v>
      </c>
      <c r="D1818" t="s">
        <v>544</v>
      </c>
      <c r="E1818" s="1">
        <v>601347817.74143004</v>
      </c>
      <c r="F1818">
        <v>24.302921543743199</v>
      </c>
      <c r="G1818" t="s">
        <v>462</v>
      </c>
    </row>
    <row r="1819" spans="1:7" x14ac:dyDescent="0.3">
      <c r="A1819">
        <v>1817</v>
      </c>
      <c r="B1819">
        <v>2023</v>
      </c>
      <c r="C1819">
        <v>1</v>
      </c>
      <c r="D1819" t="s">
        <v>545</v>
      </c>
      <c r="E1819" s="1">
        <v>261838880.85448599</v>
      </c>
      <c r="F1819">
        <v>17.955265748509699</v>
      </c>
      <c r="G1819" t="s">
        <v>462</v>
      </c>
    </row>
    <row r="1820" spans="1:7" x14ac:dyDescent="0.3">
      <c r="A1820">
        <v>1818</v>
      </c>
      <c r="B1820">
        <v>2023</v>
      </c>
      <c r="C1820">
        <v>1</v>
      </c>
      <c r="D1820" t="s">
        <v>546</v>
      </c>
      <c r="E1820" s="1">
        <v>1009812130.74394</v>
      </c>
      <c r="F1820">
        <v>18.4146378258908</v>
      </c>
      <c r="G1820" t="s">
        <v>462</v>
      </c>
    </row>
    <row r="1821" spans="1:7" x14ac:dyDescent="0.3">
      <c r="A1821">
        <v>1819</v>
      </c>
      <c r="B1821">
        <v>2023</v>
      </c>
      <c r="C1821">
        <v>1</v>
      </c>
      <c r="D1821" t="s">
        <v>547</v>
      </c>
      <c r="E1821" s="1">
        <v>213505756.37323001</v>
      </c>
      <c r="F1821">
        <v>16.598676709490601</v>
      </c>
      <c r="G1821" t="s">
        <v>462</v>
      </c>
    </row>
    <row r="1822" spans="1:7" x14ac:dyDescent="0.3">
      <c r="A1822">
        <v>1820</v>
      </c>
      <c r="B1822">
        <v>2023</v>
      </c>
      <c r="C1822">
        <v>1</v>
      </c>
      <c r="D1822" t="s">
        <v>548</v>
      </c>
      <c r="E1822" s="1">
        <v>330653653.57891899</v>
      </c>
      <c r="F1822">
        <v>20.5530966861309</v>
      </c>
      <c r="G1822" t="s">
        <v>462</v>
      </c>
    </row>
    <row r="1823" spans="1:7" x14ac:dyDescent="0.3">
      <c r="A1823">
        <v>1821</v>
      </c>
      <c r="B1823">
        <v>2023</v>
      </c>
      <c r="C1823">
        <v>1</v>
      </c>
      <c r="D1823" t="s">
        <v>549</v>
      </c>
      <c r="E1823" s="1">
        <v>340317473.27624798</v>
      </c>
      <c r="F1823">
        <v>14.6335151035619</v>
      </c>
      <c r="G1823" t="s">
        <v>462</v>
      </c>
    </row>
    <row r="1824" spans="1:7" x14ac:dyDescent="0.3">
      <c r="A1824">
        <v>1822</v>
      </c>
      <c r="B1824">
        <v>2023</v>
      </c>
      <c r="C1824">
        <v>1</v>
      </c>
      <c r="D1824" t="s">
        <v>550</v>
      </c>
      <c r="E1824" s="1">
        <v>462902185.90183997</v>
      </c>
      <c r="F1824">
        <v>32.061825229404299</v>
      </c>
      <c r="G1824" t="s">
        <v>462</v>
      </c>
    </row>
    <row r="1825" spans="1:7" x14ac:dyDescent="0.3">
      <c r="A1825">
        <v>1823</v>
      </c>
      <c r="B1825">
        <v>2023</v>
      </c>
      <c r="C1825">
        <v>1</v>
      </c>
      <c r="D1825" t="s">
        <v>551</v>
      </c>
      <c r="E1825" s="1">
        <v>2890170317.8875699</v>
      </c>
      <c r="F1825">
        <v>40.481873291028201</v>
      </c>
      <c r="G1825" t="s">
        <v>462</v>
      </c>
    </row>
    <row r="1826" spans="1:7" x14ac:dyDescent="0.3">
      <c r="A1826">
        <v>1824</v>
      </c>
      <c r="B1826">
        <v>2023</v>
      </c>
      <c r="C1826">
        <v>1</v>
      </c>
      <c r="D1826" t="s">
        <v>552</v>
      </c>
      <c r="E1826" s="1">
        <v>3535028312.8468199</v>
      </c>
      <c r="F1826">
        <v>34.622380195017499</v>
      </c>
      <c r="G1826" t="s">
        <v>462</v>
      </c>
    </row>
    <row r="1827" spans="1:7" x14ac:dyDescent="0.3">
      <c r="A1827">
        <v>1825</v>
      </c>
      <c r="B1827">
        <v>2023</v>
      </c>
      <c r="C1827">
        <v>1</v>
      </c>
      <c r="D1827" t="s">
        <v>553</v>
      </c>
      <c r="E1827" s="1">
        <v>2894598812.1732001</v>
      </c>
      <c r="F1827">
        <v>34.499153371460501</v>
      </c>
      <c r="G1827" t="s">
        <v>462</v>
      </c>
    </row>
    <row r="1828" spans="1:7" x14ac:dyDescent="0.3">
      <c r="A1828">
        <v>1826</v>
      </c>
      <c r="B1828">
        <v>2023</v>
      </c>
      <c r="C1828">
        <v>1</v>
      </c>
      <c r="D1828" t="s">
        <v>554</v>
      </c>
      <c r="E1828" s="1">
        <v>1452632504.0955</v>
      </c>
      <c r="F1828">
        <v>19.138607338012498</v>
      </c>
      <c r="G1828" t="s">
        <v>462</v>
      </c>
    </row>
    <row r="1829" spans="1:7" x14ac:dyDescent="0.3">
      <c r="A1829">
        <v>1827</v>
      </c>
      <c r="B1829">
        <v>2023</v>
      </c>
      <c r="C1829">
        <v>1</v>
      </c>
      <c r="D1829" t="s">
        <v>555</v>
      </c>
      <c r="E1829" s="1">
        <v>2721023818.0155802</v>
      </c>
      <c r="F1829">
        <v>25.917492450090801</v>
      </c>
      <c r="G1829" t="s">
        <v>462</v>
      </c>
    </row>
    <row r="1830" spans="1:7" x14ac:dyDescent="0.3">
      <c r="A1830">
        <v>1828</v>
      </c>
      <c r="B1830">
        <v>2023</v>
      </c>
      <c r="C1830">
        <v>1</v>
      </c>
      <c r="D1830" t="s">
        <v>556</v>
      </c>
      <c r="E1830" s="1">
        <v>1004231976.22276</v>
      </c>
      <c r="F1830">
        <v>32.881371784307802</v>
      </c>
      <c r="G1830" t="s">
        <v>462</v>
      </c>
    </row>
    <row r="1831" spans="1:7" x14ac:dyDescent="0.3">
      <c r="A1831">
        <v>1829</v>
      </c>
      <c r="B1831">
        <v>2023</v>
      </c>
      <c r="C1831">
        <v>1</v>
      </c>
      <c r="D1831" t="s">
        <v>557</v>
      </c>
      <c r="E1831" s="1">
        <v>913746055.18789399</v>
      </c>
      <c r="F1831">
        <v>17.380137949581499</v>
      </c>
      <c r="G1831" t="s">
        <v>462</v>
      </c>
    </row>
    <row r="1832" spans="1:7" x14ac:dyDescent="0.3">
      <c r="A1832">
        <v>1830</v>
      </c>
      <c r="B1832">
        <v>2023</v>
      </c>
      <c r="C1832">
        <v>2</v>
      </c>
      <c r="E1832" s="1">
        <v>60992067.262107402</v>
      </c>
      <c r="F1832">
        <v>14.5533983220704</v>
      </c>
      <c r="G1832" t="s">
        <v>462</v>
      </c>
    </row>
    <row r="1833" spans="1:7" x14ac:dyDescent="0.3">
      <c r="A1833">
        <v>1831</v>
      </c>
      <c r="B1833">
        <v>2023</v>
      </c>
      <c r="C1833">
        <v>2</v>
      </c>
      <c r="D1833" t="s">
        <v>529</v>
      </c>
      <c r="E1833" s="1">
        <v>391883147.09036702</v>
      </c>
      <c r="F1833">
        <v>16.8689991654173</v>
      </c>
      <c r="G1833" t="s">
        <v>462</v>
      </c>
    </row>
    <row r="1834" spans="1:7" x14ac:dyDescent="0.3">
      <c r="A1834">
        <v>1832</v>
      </c>
      <c r="B1834">
        <v>2023</v>
      </c>
      <c r="C1834">
        <v>2</v>
      </c>
      <c r="D1834" t="s">
        <v>530</v>
      </c>
      <c r="E1834" s="1">
        <v>721005101.94005406</v>
      </c>
      <c r="F1834">
        <v>19.9543691243138</v>
      </c>
      <c r="G1834" t="s">
        <v>462</v>
      </c>
    </row>
    <row r="1835" spans="1:7" x14ac:dyDescent="0.3">
      <c r="A1835">
        <v>1833</v>
      </c>
      <c r="B1835">
        <v>2023</v>
      </c>
      <c r="C1835">
        <v>2</v>
      </c>
      <c r="D1835" t="s">
        <v>531</v>
      </c>
      <c r="E1835" s="1">
        <v>517904900.35716701</v>
      </c>
      <c r="F1835">
        <v>20.191438371554501</v>
      </c>
      <c r="G1835" t="s">
        <v>462</v>
      </c>
    </row>
    <row r="1836" spans="1:7" x14ac:dyDescent="0.3">
      <c r="A1836">
        <v>1834</v>
      </c>
      <c r="B1836">
        <v>2023</v>
      </c>
      <c r="C1836">
        <v>2</v>
      </c>
      <c r="D1836" t="s">
        <v>532</v>
      </c>
      <c r="E1836" s="1">
        <v>913605349.20931494</v>
      </c>
      <c r="F1836">
        <v>5.9887778039446404</v>
      </c>
      <c r="G1836" t="s">
        <v>462</v>
      </c>
    </row>
    <row r="1837" spans="1:7" x14ac:dyDescent="0.3">
      <c r="A1837">
        <v>1835</v>
      </c>
      <c r="B1837">
        <v>2023</v>
      </c>
      <c r="C1837">
        <v>2</v>
      </c>
      <c r="D1837" t="s">
        <v>533</v>
      </c>
      <c r="E1837" s="1">
        <v>442592850.86188501</v>
      </c>
      <c r="F1837">
        <v>6.9799062057621502</v>
      </c>
      <c r="G1837" t="s">
        <v>462</v>
      </c>
    </row>
    <row r="1838" spans="1:7" x14ac:dyDescent="0.3">
      <c r="A1838">
        <v>1836</v>
      </c>
      <c r="B1838">
        <v>2023</v>
      </c>
      <c r="C1838">
        <v>2</v>
      </c>
      <c r="D1838" t="s">
        <v>534</v>
      </c>
      <c r="E1838" s="1">
        <v>268896321.02501398</v>
      </c>
      <c r="F1838">
        <v>18.828334233700801</v>
      </c>
      <c r="G1838" t="s">
        <v>462</v>
      </c>
    </row>
    <row r="1839" spans="1:7" x14ac:dyDescent="0.3">
      <c r="A1839">
        <v>1837</v>
      </c>
      <c r="B1839">
        <v>2023</v>
      </c>
      <c r="C1839">
        <v>2</v>
      </c>
      <c r="D1839" t="s">
        <v>535</v>
      </c>
      <c r="E1839" s="1">
        <v>374438633.30586201</v>
      </c>
      <c r="F1839">
        <v>4.1688646878964404</v>
      </c>
      <c r="G1839" t="s">
        <v>462</v>
      </c>
    </row>
    <row r="1840" spans="1:7" x14ac:dyDescent="0.3">
      <c r="A1840">
        <v>1838</v>
      </c>
      <c r="B1840">
        <v>2023</v>
      </c>
      <c r="C1840">
        <v>2</v>
      </c>
      <c r="D1840" t="s">
        <v>536</v>
      </c>
      <c r="E1840" s="1">
        <v>373211235.00196397</v>
      </c>
      <c r="F1840">
        <v>20.816577763030299</v>
      </c>
      <c r="G1840" t="s">
        <v>462</v>
      </c>
    </row>
    <row r="1841" spans="1:7" x14ac:dyDescent="0.3">
      <c r="A1841">
        <v>1839</v>
      </c>
      <c r="B1841">
        <v>2023</v>
      </c>
      <c r="C1841">
        <v>2</v>
      </c>
      <c r="D1841" t="s">
        <v>537</v>
      </c>
      <c r="E1841" s="1">
        <v>764163399.39539194</v>
      </c>
      <c r="F1841">
        <v>27.1765479820134</v>
      </c>
      <c r="G1841" t="s">
        <v>462</v>
      </c>
    </row>
    <row r="1842" spans="1:7" x14ac:dyDescent="0.3">
      <c r="A1842">
        <v>1840</v>
      </c>
      <c r="B1842">
        <v>2023</v>
      </c>
      <c r="C1842">
        <v>2</v>
      </c>
      <c r="D1842" t="s">
        <v>538</v>
      </c>
      <c r="E1842" s="1">
        <v>858617816.921067</v>
      </c>
      <c r="F1842">
        <v>27.781728396552602</v>
      </c>
      <c r="G1842" t="s">
        <v>462</v>
      </c>
    </row>
    <row r="1843" spans="1:7" x14ac:dyDescent="0.3">
      <c r="A1843">
        <v>1841</v>
      </c>
      <c r="B1843">
        <v>2023</v>
      </c>
      <c r="C1843">
        <v>2</v>
      </c>
      <c r="D1843" t="s">
        <v>539</v>
      </c>
      <c r="E1843" s="1">
        <v>876370174.59050906</v>
      </c>
      <c r="F1843">
        <v>21.476532353853301</v>
      </c>
      <c r="G1843" t="s">
        <v>462</v>
      </c>
    </row>
    <row r="1844" spans="1:7" x14ac:dyDescent="0.3">
      <c r="A1844">
        <v>1842</v>
      </c>
      <c r="B1844">
        <v>2023</v>
      </c>
      <c r="C1844">
        <v>2</v>
      </c>
      <c r="D1844" t="s">
        <v>540</v>
      </c>
      <c r="E1844" s="1">
        <v>804741499.92764294</v>
      </c>
      <c r="F1844">
        <v>22.653602853335698</v>
      </c>
      <c r="G1844" t="s">
        <v>462</v>
      </c>
    </row>
    <row r="1845" spans="1:7" x14ac:dyDescent="0.3">
      <c r="A1845">
        <v>1843</v>
      </c>
      <c r="B1845">
        <v>2023</v>
      </c>
      <c r="C1845">
        <v>2</v>
      </c>
      <c r="D1845" t="s">
        <v>541</v>
      </c>
      <c r="E1845" s="1">
        <v>617861605.73586905</v>
      </c>
      <c r="F1845">
        <v>19.105143351637299</v>
      </c>
      <c r="G1845" t="s">
        <v>462</v>
      </c>
    </row>
    <row r="1846" spans="1:7" x14ac:dyDescent="0.3">
      <c r="A1846">
        <v>1844</v>
      </c>
      <c r="B1846">
        <v>2023</v>
      </c>
      <c r="C1846">
        <v>2</v>
      </c>
      <c r="D1846" t="s">
        <v>542</v>
      </c>
      <c r="E1846" s="1">
        <v>785791940.80956101</v>
      </c>
      <c r="F1846">
        <v>21.194912586457001</v>
      </c>
      <c r="G1846" t="s">
        <v>462</v>
      </c>
    </row>
    <row r="1847" spans="1:7" x14ac:dyDescent="0.3">
      <c r="A1847">
        <v>1845</v>
      </c>
      <c r="B1847">
        <v>2023</v>
      </c>
      <c r="C1847">
        <v>2</v>
      </c>
      <c r="D1847" t="s">
        <v>543</v>
      </c>
      <c r="E1847" s="1">
        <v>750150320.80952597</v>
      </c>
      <c r="F1847">
        <v>7.2753876365652097</v>
      </c>
      <c r="G1847" t="s">
        <v>462</v>
      </c>
    </row>
    <row r="1848" spans="1:7" x14ac:dyDescent="0.3">
      <c r="A1848">
        <v>1846</v>
      </c>
      <c r="B1848">
        <v>2023</v>
      </c>
      <c r="C1848">
        <v>2</v>
      </c>
      <c r="D1848" t="s">
        <v>544</v>
      </c>
      <c r="E1848" s="1">
        <v>601347817.74143004</v>
      </c>
      <c r="F1848">
        <v>20.058408444655502</v>
      </c>
      <c r="G1848" t="s">
        <v>462</v>
      </c>
    </row>
    <row r="1849" spans="1:7" x14ac:dyDescent="0.3">
      <c r="A1849">
        <v>1847</v>
      </c>
      <c r="B1849">
        <v>2023</v>
      </c>
      <c r="C1849">
        <v>2</v>
      </c>
      <c r="D1849" t="s">
        <v>545</v>
      </c>
      <c r="E1849" s="1">
        <v>261838880.85448599</v>
      </c>
      <c r="F1849">
        <v>9.98385456851131</v>
      </c>
      <c r="G1849" t="s">
        <v>462</v>
      </c>
    </row>
    <row r="1850" spans="1:7" x14ac:dyDescent="0.3">
      <c r="A1850">
        <v>1848</v>
      </c>
      <c r="B1850">
        <v>2023</v>
      </c>
      <c r="C1850">
        <v>2</v>
      </c>
      <c r="D1850" t="s">
        <v>546</v>
      </c>
      <c r="E1850" s="1">
        <v>1009812130.74394</v>
      </c>
      <c r="F1850">
        <v>13.2833367997533</v>
      </c>
      <c r="G1850" t="s">
        <v>462</v>
      </c>
    </row>
    <row r="1851" spans="1:7" x14ac:dyDescent="0.3">
      <c r="A1851">
        <v>1849</v>
      </c>
      <c r="B1851">
        <v>2023</v>
      </c>
      <c r="C1851">
        <v>2</v>
      </c>
      <c r="D1851" t="s">
        <v>547</v>
      </c>
      <c r="E1851" s="1">
        <v>213505756.37323001</v>
      </c>
      <c r="F1851">
        <v>12.683347837297701</v>
      </c>
      <c r="G1851" t="s">
        <v>462</v>
      </c>
    </row>
    <row r="1852" spans="1:7" x14ac:dyDescent="0.3">
      <c r="A1852">
        <v>1850</v>
      </c>
      <c r="B1852">
        <v>2023</v>
      </c>
      <c r="C1852">
        <v>2</v>
      </c>
      <c r="D1852" t="s">
        <v>548</v>
      </c>
      <c r="E1852" s="1">
        <v>330653653.57891899</v>
      </c>
      <c r="F1852">
        <v>18.3679515614084</v>
      </c>
      <c r="G1852" t="s">
        <v>462</v>
      </c>
    </row>
    <row r="1853" spans="1:7" x14ac:dyDescent="0.3">
      <c r="A1853">
        <v>1851</v>
      </c>
      <c r="B1853">
        <v>2023</v>
      </c>
      <c r="C1853">
        <v>2</v>
      </c>
      <c r="D1853" t="s">
        <v>549</v>
      </c>
      <c r="E1853" s="1">
        <v>340317473.27624798</v>
      </c>
      <c r="F1853">
        <v>8.3035752494649397</v>
      </c>
      <c r="G1853" t="s">
        <v>462</v>
      </c>
    </row>
    <row r="1854" spans="1:7" x14ac:dyDescent="0.3">
      <c r="A1854">
        <v>1852</v>
      </c>
      <c r="B1854">
        <v>2023</v>
      </c>
      <c r="C1854">
        <v>2</v>
      </c>
      <c r="D1854" t="s">
        <v>550</v>
      </c>
      <c r="E1854" s="1">
        <v>462902185.90183997</v>
      </c>
      <c r="F1854">
        <v>23.283648800723601</v>
      </c>
      <c r="G1854" t="s">
        <v>462</v>
      </c>
    </row>
    <row r="1855" spans="1:7" x14ac:dyDescent="0.3">
      <c r="A1855">
        <v>1853</v>
      </c>
      <c r="B1855">
        <v>2023</v>
      </c>
      <c r="C1855">
        <v>2</v>
      </c>
      <c r="D1855" t="s">
        <v>551</v>
      </c>
      <c r="E1855" s="1">
        <v>2890170317.8875699</v>
      </c>
      <c r="F1855">
        <v>28.246586762505199</v>
      </c>
      <c r="G1855" t="s">
        <v>462</v>
      </c>
    </row>
    <row r="1856" spans="1:7" x14ac:dyDescent="0.3">
      <c r="A1856">
        <v>1854</v>
      </c>
      <c r="B1856">
        <v>2023</v>
      </c>
      <c r="C1856">
        <v>2</v>
      </c>
      <c r="D1856" t="s">
        <v>552</v>
      </c>
      <c r="E1856" s="1">
        <v>3535028312.8468199</v>
      </c>
      <c r="F1856">
        <v>22.885539102626201</v>
      </c>
      <c r="G1856" t="s">
        <v>462</v>
      </c>
    </row>
    <row r="1857" spans="1:7" x14ac:dyDescent="0.3">
      <c r="A1857">
        <v>1855</v>
      </c>
      <c r="B1857">
        <v>2023</v>
      </c>
      <c r="C1857">
        <v>2</v>
      </c>
      <c r="D1857" t="s">
        <v>553</v>
      </c>
      <c r="E1857" s="1">
        <v>2894598812.1732001</v>
      </c>
      <c r="F1857">
        <v>14.5253600025206</v>
      </c>
      <c r="G1857" t="s">
        <v>462</v>
      </c>
    </row>
    <row r="1858" spans="1:7" x14ac:dyDescent="0.3">
      <c r="A1858">
        <v>1856</v>
      </c>
      <c r="B1858">
        <v>2023</v>
      </c>
      <c r="C1858">
        <v>2</v>
      </c>
      <c r="D1858" t="s">
        <v>554</v>
      </c>
      <c r="E1858" s="1">
        <v>1452632504.0955</v>
      </c>
      <c r="F1858">
        <v>10.124346442294501</v>
      </c>
      <c r="G1858" t="s">
        <v>462</v>
      </c>
    </row>
    <row r="1859" spans="1:7" x14ac:dyDescent="0.3">
      <c r="A1859">
        <v>1857</v>
      </c>
      <c r="B1859">
        <v>2023</v>
      </c>
      <c r="C1859">
        <v>2</v>
      </c>
      <c r="D1859" t="s">
        <v>555</v>
      </c>
      <c r="E1859" s="1">
        <v>2721023818.0155802</v>
      </c>
      <c r="F1859">
        <v>13.134604908616099</v>
      </c>
      <c r="G1859" t="s">
        <v>462</v>
      </c>
    </row>
    <row r="1860" spans="1:7" x14ac:dyDescent="0.3">
      <c r="A1860">
        <v>1858</v>
      </c>
      <c r="B1860">
        <v>2023</v>
      </c>
      <c r="C1860">
        <v>2</v>
      </c>
      <c r="D1860" t="s">
        <v>556</v>
      </c>
      <c r="E1860" s="1">
        <v>1004231976.22276</v>
      </c>
      <c r="F1860">
        <v>24.0449039648447</v>
      </c>
      <c r="G1860" t="s">
        <v>462</v>
      </c>
    </row>
    <row r="1861" spans="1:7" x14ac:dyDescent="0.3">
      <c r="A1861">
        <v>1859</v>
      </c>
      <c r="B1861">
        <v>2023</v>
      </c>
      <c r="C1861">
        <v>2</v>
      </c>
      <c r="D1861" t="s">
        <v>557</v>
      </c>
      <c r="E1861" s="1">
        <v>913746055.18789399</v>
      </c>
      <c r="F1861">
        <v>9.8501189735586703</v>
      </c>
      <c r="G1861" t="s">
        <v>462</v>
      </c>
    </row>
    <row r="1862" spans="1:7" x14ac:dyDescent="0.3">
      <c r="A1862">
        <v>1860</v>
      </c>
      <c r="B1862">
        <v>2023</v>
      </c>
      <c r="C1862">
        <v>3</v>
      </c>
      <c r="E1862" s="1">
        <v>60992067.262107402</v>
      </c>
      <c r="F1862">
        <v>255.26770969707201</v>
      </c>
      <c r="G1862" t="s">
        <v>462</v>
      </c>
    </row>
    <row r="1863" spans="1:7" x14ac:dyDescent="0.3">
      <c r="A1863">
        <v>1861</v>
      </c>
      <c r="B1863">
        <v>2023</v>
      </c>
      <c r="C1863">
        <v>3</v>
      </c>
      <c r="D1863" t="s">
        <v>529</v>
      </c>
      <c r="E1863" s="1">
        <v>391883147.09036702</v>
      </c>
      <c r="F1863">
        <v>260.83753673034698</v>
      </c>
      <c r="G1863" t="s">
        <v>462</v>
      </c>
    </row>
    <row r="1864" spans="1:7" x14ac:dyDescent="0.3">
      <c r="A1864">
        <v>1862</v>
      </c>
      <c r="B1864">
        <v>2023</v>
      </c>
      <c r="C1864">
        <v>3</v>
      </c>
      <c r="D1864" t="s">
        <v>530</v>
      </c>
      <c r="E1864" s="1">
        <v>721005101.94005406</v>
      </c>
      <c r="F1864">
        <v>273.18674902394599</v>
      </c>
      <c r="G1864" t="s">
        <v>462</v>
      </c>
    </row>
    <row r="1865" spans="1:7" x14ac:dyDescent="0.3">
      <c r="A1865">
        <v>1863</v>
      </c>
      <c r="B1865">
        <v>2023</v>
      </c>
      <c r="C1865">
        <v>3</v>
      </c>
      <c r="D1865" t="s">
        <v>531</v>
      </c>
      <c r="E1865" s="1">
        <v>517904900.35716701</v>
      </c>
      <c r="F1865">
        <v>242.42798819173399</v>
      </c>
      <c r="G1865" t="s">
        <v>462</v>
      </c>
    </row>
    <row r="1866" spans="1:7" x14ac:dyDescent="0.3">
      <c r="A1866">
        <v>1864</v>
      </c>
      <c r="B1866">
        <v>2023</v>
      </c>
      <c r="C1866">
        <v>3</v>
      </c>
      <c r="D1866" t="s">
        <v>532</v>
      </c>
      <c r="E1866" s="1">
        <v>913605349.20931494</v>
      </c>
      <c r="F1866">
        <v>176.45169820344199</v>
      </c>
      <c r="G1866" t="s">
        <v>462</v>
      </c>
    </row>
    <row r="1867" spans="1:7" x14ac:dyDescent="0.3">
      <c r="A1867">
        <v>1865</v>
      </c>
      <c r="B1867">
        <v>2023</v>
      </c>
      <c r="C1867">
        <v>3</v>
      </c>
      <c r="D1867" t="s">
        <v>533</v>
      </c>
      <c r="E1867" s="1">
        <v>442592850.86188501</v>
      </c>
      <c r="F1867">
        <v>191.266032950838</v>
      </c>
      <c r="G1867" t="s">
        <v>462</v>
      </c>
    </row>
    <row r="1868" spans="1:7" x14ac:dyDescent="0.3">
      <c r="A1868">
        <v>1866</v>
      </c>
      <c r="B1868">
        <v>2023</v>
      </c>
      <c r="C1868">
        <v>3</v>
      </c>
      <c r="D1868" t="s">
        <v>534</v>
      </c>
      <c r="E1868" s="1">
        <v>268896321.02501398</v>
      </c>
      <c r="F1868">
        <v>258.20945741937999</v>
      </c>
      <c r="G1868" t="s">
        <v>462</v>
      </c>
    </row>
    <row r="1869" spans="1:7" x14ac:dyDescent="0.3">
      <c r="A1869">
        <v>1867</v>
      </c>
      <c r="B1869">
        <v>2023</v>
      </c>
      <c r="C1869">
        <v>3</v>
      </c>
      <c r="D1869" t="s">
        <v>535</v>
      </c>
      <c r="E1869" s="1">
        <v>374438633.30586201</v>
      </c>
      <c r="F1869">
        <v>182.000167495998</v>
      </c>
      <c r="G1869" t="s">
        <v>462</v>
      </c>
    </row>
    <row r="1870" spans="1:7" x14ac:dyDescent="0.3">
      <c r="A1870">
        <v>1868</v>
      </c>
      <c r="B1870">
        <v>2023</v>
      </c>
      <c r="C1870">
        <v>3</v>
      </c>
      <c r="D1870" t="s">
        <v>536</v>
      </c>
      <c r="E1870" s="1">
        <v>373211235.00196397</v>
      </c>
      <c r="F1870">
        <v>319.35565154913598</v>
      </c>
      <c r="G1870" t="s">
        <v>462</v>
      </c>
    </row>
    <row r="1871" spans="1:7" x14ac:dyDescent="0.3">
      <c r="A1871">
        <v>1869</v>
      </c>
      <c r="B1871">
        <v>2023</v>
      </c>
      <c r="C1871">
        <v>3</v>
      </c>
      <c r="D1871" t="s">
        <v>537</v>
      </c>
      <c r="E1871" s="1">
        <v>764163399.39539194</v>
      </c>
      <c r="F1871">
        <v>256.80713849142199</v>
      </c>
      <c r="G1871" t="s">
        <v>462</v>
      </c>
    </row>
    <row r="1872" spans="1:7" x14ac:dyDescent="0.3">
      <c r="A1872">
        <v>1870</v>
      </c>
      <c r="B1872">
        <v>2023</v>
      </c>
      <c r="C1872">
        <v>3</v>
      </c>
      <c r="D1872" t="s">
        <v>538</v>
      </c>
      <c r="E1872" s="1">
        <v>858617816.921067</v>
      </c>
      <c r="F1872">
        <v>273.95202521827298</v>
      </c>
      <c r="G1872" t="s">
        <v>462</v>
      </c>
    </row>
    <row r="1873" spans="1:7" x14ac:dyDescent="0.3">
      <c r="A1873">
        <v>1871</v>
      </c>
      <c r="B1873">
        <v>2023</v>
      </c>
      <c r="C1873">
        <v>3</v>
      </c>
      <c r="D1873" t="s">
        <v>539</v>
      </c>
      <c r="E1873" s="1">
        <v>876370174.59050906</v>
      </c>
      <c r="F1873">
        <v>295.68172952613702</v>
      </c>
      <c r="G1873" t="s">
        <v>462</v>
      </c>
    </row>
    <row r="1874" spans="1:7" x14ac:dyDescent="0.3">
      <c r="A1874">
        <v>1872</v>
      </c>
      <c r="B1874">
        <v>2023</v>
      </c>
      <c r="C1874">
        <v>3</v>
      </c>
      <c r="D1874" t="s">
        <v>540</v>
      </c>
      <c r="E1874" s="1">
        <v>804741499.92764294</v>
      </c>
      <c r="F1874">
        <v>253.05460605545201</v>
      </c>
      <c r="G1874" t="s">
        <v>462</v>
      </c>
    </row>
    <row r="1875" spans="1:7" x14ac:dyDescent="0.3">
      <c r="A1875">
        <v>1873</v>
      </c>
      <c r="B1875">
        <v>2023</v>
      </c>
      <c r="C1875">
        <v>3</v>
      </c>
      <c r="D1875" t="s">
        <v>541</v>
      </c>
      <c r="E1875" s="1">
        <v>617861605.73586905</v>
      </c>
      <c r="F1875">
        <v>246.307453278265</v>
      </c>
      <c r="G1875" t="s">
        <v>462</v>
      </c>
    </row>
    <row r="1876" spans="1:7" x14ac:dyDescent="0.3">
      <c r="A1876">
        <v>1874</v>
      </c>
      <c r="B1876">
        <v>2023</v>
      </c>
      <c r="C1876">
        <v>3</v>
      </c>
      <c r="D1876" t="s">
        <v>542</v>
      </c>
      <c r="E1876" s="1">
        <v>785791940.80956101</v>
      </c>
      <c r="F1876">
        <v>253.43109801174</v>
      </c>
      <c r="G1876" t="s">
        <v>462</v>
      </c>
    </row>
    <row r="1877" spans="1:7" x14ac:dyDescent="0.3">
      <c r="A1877">
        <v>1875</v>
      </c>
      <c r="B1877">
        <v>2023</v>
      </c>
      <c r="C1877">
        <v>3</v>
      </c>
      <c r="D1877" t="s">
        <v>543</v>
      </c>
      <c r="E1877" s="1">
        <v>750150320.80952597</v>
      </c>
      <c r="F1877">
        <v>188.267084825224</v>
      </c>
      <c r="G1877" t="s">
        <v>462</v>
      </c>
    </row>
    <row r="1878" spans="1:7" x14ac:dyDescent="0.3">
      <c r="A1878">
        <v>1876</v>
      </c>
      <c r="B1878">
        <v>2023</v>
      </c>
      <c r="C1878">
        <v>3</v>
      </c>
      <c r="D1878" t="s">
        <v>544</v>
      </c>
      <c r="E1878" s="1">
        <v>601347817.74143004</v>
      </c>
      <c r="F1878">
        <v>232.780278153372</v>
      </c>
      <c r="G1878" t="s">
        <v>462</v>
      </c>
    </row>
    <row r="1879" spans="1:7" x14ac:dyDescent="0.3">
      <c r="A1879">
        <v>1877</v>
      </c>
      <c r="B1879">
        <v>2023</v>
      </c>
      <c r="C1879">
        <v>3</v>
      </c>
      <c r="D1879" t="s">
        <v>545</v>
      </c>
      <c r="E1879" s="1">
        <v>261838880.85448599</v>
      </c>
      <c r="F1879">
        <v>249.85018715104599</v>
      </c>
      <c r="G1879" t="s">
        <v>462</v>
      </c>
    </row>
    <row r="1880" spans="1:7" x14ac:dyDescent="0.3">
      <c r="A1880">
        <v>1878</v>
      </c>
      <c r="B1880">
        <v>2023</v>
      </c>
      <c r="C1880">
        <v>3</v>
      </c>
      <c r="D1880" t="s">
        <v>546</v>
      </c>
      <c r="E1880" s="1">
        <v>1009812130.74394</v>
      </c>
      <c r="F1880">
        <v>228.9340625998</v>
      </c>
      <c r="G1880" t="s">
        <v>462</v>
      </c>
    </row>
    <row r="1881" spans="1:7" x14ac:dyDescent="0.3">
      <c r="A1881">
        <v>1879</v>
      </c>
      <c r="B1881">
        <v>2023</v>
      </c>
      <c r="C1881">
        <v>3</v>
      </c>
      <c r="D1881" t="s">
        <v>547</v>
      </c>
      <c r="E1881" s="1">
        <v>213505756.37323001</v>
      </c>
      <c r="F1881">
        <v>281.31616901258701</v>
      </c>
      <c r="G1881" t="s">
        <v>462</v>
      </c>
    </row>
    <row r="1882" spans="1:7" x14ac:dyDescent="0.3">
      <c r="A1882">
        <v>1880</v>
      </c>
      <c r="B1882">
        <v>2023</v>
      </c>
      <c r="C1882">
        <v>3</v>
      </c>
      <c r="D1882" t="s">
        <v>548</v>
      </c>
      <c r="E1882" s="1">
        <v>330653653.57891899</v>
      </c>
      <c r="F1882">
        <v>278.61979448386597</v>
      </c>
      <c r="G1882" t="s">
        <v>462</v>
      </c>
    </row>
    <row r="1883" spans="1:7" x14ac:dyDescent="0.3">
      <c r="A1883">
        <v>1881</v>
      </c>
      <c r="B1883">
        <v>2023</v>
      </c>
      <c r="C1883">
        <v>3</v>
      </c>
      <c r="D1883" t="s">
        <v>549</v>
      </c>
      <c r="E1883" s="1">
        <v>340317473.27624798</v>
      </c>
      <c r="F1883">
        <v>235.21669067146399</v>
      </c>
      <c r="G1883" t="s">
        <v>462</v>
      </c>
    </row>
    <row r="1884" spans="1:7" x14ac:dyDescent="0.3">
      <c r="A1884">
        <v>1882</v>
      </c>
      <c r="B1884">
        <v>2023</v>
      </c>
      <c r="C1884">
        <v>3</v>
      </c>
      <c r="D1884" t="s">
        <v>550</v>
      </c>
      <c r="E1884" s="1">
        <v>462902185.90183997</v>
      </c>
      <c r="F1884">
        <v>285.27909701123002</v>
      </c>
      <c r="G1884" t="s">
        <v>462</v>
      </c>
    </row>
    <row r="1885" spans="1:7" x14ac:dyDescent="0.3">
      <c r="A1885">
        <v>1883</v>
      </c>
      <c r="B1885">
        <v>2023</v>
      </c>
      <c r="C1885">
        <v>3</v>
      </c>
      <c r="D1885" t="s">
        <v>551</v>
      </c>
      <c r="E1885" s="1">
        <v>2890170317.8875699</v>
      </c>
      <c r="F1885">
        <v>239.51849526260801</v>
      </c>
      <c r="G1885" t="s">
        <v>462</v>
      </c>
    </row>
    <row r="1886" spans="1:7" x14ac:dyDescent="0.3">
      <c r="A1886">
        <v>1884</v>
      </c>
      <c r="B1886">
        <v>2023</v>
      </c>
      <c r="C1886">
        <v>3</v>
      </c>
      <c r="D1886" t="s">
        <v>552</v>
      </c>
      <c r="E1886" s="1">
        <v>3535028312.8468199</v>
      </c>
      <c r="F1886">
        <v>261.606042802388</v>
      </c>
      <c r="G1886" t="s">
        <v>462</v>
      </c>
    </row>
    <row r="1887" spans="1:7" x14ac:dyDescent="0.3">
      <c r="A1887">
        <v>1885</v>
      </c>
      <c r="B1887">
        <v>2023</v>
      </c>
      <c r="C1887">
        <v>3</v>
      </c>
      <c r="D1887" t="s">
        <v>553</v>
      </c>
      <c r="E1887" s="1">
        <v>2894598812.1732001</v>
      </c>
      <c r="F1887">
        <v>190.26326134337401</v>
      </c>
      <c r="G1887" t="s">
        <v>462</v>
      </c>
    </row>
    <row r="1888" spans="1:7" x14ac:dyDescent="0.3">
      <c r="A1888">
        <v>1886</v>
      </c>
      <c r="B1888">
        <v>2023</v>
      </c>
      <c r="C1888">
        <v>3</v>
      </c>
      <c r="D1888" t="s">
        <v>554</v>
      </c>
      <c r="E1888" s="1">
        <v>1452632504.0955</v>
      </c>
      <c r="F1888">
        <v>185.19416616302701</v>
      </c>
      <c r="G1888" t="s">
        <v>462</v>
      </c>
    </row>
    <row r="1889" spans="1:7" x14ac:dyDescent="0.3">
      <c r="A1889">
        <v>1887</v>
      </c>
      <c r="B1889">
        <v>2023</v>
      </c>
      <c r="C1889">
        <v>3</v>
      </c>
      <c r="D1889" t="s">
        <v>555</v>
      </c>
      <c r="E1889" s="1">
        <v>2721023818.0155802</v>
      </c>
      <c r="F1889">
        <v>173.80466979221899</v>
      </c>
      <c r="G1889" t="s">
        <v>462</v>
      </c>
    </row>
    <row r="1890" spans="1:7" x14ac:dyDescent="0.3">
      <c r="A1890">
        <v>1888</v>
      </c>
      <c r="B1890">
        <v>2023</v>
      </c>
      <c r="C1890">
        <v>3</v>
      </c>
      <c r="D1890" t="s">
        <v>556</v>
      </c>
      <c r="E1890" s="1">
        <v>1004231976.22276</v>
      </c>
      <c r="F1890">
        <v>212.432622274018</v>
      </c>
      <c r="G1890" t="s">
        <v>462</v>
      </c>
    </row>
    <row r="1891" spans="1:7" x14ac:dyDescent="0.3">
      <c r="A1891">
        <v>1889</v>
      </c>
      <c r="B1891">
        <v>2023</v>
      </c>
      <c r="C1891">
        <v>3</v>
      </c>
      <c r="D1891" t="s">
        <v>557</v>
      </c>
      <c r="E1891" s="1">
        <v>913746055.18789399</v>
      </c>
      <c r="F1891">
        <v>196.27483011112099</v>
      </c>
      <c r="G1891" t="s">
        <v>462</v>
      </c>
    </row>
    <row r="1892" spans="1:7" x14ac:dyDescent="0.3">
      <c r="A1892">
        <v>1890</v>
      </c>
      <c r="B1892">
        <v>2023</v>
      </c>
      <c r="C1892">
        <v>4</v>
      </c>
      <c r="E1892" s="1">
        <v>60992067.262107402</v>
      </c>
      <c r="F1892">
        <v>251.67687885213601</v>
      </c>
      <c r="G1892" t="s">
        <v>462</v>
      </c>
    </row>
    <row r="1893" spans="1:7" x14ac:dyDescent="0.3">
      <c r="A1893">
        <v>1891</v>
      </c>
      <c r="B1893">
        <v>2023</v>
      </c>
      <c r="C1893">
        <v>4</v>
      </c>
      <c r="D1893" t="s">
        <v>529</v>
      </c>
      <c r="E1893" s="1">
        <v>391883147.09036702</v>
      </c>
      <c r="F1893">
        <v>292.56425918982802</v>
      </c>
      <c r="G1893" t="s">
        <v>462</v>
      </c>
    </row>
    <row r="1894" spans="1:7" x14ac:dyDescent="0.3">
      <c r="A1894">
        <v>1892</v>
      </c>
      <c r="B1894">
        <v>2023</v>
      </c>
      <c r="C1894">
        <v>4</v>
      </c>
      <c r="D1894" t="s">
        <v>530</v>
      </c>
      <c r="E1894" s="1">
        <v>721005101.94005406</v>
      </c>
      <c r="F1894">
        <v>252.10105546434301</v>
      </c>
      <c r="G1894" t="s">
        <v>462</v>
      </c>
    </row>
    <row r="1895" spans="1:7" x14ac:dyDescent="0.3">
      <c r="A1895">
        <v>1893</v>
      </c>
      <c r="B1895">
        <v>2023</v>
      </c>
      <c r="C1895">
        <v>4</v>
      </c>
      <c r="D1895" t="s">
        <v>531</v>
      </c>
      <c r="E1895" s="1">
        <v>517904900.35716701</v>
      </c>
      <c r="F1895">
        <v>243.88792060323701</v>
      </c>
      <c r="G1895" t="s">
        <v>462</v>
      </c>
    </row>
    <row r="1896" spans="1:7" x14ac:dyDescent="0.3">
      <c r="A1896">
        <v>1894</v>
      </c>
      <c r="B1896">
        <v>2023</v>
      </c>
      <c r="C1896">
        <v>4</v>
      </c>
      <c r="D1896" t="s">
        <v>532</v>
      </c>
      <c r="E1896" s="1">
        <v>913605349.20931494</v>
      </c>
      <c r="F1896">
        <v>220.573996126331</v>
      </c>
      <c r="G1896" t="s">
        <v>462</v>
      </c>
    </row>
    <row r="1897" spans="1:7" x14ac:dyDescent="0.3">
      <c r="A1897">
        <v>1895</v>
      </c>
      <c r="B1897">
        <v>2023</v>
      </c>
      <c r="C1897">
        <v>4</v>
      </c>
      <c r="D1897" t="s">
        <v>533</v>
      </c>
      <c r="E1897" s="1">
        <v>442592850.86188501</v>
      </c>
      <c r="F1897">
        <v>236.371993309358</v>
      </c>
      <c r="G1897" t="s">
        <v>462</v>
      </c>
    </row>
    <row r="1898" spans="1:7" x14ac:dyDescent="0.3">
      <c r="A1898">
        <v>1896</v>
      </c>
      <c r="B1898">
        <v>2023</v>
      </c>
      <c r="C1898">
        <v>4</v>
      </c>
      <c r="D1898" t="s">
        <v>534</v>
      </c>
      <c r="E1898" s="1">
        <v>268896321.02501398</v>
      </c>
      <c r="F1898">
        <v>300.82560779351599</v>
      </c>
      <c r="G1898" t="s">
        <v>462</v>
      </c>
    </row>
    <row r="1899" spans="1:7" x14ac:dyDescent="0.3">
      <c r="A1899">
        <v>1897</v>
      </c>
      <c r="B1899">
        <v>2023</v>
      </c>
      <c r="C1899">
        <v>4</v>
      </c>
      <c r="D1899" t="s">
        <v>535</v>
      </c>
      <c r="E1899" s="1">
        <v>374438633.30586201</v>
      </c>
      <c r="F1899">
        <v>227.69631383068199</v>
      </c>
      <c r="G1899" t="s">
        <v>462</v>
      </c>
    </row>
    <row r="1900" spans="1:7" x14ac:dyDescent="0.3">
      <c r="A1900">
        <v>1898</v>
      </c>
      <c r="B1900">
        <v>2023</v>
      </c>
      <c r="C1900">
        <v>4</v>
      </c>
      <c r="D1900" t="s">
        <v>536</v>
      </c>
      <c r="E1900" s="1">
        <v>373211235.00196397</v>
      </c>
      <c r="F1900">
        <v>232.291464159763</v>
      </c>
      <c r="G1900" t="s">
        <v>462</v>
      </c>
    </row>
    <row r="1901" spans="1:7" x14ac:dyDescent="0.3">
      <c r="A1901">
        <v>1899</v>
      </c>
      <c r="B1901">
        <v>2023</v>
      </c>
      <c r="C1901">
        <v>4</v>
      </c>
      <c r="D1901" t="s">
        <v>537</v>
      </c>
      <c r="E1901" s="1">
        <v>764163399.39539194</v>
      </c>
      <c r="F1901">
        <v>308.19987603479302</v>
      </c>
      <c r="G1901" t="s">
        <v>462</v>
      </c>
    </row>
    <row r="1902" spans="1:7" x14ac:dyDescent="0.3">
      <c r="A1902">
        <v>1900</v>
      </c>
      <c r="B1902">
        <v>2023</v>
      </c>
      <c r="C1902">
        <v>4</v>
      </c>
      <c r="D1902" t="s">
        <v>538</v>
      </c>
      <c r="E1902" s="1">
        <v>858617816.921067</v>
      </c>
      <c r="F1902">
        <v>290.14730688333702</v>
      </c>
      <c r="G1902" t="s">
        <v>462</v>
      </c>
    </row>
    <row r="1903" spans="1:7" x14ac:dyDescent="0.3">
      <c r="A1903">
        <v>1901</v>
      </c>
      <c r="B1903">
        <v>2023</v>
      </c>
      <c r="C1903">
        <v>4</v>
      </c>
      <c r="D1903" t="s">
        <v>539</v>
      </c>
      <c r="E1903" s="1">
        <v>876370174.59050906</v>
      </c>
      <c r="F1903">
        <v>246.28046098146601</v>
      </c>
      <c r="G1903" t="s">
        <v>462</v>
      </c>
    </row>
    <row r="1904" spans="1:7" x14ac:dyDescent="0.3">
      <c r="A1904">
        <v>1902</v>
      </c>
      <c r="B1904">
        <v>2023</v>
      </c>
      <c r="C1904">
        <v>4</v>
      </c>
      <c r="D1904" t="s">
        <v>540</v>
      </c>
      <c r="E1904" s="1">
        <v>804741499.92764294</v>
      </c>
      <c r="F1904">
        <v>293.27758757481399</v>
      </c>
      <c r="G1904" t="s">
        <v>462</v>
      </c>
    </row>
    <row r="1905" spans="1:7" x14ac:dyDescent="0.3">
      <c r="A1905">
        <v>1903</v>
      </c>
      <c r="B1905">
        <v>2023</v>
      </c>
      <c r="C1905">
        <v>4</v>
      </c>
      <c r="D1905" t="s">
        <v>541</v>
      </c>
      <c r="E1905" s="1">
        <v>617861605.73586905</v>
      </c>
      <c r="F1905">
        <v>261.27904964723399</v>
      </c>
      <c r="G1905" t="s">
        <v>462</v>
      </c>
    </row>
    <row r="1906" spans="1:7" x14ac:dyDescent="0.3">
      <c r="A1906">
        <v>1904</v>
      </c>
      <c r="B1906">
        <v>2023</v>
      </c>
      <c r="C1906">
        <v>4</v>
      </c>
      <c r="D1906" t="s">
        <v>542</v>
      </c>
      <c r="E1906" s="1">
        <v>785791940.80956101</v>
      </c>
      <c r="F1906">
        <v>301.36338998678099</v>
      </c>
      <c r="G1906" t="s">
        <v>462</v>
      </c>
    </row>
    <row r="1907" spans="1:7" x14ac:dyDescent="0.3">
      <c r="A1907">
        <v>1905</v>
      </c>
      <c r="B1907">
        <v>2023</v>
      </c>
      <c r="C1907">
        <v>4</v>
      </c>
      <c r="D1907" t="s">
        <v>543</v>
      </c>
      <c r="E1907" s="1">
        <v>750150320.80952597</v>
      </c>
      <c r="F1907">
        <v>268.16745850473001</v>
      </c>
      <c r="G1907" t="s">
        <v>462</v>
      </c>
    </row>
    <row r="1908" spans="1:7" x14ac:dyDescent="0.3">
      <c r="A1908">
        <v>1906</v>
      </c>
      <c r="B1908">
        <v>2023</v>
      </c>
      <c r="C1908">
        <v>4</v>
      </c>
      <c r="D1908" t="s">
        <v>544</v>
      </c>
      <c r="E1908" s="1">
        <v>601347817.74143004</v>
      </c>
      <c r="F1908">
        <v>291.868887207608</v>
      </c>
      <c r="G1908" t="s">
        <v>462</v>
      </c>
    </row>
    <row r="1909" spans="1:7" x14ac:dyDescent="0.3">
      <c r="A1909">
        <v>1907</v>
      </c>
      <c r="B1909">
        <v>2023</v>
      </c>
      <c r="C1909">
        <v>4</v>
      </c>
      <c r="D1909" t="s">
        <v>545</v>
      </c>
      <c r="E1909" s="1">
        <v>261838880.85448599</v>
      </c>
      <c r="F1909">
        <v>342.75989428746999</v>
      </c>
      <c r="G1909" t="s">
        <v>462</v>
      </c>
    </row>
    <row r="1910" spans="1:7" x14ac:dyDescent="0.3">
      <c r="A1910">
        <v>1908</v>
      </c>
      <c r="B1910">
        <v>2023</v>
      </c>
      <c r="C1910">
        <v>4</v>
      </c>
      <c r="D1910" t="s">
        <v>546</v>
      </c>
      <c r="E1910" s="1">
        <v>1009812130.74394</v>
      </c>
      <c r="F1910">
        <v>307.87659259185699</v>
      </c>
      <c r="G1910" t="s">
        <v>462</v>
      </c>
    </row>
    <row r="1911" spans="1:7" x14ac:dyDescent="0.3">
      <c r="A1911">
        <v>1909</v>
      </c>
      <c r="B1911">
        <v>2023</v>
      </c>
      <c r="C1911">
        <v>4</v>
      </c>
      <c r="D1911" t="s">
        <v>547</v>
      </c>
      <c r="E1911" s="1">
        <v>213505756.37323001</v>
      </c>
      <c r="F1911">
        <v>343.878952646561</v>
      </c>
      <c r="G1911" t="s">
        <v>462</v>
      </c>
    </row>
    <row r="1912" spans="1:7" x14ac:dyDescent="0.3">
      <c r="A1912">
        <v>1910</v>
      </c>
      <c r="B1912">
        <v>2023</v>
      </c>
      <c r="C1912">
        <v>4</v>
      </c>
      <c r="D1912" t="s">
        <v>548</v>
      </c>
      <c r="E1912" s="1">
        <v>330653653.57891899</v>
      </c>
      <c r="F1912">
        <v>329.26968386860801</v>
      </c>
      <c r="G1912" t="s">
        <v>462</v>
      </c>
    </row>
    <row r="1913" spans="1:7" x14ac:dyDescent="0.3">
      <c r="A1913">
        <v>1911</v>
      </c>
      <c r="B1913">
        <v>2023</v>
      </c>
      <c r="C1913">
        <v>4</v>
      </c>
      <c r="D1913" t="s">
        <v>549</v>
      </c>
      <c r="E1913" s="1">
        <v>340317473.27624798</v>
      </c>
      <c r="F1913">
        <v>290.44305146763003</v>
      </c>
      <c r="G1913" t="s">
        <v>462</v>
      </c>
    </row>
    <row r="1914" spans="1:7" x14ac:dyDescent="0.3">
      <c r="A1914">
        <v>1912</v>
      </c>
      <c r="B1914">
        <v>2023</v>
      </c>
      <c r="C1914">
        <v>4</v>
      </c>
      <c r="D1914" t="s">
        <v>550</v>
      </c>
      <c r="E1914" s="1">
        <v>462902185.90183997</v>
      </c>
      <c r="F1914">
        <v>322.60523805224199</v>
      </c>
      <c r="G1914" t="s">
        <v>462</v>
      </c>
    </row>
    <row r="1915" spans="1:7" x14ac:dyDescent="0.3">
      <c r="A1915">
        <v>1913</v>
      </c>
      <c r="B1915">
        <v>2023</v>
      </c>
      <c r="C1915">
        <v>4</v>
      </c>
      <c r="D1915" t="s">
        <v>551</v>
      </c>
      <c r="E1915" s="1">
        <v>2890170317.8875699</v>
      </c>
      <c r="F1915">
        <v>222.228144475438</v>
      </c>
      <c r="G1915" t="s">
        <v>462</v>
      </c>
    </row>
    <row r="1916" spans="1:7" x14ac:dyDescent="0.3">
      <c r="A1916">
        <v>1914</v>
      </c>
      <c r="B1916">
        <v>2023</v>
      </c>
      <c r="C1916">
        <v>4</v>
      </c>
      <c r="D1916" t="s">
        <v>552</v>
      </c>
      <c r="E1916" s="1">
        <v>3535028312.8468199</v>
      </c>
      <c r="F1916">
        <v>276.39193796200198</v>
      </c>
      <c r="G1916" t="s">
        <v>462</v>
      </c>
    </row>
    <row r="1917" spans="1:7" x14ac:dyDescent="0.3">
      <c r="A1917">
        <v>1915</v>
      </c>
      <c r="B1917">
        <v>2023</v>
      </c>
      <c r="C1917">
        <v>4</v>
      </c>
      <c r="D1917" t="s">
        <v>553</v>
      </c>
      <c r="E1917" s="1">
        <v>2894598812.1732001</v>
      </c>
      <c r="F1917">
        <v>189.82751417959199</v>
      </c>
      <c r="G1917" t="s">
        <v>462</v>
      </c>
    </row>
    <row r="1918" spans="1:7" x14ac:dyDescent="0.3">
      <c r="A1918">
        <v>1916</v>
      </c>
      <c r="B1918">
        <v>2023</v>
      </c>
      <c r="C1918">
        <v>4</v>
      </c>
      <c r="D1918" t="s">
        <v>554</v>
      </c>
      <c r="E1918" s="1">
        <v>1452632504.0955</v>
      </c>
      <c r="F1918">
        <v>210.539906373576</v>
      </c>
      <c r="G1918" t="s">
        <v>462</v>
      </c>
    </row>
    <row r="1919" spans="1:7" x14ac:dyDescent="0.3">
      <c r="A1919">
        <v>1917</v>
      </c>
      <c r="B1919">
        <v>2023</v>
      </c>
      <c r="C1919">
        <v>4</v>
      </c>
      <c r="D1919" t="s">
        <v>555</v>
      </c>
      <c r="E1919" s="1">
        <v>2721023818.0155802</v>
      </c>
      <c r="F1919">
        <v>153.577285880641</v>
      </c>
      <c r="G1919" t="s">
        <v>462</v>
      </c>
    </row>
    <row r="1920" spans="1:7" x14ac:dyDescent="0.3">
      <c r="A1920">
        <v>1918</v>
      </c>
      <c r="B1920">
        <v>2023</v>
      </c>
      <c r="C1920">
        <v>4</v>
      </c>
      <c r="D1920" t="s">
        <v>556</v>
      </c>
      <c r="E1920" s="1">
        <v>1004231976.22276</v>
      </c>
      <c r="F1920">
        <v>172.96633821745601</v>
      </c>
      <c r="G1920" t="s">
        <v>462</v>
      </c>
    </row>
    <row r="1921" spans="1:7" x14ac:dyDescent="0.3">
      <c r="A1921">
        <v>1919</v>
      </c>
      <c r="B1921">
        <v>2023</v>
      </c>
      <c r="C1921">
        <v>4</v>
      </c>
      <c r="D1921" t="s">
        <v>557</v>
      </c>
      <c r="E1921" s="1">
        <v>913746055.18789399</v>
      </c>
      <c r="F1921">
        <v>253.01450492356699</v>
      </c>
      <c r="G1921" t="s">
        <v>462</v>
      </c>
    </row>
    <row r="1922" spans="1:7" x14ac:dyDescent="0.3">
      <c r="A1922">
        <v>1920</v>
      </c>
      <c r="B1922">
        <v>2023</v>
      </c>
      <c r="C1922">
        <v>5</v>
      </c>
      <c r="E1922" s="1">
        <v>60992067.262107402</v>
      </c>
      <c r="F1922">
        <v>106.366355450719</v>
      </c>
      <c r="G1922" t="s">
        <v>462</v>
      </c>
    </row>
    <row r="1923" spans="1:7" x14ac:dyDescent="0.3">
      <c r="A1923">
        <v>1921</v>
      </c>
      <c r="B1923">
        <v>2023</v>
      </c>
      <c r="C1923">
        <v>5</v>
      </c>
      <c r="D1923" t="s">
        <v>529</v>
      </c>
      <c r="E1923" s="1">
        <v>391883147.09036702</v>
      </c>
      <c r="F1923">
        <v>211.85871435816301</v>
      </c>
      <c r="G1923" t="s">
        <v>462</v>
      </c>
    </row>
    <row r="1924" spans="1:7" x14ac:dyDescent="0.3">
      <c r="A1924">
        <v>1922</v>
      </c>
      <c r="B1924">
        <v>2023</v>
      </c>
      <c r="C1924">
        <v>5</v>
      </c>
      <c r="D1924" t="s">
        <v>530</v>
      </c>
      <c r="E1924" s="1">
        <v>721005101.94005406</v>
      </c>
      <c r="F1924">
        <v>202.342247291333</v>
      </c>
      <c r="G1924" t="s">
        <v>462</v>
      </c>
    </row>
    <row r="1925" spans="1:7" x14ac:dyDescent="0.3">
      <c r="A1925">
        <v>1923</v>
      </c>
      <c r="B1925">
        <v>2023</v>
      </c>
      <c r="C1925">
        <v>5</v>
      </c>
      <c r="D1925" t="s">
        <v>531</v>
      </c>
      <c r="E1925" s="1">
        <v>517904900.35716701</v>
      </c>
      <c r="F1925">
        <v>215.12671184891099</v>
      </c>
      <c r="G1925" t="s">
        <v>462</v>
      </c>
    </row>
    <row r="1926" spans="1:7" x14ac:dyDescent="0.3">
      <c r="A1926">
        <v>1924</v>
      </c>
      <c r="B1926">
        <v>2023</v>
      </c>
      <c r="C1926">
        <v>5</v>
      </c>
      <c r="D1926" t="s">
        <v>532</v>
      </c>
      <c r="E1926" s="1">
        <v>913605349.20931494</v>
      </c>
      <c r="F1926">
        <v>156.013403126219</v>
      </c>
      <c r="G1926" t="s">
        <v>462</v>
      </c>
    </row>
    <row r="1927" spans="1:7" x14ac:dyDescent="0.3">
      <c r="A1927">
        <v>1925</v>
      </c>
      <c r="B1927">
        <v>2023</v>
      </c>
      <c r="C1927">
        <v>5</v>
      </c>
      <c r="D1927" t="s">
        <v>533</v>
      </c>
      <c r="E1927" s="1">
        <v>442592850.86188501</v>
      </c>
      <c r="F1927">
        <v>180.03701870828701</v>
      </c>
      <c r="G1927" t="s">
        <v>462</v>
      </c>
    </row>
    <row r="1928" spans="1:7" x14ac:dyDescent="0.3">
      <c r="A1928">
        <v>1926</v>
      </c>
      <c r="B1928">
        <v>2023</v>
      </c>
      <c r="C1928">
        <v>5</v>
      </c>
      <c r="D1928" t="s">
        <v>534</v>
      </c>
      <c r="E1928" s="1">
        <v>268896321.02501398</v>
      </c>
      <c r="F1928">
        <v>191.999093293882</v>
      </c>
      <c r="G1928" t="s">
        <v>462</v>
      </c>
    </row>
    <row r="1929" spans="1:7" x14ac:dyDescent="0.3">
      <c r="A1929">
        <v>1927</v>
      </c>
      <c r="B1929">
        <v>2023</v>
      </c>
      <c r="C1929">
        <v>5</v>
      </c>
      <c r="D1929" t="s">
        <v>535</v>
      </c>
      <c r="E1929" s="1">
        <v>374438633.30586201</v>
      </c>
      <c r="F1929">
        <v>168.45142438650299</v>
      </c>
      <c r="G1929" t="s">
        <v>462</v>
      </c>
    </row>
    <row r="1930" spans="1:7" x14ac:dyDescent="0.3">
      <c r="A1930">
        <v>1928</v>
      </c>
      <c r="B1930">
        <v>2023</v>
      </c>
      <c r="C1930">
        <v>5</v>
      </c>
      <c r="D1930" t="s">
        <v>536</v>
      </c>
      <c r="E1930" s="1">
        <v>373211235.00196397</v>
      </c>
      <c r="F1930">
        <v>126.063160295529</v>
      </c>
      <c r="G1930" t="s">
        <v>462</v>
      </c>
    </row>
    <row r="1931" spans="1:7" x14ac:dyDescent="0.3">
      <c r="A1931">
        <v>1929</v>
      </c>
      <c r="B1931">
        <v>2023</v>
      </c>
      <c r="C1931">
        <v>5</v>
      </c>
      <c r="D1931" t="s">
        <v>537</v>
      </c>
      <c r="E1931" s="1">
        <v>764163399.39539194</v>
      </c>
      <c r="F1931">
        <v>208.258160391053</v>
      </c>
      <c r="G1931" t="s">
        <v>462</v>
      </c>
    </row>
    <row r="1932" spans="1:7" x14ac:dyDescent="0.3">
      <c r="A1932">
        <v>1930</v>
      </c>
      <c r="B1932">
        <v>2023</v>
      </c>
      <c r="C1932">
        <v>5</v>
      </c>
      <c r="D1932" t="s">
        <v>538</v>
      </c>
      <c r="E1932" s="1">
        <v>858617816.921067</v>
      </c>
      <c r="F1932">
        <v>225.7012864276</v>
      </c>
      <c r="G1932" t="s">
        <v>462</v>
      </c>
    </row>
    <row r="1933" spans="1:7" x14ac:dyDescent="0.3">
      <c r="A1933">
        <v>1931</v>
      </c>
      <c r="B1933">
        <v>2023</v>
      </c>
      <c r="C1933">
        <v>5</v>
      </c>
      <c r="D1933" t="s">
        <v>539</v>
      </c>
      <c r="E1933" s="1">
        <v>876370174.59050906</v>
      </c>
      <c r="F1933">
        <v>139.59964559767499</v>
      </c>
      <c r="G1933" t="s">
        <v>462</v>
      </c>
    </row>
    <row r="1934" spans="1:7" x14ac:dyDescent="0.3">
      <c r="A1934">
        <v>1932</v>
      </c>
      <c r="B1934">
        <v>2023</v>
      </c>
      <c r="C1934">
        <v>5</v>
      </c>
      <c r="D1934" t="s">
        <v>540</v>
      </c>
      <c r="E1934" s="1">
        <v>804741499.92764294</v>
      </c>
      <c r="F1934">
        <v>184.93712673038601</v>
      </c>
      <c r="G1934" t="s">
        <v>462</v>
      </c>
    </row>
    <row r="1935" spans="1:7" x14ac:dyDescent="0.3">
      <c r="A1935">
        <v>1933</v>
      </c>
      <c r="B1935">
        <v>2023</v>
      </c>
      <c r="C1935">
        <v>5</v>
      </c>
      <c r="D1935" t="s">
        <v>541</v>
      </c>
      <c r="E1935" s="1">
        <v>617861605.73586905</v>
      </c>
      <c r="F1935">
        <v>135.91864484324299</v>
      </c>
      <c r="G1935" t="s">
        <v>462</v>
      </c>
    </row>
    <row r="1936" spans="1:7" x14ac:dyDescent="0.3">
      <c r="A1936">
        <v>1934</v>
      </c>
      <c r="B1936">
        <v>2023</v>
      </c>
      <c r="C1936">
        <v>5</v>
      </c>
      <c r="D1936" t="s">
        <v>542</v>
      </c>
      <c r="E1936" s="1">
        <v>785791940.80956101</v>
      </c>
      <c r="F1936">
        <v>187.84112557008601</v>
      </c>
      <c r="G1936" t="s">
        <v>462</v>
      </c>
    </row>
    <row r="1937" spans="1:7" x14ac:dyDescent="0.3">
      <c r="A1937">
        <v>1935</v>
      </c>
      <c r="B1937">
        <v>2023</v>
      </c>
      <c r="C1937">
        <v>5</v>
      </c>
      <c r="D1937" t="s">
        <v>543</v>
      </c>
      <c r="E1937" s="1">
        <v>750150320.80952597</v>
      </c>
      <c r="F1937">
        <v>191.66710938758601</v>
      </c>
      <c r="G1937" t="s">
        <v>462</v>
      </c>
    </row>
    <row r="1938" spans="1:7" x14ac:dyDescent="0.3">
      <c r="A1938">
        <v>1936</v>
      </c>
      <c r="B1938">
        <v>2023</v>
      </c>
      <c r="C1938">
        <v>5</v>
      </c>
      <c r="D1938" t="s">
        <v>544</v>
      </c>
      <c r="E1938" s="1">
        <v>601347817.74143004</v>
      </c>
      <c r="F1938">
        <v>175.66895335118801</v>
      </c>
      <c r="G1938" t="s">
        <v>462</v>
      </c>
    </row>
    <row r="1939" spans="1:7" x14ac:dyDescent="0.3">
      <c r="A1939">
        <v>1937</v>
      </c>
      <c r="B1939">
        <v>2023</v>
      </c>
      <c r="C1939">
        <v>5</v>
      </c>
      <c r="D1939" t="s">
        <v>545</v>
      </c>
      <c r="E1939" s="1">
        <v>261838880.85448599</v>
      </c>
      <c r="F1939">
        <v>244.88743514324801</v>
      </c>
      <c r="G1939" t="s">
        <v>462</v>
      </c>
    </row>
    <row r="1940" spans="1:7" x14ac:dyDescent="0.3">
      <c r="A1940">
        <v>1938</v>
      </c>
      <c r="B1940">
        <v>2023</v>
      </c>
      <c r="C1940">
        <v>5</v>
      </c>
      <c r="D1940" t="s">
        <v>546</v>
      </c>
      <c r="E1940" s="1">
        <v>1009812130.74394</v>
      </c>
      <c r="F1940">
        <v>218.402511168789</v>
      </c>
      <c r="G1940" t="s">
        <v>462</v>
      </c>
    </row>
    <row r="1941" spans="1:7" x14ac:dyDescent="0.3">
      <c r="A1941">
        <v>1939</v>
      </c>
      <c r="B1941">
        <v>2023</v>
      </c>
      <c r="C1941">
        <v>5</v>
      </c>
      <c r="D1941" t="s">
        <v>547</v>
      </c>
      <c r="E1941" s="1">
        <v>213505756.37323001</v>
      </c>
      <c r="F1941">
        <v>241.72136279446099</v>
      </c>
      <c r="G1941" t="s">
        <v>462</v>
      </c>
    </row>
    <row r="1942" spans="1:7" x14ac:dyDescent="0.3">
      <c r="A1942">
        <v>1940</v>
      </c>
      <c r="B1942">
        <v>2023</v>
      </c>
      <c r="C1942">
        <v>5</v>
      </c>
      <c r="D1942" t="s">
        <v>548</v>
      </c>
      <c r="E1942" s="1">
        <v>330653653.57891899</v>
      </c>
      <c r="F1942">
        <v>212.81729822153099</v>
      </c>
      <c r="G1942" t="s">
        <v>462</v>
      </c>
    </row>
    <row r="1943" spans="1:7" x14ac:dyDescent="0.3">
      <c r="A1943">
        <v>1941</v>
      </c>
      <c r="B1943">
        <v>2023</v>
      </c>
      <c r="C1943">
        <v>5</v>
      </c>
      <c r="D1943" t="s">
        <v>549</v>
      </c>
      <c r="E1943" s="1">
        <v>340317473.27624798</v>
      </c>
      <c r="F1943">
        <v>224.22162745035899</v>
      </c>
      <c r="G1943" t="s">
        <v>462</v>
      </c>
    </row>
    <row r="1944" spans="1:7" x14ac:dyDescent="0.3">
      <c r="A1944">
        <v>1942</v>
      </c>
      <c r="B1944">
        <v>2023</v>
      </c>
      <c r="C1944">
        <v>5</v>
      </c>
      <c r="D1944" t="s">
        <v>550</v>
      </c>
      <c r="E1944" s="1">
        <v>462902185.90183997</v>
      </c>
      <c r="F1944">
        <v>210.30471855679801</v>
      </c>
      <c r="G1944" t="s">
        <v>462</v>
      </c>
    </row>
    <row r="1945" spans="1:7" x14ac:dyDescent="0.3">
      <c r="A1945">
        <v>1943</v>
      </c>
      <c r="B1945">
        <v>2023</v>
      </c>
      <c r="C1945">
        <v>5</v>
      </c>
      <c r="D1945" t="s">
        <v>551</v>
      </c>
      <c r="E1945" s="1">
        <v>2890170317.8875699</v>
      </c>
      <c r="F1945">
        <v>137.60003061286901</v>
      </c>
      <c r="G1945" t="s">
        <v>462</v>
      </c>
    </row>
    <row r="1946" spans="1:7" x14ac:dyDescent="0.3">
      <c r="A1946">
        <v>1944</v>
      </c>
      <c r="B1946">
        <v>2023</v>
      </c>
      <c r="C1946">
        <v>5</v>
      </c>
      <c r="D1946" t="s">
        <v>552</v>
      </c>
      <c r="E1946" s="1">
        <v>3535028312.8468199</v>
      </c>
      <c r="F1946">
        <v>165.86717842143</v>
      </c>
      <c r="G1946" t="s">
        <v>462</v>
      </c>
    </row>
    <row r="1947" spans="1:7" x14ac:dyDescent="0.3">
      <c r="A1947">
        <v>1945</v>
      </c>
      <c r="B1947">
        <v>2023</v>
      </c>
      <c r="C1947">
        <v>5</v>
      </c>
      <c r="D1947" t="s">
        <v>553</v>
      </c>
      <c r="E1947" s="1">
        <v>2894598812.1732001</v>
      </c>
      <c r="F1947">
        <v>77.997659347810995</v>
      </c>
      <c r="G1947" t="s">
        <v>462</v>
      </c>
    </row>
    <row r="1948" spans="1:7" x14ac:dyDescent="0.3">
      <c r="A1948">
        <v>1946</v>
      </c>
      <c r="B1948">
        <v>2023</v>
      </c>
      <c r="C1948">
        <v>5</v>
      </c>
      <c r="D1948" t="s">
        <v>554</v>
      </c>
      <c r="E1948" s="1">
        <v>1452632504.0955</v>
      </c>
      <c r="F1948">
        <v>130.88819469295899</v>
      </c>
      <c r="G1948" t="s">
        <v>462</v>
      </c>
    </row>
    <row r="1949" spans="1:7" x14ac:dyDescent="0.3">
      <c r="A1949">
        <v>1947</v>
      </c>
      <c r="B1949">
        <v>2023</v>
      </c>
      <c r="C1949">
        <v>5</v>
      </c>
      <c r="D1949" t="s">
        <v>555</v>
      </c>
      <c r="E1949" s="1">
        <v>2721023818.0155802</v>
      </c>
      <c r="F1949">
        <v>67.076406871760696</v>
      </c>
      <c r="G1949" t="s">
        <v>462</v>
      </c>
    </row>
    <row r="1950" spans="1:7" x14ac:dyDescent="0.3">
      <c r="A1950">
        <v>1948</v>
      </c>
      <c r="B1950">
        <v>2023</v>
      </c>
      <c r="C1950">
        <v>5</v>
      </c>
      <c r="D1950" t="s">
        <v>556</v>
      </c>
      <c r="E1950" s="1">
        <v>1004231976.22276</v>
      </c>
      <c r="F1950">
        <v>91.537437596422393</v>
      </c>
      <c r="G1950" t="s">
        <v>462</v>
      </c>
    </row>
    <row r="1951" spans="1:7" x14ac:dyDescent="0.3">
      <c r="A1951">
        <v>1949</v>
      </c>
      <c r="B1951">
        <v>2023</v>
      </c>
      <c r="C1951">
        <v>5</v>
      </c>
      <c r="D1951" t="s">
        <v>557</v>
      </c>
      <c r="E1951" s="1">
        <v>913746055.18789399</v>
      </c>
      <c r="F1951">
        <v>168.261537151943</v>
      </c>
      <c r="G1951" t="s">
        <v>462</v>
      </c>
    </row>
    <row r="1952" spans="1:7" x14ac:dyDescent="0.3">
      <c r="A1952">
        <v>1950</v>
      </c>
      <c r="B1952">
        <v>2023</v>
      </c>
      <c r="C1952">
        <v>6</v>
      </c>
      <c r="E1952" s="1">
        <v>60992067.262107402</v>
      </c>
      <c r="F1952">
        <v>75.381426377729895</v>
      </c>
      <c r="G1952" t="s">
        <v>462</v>
      </c>
    </row>
    <row r="1953" spans="1:7" x14ac:dyDescent="0.3">
      <c r="A1953">
        <v>1951</v>
      </c>
      <c r="B1953">
        <v>2023</v>
      </c>
      <c r="C1953">
        <v>6</v>
      </c>
      <c r="D1953" t="s">
        <v>529</v>
      </c>
      <c r="E1953" s="1">
        <v>391883147.09036702</v>
      </c>
      <c r="F1953">
        <v>168.62167732173299</v>
      </c>
      <c r="G1953" t="s">
        <v>462</v>
      </c>
    </row>
    <row r="1954" spans="1:7" x14ac:dyDescent="0.3">
      <c r="A1954">
        <v>1952</v>
      </c>
      <c r="B1954">
        <v>2023</v>
      </c>
      <c r="C1954">
        <v>6</v>
      </c>
      <c r="D1954" t="s">
        <v>530</v>
      </c>
      <c r="E1954" s="1">
        <v>721005101.94005406</v>
      </c>
      <c r="F1954">
        <v>164.844759087151</v>
      </c>
      <c r="G1954" t="s">
        <v>462</v>
      </c>
    </row>
    <row r="1955" spans="1:7" x14ac:dyDescent="0.3">
      <c r="A1955">
        <v>1953</v>
      </c>
      <c r="B1955">
        <v>2023</v>
      </c>
      <c r="C1955">
        <v>6</v>
      </c>
      <c r="D1955" t="s">
        <v>531</v>
      </c>
      <c r="E1955" s="1">
        <v>517904900.35716701</v>
      </c>
      <c r="F1955">
        <v>196.78511695953699</v>
      </c>
      <c r="G1955" t="s">
        <v>462</v>
      </c>
    </row>
    <row r="1956" spans="1:7" x14ac:dyDescent="0.3">
      <c r="A1956">
        <v>1954</v>
      </c>
      <c r="B1956">
        <v>2023</v>
      </c>
      <c r="C1956">
        <v>6</v>
      </c>
      <c r="D1956" t="s">
        <v>532</v>
      </c>
      <c r="E1956" s="1">
        <v>913605349.20931494</v>
      </c>
      <c r="F1956">
        <v>134.457771208195</v>
      </c>
      <c r="G1956" t="s">
        <v>462</v>
      </c>
    </row>
    <row r="1957" spans="1:7" x14ac:dyDescent="0.3">
      <c r="A1957">
        <v>1955</v>
      </c>
      <c r="B1957">
        <v>2023</v>
      </c>
      <c r="C1957">
        <v>6</v>
      </c>
      <c r="D1957" t="s">
        <v>533</v>
      </c>
      <c r="E1957" s="1">
        <v>442592850.86188501</v>
      </c>
      <c r="F1957">
        <v>158.84864555854099</v>
      </c>
      <c r="G1957" t="s">
        <v>462</v>
      </c>
    </row>
    <row r="1958" spans="1:7" x14ac:dyDescent="0.3">
      <c r="A1958">
        <v>1956</v>
      </c>
      <c r="B1958">
        <v>2023</v>
      </c>
      <c r="C1958">
        <v>6</v>
      </c>
      <c r="D1958" t="s">
        <v>534</v>
      </c>
      <c r="E1958" s="1">
        <v>268896321.02501398</v>
      </c>
      <c r="F1958">
        <v>144.95061092940301</v>
      </c>
      <c r="G1958" t="s">
        <v>462</v>
      </c>
    </row>
    <row r="1959" spans="1:7" x14ac:dyDescent="0.3">
      <c r="A1959">
        <v>1957</v>
      </c>
      <c r="B1959">
        <v>2023</v>
      </c>
      <c r="C1959">
        <v>6</v>
      </c>
      <c r="D1959" t="s">
        <v>535</v>
      </c>
      <c r="E1959" s="1">
        <v>374438633.30586201</v>
      </c>
      <c r="F1959">
        <v>140.39313600516201</v>
      </c>
      <c r="G1959" t="s">
        <v>462</v>
      </c>
    </row>
    <row r="1960" spans="1:7" x14ac:dyDescent="0.3">
      <c r="A1960">
        <v>1958</v>
      </c>
      <c r="B1960">
        <v>2023</v>
      </c>
      <c r="C1960">
        <v>6</v>
      </c>
      <c r="D1960" t="s">
        <v>536</v>
      </c>
      <c r="E1960" s="1">
        <v>373211235.00196397</v>
      </c>
      <c r="F1960">
        <v>77.087117318563699</v>
      </c>
      <c r="G1960" t="s">
        <v>462</v>
      </c>
    </row>
    <row r="1961" spans="1:7" x14ac:dyDescent="0.3">
      <c r="A1961">
        <v>1959</v>
      </c>
      <c r="B1961">
        <v>2023</v>
      </c>
      <c r="C1961">
        <v>6</v>
      </c>
      <c r="D1961" t="s">
        <v>537</v>
      </c>
      <c r="E1961" s="1">
        <v>764163399.39539194</v>
      </c>
      <c r="F1961">
        <v>170.98076038282301</v>
      </c>
      <c r="G1961" t="s">
        <v>462</v>
      </c>
    </row>
    <row r="1962" spans="1:7" x14ac:dyDescent="0.3">
      <c r="A1962">
        <v>1960</v>
      </c>
      <c r="B1962">
        <v>2023</v>
      </c>
      <c r="C1962">
        <v>6</v>
      </c>
      <c r="D1962" t="s">
        <v>538</v>
      </c>
      <c r="E1962" s="1">
        <v>858617816.921067</v>
      </c>
      <c r="F1962">
        <v>179.21678095657799</v>
      </c>
      <c r="G1962" t="s">
        <v>462</v>
      </c>
    </row>
    <row r="1963" spans="1:7" x14ac:dyDescent="0.3">
      <c r="A1963">
        <v>1961</v>
      </c>
      <c r="B1963">
        <v>2023</v>
      </c>
      <c r="C1963">
        <v>6</v>
      </c>
      <c r="D1963" t="s">
        <v>539</v>
      </c>
      <c r="E1963" s="1">
        <v>876370174.59050906</v>
      </c>
      <c r="F1963">
        <v>100.330322186534</v>
      </c>
      <c r="G1963" t="s">
        <v>462</v>
      </c>
    </row>
    <row r="1964" spans="1:7" x14ac:dyDescent="0.3">
      <c r="A1964">
        <v>1962</v>
      </c>
      <c r="B1964">
        <v>2023</v>
      </c>
      <c r="C1964">
        <v>6</v>
      </c>
      <c r="D1964" t="s">
        <v>540</v>
      </c>
      <c r="E1964" s="1">
        <v>804741499.92764294</v>
      </c>
      <c r="F1964">
        <v>162.882420348436</v>
      </c>
      <c r="G1964" t="s">
        <v>462</v>
      </c>
    </row>
    <row r="1965" spans="1:7" x14ac:dyDescent="0.3">
      <c r="A1965">
        <v>1963</v>
      </c>
      <c r="B1965">
        <v>2023</v>
      </c>
      <c r="C1965">
        <v>6</v>
      </c>
      <c r="D1965" t="s">
        <v>541</v>
      </c>
      <c r="E1965" s="1">
        <v>617861605.73586905</v>
      </c>
      <c r="F1965">
        <v>115.349792086145</v>
      </c>
      <c r="G1965" t="s">
        <v>462</v>
      </c>
    </row>
    <row r="1966" spans="1:7" x14ac:dyDescent="0.3">
      <c r="A1966">
        <v>1964</v>
      </c>
      <c r="B1966">
        <v>2023</v>
      </c>
      <c r="C1966">
        <v>6</v>
      </c>
      <c r="D1966" t="s">
        <v>542</v>
      </c>
      <c r="E1966" s="1">
        <v>785791940.80956101</v>
      </c>
      <c r="F1966">
        <v>155.50562641351101</v>
      </c>
      <c r="G1966" t="s">
        <v>462</v>
      </c>
    </row>
    <row r="1967" spans="1:7" x14ac:dyDescent="0.3">
      <c r="A1967">
        <v>1965</v>
      </c>
      <c r="B1967">
        <v>2023</v>
      </c>
      <c r="C1967">
        <v>6</v>
      </c>
      <c r="D1967" t="s">
        <v>543</v>
      </c>
      <c r="E1967" s="1">
        <v>750150320.80952597</v>
      </c>
      <c r="F1967">
        <v>169.27696862702001</v>
      </c>
      <c r="G1967" t="s">
        <v>462</v>
      </c>
    </row>
    <row r="1968" spans="1:7" x14ac:dyDescent="0.3">
      <c r="A1968">
        <v>1966</v>
      </c>
      <c r="B1968">
        <v>2023</v>
      </c>
      <c r="C1968">
        <v>6</v>
      </c>
      <c r="D1968" t="s">
        <v>544</v>
      </c>
      <c r="E1968" s="1">
        <v>601347817.74143004</v>
      </c>
      <c r="F1968">
        <v>155.07125491688001</v>
      </c>
      <c r="G1968" t="s">
        <v>462</v>
      </c>
    </row>
    <row r="1969" spans="1:7" x14ac:dyDescent="0.3">
      <c r="A1969">
        <v>1967</v>
      </c>
      <c r="B1969">
        <v>2023</v>
      </c>
      <c r="C1969">
        <v>6</v>
      </c>
      <c r="D1969" t="s">
        <v>545</v>
      </c>
      <c r="E1969" s="1">
        <v>261838880.85448599</v>
      </c>
      <c r="F1969">
        <v>210.35283944270699</v>
      </c>
      <c r="G1969" t="s">
        <v>462</v>
      </c>
    </row>
    <row r="1970" spans="1:7" x14ac:dyDescent="0.3">
      <c r="A1970">
        <v>1968</v>
      </c>
      <c r="B1970">
        <v>2023</v>
      </c>
      <c r="C1970">
        <v>6</v>
      </c>
      <c r="D1970" t="s">
        <v>546</v>
      </c>
      <c r="E1970" s="1">
        <v>1009812130.74394</v>
      </c>
      <c r="F1970">
        <v>170.56027324856299</v>
      </c>
      <c r="G1970" t="s">
        <v>462</v>
      </c>
    </row>
    <row r="1971" spans="1:7" x14ac:dyDescent="0.3">
      <c r="A1971">
        <v>1969</v>
      </c>
      <c r="B1971">
        <v>2023</v>
      </c>
      <c r="C1971">
        <v>6</v>
      </c>
      <c r="D1971" t="s">
        <v>547</v>
      </c>
      <c r="E1971" s="1">
        <v>213505756.37323001</v>
      </c>
      <c r="F1971">
        <v>208.16545371983</v>
      </c>
      <c r="G1971" t="s">
        <v>462</v>
      </c>
    </row>
    <row r="1972" spans="1:7" x14ac:dyDescent="0.3">
      <c r="A1972">
        <v>1970</v>
      </c>
      <c r="B1972">
        <v>2023</v>
      </c>
      <c r="C1972">
        <v>6</v>
      </c>
      <c r="D1972" t="s">
        <v>548</v>
      </c>
      <c r="E1972" s="1">
        <v>330653653.57891899</v>
      </c>
      <c r="F1972">
        <v>162.80727573278099</v>
      </c>
      <c r="G1972" t="s">
        <v>462</v>
      </c>
    </row>
    <row r="1973" spans="1:7" x14ac:dyDescent="0.3">
      <c r="A1973">
        <v>1971</v>
      </c>
      <c r="B1973">
        <v>2023</v>
      </c>
      <c r="C1973">
        <v>6</v>
      </c>
      <c r="D1973" t="s">
        <v>549</v>
      </c>
      <c r="E1973" s="1">
        <v>340317473.27624798</v>
      </c>
      <c r="F1973">
        <v>213.02097204133699</v>
      </c>
      <c r="G1973" t="s">
        <v>462</v>
      </c>
    </row>
    <row r="1974" spans="1:7" x14ac:dyDescent="0.3">
      <c r="A1974">
        <v>1972</v>
      </c>
      <c r="B1974">
        <v>2023</v>
      </c>
      <c r="C1974">
        <v>6</v>
      </c>
      <c r="D1974" t="s">
        <v>550</v>
      </c>
      <c r="E1974" s="1">
        <v>462902185.90183997</v>
      </c>
      <c r="F1974">
        <v>190.42713915402601</v>
      </c>
      <c r="G1974" t="s">
        <v>462</v>
      </c>
    </row>
    <row r="1975" spans="1:7" x14ac:dyDescent="0.3">
      <c r="A1975">
        <v>1973</v>
      </c>
      <c r="B1975">
        <v>2023</v>
      </c>
      <c r="C1975">
        <v>6</v>
      </c>
      <c r="D1975" t="s">
        <v>551</v>
      </c>
      <c r="E1975" s="1">
        <v>2890170317.8875699</v>
      </c>
      <c r="F1975">
        <v>132.00485958101501</v>
      </c>
      <c r="G1975" t="s">
        <v>462</v>
      </c>
    </row>
    <row r="1976" spans="1:7" x14ac:dyDescent="0.3">
      <c r="A1976">
        <v>1974</v>
      </c>
      <c r="B1976">
        <v>2023</v>
      </c>
      <c r="C1976">
        <v>6</v>
      </c>
      <c r="D1976" t="s">
        <v>552</v>
      </c>
      <c r="E1976" s="1">
        <v>3535028312.8468199</v>
      </c>
      <c r="F1976">
        <v>148.82227498346799</v>
      </c>
      <c r="G1976" t="s">
        <v>462</v>
      </c>
    </row>
    <row r="1977" spans="1:7" x14ac:dyDescent="0.3">
      <c r="A1977">
        <v>1975</v>
      </c>
      <c r="B1977">
        <v>2023</v>
      </c>
      <c r="C1977">
        <v>6</v>
      </c>
      <c r="D1977" t="s">
        <v>553</v>
      </c>
      <c r="E1977" s="1">
        <v>2894598812.1732001</v>
      </c>
      <c r="F1977">
        <v>56.829227520113299</v>
      </c>
      <c r="G1977" t="s">
        <v>462</v>
      </c>
    </row>
    <row r="1978" spans="1:7" x14ac:dyDescent="0.3">
      <c r="A1978">
        <v>1976</v>
      </c>
      <c r="B1978">
        <v>2023</v>
      </c>
      <c r="C1978">
        <v>6</v>
      </c>
      <c r="D1978" t="s">
        <v>554</v>
      </c>
      <c r="E1978" s="1">
        <v>1452632504.0955</v>
      </c>
      <c r="F1978">
        <v>114.161350663627</v>
      </c>
      <c r="G1978" t="s">
        <v>462</v>
      </c>
    </row>
    <row r="1979" spans="1:7" x14ac:dyDescent="0.3">
      <c r="A1979">
        <v>1977</v>
      </c>
      <c r="B1979">
        <v>2023</v>
      </c>
      <c r="C1979">
        <v>6</v>
      </c>
      <c r="D1979" t="s">
        <v>555</v>
      </c>
      <c r="E1979" s="1">
        <v>2721023818.0155802</v>
      </c>
      <c r="F1979">
        <v>71.733372226120295</v>
      </c>
      <c r="G1979" t="s">
        <v>462</v>
      </c>
    </row>
    <row r="1980" spans="1:7" x14ac:dyDescent="0.3">
      <c r="A1980">
        <v>1978</v>
      </c>
      <c r="B1980">
        <v>2023</v>
      </c>
      <c r="C1980">
        <v>6</v>
      </c>
      <c r="D1980" t="s">
        <v>556</v>
      </c>
      <c r="E1980" s="1">
        <v>1004231976.22276</v>
      </c>
      <c r="F1980">
        <v>112.366817127735</v>
      </c>
      <c r="G1980" t="s">
        <v>462</v>
      </c>
    </row>
    <row r="1981" spans="1:7" x14ac:dyDescent="0.3">
      <c r="A1981">
        <v>1979</v>
      </c>
      <c r="B1981">
        <v>2023</v>
      </c>
      <c r="C1981">
        <v>6</v>
      </c>
      <c r="D1981" t="s">
        <v>557</v>
      </c>
      <c r="E1981" s="1">
        <v>913746055.18789399</v>
      </c>
      <c r="F1981">
        <v>143.39317452258601</v>
      </c>
      <c r="G1981" t="s">
        <v>462</v>
      </c>
    </row>
    <row r="1982" spans="1:7" x14ac:dyDescent="0.3">
      <c r="A1982">
        <v>1980</v>
      </c>
      <c r="B1982">
        <v>2023</v>
      </c>
      <c r="C1982">
        <v>7</v>
      </c>
      <c r="E1982" s="1">
        <v>60992067.262107402</v>
      </c>
      <c r="F1982">
        <v>21.635345623253599</v>
      </c>
      <c r="G1982" t="s">
        <v>462</v>
      </c>
    </row>
    <row r="1983" spans="1:7" x14ac:dyDescent="0.3">
      <c r="A1983">
        <v>1981</v>
      </c>
      <c r="B1983">
        <v>2023</v>
      </c>
      <c r="C1983">
        <v>7</v>
      </c>
      <c r="D1983" t="s">
        <v>529</v>
      </c>
      <c r="E1983" s="1">
        <v>391883147.09036702</v>
      </c>
      <c r="F1983">
        <v>79.766853224673397</v>
      </c>
      <c r="G1983" t="s">
        <v>462</v>
      </c>
    </row>
    <row r="1984" spans="1:7" x14ac:dyDescent="0.3">
      <c r="A1984">
        <v>1982</v>
      </c>
      <c r="B1984">
        <v>2023</v>
      </c>
      <c r="C1984">
        <v>7</v>
      </c>
      <c r="D1984" t="s">
        <v>530</v>
      </c>
      <c r="E1984" s="1">
        <v>721005101.94005406</v>
      </c>
      <c r="F1984">
        <v>79.916029404841694</v>
      </c>
      <c r="G1984" t="s">
        <v>462</v>
      </c>
    </row>
    <row r="1985" spans="1:7" x14ac:dyDescent="0.3">
      <c r="A1985">
        <v>1983</v>
      </c>
      <c r="B1985">
        <v>2023</v>
      </c>
      <c r="C1985">
        <v>7</v>
      </c>
      <c r="D1985" t="s">
        <v>531</v>
      </c>
      <c r="E1985" s="1">
        <v>517904900.35716701</v>
      </c>
      <c r="F1985">
        <v>100.56040429591501</v>
      </c>
      <c r="G1985" t="s">
        <v>462</v>
      </c>
    </row>
    <row r="1986" spans="1:7" x14ac:dyDescent="0.3">
      <c r="A1986">
        <v>1984</v>
      </c>
      <c r="B1986">
        <v>2023</v>
      </c>
      <c r="C1986">
        <v>7</v>
      </c>
      <c r="D1986" t="s">
        <v>532</v>
      </c>
      <c r="E1986" s="1">
        <v>913605349.20931494</v>
      </c>
      <c r="F1986">
        <v>83.547935052928494</v>
      </c>
      <c r="G1986" t="s">
        <v>462</v>
      </c>
    </row>
    <row r="1987" spans="1:7" x14ac:dyDescent="0.3">
      <c r="A1987">
        <v>1985</v>
      </c>
      <c r="B1987">
        <v>2023</v>
      </c>
      <c r="C1987">
        <v>7</v>
      </c>
      <c r="D1987" t="s">
        <v>533</v>
      </c>
      <c r="E1987" s="1">
        <v>442592850.86188501</v>
      </c>
      <c r="F1987">
        <v>104.382257660818</v>
      </c>
      <c r="G1987" t="s">
        <v>462</v>
      </c>
    </row>
    <row r="1988" spans="1:7" x14ac:dyDescent="0.3">
      <c r="A1988">
        <v>1986</v>
      </c>
      <c r="B1988">
        <v>2023</v>
      </c>
      <c r="C1988">
        <v>7</v>
      </c>
      <c r="D1988" t="s">
        <v>534</v>
      </c>
      <c r="E1988" s="1">
        <v>268896321.02501398</v>
      </c>
      <c r="F1988">
        <v>71.169592503864607</v>
      </c>
      <c r="G1988" t="s">
        <v>462</v>
      </c>
    </row>
    <row r="1989" spans="1:7" x14ac:dyDescent="0.3">
      <c r="A1989">
        <v>1987</v>
      </c>
      <c r="B1989">
        <v>2023</v>
      </c>
      <c r="C1989">
        <v>7</v>
      </c>
      <c r="D1989" t="s">
        <v>535</v>
      </c>
      <c r="E1989" s="1">
        <v>374438633.30586201</v>
      </c>
      <c r="F1989">
        <v>88.5236504763824</v>
      </c>
      <c r="G1989" t="s">
        <v>462</v>
      </c>
    </row>
    <row r="1990" spans="1:7" x14ac:dyDescent="0.3">
      <c r="A1990">
        <v>1988</v>
      </c>
      <c r="B1990">
        <v>2023</v>
      </c>
      <c r="C1990">
        <v>7</v>
      </c>
      <c r="D1990" t="s">
        <v>536</v>
      </c>
      <c r="E1990" s="1">
        <v>373211235.00196397</v>
      </c>
      <c r="F1990">
        <v>23.858270937077599</v>
      </c>
      <c r="G1990" t="s">
        <v>462</v>
      </c>
    </row>
    <row r="1991" spans="1:7" x14ac:dyDescent="0.3">
      <c r="A1991">
        <v>1989</v>
      </c>
      <c r="B1991">
        <v>2023</v>
      </c>
      <c r="C1991">
        <v>7</v>
      </c>
      <c r="D1991" t="s">
        <v>537</v>
      </c>
      <c r="E1991" s="1">
        <v>764163399.39539194</v>
      </c>
      <c r="F1991">
        <v>53.4760819245313</v>
      </c>
      <c r="G1991" t="s">
        <v>462</v>
      </c>
    </row>
    <row r="1992" spans="1:7" x14ac:dyDescent="0.3">
      <c r="A1992">
        <v>1990</v>
      </c>
      <c r="B1992">
        <v>2023</v>
      </c>
      <c r="C1992">
        <v>7</v>
      </c>
      <c r="D1992" t="s">
        <v>538</v>
      </c>
      <c r="E1992" s="1">
        <v>858617816.921067</v>
      </c>
      <c r="F1992">
        <v>77.063605750859693</v>
      </c>
      <c r="G1992" t="s">
        <v>462</v>
      </c>
    </row>
    <row r="1993" spans="1:7" x14ac:dyDescent="0.3">
      <c r="A1993">
        <v>1991</v>
      </c>
      <c r="B1993">
        <v>2023</v>
      </c>
      <c r="C1993">
        <v>7</v>
      </c>
      <c r="D1993" t="s">
        <v>539</v>
      </c>
      <c r="E1993" s="1">
        <v>876370174.59050906</v>
      </c>
      <c r="F1993">
        <v>32.267651870062302</v>
      </c>
      <c r="G1993" t="s">
        <v>462</v>
      </c>
    </row>
    <row r="1994" spans="1:7" x14ac:dyDescent="0.3">
      <c r="A1994">
        <v>1992</v>
      </c>
      <c r="B1994">
        <v>2023</v>
      </c>
      <c r="C1994">
        <v>7</v>
      </c>
      <c r="D1994" t="s">
        <v>540</v>
      </c>
      <c r="E1994" s="1">
        <v>804741499.92764294</v>
      </c>
      <c r="F1994">
        <v>59.906723369739801</v>
      </c>
      <c r="G1994" t="s">
        <v>462</v>
      </c>
    </row>
    <row r="1995" spans="1:7" x14ac:dyDescent="0.3">
      <c r="A1995">
        <v>1993</v>
      </c>
      <c r="B1995">
        <v>2023</v>
      </c>
      <c r="C1995">
        <v>7</v>
      </c>
      <c r="D1995" t="s">
        <v>541</v>
      </c>
      <c r="E1995" s="1">
        <v>617861605.73586905</v>
      </c>
      <c r="F1995">
        <v>31.048630242272701</v>
      </c>
      <c r="G1995" t="s">
        <v>462</v>
      </c>
    </row>
    <row r="1996" spans="1:7" x14ac:dyDescent="0.3">
      <c r="A1996">
        <v>1994</v>
      </c>
      <c r="B1996">
        <v>2023</v>
      </c>
      <c r="C1996">
        <v>7</v>
      </c>
      <c r="D1996" t="s">
        <v>542</v>
      </c>
      <c r="E1996" s="1">
        <v>785791940.80956101</v>
      </c>
      <c r="F1996">
        <v>67.695964011812706</v>
      </c>
      <c r="G1996" t="s">
        <v>462</v>
      </c>
    </row>
    <row r="1997" spans="1:7" x14ac:dyDescent="0.3">
      <c r="A1997">
        <v>1995</v>
      </c>
      <c r="B1997">
        <v>2023</v>
      </c>
      <c r="C1997">
        <v>7</v>
      </c>
      <c r="D1997" t="s">
        <v>543</v>
      </c>
      <c r="E1997" s="1">
        <v>750150320.80952597</v>
      </c>
      <c r="F1997">
        <v>85.1341762392682</v>
      </c>
      <c r="G1997" t="s">
        <v>462</v>
      </c>
    </row>
    <row r="1998" spans="1:7" x14ac:dyDescent="0.3">
      <c r="A1998">
        <v>1996</v>
      </c>
      <c r="B1998">
        <v>2023</v>
      </c>
      <c r="C1998">
        <v>7</v>
      </c>
      <c r="D1998" t="s">
        <v>544</v>
      </c>
      <c r="E1998" s="1">
        <v>601347817.74143004</v>
      </c>
      <c r="F1998">
        <v>38.117303078921701</v>
      </c>
      <c r="G1998" t="s">
        <v>462</v>
      </c>
    </row>
    <row r="1999" spans="1:7" x14ac:dyDescent="0.3">
      <c r="A1999">
        <v>1997</v>
      </c>
      <c r="B1999">
        <v>2023</v>
      </c>
      <c r="C1999">
        <v>7</v>
      </c>
      <c r="D1999" t="s">
        <v>545</v>
      </c>
      <c r="E1999" s="1">
        <v>261838880.85448599</v>
      </c>
      <c r="F1999">
        <v>92.300617259798599</v>
      </c>
      <c r="G1999" t="s">
        <v>462</v>
      </c>
    </row>
    <row r="2000" spans="1:7" x14ac:dyDescent="0.3">
      <c r="A2000">
        <v>1998</v>
      </c>
      <c r="B2000">
        <v>2023</v>
      </c>
      <c r="C2000">
        <v>7</v>
      </c>
      <c r="D2000" t="s">
        <v>546</v>
      </c>
      <c r="E2000" s="1">
        <v>1009812130.74394</v>
      </c>
      <c r="F2000">
        <v>60.496319557168398</v>
      </c>
      <c r="G2000" t="s">
        <v>462</v>
      </c>
    </row>
    <row r="2001" spans="1:7" x14ac:dyDescent="0.3">
      <c r="A2001">
        <v>1999</v>
      </c>
      <c r="B2001">
        <v>2023</v>
      </c>
      <c r="C2001">
        <v>7</v>
      </c>
      <c r="D2001" t="s">
        <v>547</v>
      </c>
      <c r="E2001" s="1">
        <v>213505756.37323001</v>
      </c>
      <c r="F2001">
        <v>99.136758695929302</v>
      </c>
      <c r="G2001" t="s">
        <v>462</v>
      </c>
    </row>
    <row r="2002" spans="1:7" x14ac:dyDescent="0.3">
      <c r="A2002">
        <v>2000</v>
      </c>
      <c r="B2002">
        <v>2023</v>
      </c>
      <c r="C2002">
        <v>7</v>
      </c>
      <c r="D2002" t="s">
        <v>548</v>
      </c>
      <c r="E2002" s="1">
        <v>330653653.57891899</v>
      </c>
      <c r="F2002">
        <v>78.208751718344104</v>
      </c>
      <c r="G2002" t="s">
        <v>462</v>
      </c>
    </row>
    <row r="2003" spans="1:7" x14ac:dyDescent="0.3">
      <c r="A2003">
        <v>2001</v>
      </c>
      <c r="B2003">
        <v>2023</v>
      </c>
      <c r="C2003">
        <v>7</v>
      </c>
      <c r="D2003" t="s">
        <v>549</v>
      </c>
      <c r="E2003" s="1">
        <v>340317473.27624798</v>
      </c>
      <c r="F2003">
        <v>102.864666406903</v>
      </c>
      <c r="G2003" t="s">
        <v>462</v>
      </c>
    </row>
    <row r="2004" spans="1:7" x14ac:dyDescent="0.3">
      <c r="A2004">
        <v>2002</v>
      </c>
      <c r="B2004">
        <v>2023</v>
      </c>
      <c r="C2004">
        <v>7</v>
      </c>
      <c r="D2004" t="s">
        <v>550</v>
      </c>
      <c r="E2004" s="1">
        <v>462902185.90183997</v>
      </c>
      <c r="F2004">
        <v>53.834441105086903</v>
      </c>
      <c r="G2004" t="s">
        <v>462</v>
      </c>
    </row>
    <row r="2005" spans="1:7" x14ac:dyDescent="0.3">
      <c r="A2005">
        <v>2003</v>
      </c>
      <c r="B2005">
        <v>2023</v>
      </c>
      <c r="C2005">
        <v>7</v>
      </c>
      <c r="D2005" t="s">
        <v>551</v>
      </c>
      <c r="E2005" s="1">
        <v>2890170317.8875699</v>
      </c>
      <c r="F2005">
        <v>28.417439591826799</v>
      </c>
      <c r="G2005" t="s">
        <v>462</v>
      </c>
    </row>
    <row r="2006" spans="1:7" x14ac:dyDescent="0.3">
      <c r="A2006">
        <v>2004</v>
      </c>
      <c r="B2006">
        <v>2023</v>
      </c>
      <c r="C2006">
        <v>7</v>
      </c>
      <c r="D2006" t="s">
        <v>552</v>
      </c>
      <c r="E2006" s="1">
        <v>3535028312.8468199</v>
      </c>
      <c r="F2006">
        <v>33.8924065353538</v>
      </c>
      <c r="G2006" t="s">
        <v>462</v>
      </c>
    </row>
    <row r="2007" spans="1:7" x14ac:dyDescent="0.3">
      <c r="A2007">
        <v>2005</v>
      </c>
      <c r="B2007">
        <v>2023</v>
      </c>
      <c r="C2007">
        <v>7</v>
      </c>
      <c r="D2007" t="s">
        <v>553</v>
      </c>
      <c r="E2007" s="1">
        <v>2894598812.1732001</v>
      </c>
      <c r="F2007">
        <v>16.0262145168508</v>
      </c>
      <c r="G2007" t="s">
        <v>462</v>
      </c>
    </row>
    <row r="2008" spans="1:7" x14ac:dyDescent="0.3">
      <c r="A2008">
        <v>2006</v>
      </c>
      <c r="B2008">
        <v>2023</v>
      </c>
      <c r="C2008">
        <v>7</v>
      </c>
      <c r="D2008" t="s">
        <v>554</v>
      </c>
      <c r="E2008" s="1">
        <v>1452632504.0955</v>
      </c>
      <c r="F2008">
        <v>44.969630071508298</v>
      </c>
      <c r="G2008" t="s">
        <v>462</v>
      </c>
    </row>
    <row r="2009" spans="1:7" x14ac:dyDescent="0.3">
      <c r="A2009">
        <v>2007</v>
      </c>
      <c r="B2009">
        <v>2023</v>
      </c>
      <c r="C2009">
        <v>7</v>
      </c>
      <c r="D2009" t="s">
        <v>555</v>
      </c>
      <c r="E2009" s="1">
        <v>2721023818.0155802</v>
      </c>
      <c r="F2009">
        <v>18.181904671045199</v>
      </c>
      <c r="G2009" t="s">
        <v>462</v>
      </c>
    </row>
    <row r="2010" spans="1:7" x14ac:dyDescent="0.3">
      <c r="A2010">
        <v>2008</v>
      </c>
      <c r="B2010">
        <v>2023</v>
      </c>
      <c r="C2010">
        <v>7</v>
      </c>
      <c r="D2010" t="s">
        <v>556</v>
      </c>
      <c r="E2010" s="1">
        <v>1004231976.22276</v>
      </c>
      <c r="F2010">
        <v>24.421492090717202</v>
      </c>
      <c r="G2010" t="s">
        <v>462</v>
      </c>
    </row>
    <row r="2011" spans="1:7" x14ac:dyDescent="0.3">
      <c r="A2011">
        <v>2009</v>
      </c>
      <c r="B2011">
        <v>2023</v>
      </c>
      <c r="C2011">
        <v>7</v>
      </c>
      <c r="D2011" t="s">
        <v>557</v>
      </c>
      <c r="E2011" s="1">
        <v>913746055.18789399</v>
      </c>
      <c r="F2011">
        <v>58.735169791071598</v>
      </c>
      <c r="G2011" t="s">
        <v>462</v>
      </c>
    </row>
    <row r="2012" spans="1:7" x14ac:dyDescent="0.3">
      <c r="A2012">
        <v>2010</v>
      </c>
      <c r="B2012">
        <v>2023</v>
      </c>
      <c r="C2012">
        <v>8</v>
      </c>
      <c r="E2012" s="1">
        <v>60992067.262107402</v>
      </c>
      <c r="F2012">
        <v>27.799560712665201</v>
      </c>
      <c r="G2012" t="s">
        <v>462</v>
      </c>
    </row>
    <row r="2013" spans="1:7" x14ac:dyDescent="0.3">
      <c r="A2013">
        <v>2011</v>
      </c>
      <c r="B2013">
        <v>2023</v>
      </c>
      <c r="C2013">
        <v>8</v>
      </c>
      <c r="D2013" t="s">
        <v>529</v>
      </c>
      <c r="E2013" s="1">
        <v>391883147.09036702</v>
      </c>
      <c r="F2013">
        <v>74.186304752845203</v>
      </c>
      <c r="G2013" t="s">
        <v>462</v>
      </c>
    </row>
    <row r="2014" spans="1:7" x14ac:dyDescent="0.3">
      <c r="A2014">
        <v>2012</v>
      </c>
      <c r="B2014">
        <v>2023</v>
      </c>
      <c r="C2014">
        <v>8</v>
      </c>
      <c r="D2014" t="s">
        <v>530</v>
      </c>
      <c r="E2014" s="1">
        <v>721005101.94005406</v>
      </c>
      <c r="F2014">
        <v>85.181755980363704</v>
      </c>
      <c r="G2014" t="s">
        <v>462</v>
      </c>
    </row>
    <row r="2015" spans="1:7" x14ac:dyDescent="0.3">
      <c r="A2015">
        <v>2013</v>
      </c>
      <c r="B2015">
        <v>2023</v>
      </c>
      <c r="C2015">
        <v>8</v>
      </c>
      <c r="D2015" t="s">
        <v>531</v>
      </c>
      <c r="E2015" s="1">
        <v>517904900.35716701</v>
      </c>
      <c r="F2015">
        <v>130.25207920504999</v>
      </c>
      <c r="G2015" t="s">
        <v>462</v>
      </c>
    </row>
    <row r="2016" spans="1:7" x14ac:dyDescent="0.3">
      <c r="A2016">
        <v>2014</v>
      </c>
      <c r="B2016">
        <v>2023</v>
      </c>
      <c r="C2016">
        <v>8</v>
      </c>
      <c r="D2016" t="s">
        <v>532</v>
      </c>
      <c r="E2016" s="1">
        <v>913605349.20931494</v>
      </c>
      <c r="F2016">
        <v>105.579153800486</v>
      </c>
      <c r="G2016" t="s">
        <v>462</v>
      </c>
    </row>
    <row r="2017" spans="1:7" x14ac:dyDescent="0.3">
      <c r="A2017">
        <v>2015</v>
      </c>
      <c r="B2017">
        <v>2023</v>
      </c>
      <c r="C2017">
        <v>8</v>
      </c>
      <c r="D2017" t="s">
        <v>533</v>
      </c>
      <c r="E2017" s="1">
        <v>442592850.86188501</v>
      </c>
      <c r="F2017">
        <v>119.333794739654</v>
      </c>
      <c r="G2017" t="s">
        <v>462</v>
      </c>
    </row>
    <row r="2018" spans="1:7" x14ac:dyDescent="0.3">
      <c r="A2018">
        <v>2016</v>
      </c>
      <c r="B2018">
        <v>2023</v>
      </c>
      <c r="C2018">
        <v>8</v>
      </c>
      <c r="D2018" t="s">
        <v>534</v>
      </c>
      <c r="E2018" s="1">
        <v>268896321.02501398</v>
      </c>
      <c r="F2018">
        <v>71.812382494346394</v>
      </c>
      <c r="G2018" t="s">
        <v>462</v>
      </c>
    </row>
    <row r="2019" spans="1:7" x14ac:dyDescent="0.3">
      <c r="A2019">
        <v>2017</v>
      </c>
      <c r="B2019">
        <v>2023</v>
      </c>
      <c r="C2019">
        <v>8</v>
      </c>
      <c r="D2019" t="s">
        <v>535</v>
      </c>
      <c r="E2019" s="1">
        <v>374438633.30586201</v>
      </c>
      <c r="F2019">
        <v>101.414606704392</v>
      </c>
      <c r="G2019" t="s">
        <v>462</v>
      </c>
    </row>
    <row r="2020" spans="1:7" x14ac:dyDescent="0.3">
      <c r="A2020">
        <v>2018</v>
      </c>
      <c r="B2020">
        <v>2023</v>
      </c>
      <c r="C2020">
        <v>8</v>
      </c>
      <c r="D2020" t="s">
        <v>536</v>
      </c>
      <c r="E2020" s="1">
        <v>373211235.00196397</v>
      </c>
      <c r="F2020">
        <v>45.498808190026999</v>
      </c>
      <c r="G2020" t="s">
        <v>462</v>
      </c>
    </row>
    <row r="2021" spans="1:7" x14ac:dyDescent="0.3">
      <c r="A2021">
        <v>2019</v>
      </c>
      <c r="B2021">
        <v>2023</v>
      </c>
      <c r="C2021">
        <v>8</v>
      </c>
      <c r="D2021" t="s">
        <v>537</v>
      </c>
      <c r="E2021" s="1">
        <v>764163399.39539194</v>
      </c>
      <c r="F2021">
        <v>98.197588157305404</v>
      </c>
      <c r="G2021" t="s">
        <v>462</v>
      </c>
    </row>
    <row r="2022" spans="1:7" x14ac:dyDescent="0.3">
      <c r="A2022">
        <v>2020</v>
      </c>
      <c r="B2022">
        <v>2023</v>
      </c>
      <c r="C2022">
        <v>8</v>
      </c>
      <c r="D2022" t="s">
        <v>538</v>
      </c>
      <c r="E2022" s="1">
        <v>858617816.921067</v>
      </c>
      <c r="F2022">
        <v>108.95790830583999</v>
      </c>
      <c r="G2022" t="s">
        <v>462</v>
      </c>
    </row>
    <row r="2023" spans="1:7" x14ac:dyDescent="0.3">
      <c r="A2023">
        <v>2021</v>
      </c>
      <c r="B2023">
        <v>2023</v>
      </c>
      <c r="C2023">
        <v>8</v>
      </c>
      <c r="D2023" t="s">
        <v>539</v>
      </c>
      <c r="E2023" s="1">
        <v>876370174.59050906</v>
      </c>
      <c r="F2023">
        <v>61.316660700609603</v>
      </c>
      <c r="G2023" t="s">
        <v>462</v>
      </c>
    </row>
    <row r="2024" spans="1:7" x14ac:dyDescent="0.3">
      <c r="A2024">
        <v>2022</v>
      </c>
      <c r="B2024">
        <v>2023</v>
      </c>
      <c r="C2024">
        <v>8</v>
      </c>
      <c r="D2024" t="s">
        <v>540</v>
      </c>
      <c r="E2024" s="1">
        <v>804741499.92764294</v>
      </c>
      <c r="F2024">
        <v>106.128173196009</v>
      </c>
      <c r="G2024" t="s">
        <v>462</v>
      </c>
    </row>
    <row r="2025" spans="1:7" x14ac:dyDescent="0.3">
      <c r="A2025">
        <v>2023</v>
      </c>
      <c r="B2025">
        <v>2023</v>
      </c>
      <c r="C2025">
        <v>8</v>
      </c>
      <c r="D2025" t="s">
        <v>541</v>
      </c>
      <c r="E2025" s="1">
        <v>617861605.73586905</v>
      </c>
      <c r="F2025">
        <v>62.565215618918103</v>
      </c>
      <c r="G2025" t="s">
        <v>462</v>
      </c>
    </row>
    <row r="2026" spans="1:7" x14ac:dyDescent="0.3">
      <c r="A2026">
        <v>2024</v>
      </c>
      <c r="B2026">
        <v>2023</v>
      </c>
      <c r="C2026">
        <v>8</v>
      </c>
      <c r="D2026" t="s">
        <v>542</v>
      </c>
      <c r="E2026" s="1">
        <v>785791940.80956101</v>
      </c>
      <c r="F2026">
        <v>91.679167689797893</v>
      </c>
      <c r="G2026" t="s">
        <v>462</v>
      </c>
    </row>
    <row r="2027" spans="1:7" x14ac:dyDescent="0.3">
      <c r="A2027">
        <v>2025</v>
      </c>
      <c r="B2027">
        <v>2023</v>
      </c>
      <c r="C2027">
        <v>8</v>
      </c>
      <c r="D2027" t="s">
        <v>543</v>
      </c>
      <c r="E2027" s="1">
        <v>750150320.80952597</v>
      </c>
      <c r="F2027">
        <v>115.65741313221299</v>
      </c>
      <c r="G2027" t="s">
        <v>462</v>
      </c>
    </row>
    <row r="2028" spans="1:7" x14ac:dyDescent="0.3">
      <c r="A2028">
        <v>2026</v>
      </c>
      <c r="B2028">
        <v>2023</v>
      </c>
      <c r="C2028">
        <v>8</v>
      </c>
      <c r="D2028" t="s">
        <v>544</v>
      </c>
      <c r="E2028" s="1">
        <v>601347817.74143004</v>
      </c>
      <c r="F2028">
        <v>79.084000819561794</v>
      </c>
      <c r="G2028" t="s">
        <v>462</v>
      </c>
    </row>
    <row r="2029" spans="1:7" x14ac:dyDescent="0.3">
      <c r="A2029">
        <v>2027</v>
      </c>
      <c r="B2029">
        <v>2023</v>
      </c>
      <c r="C2029">
        <v>8</v>
      </c>
      <c r="D2029" t="s">
        <v>545</v>
      </c>
      <c r="E2029" s="1">
        <v>261838880.85448599</v>
      </c>
      <c r="F2029">
        <v>111.405871173146</v>
      </c>
      <c r="G2029" t="s">
        <v>462</v>
      </c>
    </row>
    <row r="2030" spans="1:7" x14ac:dyDescent="0.3">
      <c r="A2030">
        <v>2028</v>
      </c>
      <c r="B2030">
        <v>2023</v>
      </c>
      <c r="C2030">
        <v>8</v>
      </c>
      <c r="D2030" t="s">
        <v>546</v>
      </c>
      <c r="E2030" s="1">
        <v>1009812130.74394</v>
      </c>
      <c r="F2030">
        <v>94.441291091304905</v>
      </c>
      <c r="G2030" t="s">
        <v>462</v>
      </c>
    </row>
    <row r="2031" spans="1:7" x14ac:dyDescent="0.3">
      <c r="A2031">
        <v>2029</v>
      </c>
      <c r="B2031">
        <v>2023</v>
      </c>
      <c r="C2031">
        <v>8</v>
      </c>
      <c r="D2031" t="s">
        <v>547</v>
      </c>
      <c r="E2031" s="1">
        <v>213505756.37323001</v>
      </c>
      <c r="F2031">
        <v>97.798380384305304</v>
      </c>
      <c r="G2031" t="s">
        <v>462</v>
      </c>
    </row>
    <row r="2032" spans="1:7" x14ac:dyDescent="0.3">
      <c r="A2032">
        <v>2030</v>
      </c>
      <c r="B2032">
        <v>2023</v>
      </c>
      <c r="C2032">
        <v>8</v>
      </c>
      <c r="D2032" t="s">
        <v>548</v>
      </c>
      <c r="E2032" s="1">
        <v>330653653.57891899</v>
      </c>
      <c r="F2032">
        <v>84.816443520234799</v>
      </c>
      <c r="G2032" t="s">
        <v>462</v>
      </c>
    </row>
    <row r="2033" spans="1:7" x14ac:dyDescent="0.3">
      <c r="A2033">
        <v>2031</v>
      </c>
      <c r="B2033">
        <v>2023</v>
      </c>
      <c r="C2033">
        <v>8</v>
      </c>
      <c r="D2033" t="s">
        <v>549</v>
      </c>
      <c r="E2033" s="1">
        <v>340317473.27624798</v>
      </c>
      <c r="F2033">
        <v>128.55949041386299</v>
      </c>
      <c r="G2033" t="s">
        <v>462</v>
      </c>
    </row>
    <row r="2034" spans="1:7" x14ac:dyDescent="0.3">
      <c r="A2034">
        <v>2032</v>
      </c>
      <c r="B2034">
        <v>2023</v>
      </c>
      <c r="C2034">
        <v>8</v>
      </c>
      <c r="D2034" t="s">
        <v>550</v>
      </c>
      <c r="E2034" s="1">
        <v>462902185.90183997</v>
      </c>
      <c r="F2034">
        <v>112.433965027231</v>
      </c>
      <c r="G2034" t="s">
        <v>462</v>
      </c>
    </row>
    <row r="2035" spans="1:7" x14ac:dyDescent="0.3">
      <c r="A2035">
        <v>2033</v>
      </c>
      <c r="B2035">
        <v>2023</v>
      </c>
      <c r="C2035">
        <v>8</v>
      </c>
      <c r="D2035" t="s">
        <v>551</v>
      </c>
      <c r="E2035" s="1">
        <v>2890170317.8875699</v>
      </c>
      <c r="F2035">
        <v>65.222763067287403</v>
      </c>
      <c r="G2035" t="s">
        <v>462</v>
      </c>
    </row>
    <row r="2036" spans="1:7" x14ac:dyDescent="0.3">
      <c r="A2036">
        <v>2034</v>
      </c>
      <c r="B2036">
        <v>2023</v>
      </c>
      <c r="C2036">
        <v>8</v>
      </c>
      <c r="D2036" t="s">
        <v>552</v>
      </c>
      <c r="E2036" s="1">
        <v>3535028312.8468199</v>
      </c>
      <c r="F2036">
        <v>75.4017127954709</v>
      </c>
      <c r="G2036" t="s">
        <v>462</v>
      </c>
    </row>
    <row r="2037" spans="1:7" x14ac:dyDescent="0.3">
      <c r="A2037">
        <v>2035</v>
      </c>
      <c r="B2037">
        <v>2023</v>
      </c>
      <c r="C2037">
        <v>8</v>
      </c>
      <c r="D2037" t="s">
        <v>553</v>
      </c>
      <c r="E2037" s="1">
        <v>2894598812.1732001</v>
      </c>
      <c r="F2037">
        <v>26.886240362186498</v>
      </c>
      <c r="G2037" t="s">
        <v>462</v>
      </c>
    </row>
    <row r="2038" spans="1:7" x14ac:dyDescent="0.3">
      <c r="A2038">
        <v>2036</v>
      </c>
      <c r="B2038">
        <v>2023</v>
      </c>
      <c r="C2038">
        <v>8</v>
      </c>
      <c r="D2038" t="s">
        <v>554</v>
      </c>
      <c r="E2038" s="1">
        <v>1452632504.0955</v>
      </c>
      <c r="F2038">
        <v>69.710443185187998</v>
      </c>
      <c r="G2038" t="s">
        <v>462</v>
      </c>
    </row>
    <row r="2039" spans="1:7" x14ac:dyDescent="0.3">
      <c r="A2039">
        <v>2037</v>
      </c>
      <c r="B2039">
        <v>2023</v>
      </c>
      <c r="C2039">
        <v>8</v>
      </c>
      <c r="D2039" t="s">
        <v>555</v>
      </c>
      <c r="E2039" s="1">
        <v>2721023818.0155802</v>
      </c>
      <c r="F2039">
        <v>34.613578401289402</v>
      </c>
      <c r="G2039" t="s">
        <v>462</v>
      </c>
    </row>
    <row r="2040" spans="1:7" x14ac:dyDescent="0.3">
      <c r="A2040">
        <v>2038</v>
      </c>
      <c r="B2040">
        <v>2023</v>
      </c>
      <c r="C2040">
        <v>8</v>
      </c>
      <c r="D2040" t="s">
        <v>556</v>
      </c>
      <c r="E2040" s="1">
        <v>1004231976.22276</v>
      </c>
      <c r="F2040">
        <v>62.279824581670802</v>
      </c>
      <c r="G2040" t="s">
        <v>462</v>
      </c>
    </row>
    <row r="2041" spans="1:7" x14ac:dyDescent="0.3">
      <c r="A2041">
        <v>2039</v>
      </c>
      <c r="B2041">
        <v>2023</v>
      </c>
      <c r="C2041">
        <v>8</v>
      </c>
      <c r="D2041" t="s">
        <v>557</v>
      </c>
      <c r="E2041" s="1">
        <v>913746055.18789399</v>
      </c>
      <c r="F2041">
        <v>84.4767777890643</v>
      </c>
      <c r="G2041" t="s">
        <v>462</v>
      </c>
    </row>
    <row r="2042" spans="1:7" x14ac:dyDescent="0.3">
      <c r="A2042">
        <v>2040</v>
      </c>
      <c r="B2042">
        <v>2023</v>
      </c>
      <c r="C2042">
        <v>9</v>
      </c>
      <c r="E2042" s="1">
        <v>60992067.262107402</v>
      </c>
      <c r="F2042">
        <v>88.756612193641402</v>
      </c>
      <c r="G2042" t="s">
        <v>462</v>
      </c>
    </row>
    <row r="2043" spans="1:7" x14ac:dyDescent="0.3">
      <c r="A2043">
        <v>2041</v>
      </c>
      <c r="B2043">
        <v>2023</v>
      </c>
      <c r="C2043">
        <v>9</v>
      </c>
      <c r="D2043" t="s">
        <v>529</v>
      </c>
      <c r="E2043" s="1">
        <v>391883147.09036702</v>
      </c>
      <c r="F2043">
        <v>210.50506466831399</v>
      </c>
      <c r="G2043" t="s">
        <v>462</v>
      </c>
    </row>
    <row r="2044" spans="1:7" x14ac:dyDescent="0.3">
      <c r="A2044">
        <v>2042</v>
      </c>
      <c r="B2044">
        <v>2023</v>
      </c>
      <c r="C2044">
        <v>9</v>
      </c>
      <c r="D2044" t="s">
        <v>530</v>
      </c>
      <c r="E2044" s="1">
        <v>721005101.94005406</v>
      </c>
      <c r="F2044">
        <v>189.56259921163101</v>
      </c>
      <c r="G2044" t="s">
        <v>462</v>
      </c>
    </row>
    <row r="2045" spans="1:7" x14ac:dyDescent="0.3">
      <c r="A2045">
        <v>2043</v>
      </c>
      <c r="B2045">
        <v>2023</v>
      </c>
      <c r="C2045">
        <v>9</v>
      </c>
      <c r="D2045" t="s">
        <v>531</v>
      </c>
      <c r="E2045" s="1">
        <v>517904900.35716701</v>
      </c>
      <c r="F2045">
        <v>222.90724602543699</v>
      </c>
      <c r="G2045" t="s">
        <v>462</v>
      </c>
    </row>
    <row r="2046" spans="1:7" x14ac:dyDescent="0.3">
      <c r="A2046">
        <v>2044</v>
      </c>
      <c r="B2046">
        <v>2023</v>
      </c>
      <c r="C2046">
        <v>9</v>
      </c>
      <c r="D2046" t="s">
        <v>532</v>
      </c>
      <c r="E2046" s="1">
        <v>913605349.20931494</v>
      </c>
      <c r="F2046">
        <v>187.97551053574199</v>
      </c>
      <c r="G2046" t="s">
        <v>462</v>
      </c>
    </row>
    <row r="2047" spans="1:7" x14ac:dyDescent="0.3">
      <c r="A2047">
        <v>2045</v>
      </c>
      <c r="B2047">
        <v>2023</v>
      </c>
      <c r="C2047">
        <v>9</v>
      </c>
      <c r="D2047" t="s">
        <v>533</v>
      </c>
      <c r="E2047" s="1">
        <v>442592850.86188501</v>
      </c>
      <c r="F2047">
        <v>197.31854023148301</v>
      </c>
      <c r="G2047" t="s">
        <v>462</v>
      </c>
    </row>
    <row r="2048" spans="1:7" x14ac:dyDescent="0.3">
      <c r="A2048">
        <v>2046</v>
      </c>
      <c r="B2048">
        <v>2023</v>
      </c>
      <c r="C2048">
        <v>9</v>
      </c>
      <c r="D2048" t="s">
        <v>534</v>
      </c>
      <c r="E2048" s="1">
        <v>268896321.02501398</v>
      </c>
      <c r="F2048">
        <v>200.23738269604101</v>
      </c>
      <c r="G2048" t="s">
        <v>462</v>
      </c>
    </row>
    <row r="2049" spans="1:7" x14ac:dyDescent="0.3">
      <c r="A2049">
        <v>2047</v>
      </c>
      <c r="B2049">
        <v>2023</v>
      </c>
      <c r="C2049">
        <v>9</v>
      </c>
      <c r="D2049" t="s">
        <v>535</v>
      </c>
      <c r="E2049" s="1">
        <v>374438633.30586201</v>
      </c>
      <c r="F2049">
        <v>186.30836401684701</v>
      </c>
      <c r="G2049" t="s">
        <v>462</v>
      </c>
    </row>
    <row r="2050" spans="1:7" x14ac:dyDescent="0.3">
      <c r="A2050">
        <v>2048</v>
      </c>
      <c r="B2050">
        <v>2023</v>
      </c>
      <c r="C2050">
        <v>9</v>
      </c>
      <c r="D2050" t="s">
        <v>536</v>
      </c>
      <c r="E2050" s="1">
        <v>373211235.00196397</v>
      </c>
      <c r="F2050">
        <v>130.927345611129</v>
      </c>
      <c r="G2050" t="s">
        <v>462</v>
      </c>
    </row>
    <row r="2051" spans="1:7" x14ac:dyDescent="0.3">
      <c r="A2051">
        <v>2049</v>
      </c>
      <c r="B2051">
        <v>2023</v>
      </c>
      <c r="C2051">
        <v>9</v>
      </c>
      <c r="D2051" t="s">
        <v>537</v>
      </c>
      <c r="E2051" s="1">
        <v>764163399.39539194</v>
      </c>
      <c r="F2051">
        <v>189.44683291819501</v>
      </c>
      <c r="G2051" t="s">
        <v>462</v>
      </c>
    </row>
    <row r="2052" spans="1:7" x14ac:dyDescent="0.3">
      <c r="A2052">
        <v>2050</v>
      </c>
      <c r="B2052">
        <v>2023</v>
      </c>
      <c r="C2052">
        <v>9</v>
      </c>
      <c r="D2052" t="s">
        <v>538</v>
      </c>
      <c r="E2052" s="1">
        <v>858617816.921067</v>
      </c>
      <c r="F2052">
        <v>221.08611462079199</v>
      </c>
      <c r="G2052" t="s">
        <v>462</v>
      </c>
    </row>
    <row r="2053" spans="1:7" x14ac:dyDescent="0.3">
      <c r="A2053">
        <v>2051</v>
      </c>
      <c r="B2053">
        <v>2023</v>
      </c>
      <c r="C2053">
        <v>9</v>
      </c>
      <c r="D2053" t="s">
        <v>539</v>
      </c>
      <c r="E2053" s="1">
        <v>876370174.59050906</v>
      </c>
      <c r="F2053">
        <v>165.593878919643</v>
      </c>
      <c r="G2053" t="s">
        <v>462</v>
      </c>
    </row>
    <row r="2054" spans="1:7" x14ac:dyDescent="0.3">
      <c r="A2054">
        <v>2052</v>
      </c>
      <c r="B2054">
        <v>2023</v>
      </c>
      <c r="C2054">
        <v>9</v>
      </c>
      <c r="D2054" t="s">
        <v>540</v>
      </c>
      <c r="E2054" s="1">
        <v>804741499.92764294</v>
      </c>
      <c r="F2054">
        <v>218.447135426393</v>
      </c>
      <c r="G2054" t="s">
        <v>462</v>
      </c>
    </row>
    <row r="2055" spans="1:7" x14ac:dyDescent="0.3">
      <c r="A2055">
        <v>2053</v>
      </c>
      <c r="B2055">
        <v>2023</v>
      </c>
      <c r="C2055">
        <v>9</v>
      </c>
      <c r="D2055" t="s">
        <v>541</v>
      </c>
      <c r="E2055" s="1">
        <v>617861605.73586905</v>
      </c>
      <c r="F2055">
        <v>146.35119283125499</v>
      </c>
      <c r="G2055" t="s">
        <v>462</v>
      </c>
    </row>
    <row r="2056" spans="1:7" x14ac:dyDescent="0.3">
      <c r="A2056">
        <v>2054</v>
      </c>
      <c r="B2056">
        <v>2023</v>
      </c>
      <c r="C2056">
        <v>9</v>
      </c>
      <c r="D2056" t="s">
        <v>542</v>
      </c>
      <c r="E2056" s="1">
        <v>785791940.80956101</v>
      </c>
      <c r="F2056">
        <v>207.46613179351999</v>
      </c>
      <c r="G2056" t="s">
        <v>462</v>
      </c>
    </row>
    <row r="2057" spans="1:7" x14ac:dyDescent="0.3">
      <c r="A2057">
        <v>2055</v>
      </c>
      <c r="B2057">
        <v>2023</v>
      </c>
      <c r="C2057">
        <v>9</v>
      </c>
      <c r="D2057" t="s">
        <v>543</v>
      </c>
      <c r="E2057" s="1">
        <v>750150320.80952597</v>
      </c>
      <c r="F2057">
        <v>239.007281192834</v>
      </c>
      <c r="G2057" t="s">
        <v>462</v>
      </c>
    </row>
    <row r="2058" spans="1:7" x14ac:dyDescent="0.3">
      <c r="A2058">
        <v>2056</v>
      </c>
      <c r="B2058">
        <v>2023</v>
      </c>
      <c r="C2058">
        <v>9</v>
      </c>
      <c r="D2058" t="s">
        <v>544</v>
      </c>
      <c r="E2058" s="1">
        <v>601347817.74143004</v>
      </c>
      <c r="F2058">
        <v>216.31164719422901</v>
      </c>
      <c r="G2058" t="s">
        <v>462</v>
      </c>
    </row>
    <row r="2059" spans="1:7" x14ac:dyDescent="0.3">
      <c r="A2059">
        <v>2057</v>
      </c>
      <c r="B2059">
        <v>2023</v>
      </c>
      <c r="C2059">
        <v>9</v>
      </c>
      <c r="D2059" t="s">
        <v>545</v>
      </c>
      <c r="E2059" s="1">
        <v>261838880.85448599</v>
      </c>
      <c r="F2059">
        <v>289.17969455601599</v>
      </c>
      <c r="G2059" t="s">
        <v>462</v>
      </c>
    </row>
    <row r="2060" spans="1:7" x14ac:dyDescent="0.3">
      <c r="A2060">
        <v>2058</v>
      </c>
      <c r="B2060">
        <v>2023</v>
      </c>
      <c r="C2060">
        <v>9</v>
      </c>
      <c r="D2060" t="s">
        <v>546</v>
      </c>
      <c r="E2060" s="1">
        <v>1009812130.74394</v>
      </c>
      <c r="F2060">
        <v>242.67487344716801</v>
      </c>
      <c r="G2060" t="s">
        <v>462</v>
      </c>
    </row>
    <row r="2061" spans="1:7" x14ac:dyDescent="0.3">
      <c r="A2061">
        <v>2059</v>
      </c>
      <c r="B2061">
        <v>2023</v>
      </c>
      <c r="C2061">
        <v>9</v>
      </c>
      <c r="D2061" t="s">
        <v>547</v>
      </c>
      <c r="E2061" s="1">
        <v>213505756.37323001</v>
      </c>
      <c r="F2061">
        <v>256.21816727723899</v>
      </c>
      <c r="G2061" t="s">
        <v>462</v>
      </c>
    </row>
    <row r="2062" spans="1:7" x14ac:dyDescent="0.3">
      <c r="A2062">
        <v>2060</v>
      </c>
      <c r="B2062">
        <v>2023</v>
      </c>
      <c r="C2062">
        <v>9</v>
      </c>
      <c r="D2062" t="s">
        <v>548</v>
      </c>
      <c r="E2062" s="1">
        <v>330653653.57891899</v>
      </c>
      <c r="F2062">
        <v>217.24329062471901</v>
      </c>
      <c r="G2062" t="s">
        <v>462</v>
      </c>
    </row>
    <row r="2063" spans="1:7" x14ac:dyDescent="0.3">
      <c r="A2063">
        <v>2061</v>
      </c>
      <c r="B2063">
        <v>2023</v>
      </c>
      <c r="C2063">
        <v>9</v>
      </c>
      <c r="D2063" t="s">
        <v>549</v>
      </c>
      <c r="E2063" s="1">
        <v>340317473.27624798</v>
      </c>
      <c r="F2063">
        <v>261.78638058389498</v>
      </c>
      <c r="G2063" t="s">
        <v>462</v>
      </c>
    </row>
    <row r="2064" spans="1:7" x14ac:dyDescent="0.3">
      <c r="A2064">
        <v>2062</v>
      </c>
      <c r="B2064">
        <v>2023</v>
      </c>
      <c r="C2064">
        <v>9</v>
      </c>
      <c r="D2064" t="s">
        <v>550</v>
      </c>
      <c r="E2064" s="1">
        <v>462902185.90183997</v>
      </c>
      <c r="F2064">
        <v>246.26465826600199</v>
      </c>
      <c r="G2064" t="s">
        <v>462</v>
      </c>
    </row>
    <row r="2065" spans="1:7" x14ac:dyDescent="0.3">
      <c r="A2065">
        <v>2063</v>
      </c>
      <c r="B2065">
        <v>2023</v>
      </c>
      <c r="C2065">
        <v>9</v>
      </c>
      <c r="D2065" t="s">
        <v>551</v>
      </c>
      <c r="E2065" s="1">
        <v>2890170317.8875699</v>
      </c>
      <c r="F2065">
        <v>183.07195676921299</v>
      </c>
      <c r="G2065" t="s">
        <v>462</v>
      </c>
    </row>
    <row r="2066" spans="1:7" x14ac:dyDescent="0.3">
      <c r="A2066">
        <v>2064</v>
      </c>
      <c r="B2066">
        <v>2023</v>
      </c>
      <c r="C2066">
        <v>9</v>
      </c>
      <c r="D2066" t="s">
        <v>552</v>
      </c>
      <c r="E2066" s="1">
        <v>3535028312.8468199</v>
      </c>
      <c r="F2066">
        <v>200.03655424417701</v>
      </c>
      <c r="G2066" t="s">
        <v>462</v>
      </c>
    </row>
    <row r="2067" spans="1:7" x14ac:dyDescent="0.3">
      <c r="A2067">
        <v>2065</v>
      </c>
      <c r="B2067">
        <v>2023</v>
      </c>
      <c r="C2067">
        <v>9</v>
      </c>
      <c r="D2067" t="s">
        <v>553</v>
      </c>
      <c r="E2067" s="1">
        <v>2894598812.1732001</v>
      </c>
      <c r="F2067">
        <v>91.075023116554306</v>
      </c>
      <c r="G2067" t="s">
        <v>462</v>
      </c>
    </row>
    <row r="2068" spans="1:7" x14ac:dyDescent="0.3">
      <c r="A2068">
        <v>2066</v>
      </c>
      <c r="B2068">
        <v>2023</v>
      </c>
      <c r="C2068">
        <v>9</v>
      </c>
      <c r="D2068" t="s">
        <v>554</v>
      </c>
      <c r="E2068" s="1">
        <v>1452632504.0955</v>
      </c>
      <c r="F2068">
        <v>178.77127876869301</v>
      </c>
      <c r="G2068" t="s">
        <v>462</v>
      </c>
    </row>
    <row r="2069" spans="1:7" x14ac:dyDescent="0.3">
      <c r="A2069">
        <v>2067</v>
      </c>
      <c r="B2069">
        <v>2023</v>
      </c>
      <c r="C2069">
        <v>9</v>
      </c>
      <c r="D2069" t="s">
        <v>555</v>
      </c>
      <c r="E2069" s="1">
        <v>2721023818.0155802</v>
      </c>
      <c r="F2069">
        <v>106.542445187922</v>
      </c>
      <c r="G2069" t="s">
        <v>462</v>
      </c>
    </row>
    <row r="2070" spans="1:7" x14ac:dyDescent="0.3">
      <c r="A2070">
        <v>2068</v>
      </c>
      <c r="B2070">
        <v>2023</v>
      </c>
      <c r="C2070">
        <v>9</v>
      </c>
      <c r="D2070" t="s">
        <v>556</v>
      </c>
      <c r="E2070" s="1">
        <v>1004231976.22276</v>
      </c>
      <c r="F2070">
        <v>160.029851197824</v>
      </c>
      <c r="G2070" t="s">
        <v>462</v>
      </c>
    </row>
    <row r="2071" spans="1:7" x14ac:dyDescent="0.3">
      <c r="A2071">
        <v>2069</v>
      </c>
      <c r="B2071">
        <v>2023</v>
      </c>
      <c r="C2071">
        <v>9</v>
      </c>
      <c r="D2071" t="s">
        <v>557</v>
      </c>
      <c r="E2071" s="1">
        <v>913746055.18789399</v>
      </c>
      <c r="F2071">
        <v>209.40667803865901</v>
      </c>
      <c r="G2071" t="s">
        <v>462</v>
      </c>
    </row>
    <row r="2072" spans="1:7" x14ac:dyDescent="0.3">
      <c r="A2072">
        <v>2070</v>
      </c>
      <c r="B2072">
        <v>2023</v>
      </c>
      <c r="C2072">
        <v>10</v>
      </c>
      <c r="E2072" s="1">
        <v>60992067.262107402</v>
      </c>
      <c r="F2072">
        <v>185.38283195982299</v>
      </c>
      <c r="G2072" t="s">
        <v>462</v>
      </c>
    </row>
    <row r="2073" spans="1:7" x14ac:dyDescent="0.3">
      <c r="A2073">
        <v>2071</v>
      </c>
      <c r="B2073">
        <v>2023</v>
      </c>
      <c r="C2073">
        <v>10</v>
      </c>
      <c r="D2073" t="s">
        <v>529</v>
      </c>
      <c r="E2073" s="1">
        <v>391883147.09036702</v>
      </c>
      <c r="F2073">
        <v>204.49330191356299</v>
      </c>
      <c r="G2073" t="s">
        <v>462</v>
      </c>
    </row>
    <row r="2074" spans="1:7" x14ac:dyDescent="0.3">
      <c r="A2074">
        <v>2072</v>
      </c>
      <c r="B2074">
        <v>2023</v>
      </c>
      <c r="C2074">
        <v>10</v>
      </c>
      <c r="D2074" t="s">
        <v>530</v>
      </c>
      <c r="E2074" s="1">
        <v>721005101.94005406</v>
      </c>
      <c r="F2074">
        <v>187.018061857655</v>
      </c>
      <c r="G2074" t="s">
        <v>462</v>
      </c>
    </row>
    <row r="2075" spans="1:7" x14ac:dyDescent="0.3">
      <c r="A2075">
        <v>2073</v>
      </c>
      <c r="B2075">
        <v>2023</v>
      </c>
      <c r="C2075">
        <v>10</v>
      </c>
      <c r="D2075" t="s">
        <v>531</v>
      </c>
      <c r="E2075" s="1">
        <v>517904900.35716701</v>
      </c>
      <c r="F2075">
        <v>231.19849539379601</v>
      </c>
      <c r="G2075" t="s">
        <v>462</v>
      </c>
    </row>
    <row r="2076" spans="1:7" x14ac:dyDescent="0.3">
      <c r="A2076">
        <v>2074</v>
      </c>
      <c r="B2076">
        <v>2023</v>
      </c>
      <c r="C2076">
        <v>10</v>
      </c>
      <c r="D2076" t="s">
        <v>532</v>
      </c>
      <c r="E2076" s="1">
        <v>913605349.20931494</v>
      </c>
      <c r="F2076">
        <v>134.28633068389601</v>
      </c>
      <c r="G2076" t="s">
        <v>462</v>
      </c>
    </row>
    <row r="2077" spans="1:7" x14ac:dyDescent="0.3">
      <c r="A2077">
        <v>2075</v>
      </c>
      <c r="B2077">
        <v>2023</v>
      </c>
      <c r="C2077">
        <v>10</v>
      </c>
      <c r="D2077" t="s">
        <v>533</v>
      </c>
      <c r="E2077" s="1">
        <v>442592850.86188501</v>
      </c>
      <c r="F2077">
        <v>173.623190017826</v>
      </c>
      <c r="G2077" t="s">
        <v>462</v>
      </c>
    </row>
    <row r="2078" spans="1:7" x14ac:dyDescent="0.3">
      <c r="A2078">
        <v>2076</v>
      </c>
      <c r="B2078">
        <v>2023</v>
      </c>
      <c r="C2078">
        <v>10</v>
      </c>
      <c r="D2078" t="s">
        <v>534</v>
      </c>
      <c r="E2078" s="1">
        <v>268896321.02501398</v>
      </c>
      <c r="F2078">
        <v>190.145754699766</v>
      </c>
      <c r="G2078" t="s">
        <v>462</v>
      </c>
    </row>
    <row r="2079" spans="1:7" x14ac:dyDescent="0.3">
      <c r="A2079">
        <v>2077</v>
      </c>
      <c r="B2079">
        <v>2023</v>
      </c>
      <c r="C2079">
        <v>10</v>
      </c>
      <c r="D2079" t="s">
        <v>535</v>
      </c>
      <c r="E2079" s="1">
        <v>374438633.30586201</v>
      </c>
      <c r="F2079">
        <v>147.405674941613</v>
      </c>
      <c r="G2079" t="s">
        <v>462</v>
      </c>
    </row>
    <row r="2080" spans="1:7" x14ac:dyDescent="0.3">
      <c r="A2080">
        <v>2078</v>
      </c>
      <c r="B2080">
        <v>2023</v>
      </c>
      <c r="C2080">
        <v>10</v>
      </c>
      <c r="D2080" t="s">
        <v>536</v>
      </c>
      <c r="E2080" s="1">
        <v>373211235.00196397</v>
      </c>
      <c r="F2080">
        <v>223.11031454358701</v>
      </c>
      <c r="G2080" t="s">
        <v>462</v>
      </c>
    </row>
    <row r="2081" spans="1:7" x14ac:dyDescent="0.3">
      <c r="A2081">
        <v>2079</v>
      </c>
      <c r="B2081">
        <v>2023</v>
      </c>
      <c r="C2081">
        <v>10</v>
      </c>
      <c r="D2081" t="s">
        <v>537</v>
      </c>
      <c r="E2081" s="1">
        <v>764163399.39539194</v>
      </c>
      <c r="F2081">
        <v>220.15557461861599</v>
      </c>
      <c r="G2081" t="s">
        <v>462</v>
      </c>
    </row>
    <row r="2082" spans="1:7" x14ac:dyDescent="0.3">
      <c r="A2082">
        <v>2080</v>
      </c>
      <c r="B2082">
        <v>2023</v>
      </c>
      <c r="C2082">
        <v>10</v>
      </c>
      <c r="D2082" t="s">
        <v>538</v>
      </c>
      <c r="E2082" s="1">
        <v>858617816.921067</v>
      </c>
      <c r="F2082">
        <v>248.298130474045</v>
      </c>
      <c r="G2082" t="s">
        <v>462</v>
      </c>
    </row>
    <row r="2083" spans="1:7" x14ac:dyDescent="0.3">
      <c r="A2083">
        <v>2081</v>
      </c>
      <c r="B2083">
        <v>2023</v>
      </c>
      <c r="C2083">
        <v>10</v>
      </c>
      <c r="D2083" t="s">
        <v>539</v>
      </c>
      <c r="E2083" s="1">
        <v>876370174.59050906</v>
      </c>
      <c r="F2083">
        <v>236.36343632384401</v>
      </c>
      <c r="G2083" t="s">
        <v>462</v>
      </c>
    </row>
    <row r="2084" spans="1:7" x14ac:dyDescent="0.3">
      <c r="A2084">
        <v>2082</v>
      </c>
      <c r="B2084">
        <v>2023</v>
      </c>
      <c r="C2084">
        <v>10</v>
      </c>
      <c r="D2084" t="s">
        <v>540</v>
      </c>
      <c r="E2084" s="1">
        <v>804741499.92764294</v>
      </c>
      <c r="F2084">
        <v>243.13039803304599</v>
      </c>
      <c r="G2084" t="s">
        <v>462</v>
      </c>
    </row>
    <row r="2085" spans="1:7" x14ac:dyDescent="0.3">
      <c r="A2085">
        <v>2083</v>
      </c>
      <c r="B2085">
        <v>2023</v>
      </c>
      <c r="C2085">
        <v>10</v>
      </c>
      <c r="D2085" t="s">
        <v>541</v>
      </c>
      <c r="E2085" s="1">
        <v>617861605.73586905</v>
      </c>
      <c r="F2085">
        <v>175.00357657482601</v>
      </c>
      <c r="G2085" t="s">
        <v>462</v>
      </c>
    </row>
    <row r="2086" spans="1:7" x14ac:dyDescent="0.3">
      <c r="A2086">
        <v>2084</v>
      </c>
      <c r="B2086">
        <v>2023</v>
      </c>
      <c r="C2086">
        <v>10</v>
      </c>
      <c r="D2086" t="s">
        <v>542</v>
      </c>
      <c r="E2086" s="1">
        <v>785791940.80956101</v>
      </c>
      <c r="F2086">
        <v>196.24722179208899</v>
      </c>
      <c r="G2086" t="s">
        <v>462</v>
      </c>
    </row>
    <row r="2087" spans="1:7" x14ac:dyDescent="0.3">
      <c r="A2087">
        <v>2085</v>
      </c>
      <c r="B2087">
        <v>2023</v>
      </c>
      <c r="C2087">
        <v>10</v>
      </c>
      <c r="D2087" t="s">
        <v>543</v>
      </c>
      <c r="E2087" s="1">
        <v>750150320.80952597</v>
      </c>
      <c r="F2087">
        <v>157.69511749806901</v>
      </c>
      <c r="G2087" t="s">
        <v>462</v>
      </c>
    </row>
    <row r="2088" spans="1:7" x14ac:dyDescent="0.3">
      <c r="A2088">
        <v>2086</v>
      </c>
      <c r="B2088">
        <v>2023</v>
      </c>
      <c r="C2088">
        <v>10</v>
      </c>
      <c r="D2088" t="s">
        <v>544</v>
      </c>
      <c r="E2088" s="1">
        <v>601347817.74143004</v>
      </c>
      <c r="F2088">
        <v>138.65420967075801</v>
      </c>
      <c r="G2088" t="s">
        <v>462</v>
      </c>
    </row>
    <row r="2089" spans="1:7" x14ac:dyDescent="0.3">
      <c r="A2089">
        <v>2087</v>
      </c>
      <c r="B2089">
        <v>2023</v>
      </c>
      <c r="C2089">
        <v>10</v>
      </c>
      <c r="D2089" t="s">
        <v>545</v>
      </c>
      <c r="E2089" s="1">
        <v>261838880.85448599</v>
      </c>
      <c r="F2089">
        <v>246.766092054084</v>
      </c>
      <c r="G2089" t="s">
        <v>462</v>
      </c>
    </row>
    <row r="2090" spans="1:7" x14ac:dyDescent="0.3">
      <c r="A2090">
        <v>2088</v>
      </c>
      <c r="B2090">
        <v>2023</v>
      </c>
      <c r="C2090">
        <v>10</v>
      </c>
      <c r="D2090" t="s">
        <v>546</v>
      </c>
      <c r="E2090" s="1">
        <v>1009812130.74394</v>
      </c>
      <c r="F2090">
        <v>165.60495758193099</v>
      </c>
      <c r="G2090" t="s">
        <v>462</v>
      </c>
    </row>
    <row r="2091" spans="1:7" x14ac:dyDescent="0.3">
      <c r="A2091">
        <v>2089</v>
      </c>
      <c r="B2091">
        <v>2023</v>
      </c>
      <c r="C2091">
        <v>10</v>
      </c>
      <c r="D2091" t="s">
        <v>547</v>
      </c>
      <c r="E2091" s="1">
        <v>213505756.37323001</v>
      </c>
      <c r="F2091">
        <v>229.24268313616801</v>
      </c>
      <c r="G2091" t="s">
        <v>462</v>
      </c>
    </row>
    <row r="2092" spans="1:7" x14ac:dyDescent="0.3">
      <c r="A2092">
        <v>2090</v>
      </c>
      <c r="B2092">
        <v>2023</v>
      </c>
      <c r="C2092">
        <v>10</v>
      </c>
      <c r="D2092" t="s">
        <v>548</v>
      </c>
      <c r="E2092" s="1">
        <v>330653653.57891899</v>
      </c>
      <c r="F2092">
        <v>205.36314075086099</v>
      </c>
      <c r="G2092" t="s">
        <v>462</v>
      </c>
    </row>
    <row r="2093" spans="1:7" x14ac:dyDescent="0.3">
      <c r="A2093">
        <v>2091</v>
      </c>
      <c r="B2093">
        <v>2023</v>
      </c>
      <c r="C2093">
        <v>10</v>
      </c>
      <c r="D2093" t="s">
        <v>549</v>
      </c>
      <c r="E2093" s="1">
        <v>340317473.27624798</v>
      </c>
      <c r="F2093">
        <v>222.63006044490999</v>
      </c>
      <c r="G2093" t="s">
        <v>462</v>
      </c>
    </row>
    <row r="2094" spans="1:7" x14ac:dyDescent="0.3">
      <c r="A2094">
        <v>2092</v>
      </c>
      <c r="B2094">
        <v>2023</v>
      </c>
      <c r="C2094">
        <v>10</v>
      </c>
      <c r="D2094" t="s">
        <v>550</v>
      </c>
      <c r="E2094" s="1">
        <v>462902185.90183997</v>
      </c>
      <c r="F2094">
        <v>324.56018977549098</v>
      </c>
      <c r="G2094" t="s">
        <v>462</v>
      </c>
    </row>
    <row r="2095" spans="1:7" x14ac:dyDescent="0.3">
      <c r="A2095">
        <v>2093</v>
      </c>
      <c r="B2095">
        <v>2023</v>
      </c>
      <c r="C2095">
        <v>10</v>
      </c>
      <c r="D2095" t="s">
        <v>551</v>
      </c>
      <c r="E2095" s="1">
        <v>2890170317.8875699</v>
      </c>
      <c r="F2095">
        <v>124.43287709886</v>
      </c>
      <c r="G2095" t="s">
        <v>462</v>
      </c>
    </row>
    <row r="2096" spans="1:7" x14ac:dyDescent="0.3">
      <c r="A2096">
        <v>2094</v>
      </c>
      <c r="B2096">
        <v>2023</v>
      </c>
      <c r="C2096">
        <v>10</v>
      </c>
      <c r="D2096" t="s">
        <v>552</v>
      </c>
      <c r="E2096" s="1">
        <v>3535028312.8468199</v>
      </c>
      <c r="F2096">
        <v>228.26611142239199</v>
      </c>
      <c r="G2096" t="s">
        <v>462</v>
      </c>
    </row>
    <row r="2097" spans="1:7" x14ac:dyDescent="0.3">
      <c r="A2097">
        <v>2095</v>
      </c>
      <c r="B2097">
        <v>2023</v>
      </c>
      <c r="C2097">
        <v>10</v>
      </c>
      <c r="D2097" t="s">
        <v>553</v>
      </c>
      <c r="E2097" s="1">
        <v>2894598812.1732001</v>
      </c>
      <c r="F2097">
        <v>45.446237376705099</v>
      </c>
      <c r="G2097" t="s">
        <v>462</v>
      </c>
    </row>
    <row r="2098" spans="1:7" x14ac:dyDescent="0.3">
      <c r="A2098">
        <v>2096</v>
      </c>
      <c r="B2098">
        <v>2023</v>
      </c>
      <c r="C2098">
        <v>10</v>
      </c>
      <c r="D2098" t="s">
        <v>554</v>
      </c>
      <c r="E2098" s="1">
        <v>1452632504.0955</v>
      </c>
      <c r="F2098">
        <v>93.990924353063903</v>
      </c>
      <c r="G2098" t="s">
        <v>462</v>
      </c>
    </row>
    <row r="2099" spans="1:7" x14ac:dyDescent="0.3">
      <c r="A2099">
        <v>2097</v>
      </c>
      <c r="B2099">
        <v>2023</v>
      </c>
      <c r="C2099">
        <v>10</v>
      </c>
      <c r="D2099" t="s">
        <v>555</v>
      </c>
      <c r="E2099" s="1">
        <v>2721023818.0155802</v>
      </c>
      <c r="F2099">
        <v>34.628319165709598</v>
      </c>
      <c r="G2099" t="s">
        <v>462</v>
      </c>
    </row>
    <row r="2100" spans="1:7" x14ac:dyDescent="0.3">
      <c r="A2100">
        <v>2098</v>
      </c>
      <c r="B2100">
        <v>2023</v>
      </c>
      <c r="C2100">
        <v>10</v>
      </c>
      <c r="D2100" t="s">
        <v>556</v>
      </c>
      <c r="E2100" s="1">
        <v>1004231976.22276</v>
      </c>
      <c r="F2100">
        <v>60.9426616919257</v>
      </c>
      <c r="G2100" t="s">
        <v>462</v>
      </c>
    </row>
    <row r="2101" spans="1:7" x14ac:dyDescent="0.3">
      <c r="A2101">
        <v>2099</v>
      </c>
      <c r="B2101">
        <v>2023</v>
      </c>
      <c r="C2101">
        <v>10</v>
      </c>
      <c r="D2101" t="s">
        <v>557</v>
      </c>
      <c r="E2101" s="1">
        <v>913746055.18789399</v>
      </c>
      <c r="F2101">
        <v>111.968162174471</v>
      </c>
      <c r="G2101" t="s">
        <v>462</v>
      </c>
    </row>
    <row r="2102" spans="1:7" x14ac:dyDescent="0.3">
      <c r="A2102">
        <v>2100</v>
      </c>
      <c r="B2102">
        <v>2023</v>
      </c>
      <c r="C2102">
        <v>11</v>
      </c>
      <c r="E2102" s="1">
        <v>60992067.262107402</v>
      </c>
      <c r="F2102">
        <v>258.515001369625</v>
      </c>
      <c r="G2102" t="s">
        <v>462</v>
      </c>
    </row>
    <row r="2103" spans="1:7" x14ac:dyDescent="0.3">
      <c r="A2103">
        <v>2101</v>
      </c>
      <c r="B2103">
        <v>2023</v>
      </c>
      <c r="C2103">
        <v>11</v>
      </c>
      <c r="D2103" t="s">
        <v>529</v>
      </c>
      <c r="E2103" s="1">
        <v>391883147.09036702</v>
      </c>
      <c r="F2103">
        <v>213.411964861488</v>
      </c>
      <c r="G2103" t="s">
        <v>462</v>
      </c>
    </row>
    <row r="2104" spans="1:7" x14ac:dyDescent="0.3">
      <c r="A2104">
        <v>2102</v>
      </c>
      <c r="B2104">
        <v>2023</v>
      </c>
      <c r="C2104">
        <v>11</v>
      </c>
      <c r="D2104" t="s">
        <v>530</v>
      </c>
      <c r="E2104" s="1">
        <v>721005101.94005406</v>
      </c>
      <c r="F2104">
        <v>189.569427174136</v>
      </c>
      <c r="G2104" t="s">
        <v>462</v>
      </c>
    </row>
    <row r="2105" spans="1:7" x14ac:dyDescent="0.3">
      <c r="A2105">
        <v>2103</v>
      </c>
      <c r="B2105">
        <v>2023</v>
      </c>
      <c r="C2105">
        <v>11</v>
      </c>
      <c r="D2105" t="s">
        <v>531</v>
      </c>
      <c r="E2105" s="1">
        <v>517904900.35716701</v>
      </c>
      <c r="F2105">
        <v>193.631438844126</v>
      </c>
      <c r="G2105" t="s">
        <v>462</v>
      </c>
    </row>
    <row r="2106" spans="1:7" x14ac:dyDescent="0.3">
      <c r="A2106">
        <v>2104</v>
      </c>
      <c r="B2106">
        <v>2023</v>
      </c>
      <c r="C2106">
        <v>11</v>
      </c>
      <c r="D2106" t="s">
        <v>532</v>
      </c>
      <c r="E2106" s="1">
        <v>913605349.20931494</v>
      </c>
      <c r="F2106">
        <v>123.05358322915301</v>
      </c>
      <c r="G2106" t="s">
        <v>462</v>
      </c>
    </row>
    <row r="2107" spans="1:7" x14ac:dyDescent="0.3">
      <c r="A2107">
        <v>2105</v>
      </c>
      <c r="B2107">
        <v>2023</v>
      </c>
      <c r="C2107">
        <v>11</v>
      </c>
      <c r="D2107" t="s">
        <v>533</v>
      </c>
      <c r="E2107" s="1">
        <v>442592850.86188501</v>
      </c>
      <c r="F2107">
        <v>119.530394565202</v>
      </c>
      <c r="G2107" t="s">
        <v>462</v>
      </c>
    </row>
    <row r="2108" spans="1:7" x14ac:dyDescent="0.3">
      <c r="A2108">
        <v>2106</v>
      </c>
      <c r="B2108">
        <v>2023</v>
      </c>
      <c r="C2108">
        <v>11</v>
      </c>
      <c r="D2108" t="s">
        <v>534</v>
      </c>
      <c r="E2108" s="1">
        <v>268896321.02501398</v>
      </c>
      <c r="F2108">
        <v>216.31570778915901</v>
      </c>
      <c r="G2108" t="s">
        <v>462</v>
      </c>
    </row>
    <row r="2109" spans="1:7" x14ac:dyDescent="0.3">
      <c r="A2109">
        <v>2107</v>
      </c>
      <c r="B2109">
        <v>2023</v>
      </c>
      <c r="C2109">
        <v>11</v>
      </c>
      <c r="D2109" t="s">
        <v>535</v>
      </c>
      <c r="E2109" s="1">
        <v>374438633.30586201</v>
      </c>
      <c r="F2109">
        <v>109.631059570601</v>
      </c>
      <c r="G2109" t="s">
        <v>462</v>
      </c>
    </row>
    <row r="2110" spans="1:7" x14ac:dyDescent="0.3">
      <c r="A2110">
        <v>2108</v>
      </c>
      <c r="B2110">
        <v>2023</v>
      </c>
      <c r="C2110">
        <v>11</v>
      </c>
      <c r="D2110" t="s">
        <v>536</v>
      </c>
      <c r="E2110" s="1">
        <v>373211235.00196397</v>
      </c>
      <c r="F2110">
        <v>283.24326601213698</v>
      </c>
      <c r="G2110" t="s">
        <v>462</v>
      </c>
    </row>
    <row r="2111" spans="1:7" x14ac:dyDescent="0.3">
      <c r="A2111">
        <v>2109</v>
      </c>
      <c r="B2111">
        <v>2023</v>
      </c>
      <c r="C2111">
        <v>11</v>
      </c>
      <c r="D2111" t="s">
        <v>537</v>
      </c>
      <c r="E2111" s="1">
        <v>764163399.39539194</v>
      </c>
      <c r="F2111">
        <v>252.05871244031701</v>
      </c>
      <c r="G2111" t="s">
        <v>462</v>
      </c>
    </row>
    <row r="2112" spans="1:7" x14ac:dyDescent="0.3">
      <c r="A2112">
        <v>2110</v>
      </c>
      <c r="B2112">
        <v>2023</v>
      </c>
      <c r="C2112">
        <v>11</v>
      </c>
      <c r="D2112" t="s">
        <v>538</v>
      </c>
      <c r="E2112" s="1">
        <v>858617816.921067</v>
      </c>
      <c r="F2112">
        <v>240.788658448305</v>
      </c>
      <c r="G2112" t="s">
        <v>462</v>
      </c>
    </row>
    <row r="2113" spans="1:7" x14ac:dyDescent="0.3">
      <c r="A2113">
        <v>2111</v>
      </c>
      <c r="B2113">
        <v>2023</v>
      </c>
      <c r="C2113">
        <v>11</v>
      </c>
      <c r="D2113" t="s">
        <v>539</v>
      </c>
      <c r="E2113" s="1">
        <v>876370174.59050906</v>
      </c>
      <c r="F2113">
        <v>267.73818929136502</v>
      </c>
      <c r="G2113" t="s">
        <v>462</v>
      </c>
    </row>
    <row r="2114" spans="1:7" x14ac:dyDescent="0.3">
      <c r="A2114">
        <v>2112</v>
      </c>
      <c r="B2114">
        <v>2023</v>
      </c>
      <c r="C2114">
        <v>11</v>
      </c>
      <c r="D2114" t="s">
        <v>540</v>
      </c>
      <c r="E2114" s="1">
        <v>804741499.92764294</v>
      </c>
      <c r="F2114">
        <v>277.22331948428598</v>
      </c>
      <c r="G2114" t="s">
        <v>462</v>
      </c>
    </row>
    <row r="2115" spans="1:7" x14ac:dyDescent="0.3">
      <c r="A2115">
        <v>2113</v>
      </c>
      <c r="B2115">
        <v>2023</v>
      </c>
      <c r="C2115">
        <v>11</v>
      </c>
      <c r="D2115" t="s">
        <v>541</v>
      </c>
      <c r="E2115" s="1">
        <v>617861605.73586905</v>
      </c>
      <c r="F2115">
        <v>219.982205369014</v>
      </c>
      <c r="G2115" t="s">
        <v>462</v>
      </c>
    </row>
    <row r="2116" spans="1:7" x14ac:dyDescent="0.3">
      <c r="A2116">
        <v>2114</v>
      </c>
      <c r="B2116">
        <v>2023</v>
      </c>
      <c r="C2116">
        <v>11</v>
      </c>
      <c r="D2116" t="s">
        <v>542</v>
      </c>
      <c r="E2116" s="1">
        <v>785791940.80956101</v>
      </c>
      <c r="F2116">
        <v>256.45439721052202</v>
      </c>
      <c r="G2116" t="s">
        <v>462</v>
      </c>
    </row>
    <row r="2117" spans="1:7" x14ac:dyDescent="0.3">
      <c r="A2117">
        <v>2115</v>
      </c>
      <c r="B2117">
        <v>2023</v>
      </c>
      <c r="C2117">
        <v>11</v>
      </c>
      <c r="D2117" t="s">
        <v>543</v>
      </c>
      <c r="E2117" s="1">
        <v>750150320.80952597</v>
      </c>
      <c r="F2117">
        <v>197.481750655133</v>
      </c>
      <c r="G2117" t="s">
        <v>462</v>
      </c>
    </row>
    <row r="2118" spans="1:7" x14ac:dyDescent="0.3">
      <c r="A2118">
        <v>2116</v>
      </c>
      <c r="B2118">
        <v>2023</v>
      </c>
      <c r="C2118">
        <v>11</v>
      </c>
      <c r="D2118" t="s">
        <v>544</v>
      </c>
      <c r="E2118" s="1">
        <v>601347817.74143004</v>
      </c>
      <c r="F2118">
        <v>236.52050074028099</v>
      </c>
      <c r="G2118" t="s">
        <v>462</v>
      </c>
    </row>
    <row r="2119" spans="1:7" x14ac:dyDescent="0.3">
      <c r="A2119">
        <v>2117</v>
      </c>
      <c r="B2119">
        <v>2023</v>
      </c>
      <c r="C2119">
        <v>11</v>
      </c>
      <c r="D2119" t="s">
        <v>545</v>
      </c>
      <c r="E2119" s="1">
        <v>261838880.85448599</v>
      </c>
      <c r="F2119">
        <v>252.733553475359</v>
      </c>
      <c r="G2119" t="s">
        <v>462</v>
      </c>
    </row>
    <row r="2120" spans="1:7" x14ac:dyDescent="0.3">
      <c r="A2120">
        <v>2118</v>
      </c>
      <c r="B2120">
        <v>2023</v>
      </c>
      <c r="C2120">
        <v>11</v>
      </c>
      <c r="D2120" t="s">
        <v>546</v>
      </c>
      <c r="E2120" s="1">
        <v>1009812130.74394</v>
      </c>
      <c r="F2120">
        <v>239.41817460426</v>
      </c>
      <c r="G2120" t="s">
        <v>462</v>
      </c>
    </row>
    <row r="2121" spans="1:7" x14ac:dyDescent="0.3">
      <c r="A2121">
        <v>2119</v>
      </c>
      <c r="B2121">
        <v>2023</v>
      </c>
      <c r="C2121">
        <v>11</v>
      </c>
      <c r="D2121" t="s">
        <v>547</v>
      </c>
      <c r="E2121" s="1">
        <v>213505756.37323001</v>
      </c>
      <c r="F2121">
        <v>258.03633616562797</v>
      </c>
      <c r="G2121" t="s">
        <v>462</v>
      </c>
    </row>
    <row r="2122" spans="1:7" x14ac:dyDescent="0.3">
      <c r="A2122">
        <v>2120</v>
      </c>
      <c r="B2122">
        <v>2023</v>
      </c>
      <c r="C2122">
        <v>11</v>
      </c>
      <c r="D2122" t="s">
        <v>548</v>
      </c>
      <c r="E2122" s="1">
        <v>330653653.57891899</v>
      </c>
      <c r="F2122">
        <v>255.88893629783101</v>
      </c>
      <c r="G2122" t="s">
        <v>462</v>
      </c>
    </row>
    <row r="2123" spans="1:7" x14ac:dyDescent="0.3">
      <c r="A2123">
        <v>2121</v>
      </c>
      <c r="B2123">
        <v>2023</v>
      </c>
      <c r="C2123">
        <v>11</v>
      </c>
      <c r="D2123" t="s">
        <v>549</v>
      </c>
      <c r="E2123" s="1">
        <v>340317473.27624798</v>
      </c>
      <c r="F2123">
        <v>199.777749177842</v>
      </c>
      <c r="G2123" t="s">
        <v>462</v>
      </c>
    </row>
    <row r="2124" spans="1:7" x14ac:dyDescent="0.3">
      <c r="A2124">
        <v>2122</v>
      </c>
      <c r="B2124">
        <v>2023</v>
      </c>
      <c r="C2124">
        <v>11</v>
      </c>
      <c r="D2124" t="s">
        <v>550</v>
      </c>
      <c r="E2124" s="1">
        <v>462902185.90183997</v>
      </c>
      <c r="F2124">
        <v>327.46032066355298</v>
      </c>
      <c r="G2124" t="s">
        <v>462</v>
      </c>
    </row>
    <row r="2125" spans="1:7" x14ac:dyDescent="0.3">
      <c r="A2125">
        <v>2123</v>
      </c>
      <c r="B2125">
        <v>2023</v>
      </c>
      <c r="C2125">
        <v>11</v>
      </c>
      <c r="D2125" t="s">
        <v>551</v>
      </c>
      <c r="E2125" s="1">
        <v>2890170317.8875699</v>
      </c>
      <c r="F2125">
        <v>223.39870897178901</v>
      </c>
      <c r="G2125" t="s">
        <v>462</v>
      </c>
    </row>
    <row r="2126" spans="1:7" x14ac:dyDescent="0.3">
      <c r="A2126">
        <v>2124</v>
      </c>
      <c r="B2126">
        <v>2023</v>
      </c>
      <c r="C2126">
        <v>11</v>
      </c>
      <c r="D2126" t="s">
        <v>552</v>
      </c>
      <c r="E2126" s="1">
        <v>3535028312.8468199</v>
      </c>
      <c r="F2126">
        <v>274.75760553314802</v>
      </c>
      <c r="G2126" t="s">
        <v>462</v>
      </c>
    </row>
    <row r="2127" spans="1:7" x14ac:dyDescent="0.3">
      <c r="A2127">
        <v>2125</v>
      </c>
      <c r="B2127">
        <v>2023</v>
      </c>
      <c r="C2127">
        <v>11</v>
      </c>
      <c r="D2127" t="s">
        <v>553</v>
      </c>
      <c r="E2127" s="1">
        <v>2894598812.1732001</v>
      </c>
      <c r="F2127">
        <v>217.37541766128601</v>
      </c>
      <c r="G2127" t="s">
        <v>462</v>
      </c>
    </row>
    <row r="2128" spans="1:7" x14ac:dyDescent="0.3">
      <c r="A2128">
        <v>2126</v>
      </c>
      <c r="B2128">
        <v>2023</v>
      </c>
      <c r="C2128">
        <v>11</v>
      </c>
      <c r="D2128" t="s">
        <v>554</v>
      </c>
      <c r="E2128" s="1">
        <v>1452632504.0955</v>
      </c>
      <c r="F2128">
        <v>205.84422854578699</v>
      </c>
      <c r="G2128" t="s">
        <v>462</v>
      </c>
    </row>
    <row r="2129" spans="1:7" x14ac:dyDescent="0.3">
      <c r="A2129">
        <v>2127</v>
      </c>
      <c r="B2129">
        <v>2023</v>
      </c>
      <c r="C2129">
        <v>11</v>
      </c>
      <c r="D2129" t="s">
        <v>555</v>
      </c>
      <c r="E2129" s="1">
        <v>2721023818.0155802</v>
      </c>
      <c r="F2129">
        <v>130.04645671710799</v>
      </c>
      <c r="G2129" t="s">
        <v>462</v>
      </c>
    </row>
    <row r="2130" spans="1:7" x14ac:dyDescent="0.3">
      <c r="A2130">
        <v>2128</v>
      </c>
      <c r="B2130">
        <v>2023</v>
      </c>
      <c r="C2130">
        <v>11</v>
      </c>
      <c r="D2130" t="s">
        <v>556</v>
      </c>
      <c r="E2130" s="1">
        <v>1004231976.22276</v>
      </c>
      <c r="F2130">
        <v>165.01104214697301</v>
      </c>
      <c r="G2130" t="s">
        <v>462</v>
      </c>
    </row>
    <row r="2131" spans="1:7" x14ac:dyDescent="0.3">
      <c r="A2131">
        <v>2129</v>
      </c>
      <c r="B2131">
        <v>2023</v>
      </c>
      <c r="C2131">
        <v>11</v>
      </c>
      <c r="D2131" t="s">
        <v>557</v>
      </c>
      <c r="E2131" s="1">
        <v>913746055.18789399</v>
      </c>
      <c r="F2131">
        <v>236.20772140587101</v>
      </c>
      <c r="G2131" t="s">
        <v>462</v>
      </c>
    </row>
    <row r="2132" spans="1:7" x14ac:dyDescent="0.3">
      <c r="A2132">
        <v>2130</v>
      </c>
      <c r="B2132">
        <v>2023</v>
      </c>
      <c r="C2132">
        <v>12</v>
      </c>
      <c r="E2132" s="1">
        <v>60992067.262107402</v>
      </c>
      <c r="F2132">
        <v>112.8019913011</v>
      </c>
      <c r="G2132" t="s">
        <v>462</v>
      </c>
    </row>
    <row r="2133" spans="1:7" x14ac:dyDescent="0.3">
      <c r="A2133">
        <v>2131</v>
      </c>
      <c r="B2133">
        <v>2023</v>
      </c>
      <c r="C2133">
        <v>12</v>
      </c>
      <c r="D2133" t="s">
        <v>529</v>
      </c>
      <c r="E2133" s="1">
        <v>391883147.09036702</v>
      </c>
      <c r="F2133">
        <v>127.366373064161</v>
      </c>
      <c r="G2133" t="s">
        <v>462</v>
      </c>
    </row>
    <row r="2134" spans="1:7" x14ac:dyDescent="0.3">
      <c r="A2134">
        <v>2132</v>
      </c>
      <c r="B2134">
        <v>2023</v>
      </c>
      <c r="C2134">
        <v>12</v>
      </c>
      <c r="D2134" t="s">
        <v>530</v>
      </c>
      <c r="E2134" s="1">
        <v>721005101.94005406</v>
      </c>
      <c r="F2134">
        <v>116.52194906759399</v>
      </c>
      <c r="G2134" t="s">
        <v>462</v>
      </c>
    </row>
    <row r="2135" spans="1:7" x14ac:dyDescent="0.3">
      <c r="A2135">
        <v>2133</v>
      </c>
      <c r="B2135">
        <v>2023</v>
      </c>
      <c r="C2135">
        <v>12</v>
      </c>
      <c r="D2135" t="s">
        <v>531</v>
      </c>
      <c r="E2135" s="1">
        <v>517904900.35716701</v>
      </c>
      <c r="F2135">
        <v>101.97680117506</v>
      </c>
      <c r="G2135" t="s">
        <v>462</v>
      </c>
    </row>
    <row r="2136" spans="1:7" x14ac:dyDescent="0.3">
      <c r="A2136">
        <v>2134</v>
      </c>
      <c r="B2136">
        <v>2023</v>
      </c>
      <c r="C2136">
        <v>12</v>
      </c>
      <c r="D2136" t="s">
        <v>532</v>
      </c>
      <c r="E2136" s="1">
        <v>913605349.20931494</v>
      </c>
      <c r="F2136">
        <v>50.727123692999598</v>
      </c>
      <c r="G2136" t="s">
        <v>462</v>
      </c>
    </row>
    <row r="2137" spans="1:7" x14ac:dyDescent="0.3">
      <c r="A2137">
        <v>2135</v>
      </c>
      <c r="B2137">
        <v>2023</v>
      </c>
      <c r="C2137">
        <v>12</v>
      </c>
      <c r="D2137" t="s">
        <v>533</v>
      </c>
      <c r="E2137" s="1">
        <v>442592850.86188501</v>
      </c>
      <c r="F2137">
        <v>58.3596279792364</v>
      </c>
      <c r="G2137" t="s">
        <v>462</v>
      </c>
    </row>
    <row r="2138" spans="1:7" x14ac:dyDescent="0.3">
      <c r="A2138">
        <v>2136</v>
      </c>
      <c r="B2138">
        <v>2023</v>
      </c>
      <c r="C2138">
        <v>12</v>
      </c>
      <c r="D2138" t="s">
        <v>534</v>
      </c>
      <c r="E2138" s="1">
        <v>268896321.02501398</v>
      </c>
      <c r="F2138">
        <v>136.67310729439001</v>
      </c>
      <c r="G2138" t="s">
        <v>462</v>
      </c>
    </row>
    <row r="2139" spans="1:7" x14ac:dyDescent="0.3">
      <c r="A2139">
        <v>2137</v>
      </c>
      <c r="B2139">
        <v>2023</v>
      </c>
      <c r="C2139">
        <v>12</v>
      </c>
      <c r="D2139" t="s">
        <v>535</v>
      </c>
      <c r="E2139" s="1">
        <v>374438633.30586201</v>
      </c>
      <c r="F2139">
        <v>53.631594834453502</v>
      </c>
      <c r="G2139" t="s">
        <v>462</v>
      </c>
    </row>
    <row r="2140" spans="1:7" x14ac:dyDescent="0.3">
      <c r="A2140">
        <v>2138</v>
      </c>
      <c r="B2140">
        <v>2023</v>
      </c>
      <c r="C2140">
        <v>12</v>
      </c>
      <c r="D2140" t="s">
        <v>536</v>
      </c>
      <c r="E2140" s="1">
        <v>373211235.00196397</v>
      </c>
      <c r="F2140">
        <v>118.51148455065901</v>
      </c>
      <c r="G2140" t="s">
        <v>462</v>
      </c>
    </row>
    <row r="2141" spans="1:7" x14ac:dyDescent="0.3">
      <c r="A2141">
        <v>2139</v>
      </c>
      <c r="B2141">
        <v>2023</v>
      </c>
      <c r="C2141">
        <v>12</v>
      </c>
      <c r="D2141" t="s">
        <v>537</v>
      </c>
      <c r="E2141" s="1">
        <v>764163399.39539194</v>
      </c>
      <c r="F2141">
        <v>125.511175553813</v>
      </c>
      <c r="G2141" t="s">
        <v>462</v>
      </c>
    </row>
    <row r="2142" spans="1:7" x14ac:dyDescent="0.3">
      <c r="A2142">
        <v>2140</v>
      </c>
      <c r="B2142">
        <v>2023</v>
      </c>
      <c r="C2142">
        <v>12</v>
      </c>
      <c r="D2142" t="s">
        <v>538</v>
      </c>
      <c r="E2142" s="1">
        <v>858617816.921067</v>
      </c>
      <c r="F2142">
        <v>123.842352580407</v>
      </c>
      <c r="G2142" t="s">
        <v>462</v>
      </c>
    </row>
    <row r="2143" spans="1:7" x14ac:dyDescent="0.3">
      <c r="A2143">
        <v>2141</v>
      </c>
      <c r="B2143">
        <v>2023</v>
      </c>
      <c r="C2143">
        <v>12</v>
      </c>
      <c r="D2143" t="s">
        <v>539</v>
      </c>
      <c r="E2143" s="1">
        <v>876370174.59050906</v>
      </c>
      <c r="F2143">
        <v>130.47712054745</v>
      </c>
      <c r="G2143" t="s">
        <v>462</v>
      </c>
    </row>
    <row r="2144" spans="1:7" x14ac:dyDescent="0.3">
      <c r="A2144">
        <v>2142</v>
      </c>
      <c r="B2144">
        <v>2023</v>
      </c>
      <c r="C2144">
        <v>12</v>
      </c>
      <c r="D2144" t="s">
        <v>540</v>
      </c>
      <c r="E2144" s="1">
        <v>804741499.92764294</v>
      </c>
      <c r="F2144">
        <v>153.114374713312</v>
      </c>
      <c r="G2144" t="s">
        <v>462</v>
      </c>
    </row>
    <row r="2145" spans="1:7" x14ac:dyDescent="0.3">
      <c r="A2145">
        <v>2143</v>
      </c>
      <c r="B2145">
        <v>2023</v>
      </c>
      <c r="C2145">
        <v>12</v>
      </c>
      <c r="D2145" t="s">
        <v>541</v>
      </c>
      <c r="E2145" s="1">
        <v>617861605.73586905</v>
      </c>
      <c r="F2145">
        <v>101.028281079434</v>
      </c>
      <c r="G2145" t="s">
        <v>462</v>
      </c>
    </row>
    <row r="2146" spans="1:7" x14ac:dyDescent="0.3">
      <c r="A2146">
        <v>2144</v>
      </c>
      <c r="B2146">
        <v>2023</v>
      </c>
      <c r="C2146">
        <v>12</v>
      </c>
      <c r="D2146" t="s">
        <v>542</v>
      </c>
      <c r="E2146" s="1">
        <v>785791940.80956101</v>
      </c>
      <c r="F2146">
        <v>140.070021922368</v>
      </c>
      <c r="G2146" t="s">
        <v>462</v>
      </c>
    </row>
    <row r="2147" spans="1:7" x14ac:dyDescent="0.3">
      <c r="A2147">
        <v>2145</v>
      </c>
      <c r="B2147">
        <v>2023</v>
      </c>
      <c r="C2147">
        <v>12</v>
      </c>
      <c r="D2147" t="s">
        <v>543</v>
      </c>
      <c r="E2147" s="1">
        <v>750150320.80952597</v>
      </c>
      <c r="F2147">
        <v>85.111638576060798</v>
      </c>
      <c r="G2147" t="s">
        <v>462</v>
      </c>
    </row>
    <row r="2148" spans="1:7" x14ac:dyDescent="0.3">
      <c r="A2148">
        <v>2146</v>
      </c>
      <c r="B2148">
        <v>2023</v>
      </c>
      <c r="C2148">
        <v>12</v>
      </c>
      <c r="D2148" t="s">
        <v>544</v>
      </c>
      <c r="E2148" s="1">
        <v>601347817.74143004</v>
      </c>
      <c r="F2148">
        <v>174.21563933213201</v>
      </c>
      <c r="G2148" t="s">
        <v>462</v>
      </c>
    </row>
    <row r="2149" spans="1:7" x14ac:dyDescent="0.3">
      <c r="A2149">
        <v>2147</v>
      </c>
      <c r="B2149">
        <v>2023</v>
      </c>
      <c r="C2149">
        <v>12</v>
      </c>
      <c r="D2149" t="s">
        <v>545</v>
      </c>
      <c r="E2149" s="1">
        <v>261838880.85448599</v>
      </c>
      <c r="F2149">
        <v>119.663005729738</v>
      </c>
      <c r="G2149" t="s">
        <v>462</v>
      </c>
    </row>
    <row r="2150" spans="1:7" x14ac:dyDescent="0.3">
      <c r="A2150">
        <v>2148</v>
      </c>
      <c r="B2150">
        <v>2023</v>
      </c>
      <c r="C2150">
        <v>12</v>
      </c>
      <c r="D2150" t="s">
        <v>546</v>
      </c>
      <c r="E2150" s="1">
        <v>1009812130.74394</v>
      </c>
      <c r="F2150">
        <v>132.80726614541501</v>
      </c>
      <c r="G2150" t="s">
        <v>462</v>
      </c>
    </row>
    <row r="2151" spans="1:7" x14ac:dyDescent="0.3">
      <c r="A2151">
        <v>2149</v>
      </c>
      <c r="B2151">
        <v>2023</v>
      </c>
      <c r="C2151">
        <v>12</v>
      </c>
      <c r="D2151" t="s">
        <v>547</v>
      </c>
      <c r="E2151" s="1">
        <v>213505756.37323001</v>
      </c>
      <c r="F2151">
        <v>140.57397501803001</v>
      </c>
      <c r="G2151" t="s">
        <v>462</v>
      </c>
    </row>
    <row r="2152" spans="1:7" x14ac:dyDescent="0.3">
      <c r="A2152">
        <v>2150</v>
      </c>
      <c r="B2152">
        <v>2023</v>
      </c>
      <c r="C2152">
        <v>12</v>
      </c>
      <c r="D2152" t="s">
        <v>548</v>
      </c>
      <c r="E2152" s="1">
        <v>330653653.57891899</v>
      </c>
      <c r="F2152">
        <v>144.24728166584899</v>
      </c>
      <c r="G2152" t="s">
        <v>462</v>
      </c>
    </row>
    <row r="2153" spans="1:7" x14ac:dyDescent="0.3">
      <c r="A2153">
        <v>2151</v>
      </c>
      <c r="B2153">
        <v>2023</v>
      </c>
      <c r="C2153">
        <v>12</v>
      </c>
      <c r="D2153" t="s">
        <v>549</v>
      </c>
      <c r="E2153" s="1">
        <v>340317473.27624798</v>
      </c>
      <c r="F2153">
        <v>93.094914619718097</v>
      </c>
      <c r="G2153" t="s">
        <v>462</v>
      </c>
    </row>
    <row r="2154" spans="1:7" x14ac:dyDescent="0.3">
      <c r="A2154">
        <v>2152</v>
      </c>
      <c r="B2154">
        <v>2023</v>
      </c>
      <c r="C2154">
        <v>12</v>
      </c>
      <c r="D2154" t="s">
        <v>550</v>
      </c>
      <c r="E2154" s="1">
        <v>462902185.90183997</v>
      </c>
      <c r="F2154">
        <v>187.680202526611</v>
      </c>
      <c r="G2154" t="s">
        <v>462</v>
      </c>
    </row>
    <row r="2155" spans="1:7" x14ac:dyDescent="0.3">
      <c r="A2155">
        <v>2153</v>
      </c>
      <c r="B2155">
        <v>2023</v>
      </c>
      <c r="C2155">
        <v>12</v>
      </c>
      <c r="D2155" t="s">
        <v>551</v>
      </c>
      <c r="E2155" s="1">
        <v>2890170317.8875699</v>
      </c>
      <c r="F2155">
        <v>209.78708991306601</v>
      </c>
      <c r="G2155" t="s">
        <v>462</v>
      </c>
    </row>
    <row r="2156" spans="1:7" x14ac:dyDescent="0.3">
      <c r="A2156">
        <v>2154</v>
      </c>
      <c r="B2156">
        <v>2023</v>
      </c>
      <c r="C2156">
        <v>12</v>
      </c>
      <c r="D2156" t="s">
        <v>552</v>
      </c>
      <c r="E2156" s="1">
        <v>3535028312.8468199</v>
      </c>
      <c r="F2156">
        <v>181.20740411807</v>
      </c>
      <c r="G2156" t="s">
        <v>462</v>
      </c>
    </row>
    <row r="2157" spans="1:7" x14ac:dyDescent="0.3">
      <c r="A2157">
        <v>2155</v>
      </c>
      <c r="B2157">
        <v>2023</v>
      </c>
      <c r="C2157">
        <v>12</v>
      </c>
      <c r="D2157" t="s">
        <v>553</v>
      </c>
      <c r="E2157" s="1">
        <v>2894598812.1732001</v>
      </c>
      <c r="F2157">
        <v>118.77795738895701</v>
      </c>
      <c r="G2157" t="s">
        <v>462</v>
      </c>
    </row>
    <row r="2158" spans="1:7" x14ac:dyDescent="0.3">
      <c r="A2158">
        <v>2156</v>
      </c>
      <c r="B2158">
        <v>2023</v>
      </c>
      <c r="C2158">
        <v>12</v>
      </c>
      <c r="D2158" t="s">
        <v>554</v>
      </c>
      <c r="E2158" s="1">
        <v>1452632504.0955</v>
      </c>
      <c r="F2158">
        <v>99.420880334547903</v>
      </c>
      <c r="G2158" t="s">
        <v>462</v>
      </c>
    </row>
    <row r="2159" spans="1:7" x14ac:dyDescent="0.3">
      <c r="A2159">
        <v>2157</v>
      </c>
      <c r="B2159">
        <v>2023</v>
      </c>
      <c r="C2159">
        <v>12</v>
      </c>
      <c r="D2159" t="s">
        <v>555</v>
      </c>
      <c r="E2159" s="1">
        <v>2721023818.0155802</v>
      </c>
      <c r="F2159">
        <v>102.613030989088</v>
      </c>
      <c r="G2159" t="s">
        <v>462</v>
      </c>
    </row>
    <row r="2160" spans="1:7" x14ac:dyDescent="0.3">
      <c r="A2160">
        <v>2158</v>
      </c>
      <c r="B2160">
        <v>2023</v>
      </c>
      <c r="C2160">
        <v>12</v>
      </c>
      <c r="D2160" t="s">
        <v>556</v>
      </c>
      <c r="E2160" s="1">
        <v>1004231976.22276</v>
      </c>
      <c r="F2160">
        <v>173.629907409396</v>
      </c>
      <c r="G2160" t="s">
        <v>462</v>
      </c>
    </row>
    <row r="2161" spans="1:7" x14ac:dyDescent="0.3">
      <c r="A2161">
        <v>2159</v>
      </c>
      <c r="B2161">
        <v>2023</v>
      </c>
      <c r="C2161">
        <v>12</v>
      </c>
      <c r="D2161" t="s">
        <v>557</v>
      </c>
      <c r="E2161" s="1">
        <v>913746055.18789399</v>
      </c>
      <c r="F2161">
        <v>116.719826120242</v>
      </c>
      <c r="G2161" t="s">
        <v>462</v>
      </c>
    </row>
    <row r="2162" spans="1:7" x14ac:dyDescent="0.3">
      <c r="A2162">
        <v>2160</v>
      </c>
      <c r="B2162">
        <v>2024</v>
      </c>
      <c r="C2162">
        <v>1</v>
      </c>
      <c r="E2162" s="1">
        <v>60992067.262107402</v>
      </c>
      <c r="F2162">
        <v>77.667953963485004</v>
      </c>
      <c r="G2162" t="s">
        <v>462</v>
      </c>
    </row>
    <row r="2163" spans="1:7" x14ac:dyDescent="0.3">
      <c r="A2163">
        <v>2161</v>
      </c>
      <c r="B2163">
        <v>2024</v>
      </c>
      <c r="C2163">
        <v>1</v>
      </c>
      <c r="D2163" t="s">
        <v>529</v>
      </c>
      <c r="E2163" s="1">
        <v>391883147.09036702</v>
      </c>
      <c r="F2163">
        <v>203.96508162219001</v>
      </c>
      <c r="G2163" t="s">
        <v>462</v>
      </c>
    </row>
    <row r="2164" spans="1:7" x14ac:dyDescent="0.3">
      <c r="A2164">
        <v>2162</v>
      </c>
      <c r="B2164">
        <v>2024</v>
      </c>
      <c r="C2164">
        <v>1</v>
      </c>
      <c r="D2164" t="s">
        <v>530</v>
      </c>
      <c r="E2164" s="1">
        <v>721005101.94005406</v>
      </c>
      <c r="F2164">
        <v>197.130303988289</v>
      </c>
      <c r="G2164" t="s">
        <v>462</v>
      </c>
    </row>
    <row r="2165" spans="1:7" x14ac:dyDescent="0.3">
      <c r="A2165">
        <v>2163</v>
      </c>
      <c r="B2165">
        <v>2024</v>
      </c>
      <c r="C2165">
        <v>1</v>
      </c>
      <c r="D2165" t="s">
        <v>531</v>
      </c>
      <c r="E2165" s="1">
        <v>517904900.35716701</v>
      </c>
      <c r="F2165">
        <v>176.41141265122801</v>
      </c>
      <c r="G2165" t="s">
        <v>462</v>
      </c>
    </row>
    <row r="2166" spans="1:7" x14ac:dyDescent="0.3">
      <c r="A2166">
        <v>2164</v>
      </c>
      <c r="B2166">
        <v>2024</v>
      </c>
      <c r="C2166">
        <v>1</v>
      </c>
      <c r="D2166" t="s">
        <v>532</v>
      </c>
      <c r="E2166" s="1">
        <v>913605349.20931494</v>
      </c>
      <c r="F2166">
        <v>148.54287216574701</v>
      </c>
      <c r="G2166" t="s">
        <v>462</v>
      </c>
    </row>
    <row r="2167" spans="1:7" x14ac:dyDescent="0.3">
      <c r="A2167">
        <v>2165</v>
      </c>
      <c r="B2167">
        <v>2024</v>
      </c>
      <c r="C2167">
        <v>1</v>
      </c>
      <c r="D2167" t="s">
        <v>533</v>
      </c>
      <c r="E2167" s="1">
        <v>442592850.86188501</v>
      </c>
      <c r="F2167">
        <v>139.57264087128999</v>
      </c>
      <c r="G2167" t="s">
        <v>462</v>
      </c>
    </row>
    <row r="2168" spans="1:7" x14ac:dyDescent="0.3">
      <c r="A2168">
        <v>2166</v>
      </c>
      <c r="B2168">
        <v>2024</v>
      </c>
      <c r="C2168">
        <v>1</v>
      </c>
      <c r="D2168" t="s">
        <v>534</v>
      </c>
      <c r="E2168" s="1">
        <v>268896321.02501398</v>
      </c>
      <c r="F2168">
        <v>175.25115183112101</v>
      </c>
      <c r="G2168" t="s">
        <v>462</v>
      </c>
    </row>
    <row r="2169" spans="1:7" x14ac:dyDescent="0.3">
      <c r="A2169">
        <v>2167</v>
      </c>
      <c r="B2169">
        <v>2024</v>
      </c>
      <c r="C2169">
        <v>1</v>
      </c>
      <c r="D2169" t="s">
        <v>535</v>
      </c>
      <c r="E2169" s="1">
        <v>374438633.30586201</v>
      </c>
      <c r="F2169">
        <v>151.01896178407699</v>
      </c>
      <c r="G2169" t="s">
        <v>462</v>
      </c>
    </row>
    <row r="2170" spans="1:7" x14ac:dyDescent="0.3">
      <c r="A2170">
        <v>2168</v>
      </c>
      <c r="B2170">
        <v>2024</v>
      </c>
      <c r="C2170">
        <v>1</v>
      </c>
      <c r="D2170" t="s">
        <v>536</v>
      </c>
      <c r="E2170" s="1">
        <v>373211235.00196397</v>
      </c>
      <c r="F2170">
        <v>106.865834979692</v>
      </c>
      <c r="G2170" t="s">
        <v>462</v>
      </c>
    </row>
    <row r="2171" spans="1:7" x14ac:dyDescent="0.3">
      <c r="A2171">
        <v>2169</v>
      </c>
      <c r="B2171">
        <v>2024</v>
      </c>
      <c r="C2171">
        <v>1</v>
      </c>
      <c r="D2171" t="s">
        <v>537</v>
      </c>
      <c r="E2171" s="1">
        <v>764163399.39539194</v>
      </c>
      <c r="F2171">
        <v>135.55287586843599</v>
      </c>
      <c r="G2171" t="s">
        <v>462</v>
      </c>
    </row>
    <row r="2172" spans="1:7" x14ac:dyDescent="0.3">
      <c r="A2172">
        <v>2170</v>
      </c>
      <c r="B2172">
        <v>2024</v>
      </c>
      <c r="C2172">
        <v>1</v>
      </c>
      <c r="D2172" t="s">
        <v>538</v>
      </c>
      <c r="E2172" s="1">
        <v>858617816.921067</v>
      </c>
      <c r="F2172">
        <v>182.32439927003699</v>
      </c>
      <c r="G2172" t="s">
        <v>462</v>
      </c>
    </row>
    <row r="2173" spans="1:7" x14ac:dyDescent="0.3">
      <c r="A2173">
        <v>2171</v>
      </c>
      <c r="B2173">
        <v>2024</v>
      </c>
      <c r="C2173">
        <v>1</v>
      </c>
      <c r="D2173" t="s">
        <v>539</v>
      </c>
      <c r="E2173" s="1">
        <v>876370174.59050906</v>
      </c>
      <c r="F2173">
        <v>124.036096528933</v>
      </c>
      <c r="G2173" t="s">
        <v>462</v>
      </c>
    </row>
    <row r="2174" spans="1:7" x14ac:dyDescent="0.3">
      <c r="A2174">
        <v>2172</v>
      </c>
      <c r="B2174">
        <v>2024</v>
      </c>
      <c r="C2174">
        <v>1</v>
      </c>
      <c r="D2174" t="s">
        <v>540</v>
      </c>
      <c r="E2174" s="1">
        <v>804741499.92764294</v>
      </c>
      <c r="F2174">
        <v>158.183450656643</v>
      </c>
      <c r="G2174" t="s">
        <v>462</v>
      </c>
    </row>
    <row r="2175" spans="1:7" x14ac:dyDescent="0.3">
      <c r="A2175">
        <v>2173</v>
      </c>
      <c r="B2175">
        <v>2024</v>
      </c>
      <c r="C2175">
        <v>1</v>
      </c>
      <c r="D2175" t="s">
        <v>541</v>
      </c>
      <c r="E2175" s="1">
        <v>617861605.73586905</v>
      </c>
      <c r="F2175">
        <v>106.274488879188</v>
      </c>
      <c r="G2175" t="s">
        <v>462</v>
      </c>
    </row>
    <row r="2176" spans="1:7" x14ac:dyDescent="0.3">
      <c r="A2176">
        <v>2174</v>
      </c>
      <c r="B2176">
        <v>2024</v>
      </c>
      <c r="C2176">
        <v>1</v>
      </c>
      <c r="D2176" t="s">
        <v>542</v>
      </c>
      <c r="E2176" s="1">
        <v>785791940.80956101</v>
      </c>
      <c r="F2176">
        <v>161.53954022818101</v>
      </c>
      <c r="G2176" t="s">
        <v>462</v>
      </c>
    </row>
    <row r="2177" spans="1:7" x14ac:dyDescent="0.3">
      <c r="A2177">
        <v>2175</v>
      </c>
      <c r="B2177">
        <v>2024</v>
      </c>
      <c r="C2177">
        <v>1</v>
      </c>
      <c r="D2177" t="s">
        <v>543</v>
      </c>
      <c r="E2177" s="1">
        <v>750150320.80952597</v>
      </c>
      <c r="F2177">
        <v>206.56438534887599</v>
      </c>
      <c r="G2177" t="s">
        <v>462</v>
      </c>
    </row>
    <row r="2178" spans="1:7" x14ac:dyDescent="0.3">
      <c r="A2178">
        <v>2176</v>
      </c>
      <c r="B2178">
        <v>2024</v>
      </c>
      <c r="C2178">
        <v>1</v>
      </c>
      <c r="D2178" t="s">
        <v>544</v>
      </c>
      <c r="E2178" s="1">
        <v>601347817.74143004</v>
      </c>
      <c r="F2178">
        <v>295.08623403230303</v>
      </c>
      <c r="G2178" t="s">
        <v>462</v>
      </c>
    </row>
    <row r="2179" spans="1:7" x14ac:dyDescent="0.3">
      <c r="A2179">
        <v>2177</v>
      </c>
      <c r="B2179">
        <v>2024</v>
      </c>
      <c r="C2179">
        <v>1</v>
      </c>
      <c r="D2179" t="s">
        <v>545</v>
      </c>
      <c r="E2179" s="1">
        <v>261838880.85448599</v>
      </c>
      <c r="F2179">
        <v>303.283184141476</v>
      </c>
      <c r="G2179" t="s">
        <v>462</v>
      </c>
    </row>
    <row r="2180" spans="1:7" x14ac:dyDescent="0.3">
      <c r="A2180">
        <v>2178</v>
      </c>
      <c r="B2180">
        <v>2024</v>
      </c>
      <c r="C2180">
        <v>1</v>
      </c>
      <c r="D2180" t="s">
        <v>546</v>
      </c>
      <c r="E2180" s="1">
        <v>1009812130.74394</v>
      </c>
      <c r="F2180">
        <v>269.70967190418497</v>
      </c>
      <c r="G2180" t="s">
        <v>462</v>
      </c>
    </row>
    <row r="2181" spans="1:7" x14ac:dyDescent="0.3">
      <c r="A2181">
        <v>2179</v>
      </c>
      <c r="B2181">
        <v>2024</v>
      </c>
      <c r="C2181">
        <v>1</v>
      </c>
      <c r="D2181" t="s">
        <v>547</v>
      </c>
      <c r="E2181" s="1">
        <v>213505756.37323001</v>
      </c>
      <c r="F2181">
        <v>268.87647412437298</v>
      </c>
      <c r="G2181" t="s">
        <v>462</v>
      </c>
    </row>
    <row r="2182" spans="1:7" x14ac:dyDescent="0.3">
      <c r="A2182">
        <v>2180</v>
      </c>
      <c r="B2182">
        <v>2024</v>
      </c>
      <c r="C2182">
        <v>1</v>
      </c>
      <c r="D2182" t="s">
        <v>548</v>
      </c>
      <c r="E2182" s="1">
        <v>330653653.57891899</v>
      </c>
      <c r="F2182">
        <v>203.225325335918</v>
      </c>
      <c r="G2182" t="s">
        <v>462</v>
      </c>
    </row>
    <row r="2183" spans="1:7" x14ac:dyDescent="0.3">
      <c r="A2183">
        <v>2181</v>
      </c>
      <c r="B2183">
        <v>2024</v>
      </c>
      <c r="C2183">
        <v>1</v>
      </c>
      <c r="D2183" t="s">
        <v>549</v>
      </c>
      <c r="E2183" s="1">
        <v>340317473.27624798</v>
      </c>
      <c r="F2183">
        <v>234.194850455362</v>
      </c>
      <c r="G2183" t="s">
        <v>462</v>
      </c>
    </row>
    <row r="2184" spans="1:7" x14ac:dyDescent="0.3">
      <c r="A2184">
        <v>2182</v>
      </c>
      <c r="B2184">
        <v>2024</v>
      </c>
      <c r="C2184">
        <v>1</v>
      </c>
      <c r="D2184" t="s">
        <v>550</v>
      </c>
      <c r="E2184" s="1">
        <v>462902185.90183997</v>
      </c>
      <c r="F2184">
        <v>179.92246260632899</v>
      </c>
      <c r="G2184" t="s">
        <v>462</v>
      </c>
    </row>
    <row r="2185" spans="1:7" x14ac:dyDescent="0.3">
      <c r="A2185">
        <v>2183</v>
      </c>
      <c r="B2185">
        <v>2024</v>
      </c>
      <c r="C2185">
        <v>1</v>
      </c>
      <c r="D2185" t="s">
        <v>551</v>
      </c>
      <c r="E2185" s="1">
        <v>2890170317.8875699</v>
      </c>
      <c r="F2185">
        <v>220.180501275306</v>
      </c>
      <c r="G2185" t="s">
        <v>462</v>
      </c>
    </row>
    <row r="2186" spans="1:7" x14ac:dyDescent="0.3">
      <c r="A2186">
        <v>2184</v>
      </c>
      <c r="B2186">
        <v>2024</v>
      </c>
      <c r="C2186">
        <v>1</v>
      </c>
      <c r="D2186" t="s">
        <v>552</v>
      </c>
      <c r="E2186" s="1">
        <v>3535028312.8468199</v>
      </c>
      <c r="F2186">
        <v>167.93600475327199</v>
      </c>
      <c r="G2186" t="s">
        <v>462</v>
      </c>
    </row>
    <row r="2187" spans="1:7" x14ac:dyDescent="0.3">
      <c r="A2187">
        <v>2185</v>
      </c>
      <c r="B2187">
        <v>2024</v>
      </c>
      <c r="C2187">
        <v>1</v>
      </c>
      <c r="D2187" t="s">
        <v>553</v>
      </c>
      <c r="E2187" s="1">
        <v>2894598812.1732001</v>
      </c>
      <c r="F2187">
        <v>242.69200712749699</v>
      </c>
      <c r="G2187" t="s">
        <v>462</v>
      </c>
    </row>
    <row r="2188" spans="1:7" x14ac:dyDescent="0.3">
      <c r="A2188">
        <v>2186</v>
      </c>
      <c r="B2188">
        <v>2024</v>
      </c>
      <c r="C2188">
        <v>1</v>
      </c>
      <c r="D2188" t="s">
        <v>554</v>
      </c>
      <c r="E2188" s="1">
        <v>1452632504.0955</v>
      </c>
      <c r="F2188">
        <v>218.03331941775201</v>
      </c>
      <c r="G2188" t="s">
        <v>462</v>
      </c>
    </row>
    <row r="2189" spans="1:7" x14ac:dyDescent="0.3">
      <c r="A2189">
        <v>2187</v>
      </c>
      <c r="B2189">
        <v>2024</v>
      </c>
      <c r="C2189">
        <v>1</v>
      </c>
      <c r="D2189" t="s">
        <v>555</v>
      </c>
      <c r="E2189" s="1">
        <v>2721023818.0155802</v>
      </c>
      <c r="F2189">
        <v>219.039963400451</v>
      </c>
      <c r="G2189" t="s">
        <v>462</v>
      </c>
    </row>
    <row r="2190" spans="1:7" x14ac:dyDescent="0.3">
      <c r="A2190">
        <v>2188</v>
      </c>
      <c r="B2190">
        <v>2024</v>
      </c>
      <c r="C2190">
        <v>1</v>
      </c>
      <c r="D2190" t="s">
        <v>556</v>
      </c>
      <c r="E2190" s="1">
        <v>1004231976.22276</v>
      </c>
      <c r="F2190">
        <v>246.0954735453</v>
      </c>
      <c r="G2190" t="s">
        <v>462</v>
      </c>
    </row>
    <row r="2191" spans="1:7" x14ac:dyDescent="0.3">
      <c r="A2191">
        <v>2189</v>
      </c>
      <c r="B2191">
        <v>2024</v>
      </c>
      <c r="C2191">
        <v>1</v>
      </c>
      <c r="D2191" t="s">
        <v>557</v>
      </c>
      <c r="E2191" s="1">
        <v>913746055.18789399</v>
      </c>
      <c r="F2191">
        <v>238.01102913529601</v>
      </c>
      <c r="G2191" t="s">
        <v>462</v>
      </c>
    </row>
    <row r="2192" spans="1:7" x14ac:dyDescent="0.3">
      <c r="A2192">
        <v>2190</v>
      </c>
      <c r="B2192">
        <v>2024</v>
      </c>
      <c r="C2192">
        <v>2</v>
      </c>
      <c r="E2192" s="1">
        <v>60992067.262107402</v>
      </c>
      <c r="F2192">
        <v>84.460182610881404</v>
      </c>
      <c r="G2192" t="s">
        <v>462</v>
      </c>
    </row>
    <row r="2193" spans="1:7" x14ac:dyDescent="0.3">
      <c r="A2193">
        <v>2191</v>
      </c>
      <c r="B2193">
        <v>2024</v>
      </c>
      <c r="C2193">
        <v>2</v>
      </c>
      <c r="D2193" t="s">
        <v>529</v>
      </c>
      <c r="E2193" s="1">
        <v>391883147.09036702</v>
      </c>
      <c r="F2193">
        <v>157.68193558355699</v>
      </c>
      <c r="G2193" t="s">
        <v>462</v>
      </c>
    </row>
    <row r="2194" spans="1:7" x14ac:dyDescent="0.3">
      <c r="A2194">
        <v>2192</v>
      </c>
      <c r="B2194">
        <v>2024</v>
      </c>
      <c r="C2194">
        <v>2</v>
      </c>
      <c r="D2194" t="s">
        <v>530</v>
      </c>
      <c r="E2194" s="1">
        <v>721005101.94005406</v>
      </c>
      <c r="F2194">
        <v>148.28901537281001</v>
      </c>
      <c r="G2194" t="s">
        <v>462</v>
      </c>
    </row>
    <row r="2195" spans="1:7" x14ac:dyDescent="0.3">
      <c r="A2195">
        <v>2193</v>
      </c>
      <c r="B2195">
        <v>2024</v>
      </c>
      <c r="C2195">
        <v>2</v>
      </c>
      <c r="D2195" t="s">
        <v>531</v>
      </c>
      <c r="E2195" s="1">
        <v>517904900.35716701</v>
      </c>
      <c r="F2195">
        <v>131.32395607812899</v>
      </c>
      <c r="G2195" t="s">
        <v>462</v>
      </c>
    </row>
    <row r="2196" spans="1:7" x14ac:dyDescent="0.3">
      <c r="A2196">
        <v>2194</v>
      </c>
      <c r="B2196">
        <v>2024</v>
      </c>
      <c r="C2196">
        <v>2</v>
      </c>
      <c r="D2196" t="s">
        <v>532</v>
      </c>
      <c r="E2196" s="1">
        <v>913605349.20931494</v>
      </c>
      <c r="F2196">
        <v>71.010384154775295</v>
      </c>
      <c r="G2196" t="s">
        <v>462</v>
      </c>
    </row>
    <row r="2197" spans="1:7" x14ac:dyDescent="0.3">
      <c r="A2197">
        <v>2195</v>
      </c>
      <c r="B2197">
        <v>2024</v>
      </c>
      <c r="C2197">
        <v>2</v>
      </c>
      <c r="D2197" t="s">
        <v>533</v>
      </c>
      <c r="E2197" s="1">
        <v>442592850.86188501</v>
      </c>
      <c r="F2197">
        <v>70.415736412238005</v>
      </c>
      <c r="G2197" t="s">
        <v>462</v>
      </c>
    </row>
    <row r="2198" spans="1:7" x14ac:dyDescent="0.3">
      <c r="A2198">
        <v>2196</v>
      </c>
      <c r="B2198">
        <v>2024</v>
      </c>
      <c r="C2198">
        <v>2</v>
      </c>
      <c r="D2198" t="s">
        <v>534</v>
      </c>
      <c r="E2198" s="1">
        <v>268896321.02501398</v>
      </c>
      <c r="F2198">
        <v>155.32004918585801</v>
      </c>
      <c r="G2198" t="s">
        <v>462</v>
      </c>
    </row>
    <row r="2199" spans="1:7" x14ac:dyDescent="0.3">
      <c r="A2199">
        <v>2197</v>
      </c>
      <c r="B2199">
        <v>2024</v>
      </c>
      <c r="C2199">
        <v>2</v>
      </c>
      <c r="D2199" t="s">
        <v>535</v>
      </c>
      <c r="E2199" s="1">
        <v>374438633.30586201</v>
      </c>
      <c r="F2199">
        <v>64.413114095936507</v>
      </c>
      <c r="G2199" t="s">
        <v>462</v>
      </c>
    </row>
    <row r="2200" spans="1:7" x14ac:dyDescent="0.3">
      <c r="A2200">
        <v>2198</v>
      </c>
      <c r="B2200">
        <v>2024</v>
      </c>
      <c r="C2200">
        <v>2</v>
      </c>
      <c r="D2200" t="s">
        <v>536</v>
      </c>
      <c r="E2200" s="1">
        <v>373211235.00196397</v>
      </c>
      <c r="F2200">
        <v>113.039872501052</v>
      </c>
      <c r="G2200" t="s">
        <v>462</v>
      </c>
    </row>
    <row r="2201" spans="1:7" x14ac:dyDescent="0.3">
      <c r="A2201">
        <v>2199</v>
      </c>
      <c r="B2201">
        <v>2024</v>
      </c>
      <c r="C2201">
        <v>2</v>
      </c>
      <c r="D2201" t="s">
        <v>537</v>
      </c>
      <c r="E2201" s="1">
        <v>764163399.39539194</v>
      </c>
      <c r="F2201">
        <v>166.169772946313</v>
      </c>
      <c r="G2201" t="s">
        <v>462</v>
      </c>
    </row>
    <row r="2202" spans="1:7" x14ac:dyDescent="0.3">
      <c r="A2202">
        <v>2200</v>
      </c>
      <c r="B2202">
        <v>2024</v>
      </c>
      <c r="C2202">
        <v>2</v>
      </c>
      <c r="D2202" t="s">
        <v>538</v>
      </c>
      <c r="E2202" s="1">
        <v>858617816.921067</v>
      </c>
      <c r="F2202">
        <v>192.01213659048801</v>
      </c>
      <c r="G2202" t="s">
        <v>462</v>
      </c>
    </row>
    <row r="2203" spans="1:7" x14ac:dyDescent="0.3">
      <c r="A2203">
        <v>2201</v>
      </c>
      <c r="B2203">
        <v>2024</v>
      </c>
      <c r="C2203">
        <v>2</v>
      </c>
      <c r="D2203" t="s">
        <v>539</v>
      </c>
      <c r="E2203" s="1">
        <v>876370174.59050906</v>
      </c>
      <c r="F2203">
        <v>119.31074718945599</v>
      </c>
      <c r="G2203" t="s">
        <v>462</v>
      </c>
    </row>
    <row r="2204" spans="1:7" x14ac:dyDescent="0.3">
      <c r="A2204">
        <v>2202</v>
      </c>
      <c r="B2204">
        <v>2024</v>
      </c>
      <c r="C2204">
        <v>2</v>
      </c>
      <c r="D2204" t="s">
        <v>540</v>
      </c>
      <c r="E2204" s="1">
        <v>804741499.92764294</v>
      </c>
      <c r="F2204">
        <v>129.139786277345</v>
      </c>
      <c r="G2204" t="s">
        <v>462</v>
      </c>
    </row>
    <row r="2205" spans="1:7" x14ac:dyDescent="0.3">
      <c r="A2205">
        <v>2203</v>
      </c>
      <c r="B2205">
        <v>2024</v>
      </c>
      <c r="C2205">
        <v>2</v>
      </c>
      <c r="D2205" t="s">
        <v>541</v>
      </c>
      <c r="E2205" s="1">
        <v>617861605.73586905</v>
      </c>
      <c r="F2205">
        <v>122.956356591583</v>
      </c>
      <c r="G2205" t="s">
        <v>462</v>
      </c>
    </row>
    <row r="2206" spans="1:7" x14ac:dyDescent="0.3">
      <c r="A2206">
        <v>2204</v>
      </c>
      <c r="B2206">
        <v>2024</v>
      </c>
      <c r="C2206">
        <v>2</v>
      </c>
      <c r="D2206" t="s">
        <v>542</v>
      </c>
      <c r="E2206" s="1">
        <v>785791940.80956101</v>
      </c>
      <c r="F2206">
        <v>131.60200665984701</v>
      </c>
      <c r="G2206" t="s">
        <v>462</v>
      </c>
    </row>
    <row r="2207" spans="1:7" x14ac:dyDescent="0.3">
      <c r="A2207">
        <v>2205</v>
      </c>
      <c r="B2207">
        <v>2024</v>
      </c>
      <c r="C2207">
        <v>2</v>
      </c>
      <c r="D2207" t="s">
        <v>543</v>
      </c>
      <c r="E2207" s="1">
        <v>750150320.80952597</v>
      </c>
      <c r="F2207">
        <v>94.148475889967202</v>
      </c>
      <c r="G2207" t="s">
        <v>462</v>
      </c>
    </row>
    <row r="2208" spans="1:7" x14ac:dyDescent="0.3">
      <c r="A2208">
        <v>2206</v>
      </c>
      <c r="B2208">
        <v>2024</v>
      </c>
      <c r="C2208">
        <v>2</v>
      </c>
      <c r="D2208" t="s">
        <v>544</v>
      </c>
      <c r="E2208" s="1">
        <v>601347817.74143004</v>
      </c>
      <c r="F2208">
        <v>128.275467476431</v>
      </c>
      <c r="G2208" t="s">
        <v>462</v>
      </c>
    </row>
    <row r="2209" spans="1:7" x14ac:dyDescent="0.3">
      <c r="A2209">
        <v>2207</v>
      </c>
      <c r="B2209">
        <v>2024</v>
      </c>
      <c r="C2209">
        <v>2</v>
      </c>
      <c r="D2209" t="s">
        <v>545</v>
      </c>
      <c r="E2209" s="1">
        <v>261838880.85448599</v>
      </c>
      <c r="F2209">
        <v>136.088725018199</v>
      </c>
      <c r="G2209" t="s">
        <v>462</v>
      </c>
    </row>
    <row r="2210" spans="1:7" x14ac:dyDescent="0.3">
      <c r="A2210">
        <v>2208</v>
      </c>
      <c r="B2210">
        <v>2024</v>
      </c>
      <c r="C2210">
        <v>2</v>
      </c>
      <c r="D2210" t="s">
        <v>546</v>
      </c>
      <c r="E2210" s="1">
        <v>1009812130.74394</v>
      </c>
      <c r="F2210">
        <v>127.202259732736</v>
      </c>
      <c r="G2210" t="s">
        <v>462</v>
      </c>
    </row>
    <row r="2211" spans="1:7" x14ac:dyDescent="0.3">
      <c r="A2211">
        <v>2209</v>
      </c>
      <c r="B2211">
        <v>2024</v>
      </c>
      <c r="C2211">
        <v>2</v>
      </c>
      <c r="D2211" t="s">
        <v>547</v>
      </c>
      <c r="E2211" s="1">
        <v>213505756.37323001</v>
      </c>
      <c r="F2211">
        <v>154.20928325137299</v>
      </c>
      <c r="G2211" t="s">
        <v>462</v>
      </c>
    </row>
    <row r="2212" spans="1:7" x14ac:dyDescent="0.3">
      <c r="A2212">
        <v>2210</v>
      </c>
      <c r="B2212">
        <v>2024</v>
      </c>
      <c r="C2212">
        <v>2</v>
      </c>
      <c r="D2212" t="s">
        <v>548</v>
      </c>
      <c r="E2212" s="1">
        <v>330653653.57891899</v>
      </c>
      <c r="F2212">
        <v>144.249983579695</v>
      </c>
      <c r="G2212" t="s">
        <v>462</v>
      </c>
    </row>
    <row r="2213" spans="1:7" x14ac:dyDescent="0.3">
      <c r="A2213">
        <v>2211</v>
      </c>
      <c r="B2213">
        <v>2024</v>
      </c>
      <c r="C2213">
        <v>2</v>
      </c>
      <c r="D2213" t="s">
        <v>549</v>
      </c>
      <c r="E2213" s="1">
        <v>340317473.27624798</v>
      </c>
      <c r="F2213">
        <v>106.67252863489701</v>
      </c>
      <c r="G2213" t="s">
        <v>462</v>
      </c>
    </row>
    <row r="2214" spans="1:7" x14ac:dyDescent="0.3">
      <c r="A2214">
        <v>2212</v>
      </c>
      <c r="B2214">
        <v>2024</v>
      </c>
      <c r="C2214">
        <v>2</v>
      </c>
      <c r="D2214" t="s">
        <v>550</v>
      </c>
      <c r="E2214" s="1">
        <v>462902185.90183997</v>
      </c>
      <c r="F2214">
        <v>121.516798153368</v>
      </c>
      <c r="G2214" t="s">
        <v>462</v>
      </c>
    </row>
    <row r="2215" spans="1:7" x14ac:dyDescent="0.3">
      <c r="A2215">
        <v>2213</v>
      </c>
      <c r="B2215">
        <v>2024</v>
      </c>
      <c r="C2215">
        <v>2</v>
      </c>
      <c r="D2215" t="s">
        <v>551</v>
      </c>
      <c r="E2215" s="1">
        <v>2890170317.8875699</v>
      </c>
      <c r="F2215">
        <v>107.295641880189</v>
      </c>
      <c r="G2215" t="s">
        <v>462</v>
      </c>
    </row>
    <row r="2216" spans="1:7" x14ac:dyDescent="0.3">
      <c r="A2216">
        <v>2214</v>
      </c>
      <c r="B2216">
        <v>2024</v>
      </c>
      <c r="C2216">
        <v>2</v>
      </c>
      <c r="D2216" t="s">
        <v>552</v>
      </c>
      <c r="E2216" s="1">
        <v>3535028312.8468199</v>
      </c>
      <c r="F2216">
        <v>94.657716916176398</v>
      </c>
      <c r="G2216" t="s">
        <v>462</v>
      </c>
    </row>
    <row r="2217" spans="1:7" x14ac:dyDescent="0.3">
      <c r="A2217">
        <v>2215</v>
      </c>
      <c r="B2217">
        <v>2024</v>
      </c>
      <c r="C2217">
        <v>2</v>
      </c>
      <c r="D2217" t="s">
        <v>553</v>
      </c>
      <c r="E2217" s="1">
        <v>2894598812.1732001</v>
      </c>
      <c r="F2217">
        <v>70.388679059267005</v>
      </c>
      <c r="G2217" t="s">
        <v>462</v>
      </c>
    </row>
    <row r="2218" spans="1:7" x14ac:dyDescent="0.3">
      <c r="A2218">
        <v>2216</v>
      </c>
      <c r="B2218">
        <v>2024</v>
      </c>
      <c r="C2218">
        <v>2</v>
      </c>
      <c r="D2218" t="s">
        <v>554</v>
      </c>
      <c r="E2218" s="1">
        <v>1452632504.0955</v>
      </c>
      <c r="F2218">
        <v>99.940964553143004</v>
      </c>
      <c r="G2218" t="s">
        <v>462</v>
      </c>
    </row>
    <row r="2219" spans="1:7" x14ac:dyDescent="0.3">
      <c r="A2219">
        <v>2217</v>
      </c>
      <c r="B2219">
        <v>2024</v>
      </c>
      <c r="C2219">
        <v>2</v>
      </c>
      <c r="D2219" t="s">
        <v>555</v>
      </c>
      <c r="E2219" s="1">
        <v>2721023818.0155802</v>
      </c>
      <c r="F2219">
        <v>78.189514747161894</v>
      </c>
      <c r="G2219" t="s">
        <v>462</v>
      </c>
    </row>
    <row r="2220" spans="1:7" x14ac:dyDescent="0.3">
      <c r="A2220">
        <v>2218</v>
      </c>
      <c r="B2220">
        <v>2024</v>
      </c>
      <c r="C2220">
        <v>2</v>
      </c>
      <c r="D2220" t="s">
        <v>556</v>
      </c>
      <c r="E2220" s="1">
        <v>1004231976.22276</v>
      </c>
      <c r="F2220">
        <v>107.52189182795701</v>
      </c>
      <c r="G2220" t="s">
        <v>462</v>
      </c>
    </row>
    <row r="2221" spans="1:7" x14ac:dyDescent="0.3">
      <c r="A2221">
        <v>2219</v>
      </c>
      <c r="B2221">
        <v>2024</v>
      </c>
      <c r="C2221">
        <v>2</v>
      </c>
      <c r="D2221" t="s">
        <v>557</v>
      </c>
      <c r="E2221" s="1">
        <v>913746055.18789399</v>
      </c>
      <c r="F2221">
        <v>109.409372551166</v>
      </c>
      <c r="G2221" t="s">
        <v>462</v>
      </c>
    </row>
    <row r="2222" spans="1:7" x14ac:dyDescent="0.3">
      <c r="A2222">
        <v>2220</v>
      </c>
      <c r="B2222">
        <v>2024</v>
      </c>
      <c r="C2222">
        <v>3</v>
      </c>
      <c r="E2222" s="1">
        <v>60992067.262107402</v>
      </c>
      <c r="F2222">
        <v>84.285692522400296</v>
      </c>
      <c r="G2222" t="s">
        <v>462</v>
      </c>
    </row>
    <row r="2223" spans="1:7" x14ac:dyDescent="0.3">
      <c r="A2223">
        <v>2221</v>
      </c>
      <c r="B2223">
        <v>2024</v>
      </c>
      <c r="C2223">
        <v>3</v>
      </c>
      <c r="D2223" t="s">
        <v>529</v>
      </c>
      <c r="E2223" s="1">
        <v>391883147.09036702</v>
      </c>
      <c r="F2223">
        <v>167.587557016983</v>
      </c>
      <c r="G2223" t="s">
        <v>462</v>
      </c>
    </row>
    <row r="2224" spans="1:7" x14ac:dyDescent="0.3">
      <c r="A2224">
        <v>2222</v>
      </c>
      <c r="B2224">
        <v>2024</v>
      </c>
      <c r="C2224">
        <v>3</v>
      </c>
      <c r="D2224" t="s">
        <v>530</v>
      </c>
      <c r="E2224" s="1">
        <v>721005101.94005406</v>
      </c>
      <c r="F2224">
        <v>179.521521168297</v>
      </c>
      <c r="G2224" t="s">
        <v>462</v>
      </c>
    </row>
    <row r="2225" spans="1:7" x14ac:dyDescent="0.3">
      <c r="A2225">
        <v>2223</v>
      </c>
      <c r="B2225">
        <v>2024</v>
      </c>
      <c r="C2225">
        <v>3</v>
      </c>
      <c r="D2225" t="s">
        <v>531</v>
      </c>
      <c r="E2225" s="1">
        <v>517904900.35716701</v>
      </c>
      <c r="F2225">
        <v>155.992824778943</v>
      </c>
      <c r="G2225" t="s">
        <v>462</v>
      </c>
    </row>
    <row r="2226" spans="1:7" x14ac:dyDescent="0.3">
      <c r="A2226">
        <v>2224</v>
      </c>
      <c r="B2226">
        <v>2024</v>
      </c>
      <c r="C2226">
        <v>3</v>
      </c>
      <c r="D2226" t="s">
        <v>532</v>
      </c>
      <c r="E2226" s="1">
        <v>913605349.20931494</v>
      </c>
      <c r="F2226">
        <v>110.29748981388499</v>
      </c>
      <c r="G2226" t="s">
        <v>462</v>
      </c>
    </row>
    <row r="2227" spans="1:7" x14ac:dyDescent="0.3">
      <c r="A2227">
        <v>2225</v>
      </c>
      <c r="B2227">
        <v>2024</v>
      </c>
      <c r="C2227">
        <v>3</v>
      </c>
      <c r="D2227" t="s">
        <v>533</v>
      </c>
      <c r="E2227" s="1">
        <v>442592850.86188501</v>
      </c>
      <c r="F2227">
        <v>121.963344499155</v>
      </c>
      <c r="G2227" t="s">
        <v>462</v>
      </c>
    </row>
    <row r="2228" spans="1:7" x14ac:dyDescent="0.3">
      <c r="A2228">
        <v>2226</v>
      </c>
      <c r="B2228">
        <v>2024</v>
      </c>
      <c r="C2228">
        <v>3</v>
      </c>
      <c r="D2228" t="s">
        <v>534</v>
      </c>
      <c r="E2228" s="1">
        <v>268896321.02501398</v>
      </c>
      <c r="F2228">
        <v>159.091517282636</v>
      </c>
      <c r="G2228" t="s">
        <v>462</v>
      </c>
    </row>
    <row r="2229" spans="1:7" x14ac:dyDescent="0.3">
      <c r="A2229">
        <v>2227</v>
      </c>
      <c r="B2229">
        <v>2024</v>
      </c>
      <c r="C2229">
        <v>3</v>
      </c>
      <c r="D2229" t="s">
        <v>535</v>
      </c>
      <c r="E2229" s="1">
        <v>374438633.30586201</v>
      </c>
      <c r="F2229">
        <v>116.51611197197199</v>
      </c>
      <c r="G2229" t="s">
        <v>462</v>
      </c>
    </row>
    <row r="2230" spans="1:7" x14ac:dyDescent="0.3">
      <c r="A2230">
        <v>2228</v>
      </c>
      <c r="B2230">
        <v>2024</v>
      </c>
      <c r="C2230">
        <v>3</v>
      </c>
      <c r="D2230" t="s">
        <v>536</v>
      </c>
      <c r="E2230" s="1">
        <v>373211235.00196397</v>
      </c>
      <c r="F2230">
        <v>102.90049137321699</v>
      </c>
      <c r="G2230" t="s">
        <v>462</v>
      </c>
    </row>
    <row r="2231" spans="1:7" x14ac:dyDescent="0.3">
      <c r="A2231">
        <v>2229</v>
      </c>
      <c r="B2231">
        <v>2024</v>
      </c>
      <c r="C2231">
        <v>3</v>
      </c>
      <c r="D2231" t="s">
        <v>537</v>
      </c>
      <c r="E2231" s="1">
        <v>764163399.39539194</v>
      </c>
      <c r="F2231">
        <v>156.21813584669499</v>
      </c>
      <c r="G2231" t="s">
        <v>462</v>
      </c>
    </row>
    <row r="2232" spans="1:7" x14ac:dyDescent="0.3">
      <c r="A2232">
        <v>2230</v>
      </c>
      <c r="B2232">
        <v>2024</v>
      </c>
      <c r="C2232">
        <v>3</v>
      </c>
      <c r="D2232" t="s">
        <v>538</v>
      </c>
      <c r="E2232" s="1">
        <v>858617816.921067</v>
      </c>
      <c r="F2232">
        <v>185.81603431908101</v>
      </c>
      <c r="G2232" t="s">
        <v>462</v>
      </c>
    </row>
    <row r="2233" spans="1:7" x14ac:dyDescent="0.3">
      <c r="A2233">
        <v>2231</v>
      </c>
      <c r="B2233">
        <v>2024</v>
      </c>
      <c r="C2233">
        <v>3</v>
      </c>
      <c r="D2233" t="s">
        <v>539</v>
      </c>
      <c r="E2233" s="1">
        <v>876370174.59050906</v>
      </c>
      <c r="F2233">
        <v>116.99419401789</v>
      </c>
      <c r="G2233" t="s">
        <v>462</v>
      </c>
    </row>
    <row r="2234" spans="1:7" x14ac:dyDescent="0.3">
      <c r="A2234">
        <v>2232</v>
      </c>
      <c r="B2234">
        <v>2024</v>
      </c>
      <c r="C2234">
        <v>3</v>
      </c>
      <c r="D2234" t="s">
        <v>540</v>
      </c>
      <c r="E2234" s="1">
        <v>804741499.92764294</v>
      </c>
      <c r="F2234">
        <v>144.10044410869401</v>
      </c>
      <c r="G2234" t="s">
        <v>462</v>
      </c>
    </row>
    <row r="2235" spans="1:7" x14ac:dyDescent="0.3">
      <c r="A2235">
        <v>2233</v>
      </c>
      <c r="B2235">
        <v>2024</v>
      </c>
      <c r="C2235">
        <v>3</v>
      </c>
      <c r="D2235" t="s">
        <v>541</v>
      </c>
      <c r="E2235" s="1">
        <v>617861605.73586905</v>
      </c>
      <c r="F2235">
        <v>105.20075606792599</v>
      </c>
      <c r="G2235" t="s">
        <v>462</v>
      </c>
    </row>
    <row r="2236" spans="1:7" x14ac:dyDescent="0.3">
      <c r="A2236">
        <v>2234</v>
      </c>
      <c r="B2236">
        <v>2024</v>
      </c>
      <c r="C2236">
        <v>3</v>
      </c>
      <c r="D2236" t="s">
        <v>542</v>
      </c>
      <c r="E2236" s="1">
        <v>785791940.80956101</v>
      </c>
      <c r="F2236">
        <v>143.00655528639399</v>
      </c>
      <c r="G2236" t="s">
        <v>462</v>
      </c>
    </row>
    <row r="2237" spans="1:7" x14ac:dyDescent="0.3">
      <c r="A2237">
        <v>2235</v>
      </c>
      <c r="B2237">
        <v>2024</v>
      </c>
      <c r="C2237">
        <v>3</v>
      </c>
      <c r="D2237" t="s">
        <v>543</v>
      </c>
      <c r="E2237" s="1">
        <v>750150320.80952597</v>
      </c>
      <c r="F2237">
        <v>103.776010777032</v>
      </c>
      <c r="G2237" t="s">
        <v>462</v>
      </c>
    </row>
    <row r="2238" spans="1:7" x14ac:dyDescent="0.3">
      <c r="A2238">
        <v>2236</v>
      </c>
      <c r="B2238">
        <v>2024</v>
      </c>
      <c r="C2238">
        <v>3</v>
      </c>
      <c r="D2238" t="s">
        <v>544</v>
      </c>
      <c r="E2238" s="1">
        <v>601347817.74143004</v>
      </c>
      <c r="F2238">
        <v>135.466806143817</v>
      </c>
      <c r="G2238" t="s">
        <v>462</v>
      </c>
    </row>
    <row r="2239" spans="1:7" x14ac:dyDescent="0.3">
      <c r="A2239">
        <v>2237</v>
      </c>
      <c r="B2239">
        <v>2024</v>
      </c>
      <c r="C2239">
        <v>3</v>
      </c>
      <c r="D2239" t="s">
        <v>545</v>
      </c>
      <c r="E2239" s="1">
        <v>261838880.85448599</v>
      </c>
      <c r="F2239">
        <v>138.706817799411</v>
      </c>
      <c r="G2239" t="s">
        <v>462</v>
      </c>
    </row>
    <row r="2240" spans="1:7" x14ac:dyDescent="0.3">
      <c r="A2240">
        <v>2238</v>
      </c>
      <c r="B2240">
        <v>2024</v>
      </c>
      <c r="C2240">
        <v>3</v>
      </c>
      <c r="D2240" t="s">
        <v>546</v>
      </c>
      <c r="E2240" s="1">
        <v>1009812130.74394</v>
      </c>
      <c r="F2240">
        <v>126.471150758368</v>
      </c>
      <c r="G2240" t="s">
        <v>462</v>
      </c>
    </row>
    <row r="2241" spans="1:7" x14ac:dyDescent="0.3">
      <c r="A2241">
        <v>2239</v>
      </c>
      <c r="B2241">
        <v>2024</v>
      </c>
      <c r="C2241">
        <v>3</v>
      </c>
      <c r="D2241" t="s">
        <v>547</v>
      </c>
      <c r="E2241" s="1">
        <v>213505756.37323001</v>
      </c>
      <c r="F2241">
        <v>164.73922948111701</v>
      </c>
      <c r="G2241" t="s">
        <v>462</v>
      </c>
    </row>
    <row r="2242" spans="1:7" x14ac:dyDescent="0.3">
      <c r="A2242">
        <v>2240</v>
      </c>
      <c r="B2242">
        <v>2024</v>
      </c>
      <c r="C2242">
        <v>3</v>
      </c>
      <c r="D2242" t="s">
        <v>548</v>
      </c>
      <c r="E2242" s="1">
        <v>330653653.57891899</v>
      </c>
      <c r="F2242">
        <v>159.40158744737599</v>
      </c>
      <c r="G2242" t="s">
        <v>462</v>
      </c>
    </row>
    <row r="2243" spans="1:7" x14ac:dyDescent="0.3">
      <c r="A2243">
        <v>2241</v>
      </c>
      <c r="B2243">
        <v>2024</v>
      </c>
      <c r="C2243">
        <v>3</v>
      </c>
      <c r="D2243" t="s">
        <v>549</v>
      </c>
      <c r="E2243" s="1">
        <v>340317473.27624798</v>
      </c>
      <c r="F2243">
        <v>131.40108806660001</v>
      </c>
      <c r="G2243" t="s">
        <v>462</v>
      </c>
    </row>
    <row r="2244" spans="1:7" x14ac:dyDescent="0.3">
      <c r="A2244">
        <v>2242</v>
      </c>
      <c r="B2244">
        <v>2024</v>
      </c>
      <c r="C2244">
        <v>3</v>
      </c>
      <c r="D2244" t="s">
        <v>550</v>
      </c>
      <c r="E2244" s="1">
        <v>462902185.90183997</v>
      </c>
      <c r="F2244">
        <v>161.291784031916</v>
      </c>
      <c r="G2244" t="s">
        <v>462</v>
      </c>
    </row>
    <row r="2245" spans="1:7" x14ac:dyDescent="0.3">
      <c r="A2245">
        <v>2243</v>
      </c>
      <c r="B2245">
        <v>2024</v>
      </c>
      <c r="C2245">
        <v>3</v>
      </c>
      <c r="D2245" t="s">
        <v>551</v>
      </c>
      <c r="E2245" s="1">
        <v>2890170317.8875699</v>
      </c>
      <c r="F2245">
        <v>120.032409773981</v>
      </c>
      <c r="G2245" t="s">
        <v>462</v>
      </c>
    </row>
    <row r="2246" spans="1:7" x14ac:dyDescent="0.3">
      <c r="A2246">
        <v>2244</v>
      </c>
      <c r="B2246">
        <v>2024</v>
      </c>
      <c r="C2246">
        <v>3</v>
      </c>
      <c r="D2246" t="s">
        <v>552</v>
      </c>
      <c r="E2246" s="1">
        <v>3535028312.8468199</v>
      </c>
      <c r="F2246">
        <v>128.15703517973</v>
      </c>
      <c r="G2246" t="s">
        <v>462</v>
      </c>
    </row>
    <row r="2247" spans="1:7" x14ac:dyDescent="0.3">
      <c r="A2247">
        <v>2245</v>
      </c>
      <c r="B2247">
        <v>2024</v>
      </c>
      <c r="C2247">
        <v>3</v>
      </c>
      <c r="D2247" t="s">
        <v>553</v>
      </c>
      <c r="E2247" s="1">
        <v>2894598812.1732001</v>
      </c>
      <c r="F2247">
        <v>125.789490639402</v>
      </c>
      <c r="G2247" t="s">
        <v>462</v>
      </c>
    </row>
    <row r="2248" spans="1:7" x14ac:dyDescent="0.3">
      <c r="A2248">
        <v>2246</v>
      </c>
      <c r="B2248">
        <v>2024</v>
      </c>
      <c r="C2248">
        <v>3</v>
      </c>
      <c r="D2248" t="s">
        <v>554</v>
      </c>
      <c r="E2248" s="1">
        <v>1452632504.0955</v>
      </c>
      <c r="F2248">
        <v>105.759644156375</v>
      </c>
      <c r="G2248" t="s">
        <v>462</v>
      </c>
    </row>
    <row r="2249" spans="1:7" x14ac:dyDescent="0.3">
      <c r="A2249">
        <v>2247</v>
      </c>
      <c r="B2249">
        <v>2024</v>
      </c>
      <c r="C2249">
        <v>3</v>
      </c>
      <c r="D2249" t="s">
        <v>555</v>
      </c>
      <c r="E2249" s="1">
        <v>2721023818.0155802</v>
      </c>
      <c r="F2249">
        <v>105.864662664001</v>
      </c>
      <c r="G2249" t="s">
        <v>462</v>
      </c>
    </row>
    <row r="2250" spans="1:7" x14ac:dyDescent="0.3">
      <c r="A2250">
        <v>2248</v>
      </c>
      <c r="B2250">
        <v>2024</v>
      </c>
      <c r="C2250">
        <v>3</v>
      </c>
      <c r="D2250" t="s">
        <v>556</v>
      </c>
      <c r="E2250" s="1">
        <v>1004231976.22276</v>
      </c>
      <c r="F2250">
        <v>107.369890731795</v>
      </c>
      <c r="G2250" t="s">
        <v>462</v>
      </c>
    </row>
    <row r="2251" spans="1:7" x14ac:dyDescent="0.3">
      <c r="A2251">
        <v>2249</v>
      </c>
      <c r="B2251">
        <v>2024</v>
      </c>
      <c r="C2251">
        <v>3</v>
      </c>
      <c r="D2251" t="s">
        <v>557</v>
      </c>
      <c r="E2251" s="1">
        <v>913746055.18789399</v>
      </c>
      <c r="F2251">
        <v>102.29508151555299</v>
      </c>
      <c r="G2251" t="s">
        <v>462</v>
      </c>
    </row>
    <row r="2252" spans="1:7" x14ac:dyDescent="0.3">
      <c r="A2252">
        <v>2250</v>
      </c>
      <c r="B2252">
        <v>2024</v>
      </c>
      <c r="C2252">
        <v>4</v>
      </c>
      <c r="E2252" s="1">
        <v>60992067.262107402</v>
      </c>
      <c r="F2252">
        <v>252.82138862183899</v>
      </c>
      <c r="G2252" t="s">
        <v>462</v>
      </c>
    </row>
    <row r="2253" spans="1:7" x14ac:dyDescent="0.3">
      <c r="A2253">
        <v>2251</v>
      </c>
      <c r="B2253">
        <v>2024</v>
      </c>
      <c r="C2253">
        <v>4</v>
      </c>
      <c r="D2253" t="s">
        <v>529</v>
      </c>
      <c r="E2253" s="1">
        <v>391883147.09036702</v>
      </c>
      <c r="F2253">
        <v>278.89185745784101</v>
      </c>
      <c r="G2253" t="s">
        <v>462</v>
      </c>
    </row>
    <row r="2254" spans="1:7" x14ac:dyDescent="0.3">
      <c r="A2254">
        <v>2252</v>
      </c>
      <c r="B2254">
        <v>2024</v>
      </c>
      <c r="C2254">
        <v>4</v>
      </c>
      <c r="D2254" t="s">
        <v>530</v>
      </c>
      <c r="E2254" s="1">
        <v>721005101.94005406</v>
      </c>
      <c r="F2254">
        <v>237.093511636008</v>
      </c>
      <c r="G2254" t="s">
        <v>462</v>
      </c>
    </row>
    <row r="2255" spans="1:7" x14ac:dyDescent="0.3">
      <c r="A2255">
        <v>2253</v>
      </c>
      <c r="B2255">
        <v>2024</v>
      </c>
      <c r="C2255">
        <v>4</v>
      </c>
      <c r="D2255" t="s">
        <v>531</v>
      </c>
      <c r="E2255" s="1">
        <v>517904900.35716701</v>
      </c>
      <c r="F2255">
        <v>227.809146972284</v>
      </c>
      <c r="G2255" t="s">
        <v>462</v>
      </c>
    </row>
    <row r="2256" spans="1:7" x14ac:dyDescent="0.3">
      <c r="A2256">
        <v>2254</v>
      </c>
      <c r="B2256">
        <v>2024</v>
      </c>
      <c r="C2256">
        <v>4</v>
      </c>
      <c r="D2256" t="s">
        <v>532</v>
      </c>
      <c r="E2256" s="1">
        <v>913605349.20931494</v>
      </c>
      <c r="F2256">
        <v>217.11867667101299</v>
      </c>
      <c r="G2256" t="s">
        <v>462</v>
      </c>
    </row>
    <row r="2257" spans="1:7" x14ac:dyDescent="0.3">
      <c r="A2257">
        <v>2255</v>
      </c>
      <c r="B2257">
        <v>2024</v>
      </c>
      <c r="C2257">
        <v>4</v>
      </c>
      <c r="D2257" t="s">
        <v>533</v>
      </c>
      <c r="E2257" s="1">
        <v>442592850.86188501</v>
      </c>
      <c r="F2257">
        <v>229.98874045727601</v>
      </c>
      <c r="G2257" t="s">
        <v>462</v>
      </c>
    </row>
    <row r="2258" spans="1:7" x14ac:dyDescent="0.3">
      <c r="A2258">
        <v>2256</v>
      </c>
      <c r="B2258">
        <v>2024</v>
      </c>
      <c r="C2258">
        <v>4</v>
      </c>
      <c r="D2258" t="s">
        <v>534</v>
      </c>
      <c r="E2258" s="1">
        <v>268896321.02501398</v>
      </c>
      <c r="F2258">
        <v>304.10699907600798</v>
      </c>
      <c r="G2258" t="s">
        <v>462</v>
      </c>
    </row>
    <row r="2259" spans="1:7" x14ac:dyDescent="0.3">
      <c r="A2259">
        <v>2257</v>
      </c>
      <c r="B2259">
        <v>2024</v>
      </c>
      <c r="C2259">
        <v>4</v>
      </c>
      <c r="D2259" t="s">
        <v>535</v>
      </c>
      <c r="E2259" s="1">
        <v>374438633.30586201</v>
      </c>
      <c r="F2259">
        <v>217.239671256902</v>
      </c>
      <c r="G2259" t="s">
        <v>462</v>
      </c>
    </row>
    <row r="2260" spans="1:7" x14ac:dyDescent="0.3">
      <c r="A2260">
        <v>2258</v>
      </c>
      <c r="B2260">
        <v>2024</v>
      </c>
      <c r="C2260">
        <v>4</v>
      </c>
      <c r="D2260" t="s">
        <v>536</v>
      </c>
      <c r="E2260" s="1">
        <v>373211235.00196397</v>
      </c>
      <c r="F2260">
        <v>234.89895142204401</v>
      </c>
      <c r="G2260" t="s">
        <v>462</v>
      </c>
    </row>
    <row r="2261" spans="1:7" x14ac:dyDescent="0.3">
      <c r="A2261">
        <v>2259</v>
      </c>
      <c r="B2261">
        <v>2024</v>
      </c>
      <c r="C2261">
        <v>4</v>
      </c>
      <c r="D2261" t="s">
        <v>537</v>
      </c>
      <c r="E2261" s="1">
        <v>764163399.39539194</v>
      </c>
      <c r="F2261">
        <v>313.68983979917499</v>
      </c>
      <c r="G2261" t="s">
        <v>462</v>
      </c>
    </row>
    <row r="2262" spans="1:7" x14ac:dyDescent="0.3">
      <c r="A2262">
        <v>2260</v>
      </c>
      <c r="B2262">
        <v>2024</v>
      </c>
      <c r="C2262">
        <v>4</v>
      </c>
      <c r="D2262" t="s">
        <v>538</v>
      </c>
      <c r="E2262" s="1">
        <v>858617816.921067</v>
      </c>
      <c r="F2262">
        <v>264.87160022598499</v>
      </c>
      <c r="G2262" t="s">
        <v>462</v>
      </c>
    </row>
    <row r="2263" spans="1:7" x14ac:dyDescent="0.3">
      <c r="A2263">
        <v>2261</v>
      </c>
      <c r="B2263">
        <v>2024</v>
      </c>
      <c r="C2263">
        <v>4</v>
      </c>
      <c r="D2263" t="s">
        <v>539</v>
      </c>
      <c r="E2263" s="1">
        <v>876370174.59050906</v>
      </c>
      <c r="F2263">
        <v>243.591346121805</v>
      </c>
      <c r="G2263" t="s">
        <v>462</v>
      </c>
    </row>
    <row r="2264" spans="1:7" x14ac:dyDescent="0.3">
      <c r="A2264">
        <v>2262</v>
      </c>
      <c r="B2264">
        <v>2024</v>
      </c>
      <c r="C2264">
        <v>4</v>
      </c>
      <c r="D2264" t="s">
        <v>540</v>
      </c>
      <c r="E2264" s="1">
        <v>804741499.92764294</v>
      </c>
      <c r="F2264">
        <v>279.176638527487</v>
      </c>
      <c r="G2264" t="s">
        <v>462</v>
      </c>
    </row>
    <row r="2265" spans="1:7" x14ac:dyDescent="0.3">
      <c r="A2265">
        <v>2263</v>
      </c>
      <c r="B2265">
        <v>2024</v>
      </c>
      <c r="C2265">
        <v>4</v>
      </c>
      <c r="D2265" t="s">
        <v>541</v>
      </c>
      <c r="E2265" s="1">
        <v>617861605.73586905</v>
      </c>
      <c r="F2265">
        <v>278.56637547589202</v>
      </c>
      <c r="G2265" t="s">
        <v>462</v>
      </c>
    </row>
    <row r="2266" spans="1:7" x14ac:dyDescent="0.3">
      <c r="A2266">
        <v>2264</v>
      </c>
      <c r="B2266">
        <v>2024</v>
      </c>
      <c r="C2266">
        <v>4</v>
      </c>
      <c r="D2266" t="s">
        <v>542</v>
      </c>
      <c r="E2266" s="1">
        <v>785791940.80956101</v>
      </c>
      <c r="F2266">
        <v>317.95446997468002</v>
      </c>
      <c r="G2266" t="s">
        <v>462</v>
      </c>
    </row>
    <row r="2267" spans="1:7" x14ac:dyDescent="0.3">
      <c r="A2267">
        <v>2265</v>
      </c>
      <c r="B2267">
        <v>2024</v>
      </c>
      <c r="C2267">
        <v>4</v>
      </c>
      <c r="D2267" t="s">
        <v>543</v>
      </c>
      <c r="E2267" s="1">
        <v>750150320.80952597</v>
      </c>
      <c r="F2267">
        <v>234.99231331159899</v>
      </c>
      <c r="G2267" t="s">
        <v>462</v>
      </c>
    </row>
    <row r="2268" spans="1:7" x14ac:dyDescent="0.3">
      <c r="A2268">
        <v>2266</v>
      </c>
      <c r="B2268">
        <v>2024</v>
      </c>
      <c r="C2268">
        <v>4</v>
      </c>
      <c r="D2268" t="s">
        <v>544</v>
      </c>
      <c r="E2268" s="1">
        <v>601347817.74143004</v>
      </c>
      <c r="F2268">
        <v>283.025619028292</v>
      </c>
      <c r="G2268" t="s">
        <v>462</v>
      </c>
    </row>
    <row r="2269" spans="1:7" x14ac:dyDescent="0.3">
      <c r="A2269">
        <v>2267</v>
      </c>
      <c r="B2269">
        <v>2024</v>
      </c>
      <c r="C2269">
        <v>4</v>
      </c>
      <c r="D2269" t="s">
        <v>545</v>
      </c>
      <c r="E2269" s="1">
        <v>261838880.85448599</v>
      </c>
      <c r="F2269">
        <v>262.51736102983801</v>
      </c>
      <c r="G2269" t="s">
        <v>462</v>
      </c>
    </row>
    <row r="2270" spans="1:7" x14ac:dyDescent="0.3">
      <c r="A2270">
        <v>2268</v>
      </c>
      <c r="B2270">
        <v>2024</v>
      </c>
      <c r="C2270">
        <v>4</v>
      </c>
      <c r="D2270" t="s">
        <v>546</v>
      </c>
      <c r="E2270" s="1">
        <v>1009812130.74394</v>
      </c>
      <c r="F2270">
        <v>279.23423933333999</v>
      </c>
      <c r="G2270" t="s">
        <v>462</v>
      </c>
    </row>
    <row r="2271" spans="1:7" x14ac:dyDescent="0.3">
      <c r="A2271">
        <v>2269</v>
      </c>
      <c r="B2271">
        <v>2024</v>
      </c>
      <c r="C2271">
        <v>4</v>
      </c>
      <c r="D2271" t="s">
        <v>547</v>
      </c>
      <c r="E2271" s="1">
        <v>213505756.37323001</v>
      </c>
      <c r="F2271">
        <v>304.011969781326</v>
      </c>
      <c r="G2271" t="s">
        <v>462</v>
      </c>
    </row>
    <row r="2272" spans="1:7" x14ac:dyDescent="0.3">
      <c r="A2272">
        <v>2270</v>
      </c>
      <c r="B2272">
        <v>2024</v>
      </c>
      <c r="C2272">
        <v>4</v>
      </c>
      <c r="D2272" t="s">
        <v>548</v>
      </c>
      <c r="E2272" s="1">
        <v>330653653.57891899</v>
      </c>
      <c r="F2272">
        <v>332.455093396189</v>
      </c>
      <c r="G2272" t="s">
        <v>462</v>
      </c>
    </row>
    <row r="2273" spans="1:7" x14ac:dyDescent="0.3">
      <c r="A2273">
        <v>2271</v>
      </c>
      <c r="B2273">
        <v>2024</v>
      </c>
      <c r="C2273">
        <v>4</v>
      </c>
      <c r="D2273" t="s">
        <v>549</v>
      </c>
      <c r="E2273" s="1">
        <v>340317473.27624798</v>
      </c>
      <c r="F2273">
        <v>235.17841748393101</v>
      </c>
      <c r="G2273" t="s">
        <v>462</v>
      </c>
    </row>
    <row r="2274" spans="1:7" x14ac:dyDescent="0.3">
      <c r="A2274">
        <v>2272</v>
      </c>
      <c r="B2274">
        <v>2024</v>
      </c>
      <c r="C2274">
        <v>4</v>
      </c>
      <c r="D2274" t="s">
        <v>550</v>
      </c>
      <c r="E2274" s="1">
        <v>462902185.90183997</v>
      </c>
      <c r="F2274">
        <v>272.46155098441801</v>
      </c>
      <c r="G2274" t="s">
        <v>462</v>
      </c>
    </row>
    <row r="2275" spans="1:7" x14ac:dyDescent="0.3">
      <c r="A2275">
        <v>2273</v>
      </c>
      <c r="B2275">
        <v>2024</v>
      </c>
      <c r="C2275">
        <v>4</v>
      </c>
      <c r="D2275" t="s">
        <v>551</v>
      </c>
      <c r="E2275" s="1">
        <v>2890170317.8875699</v>
      </c>
      <c r="F2275">
        <v>231.77772308750599</v>
      </c>
      <c r="G2275" t="s">
        <v>462</v>
      </c>
    </row>
    <row r="2276" spans="1:7" x14ac:dyDescent="0.3">
      <c r="A2276">
        <v>2274</v>
      </c>
      <c r="B2276">
        <v>2024</v>
      </c>
      <c r="C2276">
        <v>4</v>
      </c>
      <c r="D2276" t="s">
        <v>552</v>
      </c>
      <c r="E2276" s="1">
        <v>3535028312.8468199</v>
      </c>
      <c r="F2276">
        <v>237.724742760206</v>
      </c>
      <c r="G2276" t="s">
        <v>462</v>
      </c>
    </row>
    <row r="2277" spans="1:7" x14ac:dyDescent="0.3">
      <c r="A2277">
        <v>2275</v>
      </c>
      <c r="B2277">
        <v>2024</v>
      </c>
      <c r="C2277">
        <v>4</v>
      </c>
      <c r="D2277" t="s">
        <v>553</v>
      </c>
      <c r="E2277" s="1">
        <v>2894598812.1732001</v>
      </c>
      <c r="F2277">
        <v>458.92868354643201</v>
      </c>
      <c r="G2277" t="s">
        <v>462</v>
      </c>
    </row>
    <row r="2278" spans="1:7" x14ac:dyDescent="0.3">
      <c r="A2278">
        <v>2276</v>
      </c>
      <c r="B2278">
        <v>2024</v>
      </c>
      <c r="C2278">
        <v>4</v>
      </c>
      <c r="D2278" t="s">
        <v>554</v>
      </c>
      <c r="E2278" s="1">
        <v>1452632504.0955</v>
      </c>
      <c r="F2278">
        <v>279.08408975696801</v>
      </c>
      <c r="G2278" t="s">
        <v>462</v>
      </c>
    </row>
    <row r="2279" spans="1:7" x14ac:dyDescent="0.3">
      <c r="A2279">
        <v>2277</v>
      </c>
      <c r="B2279">
        <v>2024</v>
      </c>
      <c r="C2279">
        <v>4</v>
      </c>
      <c r="D2279" t="s">
        <v>555</v>
      </c>
      <c r="E2279" s="1">
        <v>2721023818.0155802</v>
      </c>
      <c r="F2279">
        <v>323.96042004769498</v>
      </c>
      <c r="G2279" t="s">
        <v>462</v>
      </c>
    </row>
    <row r="2280" spans="1:7" x14ac:dyDescent="0.3">
      <c r="A2280">
        <v>2278</v>
      </c>
      <c r="B2280">
        <v>2024</v>
      </c>
      <c r="C2280">
        <v>4</v>
      </c>
      <c r="D2280" t="s">
        <v>556</v>
      </c>
      <c r="E2280" s="1">
        <v>1004231976.22276</v>
      </c>
      <c r="F2280">
        <v>241.26176739236001</v>
      </c>
      <c r="G2280" t="s">
        <v>462</v>
      </c>
    </row>
    <row r="2281" spans="1:7" x14ac:dyDescent="0.3">
      <c r="A2281">
        <v>2279</v>
      </c>
      <c r="B2281">
        <v>2024</v>
      </c>
      <c r="C2281">
        <v>4</v>
      </c>
      <c r="D2281" t="s">
        <v>557</v>
      </c>
      <c r="E2281" s="1">
        <v>913746055.18789399</v>
      </c>
      <c r="F2281">
        <v>260.439998536433</v>
      </c>
      <c r="G2281" t="s">
        <v>462</v>
      </c>
    </row>
    <row r="2282" spans="1:7" x14ac:dyDescent="0.3">
      <c r="A2282">
        <v>2280</v>
      </c>
      <c r="B2282">
        <v>2024</v>
      </c>
      <c r="C2282">
        <v>5</v>
      </c>
      <c r="E2282" s="1">
        <v>60992067.262107402</v>
      </c>
      <c r="F2282">
        <v>115.47074338874501</v>
      </c>
      <c r="G2282" t="s">
        <v>462</v>
      </c>
    </row>
    <row r="2283" spans="1:7" x14ac:dyDescent="0.3">
      <c r="A2283">
        <v>2281</v>
      </c>
      <c r="B2283">
        <v>2024</v>
      </c>
      <c r="C2283">
        <v>5</v>
      </c>
      <c r="D2283" t="s">
        <v>529</v>
      </c>
      <c r="E2283" s="1">
        <v>391883147.09036702</v>
      </c>
      <c r="F2283">
        <v>192.345697412736</v>
      </c>
      <c r="G2283" t="s">
        <v>462</v>
      </c>
    </row>
    <row r="2284" spans="1:7" x14ac:dyDescent="0.3">
      <c r="A2284">
        <v>2282</v>
      </c>
      <c r="B2284">
        <v>2024</v>
      </c>
      <c r="C2284">
        <v>5</v>
      </c>
      <c r="D2284" t="s">
        <v>530</v>
      </c>
      <c r="E2284" s="1">
        <v>721005101.94005406</v>
      </c>
      <c r="F2284">
        <v>179.68011140580199</v>
      </c>
      <c r="G2284" t="s">
        <v>462</v>
      </c>
    </row>
    <row r="2285" spans="1:7" x14ac:dyDescent="0.3">
      <c r="A2285">
        <v>2283</v>
      </c>
      <c r="B2285">
        <v>2024</v>
      </c>
      <c r="C2285">
        <v>5</v>
      </c>
      <c r="D2285" t="s">
        <v>531</v>
      </c>
      <c r="E2285" s="1">
        <v>517904900.35716701</v>
      </c>
      <c r="F2285">
        <v>203.00714444596099</v>
      </c>
      <c r="G2285" t="s">
        <v>462</v>
      </c>
    </row>
    <row r="2286" spans="1:7" x14ac:dyDescent="0.3">
      <c r="A2286">
        <v>2284</v>
      </c>
      <c r="B2286">
        <v>2024</v>
      </c>
      <c r="C2286">
        <v>5</v>
      </c>
      <c r="D2286" t="s">
        <v>532</v>
      </c>
      <c r="E2286" s="1">
        <v>913605349.20931494</v>
      </c>
      <c r="F2286">
        <v>241.358523197278</v>
      </c>
      <c r="G2286" t="s">
        <v>462</v>
      </c>
    </row>
    <row r="2287" spans="1:7" x14ac:dyDescent="0.3">
      <c r="A2287">
        <v>2285</v>
      </c>
      <c r="B2287">
        <v>2024</v>
      </c>
      <c r="C2287">
        <v>5</v>
      </c>
      <c r="D2287" t="s">
        <v>533</v>
      </c>
      <c r="E2287" s="1">
        <v>442592850.86188501</v>
      </c>
      <c r="F2287">
        <v>236.16443002284501</v>
      </c>
      <c r="G2287" t="s">
        <v>462</v>
      </c>
    </row>
    <row r="2288" spans="1:7" x14ac:dyDescent="0.3">
      <c r="A2288">
        <v>2286</v>
      </c>
      <c r="B2288">
        <v>2024</v>
      </c>
      <c r="C2288">
        <v>5</v>
      </c>
      <c r="D2288" t="s">
        <v>534</v>
      </c>
      <c r="E2288" s="1">
        <v>268896321.02501398</v>
      </c>
      <c r="F2288">
        <v>178.44591662406199</v>
      </c>
      <c r="G2288" t="s">
        <v>462</v>
      </c>
    </row>
    <row r="2289" spans="1:7" x14ac:dyDescent="0.3">
      <c r="A2289">
        <v>2287</v>
      </c>
      <c r="B2289">
        <v>2024</v>
      </c>
      <c r="C2289">
        <v>5</v>
      </c>
      <c r="D2289" t="s">
        <v>535</v>
      </c>
      <c r="E2289" s="1">
        <v>374438633.30586201</v>
      </c>
      <c r="F2289">
        <v>220.28368312090799</v>
      </c>
      <c r="G2289" t="s">
        <v>462</v>
      </c>
    </row>
    <row r="2290" spans="1:7" x14ac:dyDescent="0.3">
      <c r="A2290">
        <v>2288</v>
      </c>
      <c r="B2290">
        <v>2024</v>
      </c>
      <c r="C2290">
        <v>5</v>
      </c>
      <c r="D2290" t="s">
        <v>536</v>
      </c>
      <c r="E2290" s="1">
        <v>373211235.00196397</v>
      </c>
      <c r="F2290">
        <v>114.586779108774</v>
      </c>
      <c r="G2290" t="s">
        <v>462</v>
      </c>
    </row>
    <row r="2291" spans="1:7" x14ac:dyDescent="0.3">
      <c r="A2291">
        <v>2289</v>
      </c>
      <c r="B2291">
        <v>2024</v>
      </c>
      <c r="C2291">
        <v>5</v>
      </c>
      <c r="D2291" t="s">
        <v>537</v>
      </c>
      <c r="E2291" s="1">
        <v>764163399.39539194</v>
      </c>
      <c r="F2291">
        <v>180.10959976593</v>
      </c>
      <c r="G2291" t="s">
        <v>462</v>
      </c>
    </row>
    <row r="2292" spans="1:7" x14ac:dyDescent="0.3">
      <c r="A2292">
        <v>2290</v>
      </c>
      <c r="B2292">
        <v>2024</v>
      </c>
      <c r="C2292">
        <v>5</v>
      </c>
      <c r="D2292" t="s">
        <v>538</v>
      </c>
      <c r="E2292" s="1">
        <v>858617816.921067</v>
      </c>
      <c r="F2292">
        <v>198.08559386176299</v>
      </c>
      <c r="G2292" t="s">
        <v>462</v>
      </c>
    </row>
    <row r="2293" spans="1:7" x14ac:dyDescent="0.3">
      <c r="A2293">
        <v>2291</v>
      </c>
      <c r="B2293">
        <v>2024</v>
      </c>
      <c r="C2293">
        <v>5</v>
      </c>
      <c r="D2293" t="s">
        <v>539</v>
      </c>
      <c r="E2293" s="1">
        <v>876370174.59050906</v>
      </c>
      <c r="F2293">
        <v>135.268620274353</v>
      </c>
      <c r="G2293" t="s">
        <v>462</v>
      </c>
    </row>
    <row r="2294" spans="1:7" x14ac:dyDescent="0.3">
      <c r="A2294">
        <v>2292</v>
      </c>
      <c r="B2294">
        <v>2024</v>
      </c>
      <c r="C2294">
        <v>5</v>
      </c>
      <c r="D2294" t="s">
        <v>540</v>
      </c>
      <c r="E2294" s="1">
        <v>804741499.92764294</v>
      </c>
      <c r="F2294">
        <v>188.512657726143</v>
      </c>
      <c r="G2294" t="s">
        <v>462</v>
      </c>
    </row>
    <row r="2295" spans="1:7" x14ac:dyDescent="0.3">
      <c r="A2295">
        <v>2293</v>
      </c>
      <c r="B2295">
        <v>2024</v>
      </c>
      <c r="C2295">
        <v>5</v>
      </c>
      <c r="D2295" t="s">
        <v>541</v>
      </c>
      <c r="E2295" s="1">
        <v>617861605.73586905</v>
      </c>
      <c r="F2295">
        <v>123.10922345581</v>
      </c>
      <c r="G2295" t="s">
        <v>462</v>
      </c>
    </row>
    <row r="2296" spans="1:7" x14ac:dyDescent="0.3">
      <c r="A2296">
        <v>2294</v>
      </c>
      <c r="B2296">
        <v>2024</v>
      </c>
      <c r="C2296">
        <v>5</v>
      </c>
      <c r="D2296" t="s">
        <v>542</v>
      </c>
      <c r="E2296" s="1">
        <v>785791940.80956101</v>
      </c>
      <c r="F2296">
        <v>186.05859929859099</v>
      </c>
      <c r="G2296" t="s">
        <v>462</v>
      </c>
    </row>
    <row r="2297" spans="1:7" x14ac:dyDescent="0.3">
      <c r="A2297">
        <v>2295</v>
      </c>
      <c r="B2297">
        <v>2024</v>
      </c>
      <c r="C2297">
        <v>5</v>
      </c>
      <c r="D2297" t="s">
        <v>543</v>
      </c>
      <c r="E2297" s="1">
        <v>750150320.80952597</v>
      </c>
      <c r="F2297">
        <v>256.24196727033899</v>
      </c>
      <c r="G2297" t="s">
        <v>462</v>
      </c>
    </row>
    <row r="2298" spans="1:7" x14ac:dyDescent="0.3">
      <c r="A2298">
        <v>2296</v>
      </c>
      <c r="B2298">
        <v>2024</v>
      </c>
      <c r="C2298">
        <v>5</v>
      </c>
      <c r="D2298" t="s">
        <v>544</v>
      </c>
      <c r="E2298" s="1">
        <v>601347817.74143004</v>
      </c>
      <c r="F2298">
        <v>206.56436300874799</v>
      </c>
      <c r="G2298" t="s">
        <v>462</v>
      </c>
    </row>
    <row r="2299" spans="1:7" x14ac:dyDescent="0.3">
      <c r="A2299">
        <v>2297</v>
      </c>
      <c r="B2299">
        <v>2024</v>
      </c>
      <c r="C2299">
        <v>5</v>
      </c>
      <c r="D2299" t="s">
        <v>545</v>
      </c>
      <c r="E2299" s="1">
        <v>261838880.85448599</v>
      </c>
      <c r="F2299">
        <v>248.86866982813399</v>
      </c>
      <c r="G2299" t="s">
        <v>462</v>
      </c>
    </row>
    <row r="2300" spans="1:7" x14ac:dyDescent="0.3">
      <c r="A2300">
        <v>2298</v>
      </c>
      <c r="B2300">
        <v>2024</v>
      </c>
      <c r="C2300">
        <v>5</v>
      </c>
      <c r="D2300" t="s">
        <v>546</v>
      </c>
      <c r="E2300" s="1">
        <v>1009812130.74394</v>
      </c>
      <c r="F2300">
        <v>241.67268231672099</v>
      </c>
      <c r="G2300" t="s">
        <v>462</v>
      </c>
    </row>
    <row r="2301" spans="1:7" x14ac:dyDescent="0.3">
      <c r="A2301">
        <v>2299</v>
      </c>
      <c r="B2301">
        <v>2024</v>
      </c>
      <c r="C2301">
        <v>5</v>
      </c>
      <c r="D2301" t="s">
        <v>547</v>
      </c>
      <c r="E2301" s="1">
        <v>213505756.37323001</v>
      </c>
      <c r="F2301">
        <v>216.053658372868</v>
      </c>
      <c r="G2301" t="s">
        <v>462</v>
      </c>
    </row>
    <row r="2302" spans="1:7" x14ac:dyDescent="0.3">
      <c r="A2302">
        <v>2300</v>
      </c>
      <c r="B2302">
        <v>2024</v>
      </c>
      <c r="C2302">
        <v>5</v>
      </c>
      <c r="D2302" t="s">
        <v>548</v>
      </c>
      <c r="E2302" s="1">
        <v>330653653.57891899</v>
      </c>
      <c r="F2302">
        <v>199.34123287802601</v>
      </c>
      <c r="G2302" t="s">
        <v>462</v>
      </c>
    </row>
    <row r="2303" spans="1:7" x14ac:dyDescent="0.3">
      <c r="A2303">
        <v>2301</v>
      </c>
      <c r="B2303">
        <v>2024</v>
      </c>
      <c r="C2303">
        <v>5</v>
      </c>
      <c r="D2303" t="s">
        <v>549</v>
      </c>
      <c r="E2303" s="1">
        <v>340317473.27624798</v>
      </c>
      <c r="F2303">
        <v>242.95784478133999</v>
      </c>
      <c r="G2303" t="s">
        <v>462</v>
      </c>
    </row>
    <row r="2304" spans="1:7" x14ac:dyDescent="0.3">
      <c r="A2304">
        <v>2302</v>
      </c>
      <c r="B2304">
        <v>2024</v>
      </c>
      <c r="C2304">
        <v>5</v>
      </c>
      <c r="D2304" t="s">
        <v>550</v>
      </c>
      <c r="E2304" s="1">
        <v>462902185.90183997</v>
      </c>
      <c r="F2304">
        <v>223.46967167758299</v>
      </c>
      <c r="G2304" t="s">
        <v>462</v>
      </c>
    </row>
    <row r="2305" spans="1:7" x14ac:dyDescent="0.3">
      <c r="A2305">
        <v>2303</v>
      </c>
      <c r="B2305">
        <v>2024</v>
      </c>
      <c r="C2305">
        <v>5</v>
      </c>
      <c r="D2305" t="s">
        <v>551</v>
      </c>
      <c r="E2305" s="1">
        <v>2890170317.8875699</v>
      </c>
      <c r="F2305">
        <v>172.21508127613501</v>
      </c>
      <c r="G2305" t="s">
        <v>462</v>
      </c>
    </row>
    <row r="2306" spans="1:7" x14ac:dyDescent="0.3">
      <c r="A2306">
        <v>2304</v>
      </c>
      <c r="B2306">
        <v>2024</v>
      </c>
      <c r="C2306">
        <v>5</v>
      </c>
      <c r="D2306" t="s">
        <v>552</v>
      </c>
      <c r="E2306" s="1">
        <v>3535028312.8468199</v>
      </c>
      <c r="F2306">
        <v>176.12087205770001</v>
      </c>
      <c r="G2306" t="s">
        <v>462</v>
      </c>
    </row>
    <row r="2307" spans="1:7" x14ac:dyDescent="0.3">
      <c r="A2307">
        <v>2305</v>
      </c>
      <c r="B2307">
        <v>2024</v>
      </c>
      <c r="C2307">
        <v>5</v>
      </c>
      <c r="D2307" t="s">
        <v>553</v>
      </c>
      <c r="E2307" s="1">
        <v>2894598812.1732001</v>
      </c>
      <c r="F2307">
        <v>168.25288574928399</v>
      </c>
      <c r="G2307" t="s">
        <v>462</v>
      </c>
    </row>
    <row r="2308" spans="1:7" x14ac:dyDescent="0.3">
      <c r="A2308">
        <v>2306</v>
      </c>
      <c r="B2308">
        <v>2024</v>
      </c>
      <c r="C2308">
        <v>5</v>
      </c>
      <c r="D2308" t="s">
        <v>554</v>
      </c>
      <c r="E2308" s="1">
        <v>1452632504.0955</v>
      </c>
      <c r="F2308">
        <v>227.70529871306999</v>
      </c>
      <c r="G2308" t="s">
        <v>462</v>
      </c>
    </row>
    <row r="2309" spans="1:7" x14ac:dyDescent="0.3">
      <c r="A2309">
        <v>2307</v>
      </c>
      <c r="B2309">
        <v>2024</v>
      </c>
      <c r="C2309">
        <v>5</v>
      </c>
      <c r="D2309" t="s">
        <v>555</v>
      </c>
      <c r="E2309" s="1">
        <v>2721023818.0155802</v>
      </c>
      <c r="F2309">
        <v>150.823699444921</v>
      </c>
      <c r="G2309" t="s">
        <v>462</v>
      </c>
    </row>
    <row r="2310" spans="1:7" x14ac:dyDescent="0.3">
      <c r="A2310">
        <v>2308</v>
      </c>
      <c r="B2310">
        <v>2024</v>
      </c>
      <c r="C2310">
        <v>5</v>
      </c>
      <c r="D2310" t="s">
        <v>556</v>
      </c>
      <c r="E2310" s="1">
        <v>1004231976.22276</v>
      </c>
      <c r="F2310">
        <v>155.994593112817</v>
      </c>
      <c r="G2310" t="s">
        <v>462</v>
      </c>
    </row>
    <row r="2311" spans="1:7" x14ac:dyDescent="0.3">
      <c r="A2311">
        <v>2309</v>
      </c>
      <c r="B2311">
        <v>2024</v>
      </c>
      <c r="C2311">
        <v>5</v>
      </c>
      <c r="D2311" t="s">
        <v>557</v>
      </c>
      <c r="E2311" s="1">
        <v>913746055.18789399</v>
      </c>
      <c r="F2311">
        <v>249.368259374849</v>
      </c>
      <c r="G2311" t="s">
        <v>462</v>
      </c>
    </row>
    <row r="2312" spans="1:7" x14ac:dyDescent="0.3">
      <c r="A2312">
        <v>2310</v>
      </c>
      <c r="B2312">
        <v>2024</v>
      </c>
      <c r="C2312">
        <v>6</v>
      </c>
      <c r="E2312" s="1">
        <v>60992067.262107402</v>
      </c>
      <c r="F2312">
        <v>54.966957816405497</v>
      </c>
      <c r="G2312" t="s">
        <v>462</v>
      </c>
    </row>
    <row r="2313" spans="1:7" x14ac:dyDescent="0.3">
      <c r="A2313">
        <v>2311</v>
      </c>
      <c r="B2313">
        <v>2024</v>
      </c>
      <c r="C2313">
        <v>6</v>
      </c>
      <c r="D2313" t="s">
        <v>529</v>
      </c>
      <c r="E2313" s="1">
        <v>391883147.09036702</v>
      </c>
      <c r="F2313">
        <v>85.614217554021195</v>
      </c>
      <c r="G2313" t="s">
        <v>462</v>
      </c>
    </row>
    <row r="2314" spans="1:7" x14ac:dyDescent="0.3">
      <c r="A2314">
        <v>2312</v>
      </c>
      <c r="B2314">
        <v>2024</v>
      </c>
      <c r="C2314">
        <v>6</v>
      </c>
      <c r="D2314" t="s">
        <v>530</v>
      </c>
      <c r="E2314" s="1">
        <v>721005101.94005406</v>
      </c>
      <c r="F2314">
        <v>79.165764081182601</v>
      </c>
      <c r="G2314" t="s">
        <v>462</v>
      </c>
    </row>
    <row r="2315" spans="1:7" x14ac:dyDescent="0.3">
      <c r="A2315">
        <v>2313</v>
      </c>
      <c r="B2315">
        <v>2024</v>
      </c>
      <c r="C2315">
        <v>6</v>
      </c>
      <c r="D2315" t="s">
        <v>531</v>
      </c>
      <c r="E2315" s="1">
        <v>517904900.35716701</v>
      </c>
      <c r="F2315">
        <v>79.498881118283293</v>
      </c>
      <c r="G2315" t="s">
        <v>462</v>
      </c>
    </row>
    <row r="2316" spans="1:7" x14ac:dyDescent="0.3">
      <c r="A2316">
        <v>2314</v>
      </c>
      <c r="B2316">
        <v>2024</v>
      </c>
      <c r="C2316">
        <v>6</v>
      </c>
      <c r="D2316" t="s">
        <v>532</v>
      </c>
      <c r="E2316" s="1">
        <v>913605349.20931494</v>
      </c>
      <c r="F2316">
        <v>74.634883878308898</v>
      </c>
      <c r="G2316" t="s">
        <v>462</v>
      </c>
    </row>
    <row r="2317" spans="1:7" x14ac:dyDescent="0.3">
      <c r="A2317">
        <v>2315</v>
      </c>
      <c r="B2317">
        <v>2024</v>
      </c>
      <c r="C2317">
        <v>6</v>
      </c>
      <c r="D2317" t="s">
        <v>533</v>
      </c>
      <c r="E2317" s="1">
        <v>442592850.86188501</v>
      </c>
      <c r="F2317">
        <v>78.416055470080096</v>
      </c>
      <c r="G2317" t="s">
        <v>462</v>
      </c>
    </row>
    <row r="2318" spans="1:7" x14ac:dyDescent="0.3">
      <c r="A2318">
        <v>2316</v>
      </c>
      <c r="B2318">
        <v>2024</v>
      </c>
      <c r="C2318">
        <v>6</v>
      </c>
      <c r="D2318" t="s">
        <v>534</v>
      </c>
      <c r="E2318" s="1">
        <v>268896321.02501398</v>
      </c>
      <c r="F2318">
        <v>68.406165055275494</v>
      </c>
      <c r="G2318" t="s">
        <v>462</v>
      </c>
    </row>
    <row r="2319" spans="1:7" x14ac:dyDescent="0.3">
      <c r="A2319">
        <v>2317</v>
      </c>
      <c r="B2319">
        <v>2024</v>
      </c>
      <c r="C2319">
        <v>6</v>
      </c>
      <c r="D2319" t="s">
        <v>535</v>
      </c>
      <c r="E2319" s="1">
        <v>374438633.30586201</v>
      </c>
      <c r="F2319">
        <v>73.999545970803595</v>
      </c>
      <c r="G2319" t="s">
        <v>462</v>
      </c>
    </row>
    <row r="2320" spans="1:7" x14ac:dyDescent="0.3">
      <c r="A2320">
        <v>2318</v>
      </c>
      <c r="B2320">
        <v>2024</v>
      </c>
      <c r="C2320">
        <v>6</v>
      </c>
      <c r="D2320" t="s">
        <v>536</v>
      </c>
      <c r="E2320" s="1">
        <v>373211235.00196397</v>
      </c>
      <c r="F2320">
        <v>47.300988714114098</v>
      </c>
      <c r="G2320" t="s">
        <v>462</v>
      </c>
    </row>
    <row r="2321" spans="1:7" x14ac:dyDescent="0.3">
      <c r="A2321">
        <v>2319</v>
      </c>
      <c r="B2321">
        <v>2024</v>
      </c>
      <c r="C2321">
        <v>6</v>
      </c>
      <c r="D2321" t="s">
        <v>537</v>
      </c>
      <c r="E2321" s="1">
        <v>764163399.39539194</v>
      </c>
      <c r="F2321">
        <v>72.5614016522116</v>
      </c>
      <c r="G2321" t="s">
        <v>462</v>
      </c>
    </row>
    <row r="2322" spans="1:7" x14ac:dyDescent="0.3">
      <c r="A2322">
        <v>2320</v>
      </c>
      <c r="B2322">
        <v>2024</v>
      </c>
      <c r="C2322">
        <v>6</v>
      </c>
      <c r="D2322" t="s">
        <v>538</v>
      </c>
      <c r="E2322" s="1">
        <v>858617816.921067</v>
      </c>
      <c r="F2322">
        <v>77.496090937792104</v>
      </c>
      <c r="G2322" t="s">
        <v>462</v>
      </c>
    </row>
    <row r="2323" spans="1:7" x14ac:dyDescent="0.3">
      <c r="A2323">
        <v>2321</v>
      </c>
      <c r="B2323">
        <v>2024</v>
      </c>
      <c r="C2323">
        <v>6</v>
      </c>
      <c r="D2323" t="s">
        <v>539</v>
      </c>
      <c r="E2323" s="1">
        <v>876370174.59050906</v>
      </c>
      <c r="F2323">
        <v>50.487751833763802</v>
      </c>
      <c r="G2323" t="s">
        <v>462</v>
      </c>
    </row>
    <row r="2324" spans="1:7" x14ac:dyDescent="0.3">
      <c r="A2324">
        <v>2322</v>
      </c>
      <c r="B2324">
        <v>2024</v>
      </c>
      <c r="C2324">
        <v>6</v>
      </c>
      <c r="D2324" t="s">
        <v>540</v>
      </c>
      <c r="E2324" s="1">
        <v>804741499.92764294</v>
      </c>
      <c r="F2324">
        <v>70.301958537262806</v>
      </c>
      <c r="G2324" t="s">
        <v>462</v>
      </c>
    </row>
    <row r="2325" spans="1:7" x14ac:dyDescent="0.3">
      <c r="A2325">
        <v>2323</v>
      </c>
      <c r="B2325">
        <v>2024</v>
      </c>
      <c r="C2325">
        <v>6</v>
      </c>
      <c r="D2325" t="s">
        <v>541</v>
      </c>
      <c r="E2325" s="1">
        <v>617861605.73586905</v>
      </c>
      <c r="F2325">
        <v>59.792455625883697</v>
      </c>
      <c r="G2325" t="s">
        <v>462</v>
      </c>
    </row>
    <row r="2326" spans="1:7" x14ac:dyDescent="0.3">
      <c r="A2326">
        <v>2324</v>
      </c>
      <c r="B2326">
        <v>2024</v>
      </c>
      <c r="C2326">
        <v>6</v>
      </c>
      <c r="D2326" t="s">
        <v>542</v>
      </c>
      <c r="E2326" s="1">
        <v>785791940.80956101</v>
      </c>
      <c r="F2326">
        <v>68.347217236933105</v>
      </c>
      <c r="G2326" t="s">
        <v>462</v>
      </c>
    </row>
    <row r="2327" spans="1:7" x14ac:dyDescent="0.3">
      <c r="A2327">
        <v>2325</v>
      </c>
      <c r="B2327">
        <v>2024</v>
      </c>
      <c r="C2327">
        <v>6</v>
      </c>
      <c r="D2327" t="s">
        <v>543</v>
      </c>
      <c r="E2327" s="1">
        <v>750150320.80952597</v>
      </c>
      <c r="F2327">
        <v>81.995738938310694</v>
      </c>
      <c r="G2327" t="s">
        <v>462</v>
      </c>
    </row>
    <row r="2328" spans="1:7" x14ac:dyDescent="0.3">
      <c r="A2328">
        <v>2326</v>
      </c>
      <c r="B2328">
        <v>2024</v>
      </c>
      <c r="C2328">
        <v>6</v>
      </c>
      <c r="D2328" t="s">
        <v>544</v>
      </c>
      <c r="E2328" s="1">
        <v>601347817.74143004</v>
      </c>
      <c r="F2328">
        <v>71.099073863776795</v>
      </c>
      <c r="G2328" t="s">
        <v>462</v>
      </c>
    </row>
    <row r="2329" spans="1:7" x14ac:dyDescent="0.3">
      <c r="A2329">
        <v>2327</v>
      </c>
      <c r="B2329">
        <v>2024</v>
      </c>
      <c r="C2329">
        <v>6</v>
      </c>
      <c r="D2329" t="s">
        <v>545</v>
      </c>
      <c r="E2329" s="1">
        <v>261838880.85448599</v>
      </c>
      <c r="F2329">
        <v>96.565972213410404</v>
      </c>
      <c r="G2329" t="s">
        <v>462</v>
      </c>
    </row>
    <row r="2330" spans="1:7" x14ac:dyDescent="0.3">
      <c r="A2330">
        <v>2328</v>
      </c>
      <c r="B2330">
        <v>2024</v>
      </c>
      <c r="C2330">
        <v>6</v>
      </c>
      <c r="D2330" t="s">
        <v>546</v>
      </c>
      <c r="E2330" s="1">
        <v>1009812130.74394</v>
      </c>
      <c r="F2330">
        <v>81.039751078071404</v>
      </c>
      <c r="G2330" t="s">
        <v>462</v>
      </c>
    </row>
    <row r="2331" spans="1:7" x14ac:dyDescent="0.3">
      <c r="A2331">
        <v>2329</v>
      </c>
      <c r="B2331">
        <v>2024</v>
      </c>
      <c r="C2331">
        <v>6</v>
      </c>
      <c r="D2331" t="s">
        <v>547</v>
      </c>
      <c r="E2331" s="1">
        <v>213505756.37323001</v>
      </c>
      <c r="F2331">
        <v>102.849627532372</v>
      </c>
      <c r="G2331" t="s">
        <v>462</v>
      </c>
    </row>
    <row r="2332" spans="1:7" x14ac:dyDescent="0.3">
      <c r="A2332">
        <v>2330</v>
      </c>
      <c r="B2332">
        <v>2024</v>
      </c>
      <c r="C2332">
        <v>6</v>
      </c>
      <c r="D2332" t="s">
        <v>548</v>
      </c>
      <c r="E2332" s="1">
        <v>330653653.57891899</v>
      </c>
      <c r="F2332">
        <v>79.1076924236487</v>
      </c>
      <c r="G2332" t="s">
        <v>462</v>
      </c>
    </row>
    <row r="2333" spans="1:7" x14ac:dyDescent="0.3">
      <c r="A2333">
        <v>2331</v>
      </c>
      <c r="B2333">
        <v>2024</v>
      </c>
      <c r="C2333">
        <v>6</v>
      </c>
      <c r="D2333" t="s">
        <v>549</v>
      </c>
      <c r="E2333" s="1">
        <v>340317473.27624798</v>
      </c>
      <c r="F2333">
        <v>104.28751558768001</v>
      </c>
      <c r="G2333" t="s">
        <v>462</v>
      </c>
    </row>
    <row r="2334" spans="1:7" x14ac:dyDescent="0.3">
      <c r="A2334">
        <v>2332</v>
      </c>
      <c r="B2334">
        <v>2024</v>
      </c>
      <c r="C2334">
        <v>6</v>
      </c>
      <c r="D2334" t="s">
        <v>550</v>
      </c>
      <c r="E2334" s="1">
        <v>462902185.90183997</v>
      </c>
      <c r="F2334">
        <v>79.090806530384398</v>
      </c>
      <c r="G2334" t="s">
        <v>462</v>
      </c>
    </row>
    <row r="2335" spans="1:7" x14ac:dyDescent="0.3">
      <c r="A2335">
        <v>2333</v>
      </c>
      <c r="B2335">
        <v>2024</v>
      </c>
      <c r="C2335">
        <v>6</v>
      </c>
      <c r="D2335" t="s">
        <v>551</v>
      </c>
      <c r="E2335" s="1">
        <v>2890170317.8875699</v>
      </c>
      <c r="F2335">
        <v>53.427565491082703</v>
      </c>
      <c r="G2335" t="s">
        <v>462</v>
      </c>
    </row>
    <row r="2336" spans="1:7" x14ac:dyDescent="0.3">
      <c r="A2336">
        <v>2334</v>
      </c>
      <c r="B2336">
        <v>2024</v>
      </c>
      <c r="C2336">
        <v>6</v>
      </c>
      <c r="D2336" t="s">
        <v>552</v>
      </c>
      <c r="E2336" s="1">
        <v>3535028312.8468199</v>
      </c>
      <c r="F2336">
        <v>57.930749408382901</v>
      </c>
      <c r="G2336" t="s">
        <v>462</v>
      </c>
    </row>
    <row r="2337" spans="1:7" x14ac:dyDescent="0.3">
      <c r="A2337">
        <v>2335</v>
      </c>
      <c r="B2337">
        <v>2024</v>
      </c>
      <c r="C2337">
        <v>6</v>
      </c>
      <c r="D2337" t="s">
        <v>553</v>
      </c>
      <c r="E2337" s="1">
        <v>2894598812.1732001</v>
      </c>
      <c r="F2337">
        <v>45.385561702002597</v>
      </c>
      <c r="G2337" t="s">
        <v>462</v>
      </c>
    </row>
    <row r="2338" spans="1:7" x14ac:dyDescent="0.3">
      <c r="A2338">
        <v>2336</v>
      </c>
      <c r="B2338">
        <v>2024</v>
      </c>
      <c r="C2338">
        <v>6</v>
      </c>
      <c r="D2338" t="s">
        <v>554</v>
      </c>
      <c r="E2338" s="1">
        <v>1452632504.0955</v>
      </c>
      <c r="F2338">
        <v>64.064669741430293</v>
      </c>
      <c r="G2338" t="s">
        <v>462</v>
      </c>
    </row>
    <row r="2339" spans="1:7" x14ac:dyDescent="0.3">
      <c r="A2339">
        <v>2337</v>
      </c>
      <c r="B2339">
        <v>2024</v>
      </c>
      <c r="C2339">
        <v>6</v>
      </c>
      <c r="D2339" t="s">
        <v>555</v>
      </c>
      <c r="E2339" s="1">
        <v>2721023818.0155802</v>
      </c>
      <c r="F2339">
        <v>50.502004130213798</v>
      </c>
      <c r="G2339" t="s">
        <v>462</v>
      </c>
    </row>
    <row r="2340" spans="1:7" x14ac:dyDescent="0.3">
      <c r="A2340">
        <v>2338</v>
      </c>
      <c r="B2340">
        <v>2024</v>
      </c>
      <c r="C2340">
        <v>6</v>
      </c>
      <c r="D2340" t="s">
        <v>556</v>
      </c>
      <c r="E2340" s="1">
        <v>1004231976.22276</v>
      </c>
      <c r="F2340">
        <v>50.198089596429703</v>
      </c>
      <c r="G2340" t="s">
        <v>462</v>
      </c>
    </row>
    <row r="2341" spans="1:7" x14ac:dyDescent="0.3">
      <c r="A2341">
        <v>2339</v>
      </c>
      <c r="B2341">
        <v>2024</v>
      </c>
      <c r="C2341">
        <v>6</v>
      </c>
      <c r="D2341" t="s">
        <v>557</v>
      </c>
      <c r="E2341" s="1">
        <v>913746055.18789399</v>
      </c>
      <c r="F2341">
        <v>71.477132642595294</v>
      </c>
      <c r="G2341" t="s">
        <v>462</v>
      </c>
    </row>
    <row r="2342" spans="1:7" x14ac:dyDescent="0.3">
      <c r="A2342">
        <v>2340</v>
      </c>
      <c r="B2342">
        <v>2024</v>
      </c>
      <c r="C2342">
        <v>7</v>
      </c>
      <c r="E2342" s="1">
        <v>60992067.262107402</v>
      </c>
      <c r="F2342">
        <v>53.837714507629201</v>
      </c>
      <c r="G2342" t="s">
        <v>462</v>
      </c>
    </row>
    <row r="2343" spans="1:7" x14ac:dyDescent="0.3">
      <c r="A2343">
        <v>2341</v>
      </c>
      <c r="B2343">
        <v>2024</v>
      </c>
      <c r="C2343">
        <v>7</v>
      </c>
      <c r="D2343" t="s">
        <v>529</v>
      </c>
      <c r="E2343" s="1">
        <v>391883147.09036702</v>
      </c>
      <c r="F2343">
        <v>146.526881551396</v>
      </c>
      <c r="G2343" t="s">
        <v>462</v>
      </c>
    </row>
    <row r="2344" spans="1:7" x14ac:dyDescent="0.3">
      <c r="A2344">
        <v>2342</v>
      </c>
      <c r="B2344">
        <v>2024</v>
      </c>
      <c r="C2344">
        <v>7</v>
      </c>
      <c r="D2344" t="s">
        <v>530</v>
      </c>
      <c r="E2344" s="1">
        <v>721005101.94005406</v>
      </c>
      <c r="F2344">
        <v>150.653827355191</v>
      </c>
      <c r="G2344" t="s">
        <v>462</v>
      </c>
    </row>
    <row r="2345" spans="1:7" x14ac:dyDescent="0.3">
      <c r="A2345">
        <v>2343</v>
      </c>
      <c r="B2345">
        <v>2024</v>
      </c>
      <c r="C2345">
        <v>7</v>
      </c>
      <c r="D2345" t="s">
        <v>531</v>
      </c>
      <c r="E2345" s="1">
        <v>517904900.35716701</v>
      </c>
      <c r="F2345">
        <v>188.23892414036001</v>
      </c>
      <c r="G2345" t="s">
        <v>462</v>
      </c>
    </row>
    <row r="2346" spans="1:7" x14ac:dyDescent="0.3">
      <c r="A2346">
        <v>2344</v>
      </c>
      <c r="B2346">
        <v>2024</v>
      </c>
      <c r="C2346">
        <v>7</v>
      </c>
      <c r="D2346" t="s">
        <v>532</v>
      </c>
      <c r="E2346" s="1">
        <v>913605349.20931494</v>
      </c>
      <c r="F2346">
        <v>189.29904113379999</v>
      </c>
      <c r="G2346" t="s">
        <v>462</v>
      </c>
    </row>
    <row r="2347" spans="1:7" x14ac:dyDescent="0.3">
      <c r="A2347">
        <v>2345</v>
      </c>
      <c r="B2347">
        <v>2024</v>
      </c>
      <c r="C2347">
        <v>7</v>
      </c>
      <c r="D2347" t="s">
        <v>533</v>
      </c>
      <c r="E2347" s="1">
        <v>442592850.86188501</v>
      </c>
      <c r="F2347">
        <v>209.231396020288</v>
      </c>
      <c r="G2347" t="s">
        <v>462</v>
      </c>
    </row>
    <row r="2348" spans="1:7" x14ac:dyDescent="0.3">
      <c r="A2348">
        <v>2346</v>
      </c>
      <c r="B2348">
        <v>2024</v>
      </c>
      <c r="C2348">
        <v>7</v>
      </c>
      <c r="D2348" t="s">
        <v>534</v>
      </c>
      <c r="E2348" s="1">
        <v>268896321.02501398</v>
      </c>
      <c r="F2348">
        <v>134.02271235558899</v>
      </c>
      <c r="G2348" t="s">
        <v>462</v>
      </c>
    </row>
    <row r="2349" spans="1:7" x14ac:dyDescent="0.3">
      <c r="A2349">
        <v>2347</v>
      </c>
      <c r="B2349">
        <v>2024</v>
      </c>
      <c r="C2349">
        <v>7</v>
      </c>
      <c r="D2349" t="s">
        <v>535</v>
      </c>
      <c r="E2349" s="1">
        <v>374438633.30586201</v>
      </c>
      <c r="F2349">
        <v>194.15769456739301</v>
      </c>
      <c r="G2349" t="s">
        <v>462</v>
      </c>
    </row>
    <row r="2350" spans="1:7" x14ac:dyDescent="0.3">
      <c r="A2350">
        <v>2348</v>
      </c>
      <c r="B2350">
        <v>2024</v>
      </c>
      <c r="C2350">
        <v>7</v>
      </c>
      <c r="D2350" t="s">
        <v>536</v>
      </c>
      <c r="E2350" s="1">
        <v>373211235.00196397</v>
      </c>
      <c r="F2350">
        <v>52.370547548401902</v>
      </c>
      <c r="G2350" t="s">
        <v>462</v>
      </c>
    </row>
    <row r="2351" spans="1:7" x14ac:dyDescent="0.3">
      <c r="A2351">
        <v>2349</v>
      </c>
      <c r="B2351">
        <v>2024</v>
      </c>
      <c r="C2351">
        <v>7</v>
      </c>
      <c r="D2351" t="s">
        <v>537</v>
      </c>
      <c r="E2351" s="1">
        <v>764163399.39539194</v>
      </c>
      <c r="F2351">
        <v>103.723023871313</v>
      </c>
      <c r="G2351" t="s">
        <v>462</v>
      </c>
    </row>
    <row r="2352" spans="1:7" x14ac:dyDescent="0.3">
      <c r="A2352">
        <v>2350</v>
      </c>
      <c r="B2352">
        <v>2024</v>
      </c>
      <c r="C2352">
        <v>7</v>
      </c>
      <c r="D2352" t="s">
        <v>538</v>
      </c>
      <c r="E2352" s="1">
        <v>858617816.921067</v>
      </c>
      <c r="F2352">
        <v>132.28896144046701</v>
      </c>
      <c r="G2352" t="s">
        <v>462</v>
      </c>
    </row>
    <row r="2353" spans="1:7" x14ac:dyDescent="0.3">
      <c r="A2353">
        <v>2351</v>
      </c>
      <c r="B2353">
        <v>2024</v>
      </c>
      <c r="C2353">
        <v>7</v>
      </c>
      <c r="D2353" t="s">
        <v>539</v>
      </c>
      <c r="E2353" s="1">
        <v>876370174.59050906</v>
      </c>
      <c r="F2353">
        <v>61.175698676588397</v>
      </c>
      <c r="G2353" t="s">
        <v>462</v>
      </c>
    </row>
    <row r="2354" spans="1:7" x14ac:dyDescent="0.3">
      <c r="A2354">
        <v>2352</v>
      </c>
      <c r="B2354">
        <v>2024</v>
      </c>
      <c r="C2354">
        <v>7</v>
      </c>
      <c r="D2354" t="s">
        <v>540</v>
      </c>
      <c r="E2354" s="1">
        <v>804741499.92764294</v>
      </c>
      <c r="F2354">
        <v>101.406159373478</v>
      </c>
      <c r="G2354" t="s">
        <v>462</v>
      </c>
    </row>
    <row r="2355" spans="1:7" x14ac:dyDescent="0.3">
      <c r="A2355">
        <v>2353</v>
      </c>
      <c r="B2355">
        <v>2024</v>
      </c>
      <c r="C2355">
        <v>7</v>
      </c>
      <c r="D2355" t="s">
        <v>541</v>
      </c>
      <c r="E2355" s="1">
        <v>617861605.73586905</v>
      </c>
      <c r="F2355">
        <v>69.728284381234204</v>
      </c>
      <c r="G2355" t="s">
        <v>462</v>
      </c>
    </row>
    <row r="2356" spans="1:7" x14ac:dyDescent="0.3">
      <c r="A2356">
        <v>2354</v>
      </c>
      <c r="B2356">
        <v>2024</v>
      </c>
      <c r="C2356">
        <v>7</v>
      </c>
      <c r="D2356" t="s">
        <v>542</v>
      </c>
      <c r="E2356" s="1">
        <v>785791940.80956101</v>
      </c>
      <c r="F2356">
        <v>119.755726536564</v>
      </c>
      <c r="G2356" t="s">
        <v>462</v>
      </c>
    </row>
    <row r="2357" spans="1:7" x14ac:dyDescent="0.3">
      <c r="A2357">
        <v>2355</v>
      </c>
      <c r="B2357">
        <v>2024</v>
      </c>
      <c r="C2357">
        <v>7</v>
      </c>
      <c r="D2357" t="s">
        <v>543</v>
      </c>
      <c r="E2357" s="1">
        <v>750150320.80952597</v>
      </c>
      <c r="F2357">
        <v>189.59658688735601</v>
      </c>
      <c r="G2357" t="s">
        <v>462</v>
      </c>
    </row>
    <row r="2358" spans="1:7" x14ac:dyDescent="0.3">
      <c r="A2358">
        <v>2356</v>
      </c>
      <c r="B2358">
        <v>2024</v>
      </c>
      <c r="C2358">
        <v>7</v>
      </c>
      <c r="D2358" t="s">
        <v>544</v>
      </c>
      <c r="E2358" s="1">
        <v>601347817.74143004</v>
      </c>
      <c r="F2358">
        <v>128.24702233076999</v>
      </c>
      <c r="G2358" t="s">
        <v>462</v>
      </c>
    </row>
    <row r="2359" spans="1:7" x14ac:dyDescent="0.3">
      <c r="A2359">
        <v>2357</v>
      </c>
      <c r="B2359">
        <v>2024</v>
      </c>
      <c r="C2359">
        <v>7</v>
      </c>
      <c r="D2359" t="s">
        <v>545</v>
      </c>
      <c r="E2359" s="1">
        <v>261838880.85448599</v>
      </c>
      <c r="F2359">
        <v>176.45388395052001</v>
      </c>
      <c r="G2359" t="s">
        <v>462</v>
      </c>
    </row>
    <row r="2360" spans="1:7" x14ac:dyDescent="0.3">
      <c r="A2360">
        <v>2358</v>
      </c>
      <c r="B2360">
        <v>2024</v>
      </c>
      <c r="C2360">
        <v>7</v>
      </c>
      <c r="D2360" t="s">
        <v>546</v>
      </c>
      <c r="E2360" s="1">
        <v>1009812130.74394</v>
      </c>
      <c r="F2360">
        <v>157.32716462844999</v>
      </c>
      <c r="G2360" t="s">
        <v>462</v>
      </c>
    </row>
    <row r="2361" spans="1:7" x14ac:dyDescent="0.3">
      <c r="A2361">
        <v>2359</v>
      </c>
      <c r="B2361">
        <v>2024</v>
      </c>
      <c r="C2361">
        <v>7</v>
      </c>
      <c r="D2361" t="s">
        <v>547</v>
      </c>
      <c r="E2361" s="1">
        <v>213505756.37323001</v>
      </c>
      <c r="F2361">
        <v>171.30466261552499</v>
      </c>
      <c r="G2361" t="s">
        <v>462</v>
      </c>
    </row>
    <row r="2362" spans="1:7" x14ac:dyDescent="0.3">
      <c r="A2362">
        <v>2360</v>
      </c>
      <c r="B2362">
        <v>2024</v>
      </c>
      <c r="C2362">
        <v>7</v>
      </c>
      <c r="D2362" t="s">
        <v>548</v>
      </c>
      <c r="E2362" s="1">
        <v>330653653.57891899</v>
      </c>
      <c r="F2362">
        <v>140.62639906347201</v>
      </c>
      <c r="G2362" t="s">
        <v>462</v>
      </c>
    </row>
    <row r="2363" spans="1:7" x14ac:dyDescent="0.3">
      <c r="A2363">
        <v>2361</v>
      </c>
      <c r="B2363">
        <v>2024</v>
      </c>
      <c r="C2363">
        <v>7</v>
      </c>
      <c r="D2363" t="s">
        <v>549</v>
      </c>
      <c r="E2363" s="1">
        <v>340317473.27624798</v>
      </c>
      <c r="F2363">
        <v>198.793456799968</v>
      </c>
      <c r="G2363" t="s">
        <v>462</v>
      </c>
    </row>
    <row r="2364" spans="1:7" x14ac:dyDescent="0.3">
      <c r="A2364">
        <v>2362</v>
      </c>
      <c r="B2364">
        <v>2024</v>
      </c>
      <c r="C2364">
        <v>7</v>
      </c>
      <c r="D2364" t="s">
        <v>550</v>
      </c>
      <c r="E2364" s="1">
        <v>462902185.90183997</v>
      </c>
      <c r="F2364">
        <v>101.78321599434901</v>
      </c>
      <c r="G2364" t="s">
        <v>462</v>
      </c>
    </row>
    <row r="2365" spans="1:7" x14ac:dyDescent="0.3">
      <c r="A2365">
        <v>2363</v>
      </c>
      <c r="B2365">
        <v>2024</v>
      </c>
      <c r="C2365">
        <v>7</v>
      </c>
      <c r="D2365" t="s">
        <v>551</v>
      </c>
      <c r="E2365" s="1">
        <v>2890170317.8875699</v>
      </c>
      <c r="F2365">
        <v>78.729211713969406</v>
      </c>
      <c r="G2365" t="s">
        <v>462</v>
      </c>
    </row>
    <row r="2366" spans="1:7" x14ac:dyDescent="0.3">
      <c r="A2366">
        <v>2364</v>
      </c>
      <c r="B2366">
        <v>2024</v>
      </c>
      <c r="C2366">
        <v>7</v>
      </c>
      <c r="D2366" t="s">
        <v>552</v>
      </c>
      <c r="E2366" s="1">
        <v>3535028312.8468199</v>
      </c>
      <c r="F2366">
        <v>85.775312433606899</v>
      </c>
      <c r="G2366" t="s">
        <v>462</v>
      </c>
    </row>
    <row r="2367" spans="1:7" x14ac:dyDescent="0.3">
      <c r="A2367">
        <v>2365</v>
      </c>
      <c r="B2367">
        <v>2024</v>
      </c>
      <c r="C2367">
        <v>7</v>
      </c>
      <c r="D2367" t="s">
        <v>553</v>
      </c>
      <c r="E2367" s="1">
        <v>2894598812.1732001</v>
      </c>
      <c r="F2367">
        <v>62.906774491553001</v>
      </c>
      <c r="G2367" t="s">
        <v>462</v>
      </c>
    </row>
    <row r="2368" spans="1:7" x14ac:dyDescent="0.3">
      <c r="A2368">
        <v>2366</v>
      </c>
      <c r="B2368">
        <v>2024</v>
      </c>
      <c r="C2368">
        <v>7</v>
      </c>
      <c r="D2368" t="s">
        <v>554</v>
      </c>
      <c r="E2368" s="1">
        <v>1452632504.0955</v>
      </c>
      <c r="F2368">
        <v>134.52031871950001</v>
      </c>
      <c r="G2368" t="s">
        <v>462</v>
      </c>
    </row>
    <row r="2369" spans="1:7" x14ac:dyDescent="0.3">
      <c r="A2369">
        <v>2367</v>
      </c>
      <c r="B2369">
        <v>2024</v>
      </c>
      <c r="C2369">
        <v>7</v>
      </c>
      <c r="D2369" t="s">
        <v>555</v>
      </c>
      <c r="E2369" s="1">
        <v>2721023818.0155802</v>
      </c>
      <c r="F2369">
        <v>66.8078913006851</v>
      </c>
      <c r="G2369" t="s">
        <v>462</v>
      </c>
    </row>
    <row r="2370" spans="1:7" x14ac:dyDescent="0.3">
      <c r="A2370">
        <v>2368</v>
      </c>
      <c r="B2370">
        <v>2024</v>
      </c>
      <c r="C2370">
        <v>7</v>
      </c>
      <c r="D2370" t="s">
        <v>556</v>
      </c>
      <c r="E2370" s="1">
        <v>1004231976.22276</v>
      </c>
      <c r="F2370">
        <v>66.713206073241196</v>
      </c>
      <c r="G2370" t="s">
        <v>462</v>
      </c>
    </row>
    <row r="2371" spans="1:7" x14ac:dyDescent="0.3">
      <c r="A2371">
        <v>2369</v>
      </c>
      <c r="B2371">
        <v>2024</v>
      </c>
      <c r="C2371">
        <v>7</v>
      </c>
      <c r="D2371" t="s">
        <v>557</v>
      </c>
      <c r="E2371" s="1">
        <v>913746055.18789399</v>
      </c>
      <c r="F2371">
        <v>157.995582013236</v>
      </c>
      <c r="G2371" t="s">
        <v>462</v>
      </c>
    </row>
    <row r="2372" spans="1:7" x14ac:dyDescent="0.3">
      <c r="A2372">
        <v>2370</v>
      </c>
      <c r="B2372">
        <v>2024</v>
      </c>
      <c r="C2372">
        <v>8</v>
      </c>
      <c r="E2372" s="1">
        <v>60992067.262107402</v>
      </c>
      <c r="F2372">
        <v>61.592169293186103</v>
      </c>
      <c r="G2372" t="s">
        <v>462</v>
      </c>
    </row>
    <row r="2373" spans="1:7" x14ac:dyDescent="0.3">
      <c r="A2373">
        <v>2371</v>
      </c>
      <c r="B2373">
        <v>2024</v>
      </c>
      <c r="C2373">
        <v>8</v>
      </c>
      <c r="D2373" t="s">
        <v>529</v>
      </c>
      <c r="E2373" s="1">
        <v>391883147.09036702</v>
      </c>
      <c r="F2373">
        <v>148.73290753858299</v>
      </c>
      <c r="G2373" t="s">
        <v>462</v>
      </c>
    </row>
    <row r="2374" spans="1:7" x14ac:dyDescent="0.3">
      <c r="A2374">
        <v>2372</v>
      </c>
      <c r="B2374">
        <v>2024</v>
      </c>
      <c r="C2374">
        <v>8</v>
      </c>
      <c r="D2374" t="s">
        <v>530</v>
      </c>
      <c r="E2374" s="1">
        <v>721005101.94005406</v>
      </c>
      <c r="F2374">
        <v>159.08121223246599</v>
      </c>
      <c r="G2374" t="s">
        <v>462</v>
      </c>
    </row>
    <row r="2375" spans="1:7" x14ac:dyDescent="0.3">
      <c r="A2375">
        <v>2373</v>
      </c>
      <c r="B2375">
        <v>2024</v>
      </c>
      <c r="C2375">
        <v>8</v>
      </c>
      <c r="D2375" t="s">
        <v>531</v>
      </c>
      <c r="E2375" s="1">
        <v>517904900.35716701</v>
      </c>
      <c r="F2375">
        <v>197.777236121448</v>
      </c>
      <c r="G2375" t="s">
        <v>462</v>
      </c>
    </row>
    <row r="2376" spans="1:7" x14ac:dyDescent="0.3">
      <c r="A2376">
        <v>2374</v>
      </c>
      <c r="B2376">
        <v>2024</v>
      </c>
      <c r="C2376">
        <v>8</v>
      </c>
      <c r="D2376" t="s">
        <v>532</v>
      </c>
      <c r="E2376" s="1">
        <v>913605349.20931494</v>
      </c>
      <c r="F2376">
        <v>204.23601090342601</v>
      </c>
      <c r="G2376" t="s">
        <v>462</v>
      </c>
    </row>
    <row r="2377" spans="1:7" x14ac:dyDescent="0.3">
      <c r="A2377">
        <v>2375</v>
      </c>
      <c r="B2377">
        <v>2024</v>
      </c>
      <c r="C2377">
        <v>8</v>
      </c>
      <c r="D2377" t="s">
        <v>533</v>
      </c>
      <c r="E2377" s="1">
        <v>442592850.86188501</v>
      </c>
      <c r="F2377">
        <v>241.11400018482999</v>
      </c>
      <c r="G2377" t="s">
        <v>462</v>
      </c>
    </row>
    <row r="2378" spans="1:7" x14ac:dyDescent="0.3">
      <c r="A2378">
        <v>2376</v>
      </c>
      <c r="B2378">
        <v>2024</v>
      </c>
      <c r="C2378">
        <v>8</v>
      </c>
      <c r="D2378" t="s">
        <v>534</v>
      </c>
      <c r="E2378" s="1">
        <v>268896321.02501398</v>
      </c>
      <c r="F2378">
        <v>125.619826104205</v>
      </c>
      <c r="G2378" t="s">
        <v>462</v>
      </c>
    </row>
    <row r="2379" spans="1:7" x14ac:dyDescent="0.3">
      <c r="A2379">
        <v>2377</v>
      </c>
      <c r="B2379">
        <v>2024</v>
      </c>
      <c r="C2379">
        <v>8</v>
      </c>
      <c r="D2379" t="s">
        <v>535</v>
      </c>
      <c r="E2379" s="1">
        <v>374438633.30586201</v>
      </c>
      <c r="F2379">
        <v>212.94382731908499</v>
      </c>
      <c r="G2379" t="s">
        <v>462</v>
      </c>
    </row>
    <row r="2380" spans="1:7" x14ac:dyDescent="0.3">
      <c r="A2380">
        <v>2378</v>
      </c>
      <c r="B2380">
        <v>2024</v>
      </c>
      <c r="C2380">
        <v>8</v>
      </c>
      <c r="D2380" t="s">
        <v>536</v>
      </c>
      <c r="E2380" s="1">
        <v>373211235.00196397</v>
      </c>
      <c r="F2380">
        <v>77.026866122734205</v>
      </c>
      <c r="G2380" t="s">
        <v>462</v>
      </c>
    </row>
    <row r="2381" spans="1:7" x14ac:dyDescent="0.3">
      <c r="A2381">
        <v>2379</v>
      </c>
      <c r="B2381">
        <v>2024</v>
      </c>
      <c r="C2381">
        <v>8</v>
      </c>
      <c r="D2381" t="s">
        <v>537</v>
      </c>
      <c r="E2381" s="1">
        <v>764163399.39539194</v>
      </c>
      <c r="F2381">
        <v>112.338413612552</v>
      </c>
      <c r="G2381" t="s">
        <v>462</v>
      </c>
    </row>
    <row r="2382" spans="1:7" x14ac:dyDescent="0.3">
      <c r="A2382">
        <v>2380</v>
      </c>
      <c r="B2382">
        <v>2024</v>
      </c>
      <c r="C2382">
        <v>8</v>
      </c>
      <c r="D2382" t="s">
        <v>538</v>
      </c>
      <c r="E2382" s="1">
        <v>858617816.921067</v>
      </c>
      <c r="F2382">
        <v>147.07334616479</v>
      </c>
      <c r="G2382" t="s">
        <v>462</v>
      </c>
    </row>
    <row r="2383" spans="1:7" x14ac:dyDescent="0.3">
      <c r="A2383">
        <v>2381</v>
      </c>
      <c r="B2383">
        <v>2024</v>
      </c>
      <c r="C2383">
        <v>8</v>
      </c>
      <c r="D2383" t="s">
        <v>539</v>
      </c>
      <c r="E2383" s="1">
        <v>876370174.59050906</v>
      </c>
      <c r="F2383">
        <v>79.688747867947697</v>
      </c>
      <c r="G2383" t="s">
        <v>462</v>
      </c>
    </row>
    <row r="2384" spans="1:7" x14ac:dyDescent="0.3">
      <c r="A2384">
        <v>2382</v>
      </c>
      <c r="B2384">
        <v>2024</v>
      </c>
      <c r="C2384">
        <v>8</v>
      </c>
      <c r="D2384" t="s">
        <v>540</v>
      </c>
      <c r="E2384" s="1">
        <v>804741499.92764294</v>
      </c>
      <c r="F2384">
        <v>107.11747566181199</v>
      </c>
      <c r="G2384" t="s">
        <v>462</v>
      </c>
    </row>
    <row r="2385" spans="1:7" x14ac:dyDescent="0.3">
      <c r="A2385">
        <v>2383</v>
      </c>
      <c r="B2385">
        <v>2024</v>
      </c>
      <c r="C2385">
        <v>8</v>
      </c>
      <c r="D2385" t="s">
        <v>541</v>
      </c>
      <c r="E2385" s="1">
        <v>617861605.73586905</v>
      </c>
      <c r="F2385">
        <v>72.007945952254204</v>
      </c>
      <c r="G2385" t="s">
        <v>462</v>
      </c>
    </row>
    <row r="2386" spans="1:7" x14ac:dyDescent="0.3">
      <c r="A2386">
        <v>2384</v>
      </c>
      <c r="B2386">
        <v>2024</v>
      </c>
      <c r="C2386">
        <v>8</v>
      </c>
      <c r="D2386" t="s">
        <v>542</v>
      </c>
      <c r="E2386" s="1">
        <v>785791940.80956101</v>
      </c>
      <c r="F2386">
        <v>111.550839418363</v>
      </c>
      <c r="G2386" t="s">
        <v>462</v>
      </c>
    </row>
    <row r="2387" spans="1:7" x14ac:dyDescent="0.3">
      <c r="A2387">
        <v>2385</v>
      </c>
      <c r="B2387">
        <v>2024</v>
      </c>
      <c r="C2387">
        <v>8</v>
      </c>
      <c r="D2387" t="s">
        <v>543</v>
      </c>
      <c r="E2387" s="1">
        <v>750150320.80952597</v>
      </c>
      <c r="F2387">
        <v>162.15568544534199</v>
      </c>
      <c r="G2387" t="s">
        <v>462</v>
      </c>
    </row>
    <row r="2388" spans="1:7" x14ac:dyDescent="0.3">
      <c r="A2388">
        <v>2386</v>
      </c>
      <c r="B2388">
        <v>2024</v>
      </c>
      <c r="C2388">
        <v>8</v>
      </c>
      <c r="D2388" t="s">
        <v>544</v>
      </c>
      <c r="E2388" s="1">
        <v>601347817.74143004</v>
      </c>
      <c r="F2388">
        <v>78.781260179358696</v>
      </c>
      <c r="G2388" t="s">
        <v>462</v>
      </c>
    </row>
    <row r="2389" spans="1:7" x14ac:dyDescent="0.3">
      <c r="A2389">
        <v>2387</v>
      </c>
      <c r="B2389">
        <v>2024</v>
      </c>
      <c r="C2389">
        <v>8</v>
      </c>
      <c r="D2389" t="s">
        <v>545</v>
      </c>
      <c r="E2389" s="1">
        <v>261838880.85448599</v>
      </c>
      <c r="F2389">
        <v>135.523602999221</v>
      </c>
      <c r="G2389" t="s">
        <v>462</v>
      </c>
    </row>
    <row r="2390" spans="1:7" x14ac:dyDescent="0.3">
      <c r="A2390">
        <v>2388</v>
      </c>
      <c r="B2390">
        <v>2024</v>
      </c>
      <c r="C2390">
        <v>8</v>
      </c>
      <c r="D2390" t="s">
        <v>546</v>
      </c>
      <c r="E2390" s="1">
        <v>1009812130.74394</v>
      </c>
      <c r="F2390">
        <v>106.147301538129</v>
      </c>
      <c r="G2390" t="s">
        <v>462</v>
      </c>
    </row>
    <row r="2391" spans="1:7" x14ac:dyDescent="0.3">
      <c r="A2391">
        <v>2389</v>
      </c>
      <c r="B2391">
        <v>2024</v>
      </c>
      <c r="C2391">
        <v>8</v>
      </c>
      <c r="D2391" t="s">
        <v>547</v>
      </c>
      <c r="E2391" s="1">
        <v>213505756.37323001</v>
      </c>
      <c r="F2391">
        <v>147.127760142309</v>
      </c>
      <c r="G2391" t="s">
        <v>462</v>
      </c>
    </row>
    <row r="2392" spans="1:7" x14ac:dyDescent="0.3">
      <c r="A2392">
        <v>2390</v>
      </c>
      <c r="B2392">
        <v>2024</v>
      </c>
      <c r="C2392">
        <v>8</v>
      </c>
      <c r="D2392" t="s">
        <v>548</v>
      </c>
      <c r="E2392" s="1">
        <v>330653653.57891899</v>
      </c>
      <c r="F2392">
        <v>117.900853600864</v>
      </c>
      <c r="G2392" t="s">
        <v>462</v>
      </c>
    </row>
    <row r="2393" spans="1:7" x14ac:dyDescent="0.3">
      <c r="A2393">
        <v>2391</v>
      </c>
      <c r="B2393">
        <v>2024</v>
      </c>
      <c r="C2393">
        <v>8</v>
      </c>
      <c r="D2393" t="s">
        <v>549</v>
      </c>
      <c r="E2393" s="1">
        <v>340317473.27624798</v>
      </c>
      <c r="F2393">
        <v>189.948622984748</v>
      </c>
      <c r="G2393" t="s">
        <v>462</v>
      </c>
    </row>
    <row r="2394" spans="1:7" x14ac:dyDescent="0.3">
      <c r="A2394">
        <v>2392</v>
      </c>
      <c r="B2394">
        <v>2024</v>
      </c>
      <c r="C2394">
        <v>8</v>
      </c>
      <c r="D2394" t="s">
        <v>550</v>
      </c>
      <c r="E2394" s="1">
        <v>462902185.90183997</v>
      </c>
      <c r="F2394">
        <v>94.893795096687896</v>
      </c>
      <c r="G2394" t="s">
        <v>462</v>
      </c>
    </row>
    <row r="2395" spans="1:7" x14ac:dyDescent="0.3">
      <c r="A2395">
        <v>2393</v>
      </c>
      <c r="B2395">
        <v>2024</v>
      </c>
      <c r="C2395">
        <v>8</v>
      </c>
      <c r="D2395" t="s">
        <v>551</v>
      </c>
      <c r="E2395" s="1">
        <v>2890170317.8875699</v>
      </c>
      <c r="F2395">
        <v>56.294468889606797</v>
      </c>
      <c r="G2395" t="s">
        <v>462</v>
      </c>
    </row>
    <row r="2396" spans="1:7" x14ac:dyDescent="0.3">
      <c r="A2396">
        <v>2394</v>
      </c>
      <c r="B2396">
        <v>2024</v>
      </c>
      <c r="C2396">
        <v>8</v>
      </c>
      <c r="D2396" t="s">
        <v>552</v>
      </c>
      <c r="E2396" s="1">
        <v>3535028312.8468199</v>
      </c>
      <c r="F2396">
        <v>64.627897155598703</v>
      </c>
      <c r="G2396" t="s">
        <v>462</v>
      </c>
    </row>
    <row r="2397" spans="1:7" x14ac:dyDescent="0.3">
      <c r="A2397">
        <v>2395</v>
      </c>
      <c r="B2397">
        <v>2024</v>
      </c>
      <c r="C2397">
        <v>8</v>
      </c>
      <c r="D2397" t="s">
        <v>553</v>
      </c>
      <c r="E2397" s="1">
        <v>2894598812.1732001</v>
      </c>
      <c r="F2397">
        <v>23.567238370356399</v>
      </c>
      <c r="G2397" t="s">
        <v>462</v>
      </c>
    </row>
    <row r="2398" spans="1:7" x14ac:dyDescent="0.3">
      <c r="A2398">
        <v>2396</v>
      </c>
      <c r="B2398">
        <v>2024</v>
      </c>
      <c r="C2398">
        <v>8</v>
      </c>
      <c r="D2398" t="s">
        <v>554</v>
      </c>
      <c r="E2398" s="1">
        <v>1452632504.0955</v>
      </c>
      <c r="F2398">
        <v>79.418084400870796</v>
      </c>
      <c r="G2398" t="s">
        <v>462</v>
      </c>
    </row>
    <row r="2399" spans="1:7" x14ac:dyDescent="0.3">
      <c r="A2399">
        <v>2397</v>
      </c>
      <c r="B2399">
        <v>2024</v>
      </c>
      <c r="C2399">
        <v>8</v>
      </c>
      <c r="D2399" t="s">
        <v>555</v>
      </c>
      <c r="E2399" s="1">
        <v>2721023818.0155802</v>
      </c>
      <c r="F2399">
        <v>26.566017128321999</v>
      </c>
      <c r="G2399" t="s">
        <v>462</v>
      </c>
    </row>
    <row r="2400" spans="1:7" x14ac:dyDescent="0.3">
      <c r="A2400">
        <v>2398</v>
      </c>
      <c r="B2400">
        <v>2024</v>
      </c>
      <c r="C2400">
        <v>8</v>
      </c>
      <c r="D2400" t="s">
        <v>556</v>
      </c>
      <c r="E2400" s="1">
        <v>1004231976.22276</v>
      </c>
      <c r="F2400">
        <v>48.098884340317298</v>
      </c>
      <c r="G2400" t="s">
        <v>462</v>
      </c>
    </row>
    <row r="2401" spans="1:7" x14ac:dyDescent="0.3">
      <c r="A2401">
        <v>2399</v>
      </c>
      <c r="B2401">
        <v>2024</v>
      </c>
      <c r="C2401">
        <v>8</v>
      </c>
      <c r="D2401" t="s">
        <v>557</v>
      </c>
      <c r="E2401" s="1">
        <v>913746055.18789399</v>
      </c>
      <c r="F2401">
        <v>107.951094910541</v>
      </c>
      <c r="G2401" t="s">
        <v>462</v>
      </c>
    </row>
    <row r="2402" spans="1:7" x14ac:dyDescent="0.3">
      <c r="A2402">
        <v>2400</v>
      </c>
      <c r="B2402">
        <v>2024</v>
      </c>
      <c r="C2402">
        <v>9</v>
      </c>
      <c r="E2402" s="1">
        <v>60992067.262107402</v>
      </c>
      <c r="F2402">
        <v>55.345764665000203</v>
      </c>
      <c r="G2402" t="s">
        <v>462</v>
      </c>
    </row>
    <row r="2403" spans="1:7" x14ac:dyDescent="0.3">
      <c r="A2403">
        <v>2401</v>
      </c>
      <c r="B2403">
        <v>2024</v>
      </c>
      <c r="C2403">
        <v>9</v>
      </c>
      <c r="D2403" t="s">
        <v>529</v>
      </c>
      <c r="E2403" s="1">
        <v>391883147.09036702</v>
      </c>
      <c r="F2403">
        <v>105.05032829672599</v>
      </c>
      <c r="G2403" t="s">
        <v>462</v>
      </c>
    </row>
    <row r="2404" spans="1:7" x14ac:dyDescent="0.3">
      <c r="A2404">
        <v>2402</v>
      </c>
      <c r="B2404">
        <v>2024</v>
      </c>
      <c r="C2404">
        <v>9</v>
      </c>
      <c r="D2404" t="s">
        <v>530</v>
      </c>
      <c r="E2404" s="1">
        <v>721005101.94005406</v>
      </c>
      <c r="F2404">
        <v>93.037624987498106</v>
      </c>
      <c r="G2404" t="s">
        <v>462</v>
      </c>
    </row>
    <row r="2405" spans="1:7" x14ac:dyDescent="0.3">
      <c r="A2405">
        <v>2403</v>
      </c>
      <c r="B2405">
        <v>2024</v>
      </c>
      <c r="C2405">
        <v>9</v>
      </c>
      <c r="D2405" t="s">
        <v>531</v>
      </c>
      <c r="E2405" s="1">
        <v>517904900.35716701</v>
      </c>
      <c r="F2405">
        <v>115.95639082724399</v>
      </c>
      <c r="G2405" t="s">
        <v>462</v>
      </c>
    </row>
    <row r="2406" spans="1:7" x14ac:dyDescent="0.3">
      <c r="A2406">
        <v>2404</v>
      </c>
      <c r="B2406">
        <v>2024</v>
      </c>
      <c r="C2406">
        <v>9</v>
      </c>
      <c r="D2406" t="s">
        <v>532</v>
      </c>
      <c r="E2406" s="1">
        <v>913605349.20931494</v>
      </c>
      <c r="F2406">
        <v>99.513869090712205</v>
      </c>
      <c r="G2406" t="s">
        <v>462</v>
      </c>
    </row>
    <row r="2407" spans="1:7" x14ac:dyDescent="0.3">
      <c r="A2407">
        <v>2405</v>
      </c>
      <c r="B2407">
        <v>2024</v>
      </c>
      <c r="C2407">
        <v>9</v>
      </c>
      <c r="D2407" t="s">
        <v>533</v>
      </c>
      <c r="E2407" s="1">
        <v>442592850.86188501</v>
      </c>
      <c r="F2407">
        <v>92.325867778746399</v>
      </c>
      <c r="G2407" t="s">
        <v>462</v>
      </c>
    </row>
    <row r="2408" spans="1:7" x14ac:dyDescent="0.3">
      <c r="A2408">
        <v>2406</v>
      </c>
      <c r="B2408">
        <v>2024</v>
      </c>
      <c r="C2408">
        <v>9</v>
      </c>
      <c r="D2408" t="s">
        <v>534</v>
      </c>
      <c r="E2408" s="1">
        <v>268896321.02501398</v>
      </c>
      <c r="F2408">
        <v>93.341022924843102</v>
      </c>
      <c r="G2408" t="s">
        <v>462</v>
      </c>
    </row>
    <row r="2409" spans="1:7" x14ac:dyDescent="0.3">
      <c r="A2409">
        <v>2407</v>
      </c>
      <c r="B2409">
        <v>2024</v>
      </c>
      <c r="C2409">
        <v>9</v>
      </c>
      <c r="D2409" t="s">
        <v>535</v>
      </c>
      <c r="E2409" s="1">
        <v>374438633.30586201</v>
      </c>
      <c r="F2409">
        <v>89.645093152254205</v>
      </c>
      <c r="G2409" t="s">
        <v>462</v>
      </c>
    </row>
    <row r="2410" spans="1:7" x14ac:dyDescent="0.3">
      <c r="A2410">
        <v>2408</v>
      </c>
      <c r="B2410">
        <v>2024</v>
      </c>
      <c r="C2410">
        <v>9</v>
      </c>
      <c r="D2410" t="s">
        <v>536</v>
      </c>
      <c r="E2410" s="1">
        <v>373211235.00196397</v>
      </c>
      <c r="F2410">
        <v>72.809817484705704</v>
      </c>
      <c r="G2410" t="s">
        <v>462</v>
      </c>
    </row>
    <row r="2411" spans="1:7" x14ac:dyDescent="0.3">
      <c r="A2411">
        <v>2409</v>
      </c>
      <c r="B2411">
        <v>2024</v>
      </c>
      <c r="C2411">
        <v>9</v>
      </c>
      <c r="D2411" t="s">
        <v>537</v>
      </c>
      <c r="E2411" s="1">
        <v>764163399.39539194</v>
      </c>
      <c r="F2411">
        <v>120.69936565409</v>
      </c>
      <c r="G2411" t="s">
        <v>462</v>
      </c>
    </row>
    <row r="2412" spans="1:7" x14ac:dyDescent="0.3">
      <c r="A2412">
        <v>2410</v>
      </c>
      <c r="B2412">
        <v>2024</v>
      </c>
      <c r="C2412">
        <v>9</v>
      </c>
      <c r="D2412" t="s">
        <v>538</v>
      </c>
      <c r="E2412" s="1">
        <v>858617816.921067</v>
      </c>
      <c r="F2412">
        <v>127.051889194694</v>
      </c>
      <c r="G2412" t="s">
        <v>462</v>
      </c>
    </row>
    <row r="2413" spans="1:7" x14ac:dyDescent="0.3">
      <c r="A2413">
        <v>2411</v>
      </c>
      <c r="B2413">
        <v>2024</v>
      </c>
      <c r="C2413">
        <v>9</v>
      </c>
      <c r="D2413" t="s">
        <v>539</v>
      </c>
      <c r="E2413" s="1">
        <v>876370174.59050906</v>
      </c>
      <c r="F2413">
        <v>86.298424729102706</v>
      </c>
      <c r="G2413" t="s">
        <v>462</v>
      </c>
    </row>
    <row r="2414" spans="1:7" x14ac:dyDescent="0.3">
      <c r="A2414">
        <v>2412</v>
      </c>
      <c r="B2414">
        <v>2024</v>
      </c>
      <c r="C2414">
        <v>9</v>
      </c>
      <c r="D2414" t="s">
        <v>540</v>
      </c>
      <c r="E2414" s="1">
        <v>804741499.92764294</v>
      </c>
      <c r="F2414">
        <v>105.041580002769</v>
      </c>
      <c r="G2414" t="s">
        <v>462</v>
      </c>
    </row>
    <row r="2415" spans="1:7" x14ac:dyDescent="0.3">
      <c r="A2415">
        <v>2413</v>
      </c>
      <c r="B2415">
        <v>2024</v>
      </c>
      <c r="C2415">
        <v>9</v>
      </c>
      <c r="D2415" t="s">
        <v>541</v>
      </c>
      <c r="E2415" s="1">
        <v>617861605.73586905</v>
      </c>
      <c r="F2415">
        <v>87.879238394271894</v>
      </c>
      <c r="G2415" t="s">
        <v>462</v>
      </c>
    </row>
    <row r="2416" spans="1:7" x14ac:dyDescent="0.3">
      <c r="A2416">
        <v>2414</v>
      </c>
      <c r="B2416">
        <v>2024</v>
      </c>
      <c r="C2416">
        <v>9</v>
      </c>
      <c r="D2416" t="s">
        <v>542</v>
      </c>
      <c r="E2416" s="1">
        <v>785791940.80956101</v>
      </c>
      <c r="F2416">
        <v>97.507885950702402</v>
      </c>
      <c r="G2416" t="s">
        <v>462</v>
      </c>
    </row>
    <row r="2417" spans="1:7" x14ac:dyDescent="0.3">
      <c r="A2417">
        <v>2415</v>
      </c>
      <c r="B2417">
        <v>2024</v>
      </c>
      <c r="C2417">
        <v>9</v>
      </c>
      <c r="D2417" t="s">
        <v>543</v>
      </c>
      <c r="E2417" s="1">
        <v>750150320.80952597</v>
      </c>
      <c r="F2417">
        <v>127.631721702972</v>
      </c>
      <c r="G2417" t="s">
        <v>462</v>
      </c>
    </row>
    <row r="2418" spans="1:7" x14ac:dyDescent="0.3">
      <c r="A2418">
        <v>2416</v>
      </c>
      <c r="B2418">
        <v>2024</v>
      </c>
      <c r="C2418">
        <v>9</v>
      </c>
      <c r="D2418" t="s">
        <v>544</v>
      </c>
      <c r="E2418" s="1">
        <v>601347817.74143004</v>
      </c>
      <c r="F2418">
        <v>118.02120135647201</v>
      </c>
      <c r="G2418" t="s">
        <v>462</v>
      </c>
    </row>
    <row r="2419" spans="1:7" x14ac:dyDescent="0.3">
      <c r="A2419">
        <v>2417</v>
      </c>
      <c r="B2419">
        <v>2024</v>
      </c>
      <c r="C2419">
        <v>9</v>
      </c>
      <c r="D2419" t="s">
        <v>545</v>
      </c>
      <c r="E2419" s="1">
        <v>261838880.85448599</v>
      </c>
      <c r="F2419">
        <v>145.67593667131101</v>
      </c>
      <c r="G2419" t="s">
        <v>462</v>
      </c>
    </row>
    <row r="2420" spans="1:7" x14ac:dyDescent="0.3">
      <c r="A2420">
        <v>2418</v>
      </c>
      <c r="B2420">
        <v>2024</v>
      </c>
      <c r="C2420">
        <v>9</v>
      </c>
      <c r="D2420" t="s">
        <v>546</v>
      </c>
      <c r="E2420" s="1">
        <v>1009812130.74394</v>
      </c>
      <c r="F2420">
        <v>127.090788086847</v>
      </c>
      <c r="G2420" t="s">
        <v>462</v>
      </c>
    </row>
    <row r="2421" spans="1:7" x14ac:dyDescent="0.3">
      <c r="A2421">
        <v>2419</v>
      </c>
      <c r="B2421">
        <v>2024</v>
      </c>
      <c r="C2421">
        <v>9</v>
      </c>
      <c r="D2421" t="s">
        <v>547</v>
      </c>
      <c r="E2421" s="1">
        <v>213505756.37323001</v>
      </c>
      <c r="F2421">
        <v>135.20590575358301</v>
      </c>
      <c r="G2421" t="s">
        <v>462</v>
      </c>
    </row>
    <row r="2422" spans="1:7" x14ac:dyDescent="0.3">
      <c r="A2422">
        <v>2420</v>
      </c>
      <c r="B2422">
        <v>2024</v>
      </c>
      <c r="C2422">
        <v>9</v>
      </c>
      <c r="D2422" t="s">
        <v>548</v>
      </c>
      <c r="E2422" s="1">
        <v>330653653.57891899</v>
      </c>
      <c r="F2422">
        <v>106.45369154306201</v>
      </c>
      <c r="G2422" t="s">
        <v>462</v>
      </c>
    </row>
    <row r="2423" spans="1:7" x14ac:dyDescent="0.3">
      <c r="A2423">
        <v>2421</v>
      </c>
      <c r="B2423">
        <v>2024</v>
      </c>
      <c r="C2423">
        <v>9</v>
      </c>
      <c r="D2423" t="s">
        <v>549</v>
      </c>
      <c r="E2423" s="1">
        <v>340317473.27624798</v>
      </c>
      <c r="F2423">
        <v>142.61104770792201</v>
      </c>
      <c r="G2423" t="s">
        <v>462</v>
      </c>
    </row>
    <row r="2424" spans="1:7" x14ac:dyDescent="0.3">
      <c r="A2424">
        <v>2422</v>
      </c>
      <c r="B2424">
        <v>2024</v>
      </c>
      <c r="C2424">
        <v>9</v>
      </c>
      <c r="D2424" t="s">
        <v>550</v>
      </c>
      <c r="E2424" s="1">
        <v>462902185.90183997</v>
      </c>
      <c r="F2424">
        <v>122.463693337691</v>
      </c>
      <c r="G2424" t="s">
        <v>462</v>
      </c>
    </row>
    <row r="2425" spans="1:7" x14ac:dyDescent="0.3">
      <c r="A2425">
        <v>2423</v>
      </c>
      <c r="B2425">
        <v>2024</v>
      </c>
      <c r="C2425">
        <v>9</v>
      </c>
      <c r="D2425" t="s">
        <v>551</v>
      </c>
      <c r="E2425" s="1">
        <v>2890170317.8875699</v>
      </c>
      <c r="F2425">
        <v>96.700411240675507</v>
      </c>
      <c r="G2425" t="s">
        <v>462</v>
      </c>
    </row>
    <row r="2426" spans="1:7" x14ac:dyDescent="0.3">
      <c r="A2426">
        <v>2424</v>
      </c>
      <c r="B2426">
        <v>2024</v>
      </c>
      <c r="C2426">
        <v>9</v>
      </c>
      <c r="D2426" t="s">
        <v>552</v>
      </c>
      <c r="E2426" s="1">
        <v>3535028312.8468199</v>
      </c>
      <c r="F2426">
        <v>100.557802313487</v>
      </c>
      <c r="G2426" t="s">
        <v>462</v>
      </c>
    </row>
    <row r="2427" spans="1:7" x14ac:dyDescent="0.3">
      <c r="A2427">
        <v>2425</v>
      </c>
      <c r="B2427">
        <v>2024</v>
      </c>
      <c r="C2427">
        <v>9</v>
      </c>
      <c r="D2427" t="s">
        <v>553</v>
      </c>
      <c r="E2427" s="1">
        <v>2894598812.1732001</v>
      </c>
      <c r="F2427">
        <v>44.869435125758798</v>
      </c>
      <c r="G2427" t="s">
        <v>462</v>
      </c>
    </row>
    <row r="2428" spans="1:7" x14ac:dyDescent="0.3">
      <c r="A2428">
        <v>2426</v>
      </c>
      <c r="B2428">
        <v>2024</v>
      </c>
      <c r="C2428">
        <v>9</v>
      </c>
      <c r="D2428" t="s">
        <v>554</v>
      </c>
      <c r="E2428" s="1">
        <v>1452632504.0955</v>
      </c>
      <c r="F2428">
        <v>94.130919373484801</v>
      </c>
      <c r="G2428" t="s">
        <v>462</v>
      </c>
    </row>
    <row r="2429" spans="1:7" x14ac:dyDescent="0.3">
      <c r="A2429">
        <v>2427</v>
      </c>
      <c r="B2429">
        <v>2024</v>
      </c>
      <c r="C2429">
        <v>9</v>
      </c>
      <c r="D2429" t="s">
        <v>555</v>
      </c>
      <c r="E2429" s="1">
        <v>2721023818.0155802</v>
      </c>
      <c r="F2429">
        <v>52.303376827954601</v>
      </c>
      <c r="G2429" t="s">
        <v>462</v>
      </c>
    </row>
    <row r="2430" spans="1:7" x14ac:dyDescent="0.3">
      <c r="A2430">
        <v>2428</v>
      </c>
      <c r="B2430">
        <v>2024</v>
      </c>
      <c r="C2430">
        <v>9</v>
      </c>
      <c r="D2430" t="s">
        <v>556</v>
      </c>
      <c r="E2430" s="1">
        <v>1004231976.22276</v>
      </c>
      <c r="F2430">
        <v>75.819651764688899</v>
      </c>
      <c r="G2430" t="s">
        <v>462</v>
      </c>
    </row>
    <row r="2431" spans="1:7" x14ac:dyDescent="0.3">
      <c r="A2431">
        <v>2429</v>
      </c>
      <c r="B2431">
        <v>2024</v>
      </c>
      <c r="C2431">
        <v>9</v>
      </c>
      <c r="D2431" t="s">
        <v>557</v>
      </c>
      <c r="E2431" s="1">
        <v>913746055.18789399</v>
      </c>
      <c r="F2431">
        <v>103.66360277743701</v>
      </c>
      <c r="G2431" t="s">
        <v>462</v>
      </c>
    </row>
    <row r="2432" spans="1:7" x14ac:dyDescent="0.3">
      <c r="A2432">
        <v>2430</v>
      </c>
      <c r="B2432">
        <v>2024</v>
      </c>
      <c r="C2432">
        <v>10</v>
      </c>
      <c r="E2432" s="1">
        <v>60992067.262107402</v>
      </c>
      <c r="F2432">
        <v>110.548346787196</v>
      </c>
      <c r="G2432" t="s">
        <v>462</v>
      </c>
    </row>
    <row r="2433" spans="1:7" x14ac:dyDescent="0.3">
      <c r="A2433">
        <v>2431</v>
      </c>
      <c r="B2433">
        <v>2024</v>
      </c>
      <c r="C2433">
        <v>10</v>
      </c>
      <c r="D2433" t="s">
        <v>529</v>
      </c>
      <c r="E2433" s="1">
        <v>391883147.09036702</v>
      </c>
      <c r="F2433">
        <v>137.43745981434199</v>
      </c>
      <c r="G2433" t="s">
        <v>462</v>
      </c>
    </row>
    <row r="2434" spans="1:7" x14ac:dyDescent="0.3">
      <c r="A2434">
        <v>2432</v>
      </c>
      <c r="B2434">
        <v>2024</v>
      </c>
      <c r="C2434">
        <v>10</v>
      </c>
      <c r="D2434" t="s">
        <v>530</v>
      </c>
      <c r="E2434" s="1">
        <v>721005101.94005406</v>
      </c>
      <c r="F2434">
        <v>112.462582068412</v>
      </c>
      <c r="G2434" t="s">
        <v>462</v>
      </c>
    </row>
    <row r="2435" spans="1:7" x14ac:dyDescent="0.3">
      <c r="A2435">
        <v>2433</v>
      </c>
      <c r="B2435">
        <v>2024</v>
      </c>
      <c r="C2435">
        <v>10</v>
      </c>
      <c r="D2435" t="s">
        <v>531</v>
      </c>
      <c r="E2435" s="1">
        <v>517904900.35716701</v>
      </c>
      <c r="F2435">
        <v>117.824618670292</v>
      </c>
      <c r="G2435" t="s">
        <v>462</v>
      </c>
    </row>
    <row r="2436" spans="1:7" x14ac:dyDescent="0.3">
      <c r="A2436">
        <v>2434</v>
      </c>
      <c r="B2436">
        <v>2024</v>
      </c>
      <c r="C2436">
        <v>10</v>
      </c>
      <c r="D2436" t="s">
        <v>532</v>
      </c>
      <c r="E2436" s="1">
        <v>913605349.20931494</v>
      </c>
      <c r="F2436">
        <v>88.611077833438301</v>
      </c>
      <c r="G2436" t="s">
        <v>462</v>
      </c>
    </row>
    <row r="2437" spans="1:7" x14ac:dyDescent="0.3">
      <c r="A2437">
        <v>2435</v>
      </c>
      <c r="B2437">
        <v>2024</v>
      </c>
      <c r="C2437">
        <v>10</v>
      </c>
      <c r="D2437" t="s">
        <v>533</v>
      </c>
      <c r="E2437" s="1">
        <v>442592850.86188501</v>
      </c>
      <c r="F2437">
        <v>95.354684376935396</v>
      </c>
      <c r="G2437" t="s">
        <v>462</v>
      </c>
    </row>
    <row r="2438" spans="1:7" x14ac:dyDescent="0.3">
      <c r="A2438">
        <v>2436</v>
      </c>
      <c r="B2438">
        <v>2024</v>
      </c>
      <c r="C2438">
        <v>10</v>
      </c>
      <c r="D2438" t="s">
        <v>534</v>
      </c>
      <c r="E2438" s="1">
        <v>268896321.02501398</v>
      </c>
      <c r="F2438">
        <v>134.146241559495</v>
      </c>
      <c r="G2438" t="s">
        <v>462</v>
      </c>
    </row>
    <row r="2439" spans="1:7" x14ac:dyDescent="0.3">
      <c r="A2439">
        <v>2437</v>
      </c>
      <c r="B2439">
        <v>2024</v>
      </c>
      <c r="C2439">
        <v>10</v>
      </c>
      <c r="D2439" t="s">
        <v>535</v>
      </c>
      <c r="E2439" s="1">
        <v>374438633.30586201</v>
      </c>
      <c r="F2439">
        <v>88.776072341773201</v>
      </c>
      <c r="G2439" t="s">
        <v>462</v>
      </c>
    </row>
    <row r="2440" spans="1:7" x14ac:dyDescent="0.3">
      <c r="A2440">
        <v>2438</v>
      </c>
      <c r="B2440">
        <v>2024</v>
      </c>
      <c r="C2440">
        <v>10</v>
      </c>
      <c r="D2440" t="s">
        <v>536</v>
      </c>
      <c r="E2440" s="1">
        <v>373211235.00196397</v>
      </c>
      <c r="F2440">
        <v>124.906036222685</v>
      </c>
      <c r="G2440" t="s">
        <v>462</v>
      </c>
    </row>
    <row r="2441" spans="1:7" x14ac:dyDescent="0.3">
      <c r="A2441">
        <v>2439</v>
      </c>
      <c r="B2441">
        <v>2024</v>
      </c>
      <c r="C2441">
        <v>10</v>
      </c>
      <c r="D2441" t="s">
        <v>537</v>
      </c>
      <c r="E2441" s="1">
        <v>764163399.39539194</v>
      </c>
      <c r="F2441">
        <v>125.467557321957</v>
      </c>
      <c r="G2441" t="s">
        <v>462</v>
      </c>
    </row>
    <row r="2442" spans="1:7" x14ac:dyDescent="0.3">
      <c r="A2442">
        <v>2440</v>
      </c>
      <c r="B2442">
        <v>2024</v>
      </c>
      <c r="C2442">
        <v>10</v>
      </c>
      <c r="D2442" t="s">
        <v>538</v>
      </c>
      <c r="E2442" s="1">
        <v>858617816.921067</v>
      </c>
      <c r="F2442">
        <v>124.80973864674</v>
      </c>
      <c r="G2442" t="s">
        <v>462</v>
      </c>
    </row>
    <row r="2443" spans="1:7" x14ac:dyDescent="0.3">
      <c r="A2443">
        <v>2441</v>
      </c>
      <c r="B2443">
        <v>2024</v>
      </c>
      <c r="C2443">
        <v>10</v>
      </c>
      <c r="D2443" t="s">
        <v>539</v>
      </c>
      <c r="E2443" s="1">
        <v>876370174.59050906</v>
      </c>
      <c r="F2443">
        <v>136.74738159338199</v>
      </c>
      <c r="G2443" t="s">
        <v>462</v>
      </c>
    </row>
    <row r="2444" spans="1:7" x14ac:dyDescent="0.3">
      <c r="A2444">
        <v>2442</v>
      </c>
      <c r="B2444">
        <v>2024</v>
      </c>
      <c r="C2444">
        <v>10</v>
      </c>
      <c r="D2444" t="s">
        <v>540</v>
      </c>
      <c r="E2444" s="1">
        <v>804741499.92764294</v>
      </c>
      <c r="F2444">
        <v>150.33356580978199</v>
      </c>
      <c r="G2444" t="s">
        <v>462</v>
      </c>
    </row>
    <row r="2445" spans="1:7" x14ac:dyDescent="0.3">
      <c r="A2445">
        <v>2443</v>
      </c>
      <c r="B2445">
        <v>2024</v>
      </c>
      <c r="C2445">
        <v>10</v>
      </c>
      <c r="D2445" t="s">
        <v>541</v>
      </c>
      <c r="E2445" s="1">
        <v>617861605.73586905</v>
      </c>
      <c r="F2445">
        <v>120.31461272174801</v>
      </c>
      <c r="G2445" t="s">
        <v>462</v>
      </c>
    </row>
    <row r="2446" spans="1:7" x14ac:dyDescent="0.3">
      <c r="A2446">
        <v>2444</v>
      </c>
      <c r="B2446">
        <v>2024</v>
      </c>
      <c r="C2446">
        <v>10</v>
      </c>
      <c r="D2446" t="s">
        <v>542</v>
      </c>
      <c r="E2446" s="1">
        <v>785791940.80956101</v>
      </c>
      <c r="F2446">
        <v>129.61976650314199</v>
      </c>
      <c r="G2446" t="s">
        <v>462</v>
      </c>
    </row>
    <row r="2447" spans="1:7" x14ac:dyDescent="0.3">
      <c r="A2447">
        <v>2445</v>
      </c>
      <c r="B2447">
        <v>2024</v>
      </c>
      <c r="C2447">
        <v>10</v>
      </c>
      <c r="D2447" t="s">
        <v>543</v>
      </c>
      <c r="E2447" s="1">
        <v>750150320.80952597</v>
      </c>
      <c r="F2447">
        <v>122.747391244515</v>
      </c>
      <c r="G2447" t="s">
        <v>462</v>
      </c>
    </row>
    <row r="2448" spans="1:7" x14ac:dyDescent="0.3">
      <c r="A2448">
        <v>2446</v>
      </c>
      <c r="B2448">
        <v>2024</v>
      </c>
      <c r="C2448">
        <v>10</v>
      </c>
      <c r="D2448" t="s">
        <v>544</v>
      </c>
      <c r="E2448" s="1">
        <v>601347817.74143004</v>
      </c>
      <c r="F2448">
        <v>86.493406182875006</v>
      </c>
      <c r="G2448" t="s">
        <v>462</v>
      </c>
    </row>
    <row r="2449" spans="1:7" x14ac:dyDescent="0.3">
      <c r="A2449">
        <v>2447</v>
      </c>
      <c r="B2449">
        <v>2024</v>
      </c>
      <c r="C2449">
        <v>10</v>
      </c>
      <c r="D2449" t="s">
        <v>545</v>
      </c>
      <c r="E2449" s="1">
        <v>261838880.85448599</v>
      </c>
      <c r="F2449">
        <v>171.267287766506</v>
      </c>
      <c r="G2449" t="s">
        <v>462</v>
      </c>
    </row>
    <row r="2450" spans="1:7" x14ac:dyDescent="0.3">
      <c r="A2450">
        <v>2448</v>
      </c>
      <c r="B2450">
        <v>2024</v>
      </c>
      <c r="C2450">
        <v>10</v>
      </c>
      <c r="D2450" t="s">
        <v>546</v>
      </c>
      <c r="E2450" s="1">
        <v>1009812130.74394</v>
      </c>
      <c r="F2450">
        <v>118.022250332269</v>
      </c>
      <c r="G2450" t="s">
        <v>462</v>
      </c>
    </row>
    <row r="2451" spans="1:7" x14ac:dyDescent="0.3">
      <c r="A2451">
        <v>2449</v>
      </c>
      <c r="B2451">
        <v>2024</v>
      </c>
      <c r="C2451">
        <v>10</v>
      </c>
      <c r="D2451" t="s">
        <v>547</v>
      </c>
      <c r="E2451" s="1">
        <v>213505756.37323001</v>
      </c>
      <c r="F2451">
        <v>163.898630251735</v>
      </c>
      <c r="G2451" t="s">
        <v>462</v>
      </c>
    </row>
    <row r="2452" spans="1:7" x14ac:dyDescent="0.3">
      <c r="A2452">
        <v>2450</v>
      </c>
      <c r="B2452">
        <v>2024</v>
      </c>
      <c r="C2452">
        <v>10</v>
      </c>
      <c r="D2452" t="s">
        <v>548</v>
      </c>
      <c r="E2452" s="1">
        <v>330653653.57891899</v>
      </c>
      <c r="F2452">
        <v>143.12579306966401</v>
      </c>
      <c r="G2452" t="s">
        <v>462</v>
      </c>
    </row>
    <row r="2453" spans="1:7" x14ac:dyDescent="0.3">
      <c r="A2453">
        <v>2451</v>
      </c>
      <c r="B2453">
        <v>2024</v>
      </c>
      <c r="C2453">
        <v>10</v>
      </c>
      <c r="D2453" t="s">
        <v>549</v>
      </c>
      <c r="E2453" s="1">
        <v>340317473.27624798</v>
      </c>
      <c r="F2453">
        <v>153.092799070262</v>
      </c>
      <c r="G2453" t="s">
        <v>462</v>
      </c>
    </row>
    <row r="2454" spans="1:7" x14ac:dyDescent="0.3">
      <c r="A2454">
        <v>2452</v>
      </c>
      <c r="B2454">
        <v>2024</v>
      </c>
      <c r="C2454">
        <v>10</v>
      </c>
      <c r="D2454" t="s">
        <v>550</v>
      </c>
      <c r="E2454" s="1">
        <v>462902185.90183997</v>
      </c>
      <c r="F2454">
        <v>184.772891799391</v>
      </c>
      <c r="G2454" t="s">
        <v>462</v>
      </c>
    </row>
    <row r="2455" spans="1:7" x14ac:dyDescent="0.3">
      <c r="A2455">
        <v>2453</v>
      </c>
      <c r="B2455">
        <v>2024</v>
      </c>
      <c r="C2455">
        <v>10</v>
      </c>
      <c r="D2455" t="s">
        <v>551</v>
      </c>
      <c r="E2455" s="1">
        <v>2890170317.8875699</v>
      </c>
      <c r="F2455">
        <v>88.997801374422806</v>
      </c>
      <c r="G2455" t="s">
        <v>462</v>
      </c>
    </row>
    <row r="2456" spans="1:7" x14ac:dyDescent="0.3">
      <c r="A2456">
        <v>2454</v>
      </c>
      <c r="B2456">
        <v>2024</v>
      </c>
      <c r="C2456">
        <v>10</v>
      </c>
      <c r="D2456" t="s">
        <v>552</v>
      </c>
      <c r="E2456" s="1">
        <v>3535028312.8468199</v>
      </c>
      <c r="F2456">
        <v>137.28117462896299</v>
      </c>
      <c r="G2456" t="s">
        <v>462</v>
      </c>
    </row>
    <row r="2457" spans="1:7" x14ac:dyDescent="0.3">
      <c r="A2457">
        <v>2455</v>
      </c>
      <c r="B2457">
        <v>2024</v>
      </c>
      <c r="C2457">
        <v>10</v>
      </c>
      <c r="D2457" t="s">
        <v>553</v>
      </c>
      <c r="E2457" s="1">
        <v>2894598812.1732001</v>
      </c>
      <c r="F2457">
        <v>41.493778938561597</v>
      </c>
      <c r="G2457" t="s">
        <v>462</v>
      </c>
    </row>
    <row r="2458" spans="1:7" x14ac:dyDescent="0.3">
      <c r="A2458">
        <v>2456</v>
      </c>
      <c r="B2458">
        <v>2024</v>
      </c>
      <c r="C2458">
        <v>10</v>
      </c>
      <c r="D2458" t="s">
        <v>554</v>
      </c>
      <c r="E2458" s="1">
        <v>1452632504.0955</v>
      </c>
      <c r="F2458">
        <v>83.801658723873004</v>
      </c>
      <c r="G2458" t="s">
        <v>462</v>
      </c>
    </row>
    <row r="2459" spans="1:7" x14ac:dyDescent="0.3">
      <c r="A2459">
        <v>2457</v>
      </c>
      <c r="B2459">
        <v>2024</v>
      </c>
      <c r="C2459">
        <v>10</v>
      </c>
      <c r="D2459" t="s">
        <v>555</v>
      </c>
      <c r="E2459" s="1">
        <v>2721023818.0155802</v>
      </c>
      <c r="F2459">
        <v>31.107026878368099</v>
      </c>
      <c r="G2459" t="s">
        <v>462</v>
      </c>
    </row>
    <row r="2460" spans="1:7" x14ac:dyDescent="0.3">
      <c r="A2460">
        <v>2458</v>
      </c>
      <c r="B2460">
        <v>2024</v>
      </c>
      <c r="C2460">
        <v>10</v>
      </c>
      <c r="D2460" t="s">
        <v>556</v>
      </c>
      <c r="E2460" s="1">
        <v>1004231976.22276</v>
      </c>
      <c r="F2460">
        <v>46.290667799650898</v>
      </c>
      <c r="G2460" t="s">
        <v>462</v>
      </c>
    </row>
    <row r="2461" spans="1:7" x14ac:dyDescent="0.3">
      <c r="A2461">
        <v>2459</v>
      </c>
      <c r="B2461">
        <v>2024</v>
      </c>
      <c r="C2461">
        <v>10</v>
      </c>
      <c r="D2461" t="s">
        <v>557</v>
      </c>
      <c r="E2461" s="1">
        <v>913746055.18789399</v>
      </c>
      <c r="F2461">
        <v>98.9960219263032</v>
      </c>
      <c r="G2461" t="s">
        <v>462</v>
      </c>
    </row>
    <row r="2462" spans="1:7" x14ac:dyDescent="0.3">
      <c r="A2462">
        <v>2460</v>
      </c>
      <c r="B2462">
        <v>2024</v>
      </c>
      <c r="C2462">
        <v>11</v>
      </c>
      <c r="E2462" s="1">
        <v>60992067.262107402</v>
      </c>
      <c r="F2462">
        <v>216.587551792272</v>
      </c>
      <c r="G2462" t="s">
        <v>462</v>
      </c>
    </row>
    <row r="2463" spans="1:7" x14ac:dyDescent="0.3">
      <c r="A2463">
        <v>2461</v>
      </c>
      <c r="B2463">
        <v>2024</v>
      </c>
      <c r="C2463">
        <v>11</v>
      </c>
      <c r="D2463" t="s">
        <v>529</v>
      </c>
      <c r="E2463" s="1">
        <v>391883147.09036702</v>
      </c>
      <c r="F2463">
        <v>234.61501321686401</v>
      </c>
      <c r="G2463" t="s">
        <v>462</v>
      </c>
    </row>
    <row r="2464" spans="1:7" x14ac:dyDescent="0.3">
      <c r="A2464">
        <v>2462</v>
      </c>
      <c r="B2464">
        <v>2024</v>
      </c>
      <c r="C2464">
        <v>11</v>
      </c>
      <c r="D2464" t="s">
        <v>530</v>
      </c>
      <c r="E2464" s="1">
        <v>721005101.94005406</v>
      </c>
      <c r="F2464">
        <v>242.45266780014799</v>
      </c>
      <c r="G2464" t="s">
        <v>462</v>
      </c>
    </row>
    <row r="2465" spans="1:7" x14ac:dyDescent="0.3">
      <c r="A2465">
        <v>2463</v>
      </c>
      <c r="B2465">
        <v>2024</v>
      </c>
      <c r="C2465">
        <v>11</v>
      </c>
      <c r="D2465" t="s">
        <v>531</v>
      </c>
      <c r="E2465" s="1">
        <v>517904900.35716701</v>
      </c>
      <c r="F2465">
        <v>255.723190796886</v>
      </c>
      <c r="G2465" t="s">
        <v>462</v>
      </c>
    </row>
    <row r="2466" spans="1:7" x14ac:dyDescent="0.3">
      <c r="A2466">
        <v>2464</v>
      </c>
      <c r="B2466">
        <v>2024</v>
      </c>
      <c r="C2466">
        <v>11</v>
      </c>
      <c r="D2466" t="s">
        <v>532</v>
      </c>
      <c r="E2466" s="1">
        <v>913605349.20931494</v>
      </c>
      <c r="F2466">
        <v>172.45287548530601</v>
      </c>
      <c r="G2466" t="s">
        <v>462</v>
      </c>
    </row>
    <row r="2467" spans="1:7" x14ac:dyDescent="0.3">
      <c r="A2467">
        <v>2465</v>
      </c>
      <c r="B2467">
        <v>2024</v>
      </c>
      <c r="C2467">
        <v>11</v>
      </c>
      <c r="D2467" t="s">
        <v>533</v>
      </c>
      <c r="E2467" s="1">
        <v>442592850.86188501</v>
      </c>
      <c r="F2467">
        <v>215.88826470791301</v>
      </c>
      <c r="G2467" t="s">
        <v>462</v>
      </c>
    </row>
    <row r="2468" spans="1:7" x14ac:dyDescent="0.3">
      <c r="A2468">
        <v>2466</v>
      </c>
      <c r="B2468">
        <v>2024</v>
      </c>
      <c r="C2468">
        <v>11</v>
      </c>
      <c r="D2468" t="s">
        <v>534</v>
      </c>
      <c r="E2468" s="1">
        <v>268896321.02501398</v>
      </c>
      <c r="F2468">
        <v>232.09304774916501</v>
      </c>
      <c r="G2468" t="s">
        <v>462</v>
      </c>
    </row>
    <row r="2469" spans="1:7" x14ac:dyDescent="0.3">
      <c r="A2469">
        <v>2467</v>
      </c>
      <c r="B2469">
        <v>2024</v>
      </c>
      <c r="C2469">
        <v>11</v>
      </c>
      <c r="D2469" t="s">
        <v>535</v>
      </c>
      <c r="E2469" s="1">
        <v>374438633.30586201</v>
      </c>
      <c r="F2469">
        <v>191.82310233217001</v>
      </c>
      <c r="G2469" t="s">
        <v>462</v>
      </c>
    </row>
    <row r="2470" spans="1:7" x14ac:dyDescent="0.3">
      <c r="A2470">
        <v>2468</v>
      </c>
      <c r="B2470">
        <v>2024</v>
      </c>
      <c r="C2470">
        <v>11</v>
      </c>
      <c r="D2470" t="s">
        <v>536</v>
      </c>
      <c r="E2470" s="1">
        <v>373211235.00196397</v>
      </c>
      <c r="F2470">
        <v>234.20258045421801</v>
      </c>
      <c r="G2470" t="s">
        <v>462</v>
      </c>
    </row>
    <row r="2471" spans="1:7" x14ac:dyDescent="0.3">
      <c r="A2471">
        <v>2469</v>
      </c>
      <c r="B2471">
        <v>2024</v>
      </c>
      <c r="C2471">
        <v>11</v>
      </c>
      <c r="D2471" t="s">
        <v>537</v>
      </c>
      <c r="E2471" s="1">
        <v>764163399.39539194</v>
      </c>
      <c r="F2471">
        <v>307.01458840725797</v>
      </c>
      <c r="G2471" t="s">
        <v>462</v>
      </c>
    </row>
    <row r="2472" spans="1:7" x14ac:dyDescent="0.3">
      <c r="A2472">
        <v>2470</v>
      </c>
      <c r="B2472">
        <v>2024</v>
      </c>
      <c r="C2472">
        <v>11</v>
      </c>
      <c r="D2472" t="s">
        <v>538</v>
      </c>
      <c r="E2472" s="1">
        <v>858617816.921067</v>
      </c>
      <c r="F2472">
        <v>275.37662407725202</v>
      </c>
      <c r="G2472" t="s">
        <v>462</v>
      </c>
    </row>
    <row r="2473" spans="1:7" x14ac:dyDescent="0.3">
      <c r="A2473">
        <v>2471</v>
      </c>
      <c r="B2473">
        <v>2024</v>
      </c>
      <c r="C2473">
        <v>11</v>
      </c>
      <c r="D2473" t="s">
        <v>539</v>
      </c>
      <c r="E2473" s="1">
        <v>876370174.59050906</v>
      </c>
      <c r="F2473">
        <v>205.84686656733399</v>
      </c>
      <c r="G2473" t="s">
        <v>462</v>
      </c>
    </row>
    <row r="2474" spans="1:7" x14ac:dyDescent="0.3">
      <c r="A2474">
        <v>2472</v>
      </c>
      <c r="B2474">
        <v>2024</v>
      </c>
      <c r="C2474">
        <v>11</v>
      </c>
      <c r="D2474" t="s">
        <v>540</v>
      </c>
      <c r="E2474" s="1">
        <v>804741499.92764294</v>
      </c>
      <c r="F2474">
        <v>208.05542946510599</v>
      </c>
      <c r="G2474" t="s">
        <v>462</v>
      </c>
    </row>
    <row r="2475" spans="1:7" x14ac:dyDescent="0.3">
      <c r="A2475">
        <v>2473</v>
      </c>
      <c r="B2475">
        <v>2024</v>
      </c>
      <c r="C2475">
        <v>11</v>
      </c>
      <c r="D2475" t="s">
        <v>541</v>
      </c>
      <c r="E2475" s="1">
        <v>617861605.73586905</v>
      </c>
      <c r="F2475">
        <v>224.299039804627</v>
      </c>
      <c r="G2475" t="s">
        <v>462</v>
      </c>
    </row>
    <row r="2476" spans="1:7" x14ac:dyDescent="0.3">
      <c r="A2476">
        <v>2474</v>
      </c>
      <c r="B2476">
        <v>2024</v>
      </c>
      <c r="C2476">
        <v>11</v>
      </c>
      <c r="D2476" t="s">
        <v>542</v>
      </c>
      <c r="E2476" s="1">
        <v>785791940.80956101</v>
      </c>
      <c r="F2476">
        <v>208.37870249425299</v>
      </c>
      <c r="G2476" t="s">
        <v>462</v>
      </c>
    </row>
    <row r="2477" spans="1:7" x14ac:dyDescent="0.3">
      <c r="A2477">
        <v>2475</v>
      </c>
      <c r="B2477">
        <v>2024</v>
      </c>
      <c r="C2477">
        <v>11</v>
      </c>
      <c r="D2477" t="s">
        <v>543</v>
      </c>
      <c r="E2477" s="1">
        <v>750150320.80952597</v>
      </c>
      <c r="F2477">
        <v>200.786892594455</v>
      </c>
      <c r="G2477" t="s">
        <v>462</v>
      </c>
    </row>
    <row r="2478" spans="1:7" x14ac:dyDescent="0.3">
      <c r="A2478">
        <v>2476</v>
      </c>
      <c r="B2478">
        <v>2024</v>
      </c>
      <c r="C2478">
        <v>11</v>
      </c>
      <c r="D2478" t="s">
        <v>544</v>
      </c>
      <c r="E2478" s="1">
        <v>601347817.74143004</v>
      </c>
      <c r="F2478">
        <v>216.641296637506</v>
      </c>
      <c r="G2478" t="s">
        <v>462</v>
      </c>
    </row>
    <row r="2479" spans="1:7" x14ac:dyDescent="0.3">
      <c r="A2479">
        <v>2477</v>
      </c>
      <c r="B2479">
        <v>2024</v>
      </c>
      <c r="C2479">
        <v>11</v>
      </c>
      <c r="D2479" t="s">
        <v>545</v>
      </c>
      <c r="E2479" s="1">
        <v>261838880.85448599</v>
      </c>
      <c r="F2479">
        <v>246.43314388329901</v>
      </c>
      <c r="G2479" t="s">
        <v>462</v>
      </c>
    </row>
    <row r="2480" spans="1:7" x14ac:dyDescent="0.3">
      <c r="A2480">
        <v>2478</v>
      </c>
      <c r="B2480">
        <v>2024</v>
      </c>
      <c r="C2480">
        <v>11</v>
      </c>
      <c r="D2480" t="s">
        <v>546</v>
      </c>
      <c r="E2480" s="1">
        <v>1009812130.74394</v>
      </c>
      <c r="F2480">
        <v>214.11923519910599</v>
      </c>
      <c r="G2480" t="s">
        <v>462</v>
      </c>
    </row>
    <row r="2481" spans="1:7" x14ac:dyDescent="0.3">
      <c r="A2481">
        <v>2479</v>
      </c>
      <c r="B2481">
        <v>2024</v>
      </c>
      <c r="C2481">
        <v>11</v>
      </c>
      <c r="D2481" t="s">
        <v>547</v>
      </c>
      <c r="E2481" s="1">
        <v>213505756.37323001</v>
      </c>
      <c r="F2481">
        <v>256.97079799177402</v>
      </c>
      <c r="G2481" t="s">
        <v>462</v>
      </c>
    </row>
    <row r="2482" spans="1:7" x14ac:dyDescent="0.3">
      <c r="A2482">
        <v>2480</v>
      </c>
      <c r="B2482">
        <v>2024</v>
      </c>
      <c r="C2482">
        <v>11</v>
      </c>
      <c r="D2482" t="s">
        <v>548</v>
      </c>
      <c r="E2482" s="1">
        <v>330653653.57891899</v>
      </c>
      <c r="F2482">
        <v>249.893802272371</v>
      </c>
      <c r="G2482" t="s">
        <v>462</v>
      </c>
    </row>
    <row r="2483" spans="1:7" x14ac:dyDescent="0.3">
      <c r="A2483">
        <v>2481</v>
      </c>
      <c r="B2483">
        <v>2024</v>
      </c>
      <c r="C2483">
        <v>11</v>
      </c>
      <c r="D2483" t="s">
        <v>549</v>
      </c>
      <c r="E2483" s="1">
        <v>340317473.27624798</v>
      </c>
      <c r="F2483">
        <v>226.83572491641399</v>
      </c>
      <c r="G2483" t="s">
        <v>462</v>
      </c>
    </row>
    <row r="2484" spans="1:7" x14ac:dyDescent="0.3">
      <c r="A2484">
        <v>2482</v>
      </c>
      <c r="B2484">
        <v>2024</v>
      </c>
      <c r="C2484">
        <v>11</v>
      </c>
      <c r="D2484" t="s">
        <v>550</v>
      </c>
      <c r="E2484" s="1">
        <v>462902185.90183997</v>
      </c>
      <c r="F2484">
        <v>258.10046912229598</v>
      </c>
      <c r="G2484" t="s">
        <v>462</v>
      </c>
    </row>
    <row r="2485" spans="1:7" x14ac:dyDescent="0.3">
      <c r="A2485">
        <v>2483</v>
      </c>
      <c r="B2485">
        <v>2024</v>
      </c>
      <c r="C2485">
        <v>11</v>
      </c>
      <c r="D2485" t="s">
        <v>551</v>
      </c>
      <c r="E2485" s="1">
        <v>2890170317.8875699</v>
      </c>
      <c r="F2485">
        <v>207.66633523233099</v>
      </c>
      <c r="G2485" t="s">
        <v>462</v>
      </c>
    </row>
    <row r="2486" spans="1:7" x14ac:dyDescent="0.3">
      <c r="A2486">
        <v>2484</v>
      </c>
      <c r="B2486">
        <v>2024</v>
      </c>
      <c r="C2486">
        <v>11</v>
      </c>
      <c r="D2486" t="s">
        <v>552</v>
      </c>
      <c r="E2486" s="1">
        <v>3535028312.8468199</v>
      </c>
      <c r="F2486">
        <v>214.91557000812199</v>
      </c>
      <c r="G2486" t="s">
        <v>462</v>
      </c>
    </row>
    <row r="2487" spans="1:7" x14ac:dyDescent="0.3">
      <c r="A2487">
        <v>2485</v>
      </c>
      <c r="B2487">
        <v>2024</v>
      </c>
      <c r="C2487">
        <v>11</v>
      </c>
      <c r="D2487" t="s">
        <v>553</v>
      </c>
      <c r="E2487" s="1">
        <v>2894598812.1732001</v>
      </c>
      <c r="F2487">
        <v>170.37538750340599</v>
      </c>
      <c r="G2487" t="s">
        <v>462</v>
      </c>
    </row>
    <row r="2488" spans="1:7" x14ac:dyDescent="0.3">
      <c r="A2488">
        <v>2486</v>
      </c>
      <c r="B2488">
        <v>2024</v>
      </c>
      <c r="C2488">
        <v>11</v>
      </c>
      <c r="D2488" t="s">
        <v>554</v>
      </c>
      <c r="E2488" s="1">
        <v>1452632504.0955</v>
      </c>
      <c r="F2488">
        <v>183.388419521261</v>
      </c>
      <c r="G2488" t="s">
        <v>462</v>
      </c>
    </row>
    <row r="2489" spans="1:7" x14ac:dyDescent="0.3">
      <c r="A2489">
        <v>2487</v>
      </c>
      <c r="B2489">
        <v>2024</v>
      </c>
      <c r="C2489">
        <v>11</v>
      </c>
      <c r="D2489" t="s">
        <v>555</v>
      </c>
      <c r="E2489" s="1">
        <v>2721023818.0155802</v>
      </c>
      <c r="F2489">
        <v>138.993303549497</v>
      </c>
      <c r="G2489" t="s">
        <v>462</v>
      </c>
    </row>
    <row r="2490" spans="1:7" x14ac:dyDescent="0.3">
      <c r="A2490">
        <v>2488</v>
      </c>
      <c r="B2490">
        <v>2024</v>
      </c>
      <c r="C2490">
        <v>11</v>
      </c>
      <c r="D2490" t="s">
        <v>556</v>
      </c>
      <c r="E2490" s="1">
        <v>1004231976.22276</v>
      </c>
      <c r="F2490">
        <v>176.51142187480701</v>
      </c>
      <c r="G2490" t="s">
        <v>462</v>
      </c>
    </row>
    <row r="2491" spans="1:7" x14ac:dyDescent="0.3">
      <c r="A2491">
        <v>2489</v>
      </c>
      <c r="B2491">
        <v>2024</v>
      </c>
      <c r="C2491">
        <v>11</v>
      </c>
      <c r="D2491" t="s">
        <v>557</v>
      </c>
      <c r="E2491" s="1">
        <v>913746055.18789399</v>
      </c>
      <c r="F2491">
        <v>203.19854402838399</v>
      </c>
      <c r="G2491" t="s">
        <v>462</v>
      </c>
    </row>
    <row r="2492" spans="1:7" x14ac:dyDescent="0.3">
      <c r="A2492">
        <v>2490</v>
      </c>
      <c r="B2492">
        <v>2024</v>
      </c>
      <c r="C2492">
        <v>12</v>
      </c>
      <c r="E2492" s="1">
        <v>60992067.262107402</v>
      </c>
      <c r="F2492">
        <v>116.729103783101</v>
      </c>
      <c r="G2492" t="s">
        <v>462</v>
      </c>
    </row>
    <row r="2493" spans="1:7" x14ac:dyDescent="0.3">
      <c r="A2493">
        <v>2491</v>
      </c>
      <c r="B2493">
        <v>2024</v>
      </c>
      <c r="C2493">
        <v>12</v>
      </c>
      <c r="D2493" t="s">
        <v>529</v>
      </c>
      <c r="E2493" s="1">
        <v>391883147.09036702</v>
      </c>
      <c r="F2493">
        <v>106.75957046952099</v>
      </c>
      <c r="G2493" t="s">
        <v>462</v>
      </c>
    </row>
    <row r="2494" spans="1:7" x14ac:dyDescent="0.3">
      <c r="A2494">
        <v>2492</v>
      </c>
      <c r="B2494">
        <v>2024</v>
      </c>
      <c r="C2494">
        <v>12</v>
      </c>
      <c r="D2494" t="s">
        <v>530</v>
      </c>
      <c r="E2494" s="1">
        <v>721005101.94005406</v>
      </c>
      <c r="F2494">
        <v>105.09114612899501</v>
      </c>
      <c r="G2494" t="s">
        <v>462</v>
      </c>
    </row>
    <row r="2495" spans="1:7" x14ac:dyDescent="0.3">
      <c r="A2495">
        <v>2493</v>
      </c>
      <c r="B2495">
        <v>2024</v>
      </c>
      <c r="C2495">
        <v>12</v>
      </c>
      <c r="D2495" t="s">
        <v>531</v>
      </c>
      <c r="E2495" s="1">
        <v>517904900.35716701</v>
      </c>
      <c r="F2495">
        <v>86.628922311385296</v>
      </c>
      <c r="G2495" t="s">
        <v>462</v>
      </c>
    </row>
    <row r="2496" spans="1:7" x14ac:dyDescent="0.3">
      <c r="A2496">
        <v>2494</v>
      </c>
      <c r="B2496">
        <v>2024</v>
      </c>
      <c r="C2496">
        <v>12</v>
      </c>
      <c r="D2496" t="s">
        <v>532</v>
      </c>
      <c r="E2496" s="1">
        <v>913605349.20931494</v>
      </c>
      <c r="F2496">
        <v>54.8755394349621</v>
      </c>
      <c r="G2496" t="s">
        <v>462</v>
      </c>
    </row>
    <row r="2497" spans="1:7" x14ac:dyDescent="0.3">
      <c r="A2497">
        <v>2495</v>
      </c>
      <c r="B2497">
        <v>2024</v>
      </c>
      <c r="C2497">
        <v>12</v>
      </c>
      <c r="D2497" t="s">
        <v>533</v>
      </c>
      <c r="E2497" s="1">
        <v>442592850.86188501</v>
      </c>
      <c r="F2497">
        <v>55.365091427228698</v>
      </c>
      <c r="G2497" t="s">
        <v>462</v>
      </c>
    </row>
    <row r="2498" spans="1:7" x14ac:dyDescent="0.3">
      <c r="A2498">
        <v>2496</v>
      </c>
      <c r="B2498">
        <v>2024</v>
      </c>
      <c r="C2498">
        <v>12</v>
      </c>
      <c r="D2498" t="s">
        <v>534</v>
      </c>
      <c r="E2498" s="1">
        <v>268896321.02501398</v>
      </c>
      <c r="F2498">
        <v>109.07787498458799</v>
      </c>
      <c r="G2498" t="s">
        <v>462</v>
      </c>
    </row>
    <row r="2499" spans="1:7" x14ac:dyDescent="0.3">
      <c r="A2499">
        <v>2497</v>
      </c>
      <c r="B2499">
        <v>2024</v>
      </c>
      <c r="C2499">
        <v>12</v>
      </c>
      <c r="D2499" t="s">
        <v>535</v>
      </c>
      <c r="E2499" s="1">
        <v>374438633.30586201</v>
      </c>
      <c r="F2499">
        <v>57.854690415260499</v>
      </c>
      <c r="G2499" t="s">
        <v>462</v>
      </c>
    </row>
    <row r="2500" spans="1:7" x14ac:dyDescent="0.3">
      <c r="A2500">
        <v>2498</v>
      </c>
      <c r="B2500">
        <v>2024</v>
      </c>
      <c r="C2500">
        <v>12</v>
      </c>
      <c r="D2500" t="s">
        <v>536</v>
      </c>
      <c r="E2500" s="1">
        <v>373211235.00196397</v>
      </c>
      <c r="F2500">
        <v>109.966814096595</v>
      </c>
      <c r="G2500" t="s">
        <v>462</v>
      </c>
    </row>
    <row r="2501" spans="1:7" x14ac:dyDescent="0.3">
      <c r="A2501">
        <v>2499</v>
      </c>
      <c r="B2501">
        <v>2024</v>
      </c>
      <c r="C2501">
        <v>12</v>
      </c>
      <c r="D2501" t="s">
        <v>537</v>
      </c>
      <c r="E2501" s="1">
        <v>764163399.39539194</v>
      </c>
      <c r="F2501">
        <v>115.391883529517</v>
      </c>
      <c r="G2501" t="s">
        <v>462</v>
      </c>
    </row>
    <row r="2502" spans="1:7" x14ac:dyDescent="0.3">
      <c r="A2502">
        <v>2500</v>
      </c>
      <c r="B2502">
        <v>2024</v>
      </c>
      <c r="C2502">
        <v>12</v>
      </c>
      <c r="D2502" t="s">
        <v>538</v>
      </c>
      <c r="E2502" s="1">
        <v>858617816.921067</v>
      </c>
      <c r="F2502">
        <v>112.10440713290799</v>
      </c>
      <c r="G2502" t="s">
        <v>462</v>
      </c>
    </row>
    <row r="2503" spans="1:7" x14ac:dyDescent="0.3">
      <c r="A2503">
        <v>2501</v>
      </c>
      <c r="B2503">
        <v>2024</v>
      </c>
      <c r="C2503">
        <v>12</v>
      </c>
      <c r="D2503" t="s">
        <v>539</v>
      </c>
      <c r="E2503" s="1">
        <v>876370174.59050906</v>
      </c>
      <c r="F2503">
        <v>102.076415073329</v>
      </c>
      <c r="G2503" t="s">
        <v>462</v>
      </c>
    </row>
    <row r="2504" spans="1:7" x14ac:dyDescent="0.3">
      <c r="A2504">
        <v>2502</v>
      </c>
      <c r="B2504">
        <v>2024</v>
      </c>
      <c r="C2504">
        <v>12</v>
      </c>
      <c r="D2504" t="s">
        <v>540</v>
      </c>
      <c r="E2504" s="1">
        <v>804741499.92764294</v>
      </c>
      <c r="F2504">
        <v>117.19178200659201</v>
      </c>
      <c r="G2504" t="s">
        <v>462</v>
      </c>
    </row>
    <row r="2505" spans="1:7" x14ac:dyDescent="0.3">
      <c r="A2505">
        <v>2503</v>
      </c>
      <c r="B2505">
        <v>2024</v>
      </c>
      <c r="C2505">
        <v>12</v>
      </c>
      <c r="D2505" t="s">
        <v>541</v>
      </c>
      <c r="E2505" s="1">
        <v>617861605.73586905</v>
      </c>
      <c r="F2505">
        <v>102.02167141779999</v>
      </c>
      <c r="G2505" t="s">
        <v>462</v>
      </c>
    </row>
    <row r="2506" spans="1:7" x14ac:dyDescent="0.3">
      <c r="A2506">
        <v>2504</v>
      </c>
      <c r="B2506">
        <v>2024</v>
      </c>
      <c r="C2506">
        <v>12</v>
      </c>
      <c r="D2506" t="s">
        <v>542</v>
      </c>
      <c r="E2506" s="1">
        <v>785791940.80956101</v>
      </c>
      <c r="F2506">
        <v>113.10781321213</v>
      </c>
      <c r="G2506" t="s">
        <v>462</v>
      </c>
    </row>
    <row r="2507" spans="1:7" x14ac:dyDescent="0.3">
      <c r="A2507">
        <v>2505</v>
      </c>
      <c r="B2507">
        <v>2024</v>
      </c>
      <c r="C2507">
        <v>12</v>
      </c>
      <c r="D2507" t="s">
        <v>543</v>
      </c>
      <c r="E2507" s="1">
        <v>750150320.80952597</v>
      </c>
      <c r="F2507">
        <v>83.424260067307799</v>
      </c>
      <c r="G2507" t="s">
        <v>462</v>
      </c>
    </row>
    <row r="2508" spans="1:7" x14ac:dyDescent="0.3">
      <c r="A2508">
        <v>2506</v>
      </c>
      <c r="B2508">
        <v>2024</v>
      </c>
      <c r="C2508">
        <v>12</v>
      </c>
      <c r="D2508" t="s">
        <v>544</v>
      </c>
      <c r="E2508" s="1">
        <v>601347817.74143004</v>
      </c>
      <c r="F2508">
        <v>167.49868593597401</v>
      </c>
      <c r="G2508" t="s">
        <v>462</v>
      </c>
    </row>
    <row r="2509" spans="1:7" x14ac:dyDescent="0.3">
      <c r="A2509">
        <v>2507</v>
      </c>
      <c r="B2509">
        <v>2024</v>
      </c>
      <c r="C2509">
        <v>12</v>
      </c>
      <c r="D2509" t="s">
        <v>545</v>
      </c>
      <c r="E2509" s="1">
        <v>261838880.85448599</v>
      </c>
      <c r="F2509">
        <v>116.539266677155</v>
      </c>
      <c r="G2509" t="s">
        <v>462</v>
      </c>
    </row>
    <row r="2510" spans="1:7" x14ac:dyDescent="0.3">
      <c r="A2510">
        <v>2508</v>
      </c>
      <c r="B2510">
        <v>2024</v>
      </c>
      <c r="C2510">
        <v>12</v>
      </c>
      <c r="D2510" t="s">
        <v>546</v>
      </c>
      <c r="E2510" s="1">
        <v>1009812130.74394</v>
      </c>
      <c r="F2510">
        <v>127.717036316232</v>
      </c>
      <c r="G2510" t="s">
        <v>462</v>
      </c>
    </row>
    <row r="2511" spans="1:7" x14ac:dyDescent="0.3">
      <c r="A2511">
        <v>2509</v>
      </c>
      <c r="B2511">
        <v>2024</v>
      </c>
      <c r="C2511">
        <v>12</v>
      </c>
      <c r="D2511" t="s">
        <v>547</v>
      </c>
      <c r="E2511" s="1">
        <v>213505756.37323001</v>
      </c>
      <c r="F2511">
        <v>109.449537607205</v>
      </c>
      <c r="G2511" t="s">
        <v>462</v>
      </c>
    </row>
    <row r="2512" spans="1:7" x14ac:dyDescent="0.3">
      <c r="A2512">
        <v>2510</v>
      </c>
      <c r="B2512">
        <v>2024</v>
      </c>
      <c r="C2512">
        <v>12</v>
      </c>
      <c r="D2512" t="s">
        <v>548</v>
      </c>
      <c r="E2512" s="1">
        <v>330653653.57891899</v>
      </c>
      <c r="F2512">
        <v>115.85865815283201</v>
      </c>
      <c r="G2512" t="s">
        <v>462</v>
      </c>
    </row>
    <row r="2513" spans="1:7" x14ac:dyDescent="0.3">
      <c r="A2513">
        <v>2511</v>
      </c>
      <c r="B2513">
        <v>2024</v>
      </c>
      <c r="C2513">
        <v>12</v>
      </c>
      <c r="D2513" t="s">
        <v>549</v>
      </c>
      <c r="E2513" s="1">
        <v>340317473.27624798</v>
      </c>
      <c r="F2513">
        <v>88.583430831296397</v>
      </c>
      <c r="G2513" t="s">
        <v>462</v>
      </c>
    </row>
    <row r="2514" spans="1:7" x14ac:dyDescent="0.3">
      <c r="A2514">
        <v>2512</v>
      </c>
      <c r="B2514">
        <v>2024</v>
      </c>
      <c r="C2514">
        <v>12</v>
      </c>
      <c r="D2514" t="s">
        <v>550</v>
      </c>
      <c r="E2514" s="1">
        <v>462902185.90183997</v>
      </c>
      <c r="F2514">
        <v>141.416006022994</v>
      </c>
      <c r="G2514" t="s">
        <v>462</v>
      </c>
    </row>
    <row r="2515" spans="1:7" x14ac:dyDescent="0.3">
      <c r="A2515">
        <v>2513</v>
      </c>
      <c r="B2515">
        <v>2024</v>
      </c>
      <c r="C2515">
        <v>12</v>
      </c>
      <c r="D2515" t="s">
        <v>551</v>
      </c>
      <c r="E2515" s="1">
        <v>2890170317.8875699</v>
      </c>
      <c r="F2515">
        <v>177.614114792002</v>
      </c>
      <c r="G2515" t="s">
        <v>462</v>
      </c>
    </row>
    <row r="2516" spans="1:7" x14ac:dyDescent="0.3">
      <c r="A2516">
        <v>2514</v>
      </c>
      <c r="B2516">
        <v>2024</v>
      </c>
      <c r="C2516">
        <v>12</v>
      </c>
      <c r="D2516" t="s">
        <v>552</v>
      </c>
      <c r="E2516" s="1">
        <v>3535028312.8468199</v>
      </c>
      <c r="F2516">
        <v>133.25897195503899</v>
      </c>
      <c r="G2516" t="s">
        <v>462</v>
      </c>
    </row>
    <row r="2517" spans="1:7" x14ac:dyDescent="0.3">
      <c r="A2517">
        <v>2515</v>
      </c>
      <c r="B2517">
        <v>2024</v>
      </c>
      <c r="C2517">
        <v>12</v>
      </c>
      <c r="D2517" t="s">
        <v>553</v>
      </c>
      <c r="E2517" s="1">
        <v>2894598812.1732001</v>
      </c>
      <c r="F2517">
        <v>121.581839490848</v>
      </c>
      <c r="G2517" t="s">
        <v>462</v>
      </c>
    </row>
    <row r="2518" spans="1:7" x14ac:dyDescent="0.3">
      <c r="A2518">
        <v>2516</v>
      </c>
      <c r="B2518">
        <v>2024</v>
      </c>
      <c r="C2518">
        <v>12</v>
      </c>
      <c r="D2518" t="s">
        <v>554</v>
      </c>
      <c r="E2518" s="1">
        <v>1452632504.0955</v>
      </c>
      <c r="F2518">
        <v>95.454381775788406</v>
      </c>
      <c r="G2518" t="s">
        <v>462</v>
      </c>
    </row>
    <row r="2519" spans="1:7" x14ac:dyDescent="0.3">
      <c r="A2519">
        <v>2517</v>
      </c>
      <c r="B2519">
        <v>2024</v>
      </c>
      <c r="C2519">
        <v>12</v>
      </c>
      <c r="D2519" t="s">
        <v>555</v>
      </c>
      <c r="E2519" s="1">
        <v>2721023818.0155802</v>
      </c>
      <c r="F2519">
        <v>142.27265505902901</v>
      </c>
      <c r="G2519" t="s">
        <v>462</v>
      </c>
    </row>
    <row r="2520" spans="1:7" x14ac:dyDescent="0.3">
      <c r="A2520">
        <v>2518</v>
      </c>
      <c r="B2520">
        <v>2024</v>
      </c>
      <c r="C2520">
        <v>12</v>
      </c>
      <c r="D2520" t="s">
        <v>556</v>
      </c>
      <c r="E2520" s="1">
        <v>1004231976.22276</v>
      </c>
      <c r="F2520">
        <v>180.54904055999901</v>
      </c>
      <c r="G2520" t="s">
        <v>462</v>
      </c>
    </row>
    <row r="2521" spans="1:7" x14ac:dyDescent="0.3">
      <c r="A2521">
        <v>2519</v>
      </c>
      <c r="B2521">
        <v>2024</v>
      </c>
      <c r="C2521">
        <v>12</v>
      </c>
      <c r="D2521" t="s">
        <v>557</v>
      </c>
      <c r="E2521" s="1">
        <v>913746055.18789399</v>
      </c>
      <c r="F2521">
        <v>104.13891215999899</v>
      </c>
      <c r="G2521" t="s">
        <v>462</v>
      </c>
    </row>
  </sheetData>
  <autoFilter ref="A1:G2521" xr:uid="{85CF3005-9AD5-461F-B455-B7DAD59D1472}"/>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3179-E890-4F29-9701-8ABB72FCCB02}">
  <dimension ref="A1:O2857"/>
  <sheetViews>
    <sheetView workbookViewId="0"/>
  </sheetViews>
  <sheetFormatPr defaultRowHeight="14.4" x14ac:dyDescent="0.3"/>
  <cols>
    <col min="1" max="1" width="12.5546875" customWidth="1"/>
    <col min="4" max="4" width="13" bestFit="1" customWidth="1"/>
    <col min="5" max="5" width="24.21875" style="40" customWidth="1"/>
    <col min="6" max="6" width="30.6640625" customWidth="1"/>
    <col min="7" max="7" width="33.109375" customWidth="1"/>
    <col min="8" max="8" width="24.88671875" customWidth="1"/>
    <col min="9" max="9" width="13.6640625" bestFit="1" customWidth="1"/>
    <col min="10" max="15" width="17" bestFit="1" customWidth="1"/>
  </cols>
  <sheetData>
    <row r="1" spans="1:15" x14ac:dyDescent="0.3">
      <c r="A1" t="s">
        <v>455</v>
      </c>
      <c r="B1" t="s">
        <v>456</v>
      </c>
      <c r="C1" t="s">
        <v>457</v>
      </c>
      <c r="D1" t="s">
        <v>458</v>
      </c>
      <c r="E1" s="40" t="s">
        <v>98</v>
      </c>
      <c r="F1" t="s">
        <v>459</v>
      </c>
      <c r="G1" t="s">
        <v>460</v>
      </c>
      <c r="I1" t="s">
        <v>456</v>
      </c>
      <c r="J1" t="s">
        <v>456</v>
      </c>
      <c r="K1" t="s">
        <v>456</v>
      </c>
      <c r="L1" t="s">
        <v>456</v>
      </c>
      <c r="M1" t="s">
        <v>456</v>
      </c>
      <c r="N1" t="s">
        <v>456</v>
      </c>
      <c r="O1" t="s">
        <v>456</v>
      </c>
    </row>
    <row r="2" spans="1:15" x14ac:dyDescent="0.3">
      <c r="A2">
        <v>0</v>
      </c>
      <c r="B2">
        <v>2018</v>
      </c>
      <c r="C2">
        <v>1</v>
      </c>
      <c r="D2" t="s">
        <v>495</v>
      </c>
      <c r="E2" s="40">
        <v>538829451.73819995</v>
      </c>
      <c r="F2" s="34">
        <v>59.917437583843999</v>
      </c>
      <c r="G2" t="s">
        <v>462</v>
      </c>
      <c r="H2" t="s">
        <v>457</v>
      </c>
      <c r="I2" s="1">
        <v>2018</v>
      </c>
      <c r="J2" s="1">
        <v>2019</v>
      </c>
      <c r="K2" s="1">
        <v>2020</v>
      </c>
      <c r="L2" s="1">
        <v>2021</v>
      </c>
      <c r="M2" s="1">
        <v>2022</v>
      </c>
      <c r="N2" s="1">
        <v>2023</v>
      </c>
      <c r="O2" s="1">
        <v>2024</v>
      </c>
    </row>
    <row r="3" spans="1:15" x14ac:dyDescent="0.3">
      <c r="A3">
        <v>1</v>
      </c>
      <c r="B3">
        <v>2018</v>
      </c>
      <c r="C3">
        <v>1</v>
      </c>
      <c r="D3" t="s">
        <v>496</v>
      </c>
      <c r="E3" s="40">
        <v>329669436.07159501</v>
      </c>
      <c r="F3" s="34">
        <v>40.589687862032598</v>
      </c>
      <c r="G3" t="s">
        <v>462</v>
      </c>
      <c r="H3">
        <v>1</v>
      </c>
      <c r="I3" s="1">
        <f>AVERAGEIFS($F:$F,$B:$B,I$2,$C:$C,$H3)</f>
        <v>28.83302445312092</v>
      </c>
      <c r="J3" s="1">
        <f t="shared" ref="J3:O14" si="0">AVERAGEIFS($F:$F,$B:$B,J$2,$C:$C,$H3)</f>
        <v>22.091912105377581</v>
      </c>
      <c r="K3" s="1">
        <f t="shared" si="0"/>
        <v>112.9393555102838</v>
      </c>
      <c r="L3" s="1">
        <f t="shared" si="0"/>
        <v>38.964050203450896</v>
      </c>
      <c r="M3" s="1">
        <f t="shared" si="0"/>
        <v>27.194326798977876</v>
      </c>
      <c r="N3" s="1">
        <f t="shared" si="0"/>
        <v>22.586905599069766</v>
      </c>
      <c r="O3" s="1">
        <f t="shared" si="0"/>
        <v>77.917308179919516</v>
      </c>
    </row>
    <row r="4" spans="1:15" x14ac:dyDescent="0.3">
      <c r="A4">
        <v>2</v>
      </c>
      <c r="B4">
        <v>2018</v>
      </c>
      <c r="C4">
        <v>1</v>
      </c>
      <c r="D4" t="s">
        <v>497</v>
      </c>
      <c r="E4" s="40">
        <v>477600716.67271</v>
      </c>
      <c r="F4" s="34">
        <v>45.579408022133897</v>
      </c>
      <c r="G4" t="s">
        <v>462</v>
      </c>
      <c r="H4">
        <v>2</v>
      </c>
      <c r="I4" s="1">
        <f t="shared" ref="I4:I14" si="1">AVERAGEIFS(F:F,B:B,I$2,C:C,$H4)</f>
        <v>17.55160305538331</v>
      </c>
      <c r="J4" s="1">
        <f t="shared" si="0"/>
        <v>19.148915294673156</v>
      </c>
      <c r="K4" s="1">
        <f t="shared" si="0"/>
        <v>47.093008954629902</v>
      </c>
      <c r="L4" s="1">
        <f t="shared" si="0"/>
        <v>42.094602751093049</v>
      </c>
      <c r="M4" s="1">
        <f t="shared" si="0"/>
        <v>34.745167453529135</v>
      </c>
      <c r="N4" s="1">
        <f t="shared" si="0"/>
        <v>5.1480191416668699</v>
      </c>
      <c r="O4" s="1">
        <f t="shared" si="0"/>
        <v>36.10197109684924</v>
      </c>
    </row>
    <row r="5" spans="1:15" x14ac:dyDescent="0.3">
      <c r="A5">
        <v>3</v>
      </c>
      <c r="B5">
        <v>2018</v>
      </c>
      <c r="C5">
        <v>1</v>
      </c>
      <c r="D5" t="s">
        <v>498</v>
      </c>
      <c r="E5" s="40">
        <v>257796283.745581</v>
      </c>
      <c r="F5" s="34">
        <v>37.8096495666735</v>
      </c>
      <c r="G5" t="s">
        <v>462</v>
      </c>
      <c r="H5">
        <v>3</v>
      </c>
      <c r="I5" s="1">
        <f t="shared" si="1"/>
        <v>220.72411615627576</v>
      </c>
      <c r="J5" s="1">
        <f t="shared" si="0"/>
        <v>19.231266262005267</v>
      </c>
      <c r="K5" s="1">
        <f t="shared" si="0"/>
        <v>171.26004865445424</v>
      </c>
      <c r="L5" s="1">
        <f t="shared" si="0"/>
        <v>38.781561229482776</v>
      </c>
      <c r="M5" s="1">
        <f t="shared" si="0"/>
        <v>35.11216798312114</v>
      </c>
      <c r="N5" s="1">
        <f t="shared" si="0"/>
        <v>82.759207083462471</v>
      </c>
      <c r="O5" s="1">
        <f t="shared" si="0"/>
        <v>119.80750139162795</v>
      </c>
    </row>
    <row r="6" spans="1:15" x14ac:dyDescent="0.3">
      <c r="A6">
        <v>4</v>
      </c>
      <c r="B6">
        <v>2018</v>
      </c>
      <c r="C6">
        <v>1</v>
      </c>
      <c r="D6" t="s">
        <v>499</v>
      </c>
      <c r="E6" s="40">
        <v>833128860.04000998</v>
      </c>
      <c r="F6" s="34">
        <v>43.046624986486499</v>
      </c>
      <c r="G6" t="s">
        <v>462</v>
      </c>
      <c r="H6">
        <v>4</v>
      </c>
      <c r="I6" s="1">
        <f t="shared" si="1"/>
        <v>317.3368505891217</v>
      </c>
      <c r="J6" s="1">
        <f t="shared" si="0"/>
        <v>116.73907397848943</v>
      </c>
      <c r="K6" s="1">
        <f t="shared" si="0"/>
        <v>328.61394442720433</v>
      </c>
      <c r="L6" s="1">
        <f t="shared" si="0"/>
        <v>113.16848002291098</v>
      </c>
      <c r="M6" s="1">
        <f t="shared" si="0"/>
        <v>135.19466377571194</v>
      </c>
      <c r="N6" s="1">
        <f t="shared" si="0"/>
        <v>221.75918639510661</v>
      </c>
      <c r="O6" s="1">
        <f t="shared" si="0"/>
        <v>381.44391721787406</v>
      </c>
    </row>
    <row r="7" spans="1:15" x14ac:dyDescent="0.3">
      <c r="A7">
        <v>5</v>
      </c>
      <c r="B7">
        <v>2018</v>
      </c>
      <c r="C7">
        <v>1</v>
      </c>
      <c r="D7" t="s">
        <v>500</v>
      </c>
      <c r="E7" s="40">
        <v>700835369.21509898</v>
      </c>
      <c r="F7" s="34">
        <v>56.098205122460101</v>
      </c>
      <c r="G7" t="s">
        <v>462</v>
      </c>
      <c r="H7">
        <v>5</v>
      </c>
      <c r="I7" s="1">
        <f t="shared" si="1"/>
        <v>222.64321716175263</v>
      </c>
      <c r="J7" s="1">
        <f t="shared" si="0"/>
        <v>144.46776753626958</v>
      </c>
      <c r="K7" s="1">
        <f t="shared" si="0"/>
        <v>102.74981457820259</v>
      </c>
      <c r="L7" s="1">
        <f t="shared" si="0"/>
        <v>141.72629052229735</v>
      </c>
      <c r="M7" s="1">
        <f t="shared" si="0"/>
        <v>77.231823144315385</v>
      </c>
      <c r="N7" s="1">
        <f t="shared" si="0"/>
        <v>77.718936150849089</v>
      </c>
      <c r="O7" s="1">
        <f t="shared" si="0"/>
        <v>168.27009668710355</v>
      </c>
    </row>
    <row r="8" spans="1:15" x14ac:dyDescent="0.3">
      <c r="A8">
        <v>6</v>
      </c>
      <c r="B8">
        <v>2018</v>
      </c>
      <c r="C8">
        <v>1</v>
      </c>
      <c r="D8" t="s">
        <v>501</v>
      </c>
      <c r="E8" s="40">
        <v>1795071606.8408</v>
      </c>
      <c r="F8" s="34">
        <v>54.097294858701098</v>
      </c>
      <c r="G8" t="s">
        <v>462</v>
      </c>
      <c r="H8">
        <v>6</v>
      </c>
      <c r="I8" s="1">
        <f t="shared" si="1"/>
        <v>58.010995617104292</v>
      </c>
      <c r="J8" s="1">
        <f t="shared" si="0"/>
        <v>45.055504464699794</v>
      </c>
      <c r="K8" s="1">
        <f t="shared" si="0"/>
        <v>61.105277698222757</v>
      </c>
      <c r="L8" s="1">
        <f t="shared" si="0"/>
        <v>23.544116498964303</v>
      </c>
      <c r="M8" s="1">
        <f t="shared" si="0"/>
        <v>32.226872397411078</v>
      </c>
      <c r="N8" s="1">
        <f t="shared" si="0"/>
        <v>33.446172981774204</v>
      </c>
      <c r="O8" s="1">
        <f t="shared" si="0"/>
        <v>35.98699666476562</v>
      </c>
    </row>
    <row r="9" spans="1:15" x14ac:dyDescent="0.3">
      <c r="A9">
        <v>7</v>
      </c>
      <c r="B9">
        <v>2018</v>
      </c>
      <c r="C9">
        <v>1</v>
      </c>
      <c r="D9" t="s">
        <v>502</v>
      </c>
      <c r="E9" s="40">
        <v>10046150688.1397</v>
      </c>
      <c r="F9" s="34">
        <v>52.208256145330701</v>
      </c>
      <c r="G9" t="s">
        <v>462</v>
      </c>
      <c r="H9">
        <v>7</v>
      </c>
      <c r="I9" s="1">
        <f t="shared" si="1"/>
        <v>50.281302081706897</v>
      </c>
      <c r="J9" s="1">
        <f t="shared" si="0"/>
        <v>42.633973895926282</v>
      </c>
      <c r="K9" s="1">
        <f t="shared" si="0"/>
        <v>42.238893860263396</v>
      </c>
      <c r="L9" s="1">
        <f t="shared" si="0"/>
        <v>43.836685285846208</v>
      </c>
      <c r="M9" s="1">
        <f t="shared" si="0"/>
        <v>47.875571378909619</v>
      </c>
      <c r="N9" s="1">
        <f t="shared" si="0"/>
        <v>37.273823003281692</v>
      </c>
      <c r="O9" s="1">
        <f t="shared" si="0"/>
        <v>29.550261510663127</v>
      </c>
    </row>
    <row r="10" spans="1:15" x14ac:dyDescent="0.3">
      <c r="A10">
        <v>8</v>
      </c>
      <c r="B10">
        <v>2018</v>
      </c>
      <c r="C10">
        <v>1</v>
      </c>
      <c r="D10" t="s">
        <v>503</v>
      </c>
      <c r="E10" s="40">
        <v>3161364612.4783401</v>
      </c>
      <c r="F10" s="34">
        <v>70.972993555553899</v>
      </c>
      <c r="G10" t="s">
        <v>462</v>
      </c>
      <c r="H10">
        <v>8</v>
      </c>
      <c r="I10" s="1">
        <f t="shared" si="1"/>
        <v>37.112088955053487</v>
      </c>
      <c r="J10" s="1">
        <f t="shared" si="0"/>
        <v>36.291349556071886</v>
      </c>
      <c r="K10" s="1">
        <f t="shared" si="0"/>
        <v>22.582063779342107</v>
      </c>
      <c r="L10" s="1">
        <f t="shared" si="0"/>
        <v>28.948184709191707</v>
      </c>
      <c r="M10" s="1">
        <f t="shared" si="0"/>
        <v>23.798011957179664</v>
      </c>
      <c r="N10" s="1">
        <f t="shared" si="0"/>
        <v>22.852518670389365</v>
      </c>
      <c r="O10" s="1">
        <f t="shared" si="0"/>
        <v>24.570912242518972</v>
      </c>
    </row>
    <row r="11" spans="1:15" x14ac:dyDescent="0.3">
      <c r="A11">
        <v>9</v>
      </c>
      <c r="B11">
        <v>2018</v>
      </c>
      <c r="C11">
        <v>1</v>
      </c>
      <c r="D11" t="s">
        <v>504</v>
      </c>
      <c r="E11" s="40">
        <v>314580284.56420898</v>
      </c>
      <c r="F11" s="34">
        <v>46.040886538815499</v>
      </c>
      <c r="G11" t="s">
        <v>462</v>
      </c>
      <c r="H11">
        <v>9</v>
      </c>
      <c r="I11" s="1">
        <f t="shared" si="1"/>
        <v>38.827792641770344</v>
      </c>
      <c r="J11" s="1">
        <f t="shared" si="0"/>
        <v>38.439133810890525</v>
      </c>
      <c r="K11" s="1">
        <f t="shared" si="0"/>
        <v>30.187649079496541</v>
      </c>
      <c r="L11" s="1">
        <f t="shared" si="0"/>
        <v>16.448590274756828</v>
      </c>
      <c r="M11" s="1">
        <f t="shared" si="0"/>
        <v>18.859395146679919</v>
      </c>
      <c r="N11" s="1">
        <f t="shared" si="0"/>
        <v>22.249366710182262</v>
      </c>
      <c r="O11" s="1">
        <f t="shared" si="0"/>
        <v>18.866177750010365</v>
      </c>
    </row>
    <row r="12" spans="1:15" x14ac:dyDescent="0.3">
      <c r="A12">
        <v>10</v>
      </c>
      <c r="B12">
        <v>2018</v>
      </c>
      <c r="C12">
        <v>1</v>
      </c>
      <c r="D12" t="s">
        <v>505</v>
      </c>
      <c r="E12" s="40">
        <v>396913777.44862098</v>
      </c>
      <c r="F12" s="34">
        <v>40.2064009990617</v>
      </c>
      <c r="G12" t="s">
        <v>462</v>
      </c>
      <c r="H12">
        <v>10</v>
      </c>
      <c r="I12" s="1">
        <f t="shared" si="1"/>
        <v>101.5954690837375</v>
      </c>
      <c r="J12" s="1">
        <f t="shared" si="0"/>
        <v>269.13995897129985</v>
      </c>
      <c r="K12" s="1">
        <f t="shared" si="0"/>
        <v>45.865082299420997</v>
      </c>
      <c r="L12" s="1">
        <f t="shared" si="0"/>
        <v>42.40402689737855</v>
      </c>
      <c r="M12" s="1">
        <f t="shared" si="0"/>
        <v>30.939193241838005</v>
      </c>
      <c r="N12" s="1">
        <f t="shared" si="0"/>
        <v>80.217569214731228</v>
      </c>
      <c r="O12" s="1">
        <f t="shared" si="0"/>
        <v>35.898723978133553</v>
      </c>
    </row>
    <row r="13" spans="1:15" x14ac:dyDescent="0.3">
      <c r="A13">
        <v>11</v>
      </c>
      <c r="B13">
        <v>2018</v>
      </c>
      <c r="C13">
        <v>1</v>
      </c>
      <c r="D13" t="s">
        <v>506</v>
      </c>
      <c r="E13" s="40">
        <v>811283882.05878198</v>
      </c>
      <c r="F13" s="34">
        <v>22.925402304054199</v>
      </c>
      <c r="G13" t="s">
        <v>462</v>
      </c>
      <c r="H13">
        <v>11</v>
      </c>
      <c r="I13" s="1">
        <f t="shared" si="1"/>
        <v>105.14458573224994</v>
      </c>
      <c r="J13" s="1">
        <f t="shared" si="0"/>
        <v>247.18866861928012</v>
      </c>
      <c r="K13" s="1">
        <f t="shared" si="0"/>
        <v>166.42394241393231</v>
      </c>
      <c r="L13" s="1">
        <f t="shared" si="0"/>
        <v>107.41768954961898</v>
      </c>
      <c r="M13" s="1">
        <f t="shared" si="0"/>
        <v>155.25258984157168</v>
      </c>
      <c r="N13" s="1">
        <f t="shared" si="0"/>
        <v>385.33144284094203</v>
      </c>
      <c r="O13" s="1">
        <f t="shared" si="0"/>
        <v>205.28756905274736</v>
      </c>
    </row>
    <row r="14" spans="1:15" x14ac:dyDescent="0.3">
      <c r="A14">
        <v>12</v>
      </c>
      <c r="B14">
        <v>2018</v>
      </c>
      <c r="C14">
        <v>1</v>
      </c>
      <c r="D14" t="s">
        <v>507</v>
      </c>
      <c r="E14" s="40">
        <v>827356563.50408602</v>
      </c>
      <c r="F14" s="34">
        <v>19.426858941643399</v>
      </c>
      <c r="G14" t="s">
        <v>462</v>
      </c>
      <c r="H14">
        <v>12</v>
      </c>
      <c r="I14" s="1">
        <f t="shared" si="1"/>
        <v>171.0215990106708</v>
      </c>
      <c r="J14" s="1">
        <f t="shared" si="0"/>
        <v>234.13362264340853</v>
      </c>
      <c r="K14" s="1">
        <f t="shared" si="0"/>
        <v>76.141684849697725</v>
      </c>
      <c r="L14" s="1">
        <f t="shared" si="0"/>
        <v>147.61105908298896</v>
      </c>
      <c r="M14" s="1">
        <f t="shared" si="0"/>
        <v>50.233083373217326</v>
      </c>
      <c r="N14" s="1">
        <f t="shared" si="0"/>
        <v>102.78055598767322</v>
      </c>
      <c r="O14" s="1">
        <f t="shared" si="0"/>
        <v>110.35546221694119</v>
      </c>
    </row>
    <row r="15" spans="1:15" x14ac:dyDescent="0.3">
      <c r="A15">
        <v>13</v>
      </c>
      <c r="B15">
        <v>2018</v>
      </c>
      <c r="C15">
        <v>1</v>
      </c>
      <c r="D15" t="s">
        <v>508</v>
      </c>
      <c r="E15" s="40">
        <v>4220946584.3996902</v>
      </c>
      <c r="F15" s="34">
        <v>12.3741530009268</v>
      </c>
      <c r="G15" t="s">
        <v>462</v>
      </c>
    </row>
    <row r="16" spans="1:15" x14ac:dyDescent="0.3">
      <c r="A16">
        <v>14</v>
      </c>
      <c r="B16">
        <v>2018</v>
      </c>
      <c r="C16">
        <v>1</v>
      </c>
      <c r="D16" t="s">
        <v>509</v>
      </c>
      <c r="E16" s="40">
        <v>2959607197.2367201</v>
      </c>
      <c r="F16" s="34">
        <v>7.1383425592157002</v>
      </c>
      <c r="G16" t="s">
        <v>462</v>
      </c>
      <c r="H16" t="s">
        <v>510</v>
      </c>
      <c r="I16" s="1">
        <f>SUM(I3:I14)</f>
        <v>1369.0826445379475</v>
      </c>
      <c r="J16" s="1">
        <f t="shared" ref="J16:O16" si="2">SUM(J3:J14)</f>
        <v>1234.5611471383918</v>
      </c>
      <c r="K16" s="1">
        <f t="shared" si="2"/>
        <v>1207.2007661051505</v>
      </c>
      <c r="L16" s="1">
        <f t="shared" si="2"/>
        <v>784.9453370279806</v>
      </c>
      <c r="M16" s="1">
        <f t="shared" si="2"/>
        <v>668.66286649246274</v>
      </c>
      <c r="N16" s="1">
        <f t="shared" si="2"/>
        <v>1094.1237037791288</v>
      </c>
      <c r="O16" s="1">
        <f t="shared" si="2"/>
        <v>1244.0568979891545</v>
      </c>
    </row>
    <row r="17" spans="1:15" x14ac:dyDescent="0.3">
      <c r="A17">
        <v>15</v>
      </c>
      <c r="B17">
        <v>2018</v>
      </c>
      <c r="C17">
        <v>1</v>
      </c>
      <c r="D17" t="s">
        <v>511</v>
      </c>
      <c r="E17" s="40">
        <v>2510603854.2291598</v>
      </c>
      <c r="F17" s="34">
        <v>4.3301613728066197</v>
      </c>
      <c r="G17" t="s">
        <v>462</v>
      </c>
    </row>
    <row r="18" spans="1:15" x14ac:dyDescent="0.3">
      <c r="A18">
        <v>16</v>
      </c>
      <c r="B18">
        <v>2018</v>
      </c>
      <c r="C18">
        <v>1</v>
      </c>
      <c r="D18" t="s">
        <v>512</v>
      </c>
      <c r="E18" s="40">
        <v>926083821.65156698</v>
      </c>
      <c r="F18" s="34">
        <v>5.7472629940420603</v>
      </c>
      <c r="G18" t="s">
        <v>462</v>
      </c>
    </row>
    <row r="19" spans="1:15" x14ac:dyDescent="0.3">
      <c r="A19">
        <v>17</v>
      </c>
      <c r="B19">
        <v>2018</v>
      </c>
      <c r="C19">
        <v>1</v>
      </c>
      <c r="D19" t="s">
        <v>513</v>
      </c>
      <c r="E19" s="40">
        <v>632285103.81478095</v>
      </c>
      <c r="F19" s="34">
        <v>6.5979338640730303</v>
      </c>
      <c r="G19" t="s">
        <v>462</v>
      </c>
      <c r="H19" t="s">
        <v>481</v>
      </c>
      <c r="I19" s="245">
        <f>'Lakes Area'!$D$2/1000000</f>
        <v>170.397351732819</v>
      </c>
      <c r="J19" s="245">
        <f>'Lakes Area'!$D$2/1000000</f>
        <v>170.397351732819</v>
      </c>
      <c r="K19" s="245">
        <f>'Lakes Area'!$D$2/1000000</f>
        <v>170.397351732819</v>
      </c>
      <c r="L19" s="245">
        <f>'Lakes Area'!$D$2/1000000</f>
        <v>170.397351732819</v>
      </c>
      <c r="M19" s="245">
        <f>'Lakes Area'!$D$2/1000000</f>
        <v>170.397351732819</v>
      </c>
      <c r="N19" s="245">
        <f>'Lakes Area'!$D$2/1000000</f>
        <v>170.397351732819</v>
      </c>
      <c r="O19" s="245">
        <f>'Lakes Area'!$D$2/1000000</f>
        <v>170.397351732819</v>
      </c>
    </row>
    <row r="20" spans="1:15" x14ac:dyDescent="0.3">
      <c r="A20">
        <v>18</v>
      </c>
      <c r="B20">
        <v>2018</v>
      </c>
      <c r="C20">
        <v>1</v>
      </c>
      <c r="E20" s="40">
        <v>170397351.73281899</v>
      </c>
      <c r="F20" s="34">
        <v>59.829734078190498</v>
      </c>
      <c r="G20" t="s">
        <v>462</v>
      </c>
      <c r="H20" t="s">
        <v>483</v>
      </c>
      <c r="I20">
        <f>'Lakes Area'!$G$2/1000000</f>
        <v>66559</v>
      </c>
      <c r="J20">
        <f>'Lakes Area'!$G$2/1000000</f>
        <v>66559</v>
      </c>
      <c r="K20">
        <f>'Lakes Area'!$G$2/1000000</f>
        <v>66559</v>
      </c>
      <c r="L20">
        <f>'Lakes Area'!$G$2/1000000</f>
        <v>66559</v>
      </c>
      <c r="M20">
        <f>'Lakes Area'!$G$2/1000000</f>
        <v>66559</v>
      </c>
      <c r="N20">
        <f>'Lakes Area'!$G$2/1000000</f>
        <v>66559</v>
      </c>
      <c r="O20">
        <f>'Lakes Area'!$G$2/1000000</f>
        <v>66559</v>
      </c>
    </row>
    <row r="21" spans="1:15" x14ac:dyDescent="0.3">
      <c r="A21">
        <v>19</v>
      </c>
      <c r="B21">
        <v>2018</v>
      </c>
      <c r="C21">
        <v>1</v>
      </c>
      <c r="D21" t="s">
        <v>514</v>
      </c>
      <c r="E21" s="40">
        <v>892140772.56039798</v>
      </c>
      <c r="F21" s="34">
        <v>30.826149571708999</v>
      </c>
      <c r="G21" t="s">
        <v>462</v>
      </c>
      <c r="H21" t="s">
        <v>485</v>
      </c>
      <c r="I21" s="246">
        <f>I19/I20</f>
        <v>2.5600948291413482E-3</v>
      </c>
      <c r="J21" s="246">
        <f t="shared" ref="J21:O21" si="3">J19/J20</f>
        <v>2.5600948291413482E-3</v>
      </c>
      <c r="K21" s="246">
        <f t="shared" si="3"/>
        <v>2.5600948291413482E-3</v>
      </c>
      <c r="L21" s="246">
        <f t="shared" si="3"/>
        <v>2.5600948291413482E-3</v>
      </c>
      <c r="M21" s="246">
        <f t="shared" si="3"/>
        <v>2.5600948291413482E-3</v>
      </c>
      <c r="N21" s="246">
        <f t="shared" si="3"/>
        <v>2.5600948291413482E-3</v>
      </c>
      <c r="O21" s="246">
        <f t="shared" si="3"/>
        <v>2.5600948291413482E-3</v>
      </c>
    </row>
    <row r="22" spans="1:15" x14ac:dyDescent="0.3">
      <c r="A22">
        <v>20</v>
      </c>
      <c r="B22">
        <v>2018</v>
      </c>
      <c r="C22">
        <v>1</v>
      </c>
      <c r="D22" t="s">
        <v>515</v>
      </c>
      <c r="E22" s="40">
        <v>879882403.52739799</v>
      </c>
      <c r="F22" s="34">
        <v>28.5252777865031</v>
      </c>
      <c r="G22" t="s">
        <v>462</v>
      </c>
      <c r="H22" t="s">
        <v>487</v>
      </c>
      <c r="I22" s="203">
        <f>I16</f>
        <v>1369.0826445379475</v>
      </c>
      <c r="J22" s="203">
        <f>J16</f>
        <v>1234.5611471383918</v>
      </c>
      <c r="K22" s="203">
        <f t="shared" ref="K22:O22" si="4">K16</f>
        <v>1207.2007661051505</v>
      </c>
      <c r="L22" s="203">
        <f t="shared" si="4"/>
        <v>784.9453370279806</v>
      </c>
      <c r="M22" s="203">
        <f t="shared" si="4"/>
        <v>668.66286649246274</v>
      </c>
      <c r="N22" s="203">
        <f t="shared" si="4"/>
        <v>1094.1237037791288</v>
      </c>
      <c r="O22" s="203">
        <f t="shared" si="4"/>
        <v>1244.0568979891545</v>
      </c>
    </row>
    <row r="23" spans="1:15" x14ac:dyDescent="0.3">
      <c r="A23">
        <v>21</v>
      </c>
      <c r="B23">
        <v>2018</v>
      </c>
      <c r="C23">
        <v>1</v>
      </c>
      <c r="D23" t="s">
        <v>516</v>
      </c>
      <c r="E23" s="40">
        <v>807895918.10077405</v>
      </c>
      <c r="F23" s="34">
        <v>27.750843286081398</v>
      </c>
      <c r="G23" t="s">
        <v>462</v>
      </c>
      <c r="H23" t="s">
        <v>489</v>
      </c>
      <c r="I23" s="180">
        <f>(I22*100*I19*10)/1000000</f>
        <v>233.28805693263067</v>
      </c>
      <c r="J23" s="180">
        <f t="shared" ref="J23:O23" si="5">(J22*100*J19*10)/1000000</f>
        <v>210.36595002461308</v>
      </c>
      <c r="K23" s="180">
        <f t="shared" si="5"/>
        <v>205.7038135541479</v>
      </c>
      <c r="L23" s="247">
        <f>(L22*100*L19*10)/1000000</f>
        <v>133.75260668459296</v>
      </c>
      <c r="M23" s="180">
        <f t="shared" si="5"/>
        <v>113.93838165239119</v>
      </c>
      <c r="N23" s="180">
        <f t="shared" si="5"/>
        <v>186.43578159206689</v>
      </c>
      <c r="O23" s="180">
        <f t="shared" si="5"/>
        <v>211.9840008222977</v>
      </c>
    </row>
    <row r="24" spans="1:15" x14ac:dyDescent="0.3">
      <c r="A24">
        <v>22</v>
      </c>
      <c r="B24">
        <v>2018</v>
      </c>
      <c r="C24">
        <v>1</v>
      </c>
      <c r="D24" t="s">
        <v>517</v>
      </c>
      <c r="E24" s="40">
        <v>572891135.03383696</v>
      </c>
      <c r="F24" s="34">
        <v>22.963661481166302</v>
      </c>
      <c r="G24" t="s">
        <v>462</v>
      </c>
      <c r="H24" t="s">
        <v>491</v>
      </c>
      <c r="I24" s="203">
        <f>I22*100*I20*10/1000000</f>
        <v>91124.771737801246</v>
      </c>
      <c r="J24" s="203">
        <f t="shared" ref="J24:O24" si="6">J22*100*J20*10/1000000</f>
        <v>82171.155392384215</v>
      </c>
      <c r="K24" s="203">
        <f t="shared" si="6"/>
        <v>80350.075791192721</v>
      </c>
      <c r="L24" s="203">
        <f t="shared" si="6"/>
        <v>52245.176687245359</v>
      </c>
      <c r="M24" s="203">
        <f t="shared" si="6"/>
        <v>44505.531730871829</v>
      </c>
      <c r="N24" s="203">
        <f t="shared" si="6"/>
        <v>72823.779599835034</v>
      </c>
      <c r="O24" s="203">
        <f t="shared" si="6"/>
        <v>82803.183073260137</v>
      </c>
    </row>
    <row r="25" spans="1:15" x14ac:dyDescent="0.3">
      <c r="A25">
        <v>23</v>
      </c>
      <c r="B25">
        <v>2018</v>
      </c>
      <c r="C25">
        <v>1</v>
      </c>
      <c r="D25" t="s">
        <v>518</v>
      </c>
      <c r="E25" s="40">
        <v>674208960.326653</v>
      </c>
      <c r="F25" s="34">
        <v>42.109813524948301</v>
      </c>
      <c r="G25" t="s">
        <v>462</v>
      </c>
      <c r="I25" s="203"/>
      <c r="J25" s="203"/>
      <c r="K25" s="203"/>
      <c r="L25" s="203"/>
      <c r="M25" s="203"/>
      <c r="N25" s="203"/>
      <c r="O25" s="203"/>
    </row>
    <row r="26" spans="1:15" x14ac:dyDescent="0.3">
      <c r="A26">
        <v>24</v>
      </c>
      <c r="B26">
        <v>2018</v>
      </c>
      <c r="C26">
        <v>1</v>
      </c>
      <c r="D26" t="s">
        <v>519</v>
      </c>
      <c r="E26" s="40">
        <v>6302144122.2382202</v>
      </c>
      <c r="F26" s="34">
        <v>27.577393135825801</v>
      </c>
      <c r="G26" t="s">
        <v>462</v>
      </c>
    </row>
    <row r="27" spans="1:15" x14ac:dyDescent="0.3">
      <c r="A27">
        <v>25</v>
      </c>
      <c r="B27">
        <v>2018</v>
      </c>
      <c r="C27">
        <v>1</v>
      </c>
      <c r="D27" t="s">
        <v>520</v>
      </c>
      <c r="E27" s="40">
        <v>7349764963.0592299</v>
      </c>
      <c r="F27" s="34">
        <v>7.7344065766478698</v>
      </c>
      <c r="G27" t="s">
        <v>462</v>
      </c>
      <c r="J27">
        <f>(I19*52248)/66559</f>
        <v>133.75983463297717</v>
      </c>
    </row>
    <row r="28" spans="1:15" x14ac:dyDescent="0.3">
      <c r="A28">
        <v>26</v>
      </c>
      <c r="B28">
        <v>2018</v>
      </c>
      <c r="C28">
        <v>1</v>
      </c>
      <c r="D28" t="s">
        <v>521</v>
      </c>
      <c r="E28" s="40">
        <v>2807295723.03092</v>
      </c>
      <c r="F28" s="34">
        <v>30.083496973857699</v>
      </c>
      <c r="G28" t="s">
        <v>462</v>
      </c>
      <c r="L28" s="248">
        <f>L23/L24</f>
        <v>2.5600948291413482E-3</v>
      </c>
    </row>
    <row r="29" spans="1:15" x14ac:dyDescent="0.3">
      <c r="A29">
        <v>27</v>
      </c>
      <c r="B29">
        <v>2018</v>
      </c>
      <c r="C29">
        <v>1</v>
      </c>
      <c r="D29" t="s">
        <v>522</v>
      </c>
      <c r="E29" s="40">
        <v>788418057.77379298</v>
      </c>
      <c r="F29" s="34">
        <v>5.2997498659356399</v>
      </c>
      <c r="G29" t="s">
        <v>462</v>
      </c>
    </row>
    <row r="30" spans="1:15" x14ac:dyDescent="0.3">
      <c r="A30">
        <v>28</v>
      </c>
      <c r="B30">
        <v>2018</v>
      </c>
      <c r="C30">
        <v>1</v>
      </c>
      <c r="D30" t="s">
        <v>523</v>
      </c>
      <c r="E30" s="40">
        <v>6157060053.8993101</v>
      </c>
      <c r="F30" s="34">
        <v>17.594792724870601</v>
      </c>
      <c r="G30" t="s">
        <v>462</v>
      </c>
    </row>
    <row r="31" spans="1:15" x14ac:dyDescent="0.3">
      <c r="A31">
        <v>29</v>
      </c>
      <c r="B31">
        <v>2018</v>
      </c>
      <c r="C31">
        <v>1</v>
      </c>
      <c r="D31" t="s">
        <v>524</v>
      </c>
      <c r="E31" s="40">
        <v>1712578914.74523</v>
      </c>
      <c r="F31" s="34">
        <v>5.13656232637197</v>
      </c>
      <c r="G31" t="s">
        <v>462</v>
      </c>
    </row>
    <row r="32" spans="1:15" x14ac:dyDescent="0.3">
      <c r="A32">
        <v>30</v>
      </c>
      <c r="B32">
        <v>2018</v>
      </c>
      <c r="C32">
        <v>1</v>
      </c>
      <c r="D32" t="s">
        <v>525</v>
      </c>
      <c r="E32" s="40">
        <v>1304389226.7879901</v>
      </c>
      <c r="F32" s="34">
        <v>7.8775298368648201</v>
      </c>
      <c r="G32" t="s">
        <v>462</v>
      </c>
    </row>
    <row r="33" spans="1:7" x14ac:dyDescent="0.3">
      <c r="A33">
        <v>31</v>
      </c>
      <c r="B33">
        <v>2018</v>
      </c>
      <c r="C33">
        <v>1</v>
      </c>
      <c r="D33" t="s">
        <v>526</v>
      </c>
      <c r="E33" s="40">
        <v>1050405127.63638</v>
      </c>
      <c r="F33" s="34">
        <v>14.158991284444101</v>
      </c>
      <c r="G33" t="s">
        <v>462</v>
      </c>
    </row>
    <row r="34" spans="1:7" x14ac:dyDescent="0.3">
      <c r="A34">
        <v>32</v>
      </c>
      <c r="B34">
        <v>2018</v>
      </c>
      <c r="C34">
        <v>1</v>
      </c>
      <c r="D34" t="s">
        <v>527</v>
      </c>
      <c r="E34" s="40">
        <v>4109588598.75948</v>
      </c>
      <c r="F34" s="34">
        <v>18.470850838645202</v>
      </c>
      <c r="G34" t="s">
        <v>462</v>
      </c>
    </row>
    <row r="35" spans="1:7" x14ac:dyDescent="0.3">
      <c r="A35">
        <v>33</v>
      </c>
      <c r="B35">
        <v>2018</v>
      </c>
      <c r="C35">
        <v>1</v>
      </c>
      <c r="D35" t="s">
        <v>528</v>
      </c>
      <c r="E35" s="40">
        <v>187712077.197236</v>
      </c>
      <c r="F35" s="34">
        <v>9.2766178361935392</v>
      </c>
      <c r="G35" t="s">
        <v>462</v>
      </c>
    </row>
    <row r="36" spans="1:7" x14ac:dyDescent="0.3">
      <c r="A36">
        <v>34</v>
      </c>
      <c r="B36">
        <v>2018</v>
      </c>
      <c r="C36">
        <v>2</v>
      </c>
      <c r="D36" t="s">
        <v>495</v>
      </c>
      <c r="E36" s="40">
        <v>538829451.73819995</v>
      </c>
      <c r="F36" s="34">
        <v>44.141406901013603</v>
      </c>
      <c r="G36" t="s">
        <v>462</v>
      </c>
    </row>
    <row r="37" spans="1:7" x14ac:dyDescent="0.3">
      <c r="A37">
        <v>35</v>
      </c>
      <c r="B37">
        <v>2018</v>
      </c>
      <c r="C37">
        <v>2</v>
      </c>
      <c r="D37" t="s">
        <v>496</v>
      </c>
      <c r="E37" s="40">
        <v>329669436.07159501</v>
      </c>
      <c r="F37" s="34">
        <v>28.381948205378499</v>
      </c>
      <c r="G37" t="s">
        <v>462</v>
      </c>
    </row>
    <row r="38" spans="1:7" x14ac:dyDescent="0.3">
      <c r="A38">
        <v>36</v>
      </c>
      <c r="B38">
        <v>2018</v>
      </c>
      <c r="C38">
        <v>2</v>
      </c>
      <c r="D38" t="s">
        <v>497</v>
      </c>
      <c r="E38" s="40">
        <v>477600716.67271</v>
      </c>
      <c r="F38" s="34">
        <v>29.988660517393701</v>
      </c>
      <c r="G38" t="s">
        <v>462</v>
      </c>
    </row>
    <row r="39" spans="1:7" x14ac:dyDescent="0.3">
      <c r="A39">
        <v>37</v>
      </c>
      <c r="B39">
        <v>2018</v>
      </c>
      <c r="C39">
        <v>2</v>
      </c>
      <c r="D39" t="s">
        <v>498</v>
      </c>
      <c r="E39" s="40">
        <v>257796283.745581</v>
      </c>
      <c r="F39" s="34">
        <v>30.010848147903499</v>
      </c>
      <c r="G39" t="s">
        <v>462</v>
      </c>
    </row>
    <row r="40" spans="1:7" x14ac:dyDescent="0.3">
      <c r="A40">
        <v>38</v>
      </c>
      <c r="B40">
        <v>2018</v>
      </c>
      <c r="C40">
        <v>2</v>
      </c>
      <c r="D40" t="s">
        <v>499</v>
      </c>
      <c r="E40" s="40">
        <v>833128860.04000998</v>
      </c>
      <c r="F40" s="34">
        <v>31.876563956955099</v>
      </c>
      <c r="G40" t="s">
        <v>462</v>
      </c>
    </row>
    <row r="41" spans="1:7" x14ac:dyDescent="0.3">
      <c r="A41">
        <v>39</v>
      </c>
      <c r="B41">
        <v>2018</v>
      </c>
      <c r="C41">
        <v>2</v>
      </c>
      <c r="D41" t="s">
        <v>500</v>
      </c>
      <c r="E41" s="40">
        <v>700835369.21509898</v>
      </c>
      <c r="F41" s="34">
        <v>27.031020099838301</v>
      </c>
      <c r="G41" t="s">
        <v>462</v>
      </c>
    </row>
    <row r="42" spans="1:7" x14ac:dyDescent="0.3">
      <c r="A42">
        <v>40</v>
      </c>
      <c r="B42">
        <v>2018</v>
      </c>
      <c r="C42">
        <v>2</v>
      </c>
      <c r="D42" t="s">
        <v>501</v>
      </c>
      <c r="E42" s="40">
        <v>1795071606.8408</v>
      </c>
      <c r="F42" s="34">
        <v>23.479307431264999</v>
      </c>
      <c r="G42" t="s">
        <v>462</v>
      </c>
    </row>
    <row r="43" spans="1:7" x14ac:dyDescent="0.3">
      <c r="A43">
        <v>41</v>
      </c>
      <c r="B43">
        <v>2018</v>
      </c>
      <c r="C43">
        <v>2</v>
      </c>
      <c r="D43" t="s">
        <v>502</v>
      </c>
      <c r="E43" s="40">
        <v>10046150688.1397</v>
      </c>
      <c r="F43" s="34">
        <v>15.4644069455791</v>
      </c>
      <c r="G43" t="s">
        <v>462</v>
      </c>
    </row>
    <row r="44" spans="1:7" x14ac:dyDescent="0.3">
      <c r="A44">
        <v>42</v>
      </c>
      <c r="B44">
        <v>2018</v>
      </c>
      <c r="C44">
        <v>2</v>
      </c>
      <c r="D44" t="s">
        <v>503</v>
      </c>
      <c r="E44" s="40">
        <v>3161364612.4783401</v>
      </c>
      <c r="F44" s="34">
        <v>17.133742419297501</v>
      </c>
      <c r="G44" t="s">
        <v>462</v>
      </c>
    </row>
    <row r="45" spans="1:7" x14ac:dyDescent="0.3">
      <c r="A45">
        <v>43</v>
      </c>
      <c r="B45">
        <v>2018</v>
      </c>
      <c r="C45">
        <v>2</v>
      </c>
      <c r="D45" t="s">
        <v>504</v>
      </c>
      <c r="E45" s="40">
        <v>314580284.56420898</v>
      </c>
      <c r="F45" s="34">
        <v>32.722721532740103</v>
      </c>
      <c r="G45" t="s">
        <v>462</v>
      </c>
    </row>
    <row r="46" spans="1:7" x14ac:dyDescent="0.3">
      <c r="A46">
        <v>44</v>
      </c>
      <c r="B46">
        <v>2018</v>
      </c>
      <c r="C46">
        <v>2</v>
      </c>
      <c r="D46" t="s">
        <v>505</v>
      </c>
      <c r="E46" s="40">
        <v>396913777.44862098</v>
      </c>
      <c r="F46" s="34">
        <v>27.540785048360899</v>
      </c>
      <c r="G46" t="s">
        <v>462</v>
      </c>
    </row>
    <row r="47" spans="1:7" x14ac:dyDescent="0.3">
      <c r="A47">
        <v>45</v>
      </c>
      <c r="B47">
        <v>2018</v>
      </c>
      <c r="C47">
        <v>2</v>
      </c>
      <c r="D47" t="s">
        <v>506</v>
      </c>
      <c r="E47" s="40">
        <v>811283882.05878198</v>
      </c>
      <c r="F47" s="34">
        <v>20.016908692784501</v>
      </c>
      <c r="G47" t="s">
        <v>462</v>
      </c>
    </row>
    <row r="48" spans="1:7" x14ac:dyDescent="0.3">
      <c r="A48">
        <v>46</v>
      </c>
      <c r="B48">
        <v>2018</v>
      </c>
      <c r="C48">
        <v>2</v>
      </c>
      <c r="D48" t="s">
        <v>507</v>
      </c>
      <c r="E48" s="40">
        <v>827356563.50408602</v>
      </c>
      <c r="F48" s="34">
        <v>16.4596259263554</v>
      </c>
      <c r="G48" t="s">
        <v>462</v>
      </c>
    </row>
    <row r="49" spans="1:7" x14ac:dyDescent="0.3">
      <c r="A49">
        <v>47</v>
      </c>
      <c r="B49">
        <v>2018</v>
      </c>
      <c r="C49">
        <v>2</v>
      </c>
      <c r="D49" t="s">
        <v>508</v>
      </c>
      <c r="E49" s="40">
        <v>4220946584.3996902</v>
      </c>
      <c r="F49" s="34">
        <v>7.4161048562938001</v>
      </c>
      <c r="G49" t="s">
        <v>462</v>
      </c>
    </row>
    <row r="50" spans="1:7" x14ac:dyDescent="0.3">
      <c r="A50">
        <v>48</v>
      </c>
      <c r="B50">
        <v>2018</v>
      </c>
      <c r="C50">
        <v>2</v>
      </c>
      <c r="D50" t="s">
        <v>509</v>
      </c>
      <c r="E50" s="40">
        <v>2959607197.2367201</v>
      </c>
      <c r="F50" s="34">
        <v>8.43050041757615</v>
      </c>
      <c r="G50" t="s">
        <v>462</v>
      </c>
    </row>
    <row r="51" spans="1:7" x14ac:dyDescent="0.3">
      <c r="A51">
        <v>49</v>
      </c>
      <c r="B51">
        <v>2018</v>
      </c>
      <c r="C51">
        <v>2</v>
      </c>
      <c r="D51" t="s">
        <v>511</v>
      </c>
      <c r="E51" s="40">
        <v>2510603854.2291598</v>
      </c>
      <c r="F51" s="34">
        <v>6.5776253782974798</v>
      </c>
      <c r="G51" t="s">
        <v>462</v>
      </c>
    </row>
    <row r="52" spans="1:7" x14ac:dyDescent="0.3">
      <c r="A52">
        <v>50</v>
      </c>
      <c r="B52">
        <v>2018</v>
      </c>
      <c r="C52">
        <v>2</v>
      </c>
      <c r="D52" t="s">
        <v>512</v>
      </c>
      <c r="E52" s="40">
        <v>926083821.65156698</v>
      </c>
      <c r="F52" s="34">
        <v>4.7660618205963603</v>
      </c>
      <c r="G52" t="s">
        <v>462</v>
      </c>
    </row>
    <row r="53" spans="1:7" x14ac:dyDescent="0.3">
      <c r="A53">
        <v>51</v>
      </c>
      <c r="B53">
        <v>2018</v>
      </c>
      <c r="C53">
        <v>2</v>
      </c>
      <c r="D53" t="s">
        <v>513</v>
      </c>
      <c r="E53" s="40">
        <v>632285103.81478095</v>
      </c>
      <c r="F53" s="34">
        <v>6.8962948376557698</v>
      </c>
      <c r="G53" t="s">
        <v>462</v>
      </c>
    </row>
    <row r="54" spans="1:7" x14ac:dyDescent="0.3">
      <c r="A54">
        <v>52</v>
      </c>
      <c r="B54">
        <v>2018</v>
      </c>
      <c r="C54">
        <v>2</v>
      </c>
      <c r="E54" s="40">
        <v>170397351.73281899</v>
      </c>
      <c r="F54" s="34">
        <v>12.150808640692301</v>
      </c>
      <c r="G54" t="s">
        <v>462</v>
      </c>
    </row>
    <row r="55" spans="1:7" x14ac:dyDescent="0.3">
      <c r="A55">
        <v>53</v>
      </c>
      <c r="B55">
        <v>2018</v>
      </c>
      <c r="C55">
        <v>2</v>
      </c>
      <c r="D55" t="s">
        <v>514</v>
      </c>
      <c r="E55" s="40">
        <v>892140772.56039798</v>
      </c>
      <c r="F55" s="34">
        <v>25.9055202485387</v>
      </c>
      <c r="G55" t="s">
        <v>462</v>
      </c>
    </row>
    <row r="56" spans="1:7" x14ac:dyDescent="0.3">
      <c r="A56">
        <v>54</v>
      </c>
      <c r="B56">
        <v>2018</v>
      </c>
      <c r="C56">
        <v>2</v>
      </c>
      <c r="D56" t="s">
        <v>515</v>
      </c>
      <c r="E56" s="40">
        <v>879882403.52739799</v>
      </c>
      <c r="F56" s="34">
        <v>31.7735647829698</v>
      </c>
      <c r="G56" t="s">
        <v>462</v>
      </c>
    </row>
    <row r="57" spans="1:7" x14ac:dyDescent="0.3">
      <c r="A57">
        <v>55</v>
      </c>
      <c r="B57">
        <v>2018</v>
      </c>
      <c r="C57">
        <v>2</v>
      </c>
      <c r="D57" t="s">
        <v>516</v>
      </c>
      <c r="E57" s="40">
        <v>807895918.10077405</v>
      </c>
      <c r="F57" s="34">
        <v>25.3108236835869</v>
      </c>
      <c r="G57" t="s">
        <v>462</v>
      </c>
    </row>
    <row r="58" spans="1:7" x14ac:dyDescent="0.3">
      <c r="A58">
        <v>56</v>
      </c>
      <c r="B58">
        <v>2018</v>
      </c>
      <c r="C58">
        <v>2</v>
      </c>
      <c r="D58" t="s">
        <v>517</v>
      </c>
      <c r="E58" s="40">
        <v>572891135.03383696</v>
      </c>
      <c r="F58" s="34">
        <v>18.1012355780442</v>
      </c>
      <c r="G58" t="s">
        <v>462</v>
      </c>
    </row>
    <row r="59" spans="1:7" x14ac:dyDescent="0.3">
      <c r="A59">
        <v>57</v>
      </c>
      <c r="B59">
        <v>2018</v>
      </c>
      <c r="C59">
        <v>2</v>
      </c>
      <c r="D59" t="s">
        <v>518</v>
      </c>
      <c r="E59" s="40">
        <v>674208960.326653</v>
      </c>
      <c r="F59" s="34">
        <v>25.525960285352099</v>
      </c>
      <c r="G59" t="s">
        <v>462</v>
      </c>
    </row>
    <row r="60" spans="1:7" x14ac:dyDescent="0.3">
      <c r="A60">
        <v>58</v>
      </c>
      <c r="B60">
        <v>2018</v>
      </c>
      <c r="C60">
        <v>2</v>
      </c>
      <c r="D60" t="s">
        <v>519</v>
      </c>
      <c r="E60" s="40">
        <v>6302144122.2382202</v>
      </c>
      <c r="F60" s="34">
        <v>5.5399745468747499</v>
      </c>
      <c r="G60" t="s">
        <v>462</v>
      </c>
    </row>
    <row r="61" spans="1:7" x14ac:dyDescent="0.3">
      <c r="A61">
        <v>59</v>
      </c>
      <c r="B61">
        <v>2018</v>
      </c>
      <c r="C61">
        <v>2</v>
      </c>
      <c r="D61" t="s">
        <v>520</v>
      </c>
      <c r="E61" s="40">
        <v>7349764963.0592299</v>
      </c>
      <c r="F61" s="34">
        <v>7.5925005294619696</v>
      </c>
      <c r="G61" t="s">
        <v>462</v>
      </c>
    </row>
    <row r="62" spans="1:7" x14ac:dyDescent="0.3">
      <c r="A62">
        <v>60</v>
      </c>
      <c r="B62">
        <v>2018</v>
      </c>
      <c r="C62">
        <v>2</v>
      </c>
      <c r="D62" t="s">
        <v>521</v>
      </c>
      <c r="E62" s="40">
        <v>2807295723.03092</v>
      </c>
      <c r="F62" s="34">
        <v>7.2891573747032199</v>
      </c>
      <c r="G62" t="s">
        <v>462</v>
      </c>
    </row>
    <row r="63" spans="1:7" x14ac:dyDescent="0.3">
      <c r="A63">
        <v>61</v>
      </c>
      <c r="B63">
        <v>2018</v>
      </c>
      <c r="C63">
        <v>2</v>
      </c>
      <c r="D63" t="s">
        <v>522</v>
      </c>
      <c r="E63" s="40">
        <v>788418057.77379298</v>
      </c>
      <c r="F63" s="34">
        <v>5.4361553156443501</v>
      </c>
      <c r="G63" t="s">
        <v>462</v>
      </c>
    </row>
    <row r="64" spans="1:7" x14ac:dyDescent="0.3">
      <c r="A64">
        <v>62</v>
      </c>
      <c r="B64">
        <v>2018</v>
      </c>
      <c r="C64">
        <v>2</v>
      </c>
      <c r="D64" t="s">
        <v>523</v>
      </c>
      <c r="E64" s="40">
        <v>6157060053.8993101</v>
      </c>
      <c r="F64" s="34">
        <v>7.9256603657304696</v>
      </c>
      <c r="G64" t="s">
        <v>462</v>
      </c>
    </row>
    <row r="65" spans="1:7" x14ac:dyDescent="0.3">
      <c r="A65">
        <v>63</v>
      </c>
      <c r="B65">
        <v>2018</v>
      </c>
      <c r="C65">
        <v>2</v>
      </c>
      <c r="D65" t="s">
        <v>524</v>
      </c>
      <c r="E65" s="40">
        <v>1712578914.74523</v>
      </c>
      <c r="F65" s="34">
        <v>9.4174385476370706</v>
      </c>
      <c r="G65" t="s">
        <v>462</v>
      </c>
    </row>
    <row r="66" spans="1:7" x14ac:dyDescent="0.3">
      <c r="A66">
        <v>64</v>
      </c>
      <c r="B66">
        <v>2018</v>
      </c>
      <c r="C66">
        <v>2</v>
      </c>
      <c r="D66" t="s">
        <v>525</v>
      </c>
      <c r="E66" s="40">
        <v>1304389226.7879901</v>
      </c>
      <c r="F66" s="34">
        <v>8.2435346350829199</v>
      </c>
      <c r="G66" t="s">
        <v>462</v>
      </c>
    </row>
    <row r="67" spans="1:7" x14ac:dyDescent="0.3">
      <c r="A67">
        <v>65</v>
      </c>
      <c r="B67">
        <v>2018</v>
      </c>
      <c r="C67">
        <v>2</v>
      </c>
      <c r="D67" t="s">
        <v>526</v>
      </c>
      <c r="E67" s="40">
        <v>1050405127.63638</v>
      </c>
      <c r="F67" s="34">
        <v>10.387633858161999</v>
      </c>
      <c r="G67" t="s">
        <v>462</v>
      </c>
    </row>
    <row r="68" spans="1:7" x14ac:dyDescent="0.3">
      <c r="A68">
        <v>66</v>
      </c>
      <c r="B68">
        <v>2018</v>
      </c>
      <c r="C68">
        <v>2</v>
      </c>
      <c r="D68" t="s">
        <v>527</v>
      </c>
      <c r="E68" s="40">
        <v>4109588598.75948</v>
      </c>
      <c r="F68" s="34">
        <v>10.905982568135901</v>
      </c>
      <c r="G68" t="s">
        <v>462</v>
      </c>
    </row>
    <row r="69" spans="1:7" x14ac:dyDescent="0.3">
      <c r="A69">
        <v>67</v>
      </c>
      <c r="B69">
        <v>2018</v>
      </c>
      <c r="C69">
        <v>2</v>
      </c>
      <c r="D69" t="s">
        <v>528</v>
      </c>
      <c r="E69" s="40">
        <v>187712077.197236</v>
      </c>
      <c r="F69" s="34">
        <v>6.9140197871312097</v>
      </c>
      <c r="G69" t="s">
        <v>462</v>
      </c>
    </row>
    <row r="70" spans="1:7" x14ac:dyDescent="0.3">
      <c r="A70">
        <v>68</v>
      </c>
      <c r="B70">
        <v>2018</v>
      </c>
      <c r="C70">
        <v>3</v>
      </c>
      <c r="D70" t="s">
        <v>495</v>
      </c>
      <c r="E70" s="40">
        <v>538829451.73819995</v>
      </c>
      <c r="F70" s="34">
        <v>329.38184395876499</v>
      </c>
      <c r="G70" t="s">
        <v>462</v>
      </c>
    </row>
    <row r="71" spans="1:7" x14ac:dyDescent="0.3">
      <c r="A71">
        <v>69</v>
      </c>
      <c r="B71">
        <v>2018</v>
      </c>
      <c r="C71">
        <v>3</v>
      </c>
      <c r="D71" t="s">
        <v>496</v>
      </c>
      <c r="E71" s="40">
        <v>329669436.07159501</v>
      </c>
      <c r="F71" s="34">
        <v>245.15076831397701</v>
      </c>
      <c r="G71" t="s">
        <v>462</v>
      </c>
    </row>
    <row r="72" spans="1:7" x14ac:dyDescent="0.3">
      <c r="A72">
        <v>70</v>
      </c>
      <c r="B72">
        <v>2018</v>
      </c>
      <c r="C72">
        <v>3</v>
      </c>
      <c r="D72" t="s">
        <v>497</v>
      </c>
      <c r="E72" s="40">
        <v>477600716.67271</v>
      </c>
      <c r="F72" s="34">
        <v>257.38671824654602</v>
      </c>
      <c r="G72" t="s">
        <v>462</v>
      </c>
    </row>
    <row r="73" spans="1:7" x14ac:dyDescent="0.3">
      <c r="A73">
        <v>71</v>
      </c>
      <c r="B73">
        <v>2018</v>
      </c>
      <c r="C73">
        <v>3</v>
      </c>
      <c r="D73" t="s">
        <v>498</v>
      </c>
      <c r="E73" s="40">
        <v>257796283.745581</v>
      </c>
      <c r="F73" s="34">
        <v>255.94867928261601</v>
      </c>
      <c r="G73" t="s">
        <v>462</v>
      </c>
    </row>
    <row r="74" spans="1:7" x14ac:dyDescent="0.3">
      <c r="A74">
        <v>72</v>
      </c>
      <c r="B74">
        <v>2018</v>
      </c>
      <c r="C74">
        <v>3</v>
      </c>
      <c r="D74" t="s">
        <v>499</v>
      </c>
      <c r="E74" s="40">
        <v>833128860.04000998</v>
      </c>
      <c r="F74" s="34">
        <v>255.38227574494499</v>
      </c>
      <c r="G74" t="s">
        <v>462</v>
      </c>
    </row>
    <row r="75" spans="1:7" x14ac:dyDescent="0.3">
      <c r="A75">
        <v>73</v>
      </c>
      <c r="B75">
        <v>2018</v>
      </c>
      <c r="C75">
        <v>3</v>
      </c>
      <c r="D75" t="s">
        <v>500</v>
      </c>
      <c r="E75" s="40">
        <v>700835369.21509898</v>
      </c>
      <c r="F75" s="34">
        <v>241.86321521161199</v>
      </c>
      <c r="G75" t="s">
        <v>462</v>
      </c>
    </row>
    <row r="76" spans="1:7" x14ac:dyDescent="0.3">
      <c r="A76">
        <v>74</v>
      </c>
      <c r="B76">
        <v>2018</v>
      </c>
      <c r="C76">
        <v>3</v>
      </c>
      <c r="D76" t="s">
        <v>501</v>
      </c>
      <c r="E76" s="40">
        <v>1795071606.8408</v>
      </c>
      <c r="F76" s="34">
        <v>233.60620131167201</v>
      </c>
      <c r="G76" t="s">
        <v>462</v>
      </c>
    </row>
    <row r="77" spans="1:7" x14ac:dyDescent="0.3">
      <c r="A77">
        <v>75</v>
      </c>
      <c r="B77">
        <v>2018</v>
      </c>
      <c r="C77">
        <v>3</v>
      </c>
      <c r="D77" t="s">
        <v>502</v>
      </c>
      <c r="E77" s="40">
        <v>10046150688.1397</v>
      </c>
      <c r="F77" s="34">
        <v>233.07734648422101</v>
      </c>
      <c r="G77" t="s">
        <v>462</v>
      </c>
    </row>
    <row r="78" spans="1:7" x14ac:dyDescent="0.3">
      <c r="A78">
        <v>76</v>
      </c>
      <c r="B78">
        <v>2018</v>
      </c>
      <c r="C78">
        <v>3</v>
      </c>
      <c r="D78" t="s">
        <v>503</v>
      </c>
      <c r="E78" s="40">
        <v>3161364612.4783401</v>
      </c>
      <c r="F78" s="34">
        <v>284.25535470121002</v>
      </c>
      <c r="G78" t="s">
        <v>462</v>
      </c>
    </row>
    <row r="79" spans="1:7" x14ac:dyDescent="0.3">
      <c r="A79">
        <v>77</v>
      </c>
      <c r="B79">
        <v>2018</v>
      </c>
      <c r="C79">
        <v>3</v>
      </c>
      <c r="D79" t="s">
        <v>504</v>
      </c>
      <c r="E79" s="40">
        <v>314580284.56420898</v>
      </c>
      <c r="F79" s="34">
        <v>291.50044671565502</v>
      </c>
      <c r="G79" t="s">
        <v>462</v>
      </c>
    </row>
    <row r="80" spans="1:7" x14ac:dyDescent="0.3">
      <c r="A80">
        <v>78</v>
      </c>
      <c r="B80">
        <v>2018</v>
      </c>
      <c r="C80">
        <v>3</v>
      </c>
      <c r="D80" t="s">
        <v>505</v>
      </c>
      <c r="E80" s="40">
        <v>396913777.44862098</v>
      </c>
      <c r="F80" s="34">
        <v>251.82038950738601</v>
      </c>
      <c r="G80" t="s">
        <v>462</v>
      </c>
    </row>
    <row r="81" spans="1:7" x14ac:dyDescent="0.3">
      <c r="A81">
        <v>79</v>
      </c>
      <c r="B81">
        <v>2018</v>
      </c>
      <c r="C81">
        <v>3</v>
      </c>
      <c r="D81" t="s">
        <v>506</v>
      </c>
      <c r="E81" s="40">
        <v>811283882.05878198</v>
      </c>
      <c r="F81" s="34">
        <v>237.22890601963701</v>
      </c>
      <c r="G81" t="s">
        <v>462</v>
      </c>
    </row>
    <row r="82" spans="1:7" x14ac:dyDescent="0.3">
      <c r="A82">
        <v>80</v>
      </c>
      <c r="B82">
        <v>2018</v>
      </c>
      <c r="C82">
        <v>3</v>
      </c>
      <c r="D82" t="s">
        <v>507</v>
      </c>
      <c r="E82" s="40">
        <v>827356563.50408602</v>
      </c>
      <c r="F82" s="34">
        <v>221.45307910984999</v>
      </c>
      <c r="G82" t="s">
        <v>462</v>
      </c>
    </row>
    <row r="83" spans="1:7" x14ac:dyDescent="0.3">
      <c r="A83">
        <v>81</v>
      </c>
      <c r="B83">
        <v>2018</v>
      </c>
      <c r="C83">
        <v>3</v>
      </c>
      <c r="D83" t="s">
        <v>508</v>
      </c>
      <c r="E83" s="40">
        <v>4220946584.3996902</v>
      </c>
      <c r="F83" s="34">
        <v>236.30414178491901</v>
      </c>
      <c r="G83" t="s">
        <v>462</v>
      </c>
    </row>
    <row r="84" spans="1:7" x14ac:dyDescent="0.3">
      <c r="A84">
        <v>82</v>
      </c>
      <c r="B84">
        <v>2018</v>
      </c>
      <c r="C84">
        <v>3</v>
      </c>
      <c r="D84" t="s">
        <v>509</v>
      </c>
      <c r="E84" s="40">
        <v>2959607197.2367201</v>
      </c>
      <c r="F84" s="34">
        <v>119.003213333766</v>
      </c>
      <c r="G84" t="s">
        <v>462</v>
      </c>
    </row>
    <row r="85" spans="1:7" x14ac:dyDescent="0.3">
      <c r="A85">
        <v>83</v>
      </c>
      <c r="B85">
        <v>2018</v>
      </c>
      <c r="C85">
        <v>3</v>
      </c>
      <c r="D85" t="s">
        <v>511</v>
      </c>
      <c r="E85" s="40">
        <v>2510603854.2291598</v>
      </c>
      <c r="F85" s="34">
        <v>157.782300761069</v>
      </c>
      <c r="G85" t="s">
        <v>462</v>
      </c>
    </row>
    <row r="86" spans="1:7" x14ac:dyDescent="0.3">
      <c r="A86">
        <v>84</v>
      </c>
      <c r="B86">
        <v>2018</v>
      </c>
      <c r="C86">
        <v>3</v>
      </c>
      <c r="D86" t="s">
        <v>512</v>
      </c>
      <c r="E86" s="40">
        <v>926083821.65156698</v>
      </c>
      <c r="F86" s="34">
        <v>255.26906107791899</v>
      </c>
      <c r="G86" t="s">
        <v>462</v>
      </c>
    </row>
    <row r="87" spans="1:7" x14ac:dyDescent="0.3">
      <c r="A87">
        <v>85</v>
      </c>
      <c r="B87">
        <v>2018</v>
      </c>
      <c r="C87">
        <v>3</v>
      </c>
      <c r="D87" t="s">
        <v>513</v>
      </c>
      <c r="E87" s="40">
        <v>632285103.81478095</v>
      </c>
      <c r="F87" s="34">
        <v>108.263324159608</v>
      </c>
      <c r="G87" t="s">
        <v>462</v>
      </c>
    </row>
    <row r="88" spans="1:7" x14ac:dyDescent="0.3">
      <c r="A88">
        <v>86</v>
      </c>
      <c r="B88">
        <v>2018</v>
      </c>
      <c r="C88">
        <v>3</v>
      </c>
      <c r="E88" s="40">
        <v>170397351.73281899</v>
      </c>
      <c r="F88" s="34">
        <v>260.608479918905</v>
      </c>
      <c r="G88" t="s">
        <v>462</v>
      </c>
    </row>
    <row r="89" spans="1:7" x14ac:dyDescent="0.3">
      <c r="A89">
        <v>87</v>
      </c>
      <c r="B89">
        <v>2018</v>
      </c>
      <c r="C89">
        <v>3</v>
      </c>
      <c r="D89" t="s">
        <v>514</v>
      </c>
      <c r="E89" s="40">
        <v>892140772.56039798</v>
      </c>
      <c r="F89" s="34">
        <v>233.17730015638</v>
      </c>
      <c r="G89" t="s">
        <v>462</v>
      </c>
    </row>
    <row r="90" spans="1:7" x14ac:dyDescent="0.3">
      <c r="A90">
        <v>88</v>
      </c>
      <c r="B90">
        <v>2018</v>
      </c>
      <c r="C90">
        <v>3</v>
      </c>
      <c r="D90" t="s">
        <v>515</v>
      </c>
      <c r="E90" s="40">
        <v>879882403.52739799</v>
      </c>
      <c r="F90" s="34">
        <v>270.236632530132</v>
      </c>
      <c r="G90" t="s">
        <v>462</v>
      </c>
    </row>
    <row r="91" spans="1:7" x14ac:dyDescent="0.3">
      <c r="A91">
        <v>89</v>
      </c>
      <c r="B91">
        <v>2018</v>
      </c>
      <c r="C91">
        <v>3</v>
      </c>
      <c r="D91" t="s">
        <v>516</v>
      </c>
      <c r="E91" s="40">
        <v>807895918.10077405</v>
      </c>
      <c r="F91" s="34">
        <v>274.40308540040201</v>
      </c>
      <c r="G91" t="s">
        <v>462</v>
      </c>
    </row>
    <row r="92" spans="1:7" x14ac:dyDescent="0.3">
      <c r="A92">
        <v>90</v>
      </c>
      <c r="B92">
        <v>2018</v>
      </c>
      <c r="C92">
        <v>3</v>
      </c>
      <c r="D92" t="s">
        <v>517</v>
      </c>
      <c r="E92" s="40">
        <v>572891135.03383696</v>
      </c>
      <c r="F92" s="34">
        <v>220.226480423802</v>
      </c>
      <c r="G92" t="s">
        <v>462</v>
      </c>
    </row>
    <row r="93" spans="1:7" x14ac:dyDescent="0.3">
      <c r="A93">
        <v>91</v>
      </c>
      <c r="B93">
        <v>2018</v>
      </c>
      <c r="C93">
        <v>3</v>
      </c>
      <c r="D93" t="s">
        <v>518</v>
      </c>
      <c r="E93" s="40">
        <v>674208960.326653</v>
      </c>
      <c r="F93" s="34">
        <v>296.64867090843501</v>
      </c>
      <c r="G93" t="s">
        <v>462</v>
      </c>
    </row>
    <row r="94" spans="1:7" x14ac:dyDescent="0.3">
      <c r="A94">
        <v>92</v>
      </c>
      <c r="B94">
        <v>2018</v>
      </c>
      <c r="C94">
        <v>3</v>
      </c>
      <c r="D94" t="s">
        <v>519</v>
      </c>
      <c r="E94" s="40">
        <v>6302144122.2382202</v>
      </c>
      <c r="F94" s="34">
        <v>278.07276327408698</v>
      </c>
      <c r="G94" t="s">
        <v>462</v>
      </c>
    </row>
    <row r="95" spans="1:7" x14ac:dyDescent="0.3">
      <c r="A95">
        <v>93</v>
      </c>
      <c r="B95">
        <v>2018</v>
      </c>
      <c r="C95">
        <v>3</v>
      </c>
      <c r="D95" t="s">
        <v>520</v>
      </c>
      <c r="E95" s="40">
        <v>7349764963.0592299</v>
      </c>
      <c r="F95" s="34">
        <v>163.80607492541799</v>
      </c>
      <c r="G95" t="s">
        <v>462</v>
      </c>
    </row>
    <row r="96" spans="1:7" x14ac:dyDescent="0.3">
      <c r="A96">
        <v>94</v>
      </c>
      <c r="B96">
        <v>2018</v>
      </c>
      <c r="C96">
        <v>3</v>
      </c>
      <c r="D96" t="s">
        <v>521</v>
      </c>
      <c r="E96" s="40">
        <v>2807295723.03092</v>
      </c>
      <c r="F96" s="34">
        <v>273.80090921214997</v>
      </c>
      <c r="G96" t="s">
        <v>462</v>
      </c>
    </row>
    <row r="97" spans="1:7" x14ac:dyDescent="0.3">
      <c r="A97">
        <v>95</v>
      </c>
      <c r="B97">
        <v>2018</v>
      </c>
      <c r="C97">
        <v>3</v>
      </c>
      <c r="D97" t="s">
        <v>522</v>
      </c>
      <c r="E97" s="40">
        <v>788418057.77379298</v>
      </c>
      <c r="F97" s="34">
        <v>86.646467762305406</v>
      </c>
      <c r="G97" t="s">
        <v>462</v>
      </c>
    </row>
    <row r="98" spans="1:7" x14ac:dyDescent="0.3">
      <c r="A98">
        <v>96</v>
      </c>
      <c r="B98">
        <v>2018</v>
      </c>
      <c r="C98">
        <v>3</v>
      </c>
      <c r="D98" t="s">
        <v>523</v>
      </c>
      <c r="E98" s="40">
        <v>6157060053.8993101</v>
      </c>
      <c r="F98" s="34">
        <v>210.86976002430299</v>
      </c>
      <c r="G98" t="s">
        <v>462</v>
      </c>
    </row>
    <row r="99" spans="1:7" x14ac:dyDescent="0.3">
      <c r="A99">
        <v>97</v>
      </c>
      <c r="B99">
        <v>2018</v>
      </c>
      <c r="C99">
        <v>3</v>
      </c>
      <c r="D99" t="s">
        <v>524</v>
      </c>
      <c r="E99" s="40">
        <v>1712578914.74523</v>
      </c>
      <c r="F99" s="34">
        <v>140.348962835359</v>
      </c>
      <c r="G99" t="s">
        <v>462</v>
      </c>
    </row>
    <row r="100" spans="1:7" x14ac:dyDescent="0.3">
      <c r="A100">
        <v>98</v>
      </c>
      <c r="B100">
        <v>2018</v>
      </c>
      <c r="C100">
        <v>3</v>
      </c>
      <c r="D100" t="s">
        <v>525</v>
      </c>
      <c r="E100" s="40">
        <v>1304389226.7879901</v>
      </c>
      <c r="F100" s="34">
        <v>127.365488359906</v>
      </c>
      <c r="G100" t="s">
        <v>462</v>
      </c>
    </row>
    <row r="101" spans="1:7" x14ac:dyDescent="0.3">
      <c r="A101">
        <v>99</v>
      </c>
      <c r="B101">
        <v>2018</v>
      </c>
      <c r="C101">
        <v>3</v>
      </c>
      <c r="D101" t="s">
        <v>526</v>
      </c>
      <c r="E101" s="40">
        <v>1050405127.63638</v>
      </c>
      <c r="F101" s="34">
        <v>171.03314807905801</v>
      </c>
      <c r="G101" t="s">
        <v>462</v>
      </c>
    </row>
    <row r="102" spans="1:7" x14ac:dyDescent="0.3">
      <c r="A102">
        <v>100</v>
      </c>
      <c r="B102">
        <v>2018</v>
      </c>
      <c r="C102">
        <v>3</v>
      </c>
      <c r="D102" t="s">
        <v>527</v>
      </c>
      <c r="E102" s="40">
        <v>4109588598.75948</v>
      </c>
      <c r="F102" s="34">
        <v>191.23392478551401</v>
      </c>
      <c r="G102" t="s">
        <v>462</v>
      </c>
    </row>
    <row r="103" spans="1:7" x14ac:dyDescent="0.3">
      <c r="A103">
        <v>101</v>
      </c>
      <c r="B103">
        <v>2018</v>
      </c>
      <c r="C103">
        <v>3</v>
      </c>
      <c r="D103" t="s">
        <v>528</v>
      </c>
      <c r="E103" s="40">
        <v>187712077.197236</v>
      </c>
      <c r="F103" s="34">
        <v>91.464534991845895</v>
      </c>
      <c r="G103" t="s">
        <v>462</v>
      </c>
    </row>
    <row r="104" spans="1:7" x14ac:dyDescent="0.3">
      <c r="A104">
        <v>102</v>
      </c>
      <c r="B104">
        <v>2018</v>
      </c>
      <c r="C104">
        <v>4</v>
      </c>
      <c r="D104" t="s">
        <v>495</v>
      </c>
      <c r="E104" s="40">
        <v>538829451.73819995</v>
      </c>
      <c r="F104" s="34">
        <v>672.41984516039702</v>
      </c>
      <c r="G104" t="s">
        <v>462</v>
      </c>
    </row>
    <row r="105" spans="1:7" x14ac:dyDescent="0.3">
      <c r="A105">
        <v>103</v>
      </c>
      <c r="B105">
        <v>2018</v>
      </c>
      <c r="C105">
        <v>4</v>
      </c>
      <c r="D105" t="s">
        <v>496</v>
      </c>
      <c r="E105" s="40">
        <v>329669436.07159501</v>
      </c>
      <c r="F105" s="34">
        <v>469.34231175600701</v>
      </c>
      <c r="G105" t="s">
        <v>462</v>
      </c>
    </row>
    <row r="106" spans="1:7" x14ac:dyDescent="0.3">
      <c r="A106">
        <v>104</v>
      </c>
      <c r="B106">
        <v>2018</v>
      </c>
      <c r="C106">
        <v>4</v>
      </c>
      <c r="D106" t="s">
        <v>497</v>
      </c>
      <c r="E106" s="40">
        <v>477600716.67271</v>
      </c>
      <c r="F106" s="34">
        <v>503.73989481282803</v>
      </c>
      <c r="G106" t="s">
        <v>462</v>
      </c>
    </row>
    <row r="107" spans="1:7" x14ac:dyDescent="0.3">
      <c r="A107">
        <v>105</v>
      </c>
      <c r="B107">
        <v>2018</v>
      </c>
      <c r="C107">
        <v>4</v>
      </c>
      <c r="D107" t="s">
        <v>498</v>
      </c>
      <c r="E107" s="40">
        <v>257796283.745581</v>
      </c>
      <c r="F107" s="34">
        <v>426.21183561301098</v>
      </c>
      <c r="G107" t="s">
        <v>462</v>
      </c>
    </row>
    <row r="108" spans="1:7" x14ac:dyDescent="0.3">
      <c r="A108">
        <v>106</v>
      </c>
      <c r="B108">
        <v>2018</v>
      </c>
      <c r="C108">
        <v>4</v>
      </c>
      <c r="D108" t="s">
        <v>499</v>
      </c>
      <c r="E108" s="40">
        <v>833128860.04000998</v>
      </c>
      <c r="F108" s="34">
        <v>385.74898692486897</v>
      </c>
      <c r="G108" t="s">
        <v>462</v>
      </c>
    </row>
    <row r="109" spans="1:7" x14ac:dyDescent="0.3">
      <c r="A109">
        <v>107</v>
      </c>
      <c r="B109">
        <v>2018</v>
      </c>
      <c r="C109">
        <v>4</v>
      </c>
      <c r="D109" t="s">
        <v>500</v>
      </c>
      <c r="E109" s="40">
        <v>700835369.21509898</v>
      </c>
      <c r="F109" s="34">
        <v>304.94351873545401</v>
      </c>
      <c r="G109" t="s">
        <v>462</v>
      </c>
    </row>
    <row r="110" spans="1:7" x14ac:dyDescent="0.3">
      <c r="A110">
        <v>108</v>
      </c>
      <c r="B110">
        <v>2018</v>
      </c>
      <c r="C110">
        <v>4</v>
      </c>
      <c r="D110" t="s">
        <v>501</v>
      </c>
      <c r="E110" s="40">
        <v>1795071606.8408</v>
      </c>
      <c r="F110" s="34">
        <v>280.26729980692801</v>
      </c>
      <c r="G110" t="s">
        <v>462</v>
      </c>
    </row>
    <row r="111" spans="1:7" x14ac:dyDescent="0.3">
      <c r="A111">
        <v>109</v>
      </c>
      <c r="B111">
        <v>2018</v>
      </c>
      <c r="C111">
        <v>4</v>
      </c>
      <c r="D111" t="s">
        <v>502</v>
      </c>
      <c r="E111" s="40">
        <v>10046150688.1397</v>
      </c>
      <c r="F111" s="34">
        <v>280.08103473607702</v>
      </c>
      <c r="G111" t="s">
        <v>462</v>
      </c>
    </row>
    <row r="112" spans="1:7" x14ac:dyDescent="0.3">
      <c r="A112">
        <v>110</v>
      </c>
      <c r="B112">
        <v>2018</v>
      </c>
      <c r="C112">
        <v>4</v>
      </c>
      <c r="D112" t="s">
        <v>503</v>
      </c>
      <c r="E112" s="40">
        <v>3161364612.4783401</v>
      </c>
      <c r="F112" s="34">
        <v>277.86051221774699</v>
      </c>
      <c r="G112" t="s">
        <v>462</v>
      </c>
    </row>
    <row r="113" spans="1:7" x14ac:dyDescent="0.3">
      <c r="A113">
        <v>111</v>
      </c>
      <c r="B113">
        <v>2018</v>
      </c>
      <c r="C113">
        <v>4</v>
      </c>
      <c r="D113" t="s">
        <v>504</v>
      </c>
      <c r="E113" s="40">
        <v>314580284.56420898</v>
      </c>
      <c r="F113" s="34">
        <v>698.16479036485202</v>
      </c>
      <c r="G113" t="s">
        <v>462</v>
      </c>
    </row>
    <row r="114" spans="1:7" x14ac:dyDescent="0.3">
      <c r="A114">
        <v>112</v>
      </c>
      <c r="B114">
        <v>2018</v>
      </c>
      <c r="C114">
        <v>4</v>
      </c>
      <c r="D114" t="s">
        <v>505</v>
      </c>
      <c r="E114" s="40">
        <v>396913777.44862098</v>
      </c>
      <c r="F114" s="34">
        <v>470.19785181310499</v>
      </c>
      <c r="G114" t="s">
        <v>462</v>
      </c>
    </row>
    <row r="115" spans="1:7" x14ac:dyDescent="0.3">
      <c r="A115">
        <v>113</v>
      </c>
      <c r="B115">
        <v>2018</v>
      </c>
      <c r="C115">
        <v>4</v>
      </c>
      <c r="D115" t="s">
        <v>506</v>
      </c>
      <c r="E115" s="40">
        <v>811283882.05878198</v>
      </c>
      <c r="F115" s="34">
        <v>406.03204441933099</v>
      </c>
      <c r="G115" t="s">
        <v>462</v>
      </c>
    </row>
    <row r="116" spans="1:7" x14ac:dyDescent="0.3">
      <c r="A116">
        <v>114</v>
      </c>
      <c r="B116">
        <v>2018</v>
      </c>
      <c r="C116">
        <v>4</v>
      </c>
      <c r="D116" t="s">
        <v>507</v>
      </c>
      <c r="E116" s="40">
        <v>827356563.50408602</v>
      </c>
      <c r="F116" s="34">
        <v>349.01782894196498</v>
      </c>
      <c r="G116" t="s">
        <v>462</v>
      </c>
    </row>
    <row r="117" spans="1:7" x14ac:dyDescent="0.3">
      <c r="A117">
        <v>115</v>
      </c>
      <c r="B117">
        <v>2018</v>
      </c>
      <c r="C117">
        <v>4</v>
      </c>
      <c r="D117" t="s">
        <v>508</v>
      </c>
      <c r="E117" s="40">
        <v>4220946584.3996902</v>
      </c>
      <c r="F117" s="34">
        <v>257.54991947990197</v>
      </c>
      <c r="G117" t="s">
        <v>462</v>
      </c>
    </row>
    <row r="118" spans="1:7" x14ac:dyDescent="0.3">
      <c r="A118">
        <v>116</v>
      </c>
      <c r="B118">
        <v>2018</v>
      </c>
      <c r="C118">
        <v>4</v>
      </c>
      <c r="D118" t="s">
        <v>509</v>
      </c>
      <c r="E118" s="40">
        <v>2959607197.2367201</v>
      </c>
      <c r="F118" s="34">
        <v>226.75144975275899</v>
      </c>
      <c r="G118" t="s">
        <v>462</v>
      </c>
    </row>
    <row r="119" spans="1:7" x14ac:dyDescent="0.3">
      <c r="A119">
        <v>117</v>
      </c>
      <c r="B119">
        <v>2018</v>
      </c>
      <c r="C119">
        <v>4</v>
      </c>
      <c r="D119" t="s">
        <v>511</v>
      </c>
      <c r="E119" s="40">
        <v>2510603854.2291598</v>
      </c>
      <c r="F119" s="34">
        <v>130.86067845223201</v>
      </c>
      <c r="G119" t="s">
        <v>462</v>
      </c>
    </row>
    <row r="120" spans="1:7" x14ac:dyDescent="0.3">
      <c r="A120">
        <v>118</v>
      </c>
      <c r="B120">
        <v>2018</v>
      </c>
      <c r="C120">
        <v>4</v>
      </c>
      <c r="D120" t="s">
        <v>512</v>
      </c>
      <c r="E120" s="40">
        <v>926083821.65156698</v>
      </c>
      <c r="F120" s="34">
        <v>165.48380026239801</v>
      </c>
      <c r="G120" t="s">
        <v>462</v>
      </c>
    </row>
    <row r="121" spans="1:7" x14ac:dyDescent="0.3">
      <c r="A121">
        <v>119</v>
      </c>
      <c r="B121">
        <v>2018</v>
      </c>
      <c r="C121">
        <v>4</v>
      </c>
      <c r="D121" t="s">
        <v>513</v>
      </c>
      <c r="E121" s="40">
        <v>632285103.81478095</v>
      </c>
      <c r="F121" s="34">
        <v>235.76606390019899</v>
      </c>
      <c r="G121" t="s">
        <v>462</v>
      </c>
    </row>
    <row r="122" spans="1:7" x14ac:dyDescent="0.3">
      <c r="A122">
        <v>120</v>
      </c>
      <c r="B122">
        <v>2018</v>
      </c>
      <c r="C122">
        <v>4</v>
      </c>
      <c r="E122" s="40">
        <v>170397351.73281899</v>
      </c>
      <c r="F122" s="34">
        <v>238.58205142428099</v>
      </c>
      <c r="G122" t="s">
        <v>462</v>
      </c>
    </row>
    <row r="123" spans="1:7" x14ac:dyDescent="0.3">
      <c r="A123">
        <v>121</v>
      </c>
      <c r="B123">
        <v>2018</v>
      </c>
      <c r="C123">
        <v>4</v>
      </c>
      <c r="D123" t="s">
        <v>514</v>
      </c>
      <c r="E123" s="40">
        <v>892140772.56039798</v>
      </c>
      <c r="F123" s="34">
        <v>314.20204056380101</v>
      </c>
      <c r="G123" t="s">
        <v>462</v>
      </c>
    </row>
    <row r="124" spans="1:7" x14ac:dyDescent="0.3">
      <c r="A124">
        <v>122</v>
      </c>
      <c r="B124">
        <v>2018</v>
      </c>
      <c r="C124">
        <v>4</v>
      </c>
      <c r="D124" t="s">
        <v>515</v>
      </c>
      <c r="E124" s="40">
        <v>879882403.52739799</v>
      </c>
      <c r="F124" s="34">
        <v>364.025693205952</v>
      </c>
      <c r="G124" t="s">
        <v>462</v>
      </c>
    </row>
    <row r="125" spans="1:7" x14ac:dyDescent="0.3">
      <c r="A125">
        <v>123</v>
      </c>
      <c r="B125">
        <v>2018</v>
      </c>
      <c r="C125">
        <v>4</v>
      </c>
      <c r="D125" t="s">
        <v>516</v>
      </c>
      <c r="E125" s="40">
        <v>807895918.10077405</v>
      </c>
      <c r="F125" s="34">
        <v>372.597758477642</v>
      </c>
      <c r="G125" t="s">
        <v>462</v>
      </c>
    </row>
    <row r="126" spans="1:7" x14ac:dyDescent="0.3">
      <c r="A126">
        <v>124</v>
      </c>
      <c r="B126">
        <v>2018</v>
      </c>
      <c r="C126">
        <v>4</v>
      </c>
      <c r="D126" t="s">
        <v>517</v>
      </c>
      <c r="E126" s="40">
        <v>572891135.03383696</v>
      </c>
      <c r="F126" s="34">
        <v>330.05041050310899</v>
      </c>
      <c r="G126" t="s">
        <v>462</v>
      </c>
    </row>
    <row r="127" spans="1:7" x14ac:dyDescent="0.3">
      <c r="A127">
        <v>125</v>
      </c>
      <c r="B127">
        <v>2018</v>
      </c>
      <c r="C127">
        <v>4</v>
      </c>
      <c r="D127" t="s">
        <v>518</v>
      </c>
      <c r="E127" s="40">
        <v>674208960.326653</v>
      </c>
      <c r="F127" s="34">
        <v>442.78493051492899</v>
      </c>
      <c r="G127" t="s">
        <v>462</v>
      </c>
    </row>
    <row r="128" spans="1:7" x14ac:dyDescent="0.3">
      <c r="A128">
        <v>126</v>
      </c>
      <c r="B128">
        <v>2018</v>
      </c>
      <c r="C128">
        <v>4</v>
      </c>
      <c r="D128" t="s">
        <v>519</v>
      </c>
      <c r="E128" s="40">
        <v>6302144122.2382202</v>
      </c>
      <c r="F128" s="34">
        <v>248.442518138938</v>
      </c>
      <c r="G128" t="s">
        <v>462</v>
      </c>
    </row>
    <row r="129" spans="1:7" x14ac:dyDescent="0.3">
      <c r="A129">
        <v>127</v>
      </c>
      <c r="B129">
        <v>2018</v>
      </c>
      <c r="C129">
        <v>4</v>
      </c>
      <c r="D129" t="s">
        <v>520</v>
      </c>
      <c r="E129" s="40">
        <v>7349764963.0592299</v>
      </c>
      <c r="F129" s="34">
        <v>172.93578194422901</v>
      </c>
      <c r="G129" t="s">
        <v>462</v>
      </c>
    </row>
    <row r="130" spans="1:7" x14ac:dyDescent="0.3">
      <c r="A130">
        <v>128</v>
      </c>
      <c r="B130">
        <v>2018</v>
      </c>
      <c r="C130">
        <v>4</v>
      </c>
      <c r="D130" t="s">
        <v>521</v>
      </c>
      <c r="E130" s="40">
        <v>2807295723.03092</v>
      </c>
      <c r="F130" s="34">
        <v>216.949207514096</v>
      </c>
      <c r="G130" t="s">
        <v>462</v>
      </c>
    </row>
    <row r="131" spans="1:7" x14ac:dyDescent="0.3">
      <c r="A131">
        <v>129</v>
      </c>
      <c r="B131">
        <v>2018</v>
      </c>
      <c r="C131">
        <v>4</v>
      </c>
      <c r="D131" t="s">
        <v>522</v>
      </c>
      <c r="E131" s="40">
        <v>788418057.77379298</v>
      </c>
      <c r="F131" s="34">
        <v>276.94122947680899</v>
      </c>
      <c r="G131" t="s">
        <v>462</v>
      </c>
    </row>
    <row r="132" spans="1:7" x14ac:dyDescent="0.3">
      <c r="A132">
        <v>130</v>
      </c>
      <c r="B132">
        <v>2018</v>
      </c>
      <c r="C132">
        <v>4</v>
      </c>
      <c r="D132" t="s">
        <v>523</v>
      </c>
      <c r="E132" s="40">
        <v>6157060053.8993101</v>
      </c>
      <c r="F132" s="34">
        <v>187.221305651737</v>
      </c>
      <c r="G132" t="s">
        <v>462</v>
      </c>
    </row>
    <row r="133" spans="1:7" x14ac:dyDescent="0.3">
      <c r="A133">
        <v>131</v>
      </c>
      <c r="B133">
        <v>2018</v>
      </c>
      <c r="C133">
        <v>4</v>
      </c>
      <c r="D133" t="s">
        <v>524</v>
      </c>
      <c r="E133" s="40">
        <v>1712578914.74523</v>
      </c>
      <c r="F133" s="34">
        <v>170.48281701806599</v>
      </c>
      <c r="G133" t="s">
        <v>462</v>
      </c>
    </row>
    <row r="134" spans="1:7" x14ac:dyDescent="0.3">
      <c r="A134">
        <v>132</v>
      </c>
      <c r="B134">
        <v>2018</v>
      </c>
      <c r="C134">
        <v>4</v>
      </c>
      <c r="D134" t="s">
        <v>525</v>
      </c>
      <c r="E134" s="40">
        <v>1304389226.7879901</v>
      </c>
      <c r="F134" s="34">
        <v>208.415022423457</v>
      </c>
      <c r="G134" t="s">
        <v>462</v>
      </c>
    </row>
    <row r="135" spans="1:7" x14ac:dyDescent="0.3">
      <c r="A135">
        <v>133</v>
      </c>
      <c r="B135">
        <v>2018</v>
      </c>
      <c r="C135">
        <v>4</v>
      </c>
      <c r="D135" t="s">
        <v>526</v>
      </c>
      <c r="E135" s="40">
        <v>1050405127.63638</v>
      </c>
      <c r="F135" s="34">
        <v>208.41568256394601</v>
      </c>
      <c r="G135" t="s">
        <v>462</v>
      </c>
    </row>
    <row r="136" spans="1:7" x14ac:dyDescent="0.3">
      <c r="A136">
        <v>134</v>
      </c>
      <c r="B136">
        <v>2018</v>
      </c>
      <c r="C136">
        <v>4</v>
      </c>
      <c r="D136" t="s">
        <v>527</v>
      </c>
      <c r="E136" s="40">
        <v>4109588598.75948</v>
      </c>
      <c r="F136" s="34">
        <v>248.36574925257401</v>
      </c>
      <c r="G136" t="s">
        <v>462</v>
      </c>
    </row>
    <row r="137" spans="1:7" x14ac:dyDescent="0.3">
      <c r="A137">
        <v>135</v>
      </c>
      <c r="B137">
        <v>2018</v>
      </c>
      <c r="C137">
        <v>4</v>
      </c>
      <c r="D137" t="s">
        <v>528</v>
      </c>
      <c r="E137" s="40">
        <v>187712077.197236</v>
      </c>
      <c r="F137" s="34">
        <v>248.601054206513</v>
      </c>
      <c r="G137" t="s">
        <v>462</v>
      </c>
    </row>
    <row r="138" spans="1:7" x14ac:dyDescent="0.3">
      <c r="A138">
        <v>136</v>
      </c>
      <c r="B138">
        <v>2018</v>
      </c>
      <c r="C138">
        <v>5</v>
      </c>
      <c r="D138" t="s">
        <v>495</v>
      </c>
      <c r="E138" s="40">
        <v>538829451.73819995</v>
      </c>
      <c r="F138" s="34">
        <v>579.406212428397</v>
      </c>
      <c r="G138" t="s">
        <v>462</v>
      </c>
    </row>
    <row r="139" spans="1:7" x14ac:dyDescent="0.3">
      <c r="A139">
        <v>137</v>
      </c>
      <c r="B139">
        <v>2018</v>
      </c>
      <c r="C139">
        <v>5</v>
      </c>
      <c r="D139" t="s">
        <v>496</v>
      </c>
      <c r="E139" s="40">
        <v>329669436.07159501</v>
      </c>
      <c r="F139" s="34">
        <v>422.95876943976299</v>
      </c>
      <c r="G139" t="s">
        <v>462</v>
      </c>
    </row>
    <row r="140" spans="1:7" x14ac:dyDescent="0.3">
      <c r="A140">
        <v>138</v>
      </c>
      <c r="B140">
        <v>2018</v>
      </c>
      <c r="C140">
        <v>5</v>
      </c>
      <c r="D140" t="s">
        <v>497</v>
      </c>
      <c r="E140" s="40">
        <v>477600716.67271</v>
      </c>
      <c r="F140" s="34">
        <v>475.74990338753702</v>
      </c>
      <c r="G140" t="s">
        <v>462</v>
      </c>
    </row>
    <row r="141" spans="1:7" x14ac:dyDescent="0.3">
      <c r="A141">
        <v>139</v>
      </c>
      <c r="B141">
        <v>2018</v>
      </c>
      <c r="C141">
        <v>5</v>
      </c>
      <c r="D141" t="s">
        <v>498</v>
      </c>
      <c r="E141" s="40">
        <v>257796283.745581</v>
      </c>
      <c r="F141" s="34">
        <v>385.31434111931799</v>
      </c>
      <c r="G141" t="s">
        <v>462</v>
      </c>
    </row>
    <row r="142" spans="1:7" x14ac:dyDescent="0.3">
      <c r="A142">
        <v>140</v>
      </c>
      <c r="B142">
        <v>2018</v>
      </c>
      <c r="C142">
        <v>5</v>
      </c>
      <c r="D142" t="s">
        <v>499</v>
      </c>
      <c r="E142" s="40">
        <v>833128860.04000998</v>
      </c>
      <c r="F142" s="34">
        <v>346.89029989732097</v>
      </c>
      <c r="G142" t="s">
        <v>462</v>
      </c>
    </row>
    <row r="143" spans="1:7" x14ac:dyDescent="0.3">
      <c r="A143">
        <v>141</v>
      </c>
      <c r="B143">
        <v>2018</v>
      </c>
      <c r="C143">
        <v>5</v>
      </c>
      <c r="D143" t="s">
        <v>500</v>
      </c>
      <c r="E143" s="40">
        <v>700835369.21509898</v>
      </c>
      <c r="F143" s="34">
        <v>238.848648403857</v>
      </c>
      <c r="G143" t="s">
        <v>462</v>
      </c>
    </row>
    <row r="144" spans="1:7" x14ac:dyDescent="0.3">
      <c r="A144">
        <v>142</v>
      </c>
      <c r="B144">
        <v>2018</v>
      </c>
      <c r="C144">
        <v>5</v>
      </c>
      <c r="D144" t="s">
        <v>501</v>
      </c>
      <c r="E144" s="40">
        <v>1795071606.8408</v>
      </c>
      <c r="F144" s="34">
        <v>134.778184882191</v>
      </c>
      <c r="G144" t="s">
        <v>462</v>
      </c>
    </row>
    <row r="145" spans="1:7" x14ac:dyDescent="0.3">
      <c r="A145">
        <v>143</v>
      </c>
      <c r="B145">
        <v>2018</v>
      </c>
      <c r="C145">
        <v>5</v>
      </c>
      <c r="D145" t="s">
        <v>502</v>
      </c>
      <c r="E145" s="40">
        <v>10046150688.1397</v>
      </c>
      <c r="F145" s="34">
        <v>46.369158092648803</v>
      </c>
      <c r="G145" t="s">
        <v>462</v>
      </c>
    </row>
    <row r="146" spans="1:7" x14ac:dyDescent="0.3">
      <c r="A146">
        <v>144</v>
      </c>
      <c r="B146">
        <v>2018</v>
      </c>
      <c r="C146">
        <v>5</v>
      </c>
      <c r="D146" t="s">
        <v>503</v>
      </c>
      <c r="E146" s="40">
        <v>3161364612.4783401</v>
      </c>
      <c r="F146" s="34">
        <v>40.015038104719899</v>
      </c>
      <c r="G146" t="s">
        <v>462</v>
      </c>
    </row>
    <row r="147" spans="1:7" x14ac:dyDescent="0.3">
      <c r="A147">
        <v>145</v>
      </c>
      <c r="B147">
        <v>2018</v>
      </c>
      <c r="C147">
        <v>5</v>
      </c>
      <c r="D147" t="s">
        <v>504</v>
      </c>
      <c r="E147" s="40">
        <v>314580284.56420898</v>
      </c>
      <c r="F147" s="34">
        <v>631.893339851983</v>
      </c>
      <c r="G147" t="s">
        <v>462</v>
      </c>
    </row>
    <row r="148" spans="1:7" x14ac:dyDescent="0.3">
      <c r="A148">
        <v>146</v>
      </c>
      <c r="B148">
        <v>2018</v>
      </c>
      <c r="C148">
        <v>5</v>
      </c>
      <c r="D148" t="s">
        <v>505</v>
      </c>
      <c r="E148" s="40">
        <v>396913777.44862098</v>
      </c>
      <c r="F148" s="34">
        <v>412.104814508814</v>
      </c>
      <c r="G148" t="s">
        <v>462</v>
      </c>
    </row>
    <row r="149" spans="1:7" x14ac:dyDescent="0.3">
      <c r="A149">
        <v>147</v>
      </c>
      <c r="B149">
        <v>2018</v>
      </c>
      <c r="C149">
        <v>5</v>
      </c>
      <c r="D149" t="s">
        <v>506</v>
      </c>
      <c r="E149" s="40">
        <v>811283882.05878198</v>
      </c>
      <c r="F149" s="34">
        <v>158.63707933682301</v>
      </c>
      <c r="G149" t="s">
        <v>462</v>
      </c>
    </row>
    <row r="150" spans="1:7" x14ac:dyDescent="0.3">
      <c r="A150">
        <v>148</v>
      </c>
      <c r="B150">
        <v>2018</v>
      </c>
      <c r="C150">
        <v>5</v>
      </c>
      <c r="D150" t="s">
        <v>507</v>
      </c>
      <c r="E150" s="40">
        <v>827356563.50408602</v>
      </c>
      <c r="F150" s="34">
        <v>80.155238669716695</v>
      </c>
      <c r="G150" t="s">
        <v>462</v>
      </c>
    </row>
    <row r="151" spans="1:7" x14ac:dyDescent="0.3">
      <c r="A151">
        <v>149</v>
      </c>
      <c r="B151">
        <v>2018</v>
      </c>
      <c r="C151">
        <v>5</v>
      </c>
      <c r="D151" t="s">
        <v>508</v>
      </c>
      <c r="E151" s="40">
        <v>4220946584.3996902</v>
      </c>
      <c r="F151" s="34">
        <v>32.534722694695802</v>
      </c>
      <c r="G151" t="s">
        <v>462</v>
      </c>
    </row>
    <row r="152" spans="1:7" x14ac:dyDescent="0.3">
      <c r="A152">
        <v>150</v>
      </c>
      <c r="B152">
        <v>2018</v>
      </c>
      <c r="C152">
        <v>5</v>
      </c>
      <c r="D152" t="s">
        <v>509</v>
      </c>
      <c r="E152" s="40">
        <v>2959607197.2367201</v>
      </c>
      <c r="F152" s="34">
        <v>194.855472986574</v>
      </c>
      <c r="G152" t="s">
        <v>462</v>
      </c>
    </row>
    <row r="153" spans="1:7" x14ac:dyDescent="0.3">
      <c r="A153">
        <v>151</v>
      </c>
      <c r="B153">
        <v>2018</v>
      </c>
      <c r="C153">
        <v>5</v>
      </c>
      <c r="D153" t="s">
        <v>511</v>
      </c>
      <c r="E153" s="40">
        <v>2510603854.2291598</v>
      </c>
      <c r="F153" s="34">
        <v>48.8305343689957</v>
      </c>
      <c r="G153" t="s">
        <v>462</v>
      </c>
    </row>
    <row r="154" spans="1:7" x14ac:dyDescent="0.3">
      <c r="A154">
        <v>152</v>
      </c>
      <c r="B154">
        <v>2018</v>
      </c>
      <c r="C154">
        <v>5</v>
      </c>
      <c r="D154" t="s">
        <v>512</v>
      </c>
      <c r="E154" s="40">
        <v>926083821.65156698</v>
      </c>
      <c r="F154" s="34">
        <v>19.477871633492001</v>
      </c>
      <c r="G154" t="s">
        <v>462</v>
      </c>
    </row>
    <row r="155" spans="1:7" x14ac:dyDescent="0.3">
      <c r="A155">
        <v>153</v>
      </c>
      <c r="B155">
        <v>2018</v>
      </c>
      <c r="C155">
        <v>5</v>
      </c>
      <c r="D155" t="s">
        <v>513</v>
      </c>
      <c r="E155" s="40">
        <v>632285103.81478095</v>
      </c>
      <c r="F155" s="34">
        <v>342.13830560529698</v>
      </c>
      <c r="G155" t="s">
        <v>462</v>
      </c>
    </row>
    <row r="156" spans="1:7" x14ac:dyDescent="0.3">
      <c r="A156">
        <v>154</v>
      </c>
      <c r="B156">
        <v>2018</v>
      </c>
      <c r="C156">
        <v>5</v>
      </c>
      <c r="E156" s="40">
        <v>170397351.73281899</v>
      </c>
      <c r="F156" s="34">
        <v>21.756685396379201</v>
      </c>
      <c r="G156" t="s">
        <v>462</v>
      </c>
    </row>
    <row r="157" spans="1:7" x14ac:dyDescent="0.3">
      <c r="A157">
        <v>155</v>
      </c>
      <c r="B157">
        <v>2018</v>
      </c>
      <c r="C157">
        <v>5</v>
      </c>
      <c r="D157" t="s">
        <v>514</v>
      </c>
      <c r="E157" s="40">
        <v>892140772.56039798</v>
      </c>
      <c r="F157" s="34">
        <v>154.75934624247699</v>
      </c>
      <c r="G157" t="s">
        <v>462</v>
      </c>
    </row>
    <row r="158" spans="1:7" x14ac:dyDescent="0.3">
      <c r="A158">
        <v>156</v>
      </c>
      <c r="B158">
        <v>2018</v>
      </c>
      <c r="C158">
        <v>5</v>
      </c>
      <c r="D158" t="s">
        <v>515</v>
      </c>
      <c r="E158" s="40">
        <v>879882403.52739799</v>
      </c>
      <c r="F158" s="34">
        <v>118.845936743054</v>
      </c>
      <c r="G158" t="s">
        <v>462</v>
      </c>
    </row>
    <row r="159" spans="1:7" x14ac:dyDescent="0.3">
      <c r="A159">
        <v>157</v>
      </c>
      <c r="B159">
        <v>2018</v>
      </c>
      <c r="C159">
        <v>5</v>
      </c>
      <c r="D159" t="s">
        <v>516</v>
      </c>
      <c r="E159" s="40">
        <v>807895918.10077405</v>
      </c>
      <c r="F159" s="34">
        <v>104.29993369483201</v>
      </c>
      <c r="G159" t="s">
        <v>462</v>
      </c>
    </row>
    <row r="160" spans="1:7" x14ac:dyDescent="0.3">
      <c r="A160">
        <v>158</v>
      </c>
      <c r="B160">
        <v>2018</v>
      </c>
      <c r="C160">
        <v>5</v>
      </c>
      <c r="D160" t="s">
        <v>517</v>
      </c>
      <c r="E160" s="40">
        <v>572891135.03383696</v>
      </c>
      <c r="F160" s="34">
        <v>60.016988651818998</v>
      </c>
      <c r="G160" t="s">
        <v>462</v>
      </c>
    </row>
    <row r="161" spans="1:7" x14ac:dyDescent="0.3">
      <c r="A161">
        <v>159</v>
      </c>
      <c r="B161">
        <v>2018</v>
      </c>
      <c r="C161">
        <v>5</v>
      </c>
      <c r="D161" t="s">
        <v>518</v>
      </c>
      <c r="E161" s="40">
        <v>674208960.326653</v>
      </c>
      <c r="F161" s="34">
        <v>87.176012246422303</v>
      </c>
      <c r="G161" t="s">
        <v>462</v>
      </c>
    </row>
    <row r="162" spans="1:7" x14ac:dyDescent="0.3">
      <c r="A162">
        <v>160</v>
      </c>
      <c r="B162">
        <v>2018</v>
      </c>
      <c r="C162">
        <v>5</v>
      </c>
      <c r="D162" t="s">
        <v>519</v>
      </c>
      <c r="E162" s="40">
        <v>6302144122.2382202</v>
      </c>
      <c r="F162" s="34">
        <v>29.5156776386759</v>
      </c>
      <c r="G162" t="s">
        <v>462</v>
      </c>
    </row>
    <row r="163" spans="1:7" x14ac:dyDescent="0.3">
      <c r="A163">
        <v>161</v>
      </c>
      <c r="B163">
        <v>2018</v>
      </c>
      <c r="C163">
        <v>5</v>
      </c>
      <c r="D163" t="s">
        <v>520</v>
      </c>
      <c r="E163" s="40">
        <v>7349764963.0592299</v>
      </c>
      <c r="F163" s="34">
        <v>135.30857946534701</v>
      </c>
      <c r="G163" t="s">
        <v>462</v>
      </c>
    </row>
    <row r="164" spans="1:7" x14ac:dyDescent="0.3">
      <c r="A164">
        <v>162</v>
      </c>
      <c r="B164">
        <v>2018</v>
      </c>
      <c r="C164">
        <v>5</v>
      </c>
      <c r="D164" t="s">
        <v>521</v>
      </c>
      <c r="E164" s="40">
        <v>2807295723.03092</v>
      </c>
      <c r="F164" s="34">
        <v>41.207120347282697</v>
      </c>
      <c r="G164" t="s">
        <v>462</v>
      </c>
    </row>
    <row r="165" spans="1:7" x14ac:dyDescent="0.3">
      <c r="A165">
        <v>163</v>
      </c>
      <c r="B165">
        <v>2018</v>
      </c>
      <c r="C165">
        <v>5</v>
      </c>
      <c r="D165" t="s">
        <v>522</v>
      </c>
      <c r="E165" s="40">
        <v>788418057.77379298</v>
      </c>
      <c r="F165" s="34">
        <v>474.18137200246701</v>
      </c>
      <c r="G165" t="s">
        <v>462</v>
      </c>
    </row>
    <row r="166" spans="1:7" x14ac:dyDescent="0.3">
      <c r="A166">
        <v>164</v>
      </c>
      <c r="B166">
        <v>2018</v>
      </c>
      <c r="C166">
        <v>5</v>
      </c>
      <c r="D166" t="s">
        <v>523</v>
      </c>
      <c r="E166" s="40">
        <v>6157060053.8993101</v>
      </c>
      <c r="F166" s="34">
        <v>70.303567337112796</v>
      </c>
      <c r="G166" t="s">
        <v>462</v>
      </c>
    </row>
    <row r="167" spans="1:7" x14ac:dyDescent="0.3">
      <c r="A167">
        <v>165</v>
      </c>
      <c r="B167">
        <v>2018</v>
      </c>
      <c r="C167">
        <v>5</v>
      </c>
      <c r="D167" t="s">
        <v>524</v>
      </c>
      <c r="E167" s="40">
        <v>1712578914.74523</v>
      </c>
      <c r="F167" s="34">
        <v>225.355505999223</v>
      </c>
      <c r="G167" t="s">
        <v>462</v>
      </c>
    </row>
    <row r="168" spans="1:7" x14ac:dyDescent="0.3">
      <c r="A168">
        <v>166</v>
      </c>
      <c r="B168">
        <v>2018</v>
      </c>
      <c r="C168">
        <v>5</v>
      </c>
      <c r="D168" t="s">
        <v>525</v>
      </c>
      <c r="E168" s="40">
        <v>1304389226.7879901</v>
      </c>
      <c r="F168" s="34">
        <v>377.28390013967601</v>
      </c>
      <c r="G168" t="s">
        <v>462</v>
      </c>
    </row>
    <row r="169" spans="1:7" x14ac:dyDescent="0.3">
      <c r="A169">
        <v>167</v>
      </c>
      <c r="B169">
        <v>2018</v>
      </c>
      <c r="C169">
        <v>5</v>
      </c>
      <c r="D169" t="s">
        <v>526</v>
      </c>
      <c r="E169" s="40">
        <v>1050405127.63638</v>
      </c>
      <c r="F169" s="34">
        <v>243.092503040884</v>
      </c>
      <c r="G169" t="s">
        <v>462</v>
      </c>
    </row>
    <row r="170" spans="1:7" x14ac:dyDescent="0.3">
      <c r="A170">
        <v>168</v>
      </c>
      <c r="B170">
        <v>2018</v>
      </c>
      <c r="C170">
        <v>5</v>
      </c>
      <c r="D170" t="s">
        <v>527</v>
      </c>
      <c r="E170" s="40">
        <v>4109588598.75948</v>
      </c>
      <c r="F170" s="34">
        <v>318.69216156826798</v>
      </c>
      <c r="G170" t="s">
        <v>462</v>
      </c>
    </row>
    <row r="171" spans="1:7" x14ac:dyDescent="0.3">
      <c r="A171">
        <v>169</v>
      </c>
      <c r="B171">
        <v>2018</v>
      </c>
      <c r="C171">
        <v>5</v>
      </c>
      <c r="D171" t="s">
        <v>528</v>
      </c>
      <c r="E171" s="40">
        <v>187712077.197236</v>
      </c>
      <c r="F171" s="34">
        <v>517.11615757352604</v>
      </c>
      <c r="G171" t="s">
        <v>462</v>
      </c>
    </row>
    <row r="172" spans="1:7" x14ac:dyDescent="0.3">
      <c r="A172">
        <v>170</v>
      </c>
      <c r="B172">
        <v>2018</v>
      </c>
      <c r="C172">
        <v>6</v>
      </c>
      <c r="D172" t="s">
        <v>495</v>
      </c>
      <c r="E172" s="40">
        <v>538829451.73819995</v>
      </c>
      <c r="F172" s="34">
        <v>175.22258063100099</v>
      </c>
      <c r="G172" t="s">
        <v>462</v>
      </c>
    </row>
    <row r="173" spans="1:7" x14ac:dyDescent="0.3">
      <c r="A173">
        <v>171</v>
      </c>
      <c r="B173">
        <v>2018</v>
      </c>
      <c r="C173">
        <v>6</v>
      </c>
      <c r="D173" t="s">
        <v>496</v>
      </c>
      <c r="E173" s="40">
        <v>329669436.07159501</v>
      </c>
      <c r="F173" s="34">
        <v>81.9398209347695</v>
      </c>
      <c r="G173" t="s">
        <v>462</v>
      </c>
    </row>
    <row r="174" spans="1:7" x14ac:dyDescent="0.3">
      <c r="A174">
        <v>172</v>
      </c>
      <c r="B174">
        <v>2018</v>
      </c>
      <c r="C174">
        <v>6</v>
      </c>
      <c r="D174" t="s">
        <v>497</v>
      </c>
      <c r="E174" s="40">
        <v>477600716.67271</v>
      </c>
      <c r="F174" s="34">
        <v>82.440459278755299</v>
      </c>
      <c r="G174" t="s">
        <v>462</v>
      </c>
    </row>
    <row r="175" spans="1:7" x14ac:dyDescent="0.3">
      <c r="A175">
        <v>173</v>
      </c>
      <c r="B175">
        <v>2018</v>
      </c>
      <c r="C175">
        <v>6</v>
      </c>
      <c r="D175" t="s">
        <v>498</v>
      </c>
      <c r="E175" s="40">
        <v>257796283.745581</v>
      </c>
      <c r="F175" s="34">
        <v>67.947728814006993</v>
      </c>
      <c r="G175" t="s">
        <v>462</v>
      </c>
    </row>
    <row r="176" spans="1:7" x14ac:dyDescent="0.3">
      <c r="A176">
        <v>174</v>
      </c>
      <c r="B176">
        <v>2018</v>
      </c>
      <c r="C176">
        <v>6</v>
      </c>
      <c r="D176" t="s">
        <v>499</v>
      </c>
      <c r="E176" s="40">
        <v>833128860.04000998</v>
      </c>
      <c r="F176" s="34">
        <v>57.728789900187401</v>
      </c>
      <c r="G176" t="s">
        <v>462</v>
      </c>
    </row>
    <row r="177" spans="1:7" x14ac:dyDescent="0.3">
      <c r="A177">
        <v>175</v>
      </c>
      <c r="B177">
        <v>2018</v>
      </c>
      <c r="C177">
        <v>6</v>
      </c>
      <c r="D177" t="s">
        <v>500</v>
      </c>
      <c r="E177" s="40">
        <v>700835369.21509898</v>
      </c>
      <c r="F177" s="34">
        <v>32.188137593936403</v>
      </c>
      <c r="G177" t="s">
        <v>462</v>
      </c>
    </row>
    <row r="178" spans="1:7" x14ac:dyDescent="0.3">
      <c r="A178">
        <v>176</v>
      </c>
      <c r="B178">
        <v>2018</v>
      </c>
      <c r="C178">
        <v>6</v>
      </c>
      <c r="D178" t="s">
        <v>501</v>
      </c>
      <c r="E178" s="40">
        <v>1795071606.8408</v>
      </c>
      <c r="F178" s="34">
        <v>15.169756220296801</v>
      </c>
      <c r="G178" t="s">
        <v>462</v>
      </c>
    </row>
    <row r="179" spans="1:7" x14ac:dyDescent="0.3">
      <c r="A179">
        <v>177</v>
      </c>
      <c r="B179">
        <v>2018</v>
      </c>
      <c r="C179">
        <v>6</v>
      </c>
      <c r="D179" t="s">
        <v>502</v>
      </c>
      <c r="E179" s="40">
        <v>10046150688.1397</v>
      </c>
      <c r="F179" s="34">
        <v>6.9052835987216197</v>
      </c>
      <c r="G179" t="s">
        <v>462</v>
      </c>
    </row>
    <row r="180" spans="1:7" x14ac:dyDescent="0.3">
      <c r="A180">
        <v>178</v>
      </c>
      <c r="B180">
        <v>2018</v>
      </c>
      <c r="C180">
        <v>6</v>
      </c>
      <c r="D180" t="s">
        <v>503</v>
      </c>
      <c r="E180" s="40">
        <v>3161364612.4783401</v>
      </c>
      <c r="F180" s="34">
        <v>8.5671877629164594</v>
      </c>
      <c r="G180" t="s">
        <v>462</v>
      </c>
    </row>
    <row r="181" spans="1:7" x14ac:dyDescent="0.3">
      <c r="A181">
        <v>179</v>
      </c>
      <c r="B181">
        <v>2018</v>
      </c>
      <c r="C181">
        <v>6</v>
      </c>
      <c r="D181" t="s">
        <v>504</v>
      </c>
      <c r="E181" s="40">
        <v>314580284.56420898</v>
      </c>
      <c r="F181" s="34">
        <v>120.525024222346</v>
      </c>
      <c r="G181" t="s">
        <v>462</v>
      </c>
    </row>
    <row r="182" spans="1:7" x14ac:dyDescent="0.3">
      <c r="A182">
        <v>180</v>
      </c>
      <c r="B182">
        <v>2018</v>
      </c>
      <c r="C182">
        <v>6</v>
      </c>
      <c r="D182" t="s">
        <v>505</v>
      </c>
      <c r="E182" s="40">
        <v>396913777.44862098</v>
      </c>
      <c r="F182" s="34">
        <v>80.426830239182394</v>
      </c>
      <c r="G182" t="s">
        <v>462</v>
      </c>
    </row>
    <row r="183" spans="1:7" x14ac:dyDescent="0.3">
      <c r="A183">
        <v>181</v>
      </c>
      <c r="B183">
        <v>2018</v>
      </c>
      <c r="C183">
        <v>6</v>
      </c>
      <c r="D183" t="s">
        <v>506</v>
      </c>
      <c r="E183" s="40">
        <v>811283882.05878198</v>
      </c>
      <c r="F183" s="34">
        <v>27.602732253603602</v>
      </c>
      <c r="G183" t="s">
        <v>462</v>
      </c>
    </row>
    <row r="184" spans="1:7" x14ac:dyDescent="0.3">
      <c r="A184">
        <v>182</v>
      </c>
      <c r="B184">
        <v>2018</v>
      </c>
      <c r="C184">
        <v>6</v>
      </c>
      <c r="D184" t="s">
        <v>507</v>
      </c>
      <c r="E184" s="40">
        <v>827356563.50408602</v>
      </c>
      <c r="F184" s="34">
        <v>12.342865519846599</v>
      </c>
      <c r="G184" t="s">
        <v>462</v>
      </c>
    </row>
    <row r="185" spans="1:7" x14ac:dyDescent="0.3">
      <c r="A185">
        <v>183</v>
      </c>
      <c r="B185">
        <v>2018</v>
      </c>
      <c r="C185">
        <v>6</v>
      </c>
      <c r="D185" t="s">
        <v>508</v>
      </c>
      <c r="E185" s="40">
        <v>4220946584.3996902</v>
      </c>
      <c r="F185" s="34">
        <v>9.8867876723070101</v>
      </c>
      <c r="G185" t="s">
        <v>462</v>
      </c>
    </row>
    <row r="186" spans="1:7" x14ac:dyDescent="0.3">
      <c r="A186">
        <v>184</v>
      </c>
      <c r="B186">
        <v>2018</v>
      </c>
      <c r="C186">
        <v>6</v>
      </c>
      <c r="D186" t="s">
        <v>509</v>
      </c>
      <c r="E186" s="40">
        <v>2959607197.2367201</v>
      </c>
      <c r="F186" s="34">
        <v>125.50617384979</v>
      </c>
      <c r="G186" t="s">
        <v>462</v>
      </c>
    </row>
    <row r="187" spans="1:7" x14ac:dyDescent="0.3">
      <c r="A187">
        <v>185</v>
      </c>
      <c r="B187">
        <v>2018</v>
      </c>
      <c r="C187">
        <v>6</v>
      </c>
      <c r="D187" t="s">
        <v>511</v>
      </c>
      <c r="E187" s="40">
        <v>2510603854.2291598</v>
      </c>
      <c r="F187" s="34">
        <v>51.300158349663697</v>
      </c>
      <c r="G187" t="s">
        <v>462</v>
      </c>
    </row>
    <row r="188" spans="1:7" x14ac:dyDescent="0.3">
      <c r="A188">
        <v>186</v>
      </c>
      <c r="B188">
        <v>2018</v>
      </c>
      <c r="C188">
        <v>6</v>
      </c>
      <c r="D188" t="s">
        <v>512</v>
      </c>
      <c r="E188" s="40">
        <v>926083821.65156698</v>
      </c>
      <c r="F188" s="34">
        <v>22.573106061976201</v>
      </c>
      <c r="G188" t="s">
        <v>462</v>
      </c>
    </row>
    <row r="189" spans="1:7" x14ac:dyDescent="0.3">
      <c r="A189">
        <v>187</v>
      </c>
      <c r="B189">
        <v>2018</v>
      </c>
      <c r="C189">
        <v>6</v>
      </c>
      <c r="D189" t="s">
        <v>513</v>
      </c>
      <c r="E189" s="40">
        <v>632285103.81478095</v>
      </c>
      <c r="F189" s="34">
        <v>126.42481105706599</v>
      </c>
      <c r="G189" t="s">
        <v>462</v>
      </c>
    </row>
    <row r="190" spans="1:7" x14ac:dyDescent="0.3">
      <c r="A190">
        <v>188</v>
      </c>
      <c r="B190">
        <v>2018</v>
      </c>
      <c r="C190">
        <v>6</v>
      </c>
      <c r="E190" s="40">
        <v>170397351.73281899</v>
      </c>
      <c r="F190" s="34">
        <v>0.37014612854558199</v>
      </c>
      <c r="G190" t="s">
        <v>462</v>
      </c>
    </row>
    <row r="191" spans="1:7" x14ac:dyDescent="0.3">
      <c r="A191">
        <v>189</v>
      </c>
      <c r="B191">
        <v>2018</v>
      </c>
      <c r="C191">
        <v>6</v>
      </c>
      <c r="D191" t="s">
        <v>514</v>
      </c>
      <c r="E191" s="40">
        <v>892140772.56039798</v>
      </c>
      <c r="F191" s="34">
        <v>23.174935203475101</v>
      </c>
      <c r="G191" t="s">
        <v>462</v>
      </c>
    </row>
    <row r="192" spans="1:7" x14ac:dyDescent="0.3">
      <c r="A192">
        <v>190</v>
      </c>
      <c r="B192">
        <v>2018</v>
      </c>
      <c r="C192">
        <v>6</v>
      </c>
      <c r="D192" t="s">
        <v>515</v>
      </c>
      <c r="E192" s="40">
        <v>879882403.52739799</v>
      </c>
      <c r="F192" s="34">
        <v>22.3773181957623</v>
      </c>
      <c r="G192" t="s">
        <v>462</v>
      </c>
    </row>
    <row r="193" spans="1:7" x14ac:dyDescent="0.3">
      <c r="A193">
        <v>191</v>
      </c>
      <c r="B193">
        <v>2018</v>
      </c>
      <c r="C193">
        <v>6</v>
      </c>
      <c r="D193" t="s">
        <v>516</v>
      </c>
      <c r="E193" s="40">
        <v>807895918.10077405</v>
      </c>
      <c r="F193" s="34">
        <v>18.661390371275299</v>
      </c>
      <c r="G193" t="s">
        <v>462</v>
      </c>
    </row>
    <row r="194" spans="1:7" x14ac:dyDescent="0.3">
      <c r="A194">
        <v>192</v>
      </c>
      <c r="B194">
        <v>2018</v>
      </c>
      <c r="C194">
        <v>6</v>
      </c>
      <c r="D194" t="s">
        <v>517</v>
      </c>
      <c r="E194" s="40">
        <v>572891135.03383696</v>
      </c>
      <c r="F194" s="34">
        <v>12.399234347342601</v>
      </c>
      <c r="G194" t="s">
        <v>462</v>
      </c>
    </row>
    <row r="195" spans="1:7" x14ac:dyDescent="0.3">
      <c r="A195">
        <v>193</v>
      </c>
      <c r="B195">
        <v>2018</v>
      </c>
      <c r="C195">
        <v>6</v>
      </c>
      <c r="D195" t="s">
        <v>518</v>
      </c>
      <c r="E195" s="40">
        <v>674208960.326653</v>
      </c>
      <c r="F195" s="34">
        <v>18.9139451976096</v>
      </c>
      <c r="G195" t="s">
        <v>462</v>
      </c>
    </row>
    <row r="196" spans="1:7" x14ac:dyDescent="0.3">
      <c r="A196">
        <v>194</v>
      </c>
      <c r="B196">
        <v>2018</v>
      </c>
      <c r="C196">
        <v>6</v>
      </c>
      <c r="D196" t="s">
        <v>519</v>
      </c>
      <c r="E196" s="40">
        <v>6302144122.2382202</v>
      </c>
      <c r="F196" s="34">
        <v>8.4757774309885203</v>
      </c>
      <c r="G196" t="s">
        <v>462</v>
      </c>
    </row>
    <row r="197" spans="1:7" x14ac:dyDescent="0.3">
      <c r="A197">
        <v>195</v>
      </c>
      <c r="B197">
        <v>2018</v>
      </c>
      <c r="C197">
        <v>6</v>
      </c>
      <c r="D197" t="s">
        <v>520</v>
      </c>
      <c r="E197" s="40">
        <v>7349764963.0592299</v>
      </c>
      <c r="F197" s="34">
        <v>64.467922198112305</v>
      </c>
      <c r="G197" t="s">
        <v>462</v>
      </c>
    </row>
    <row r="198" spans="1:7" x14ac:dyDescent="0.3">
      <c r="A198">
        <v>196</v>
      </c>
      <c r="B198">
        <v>2018</v>
      </c>
      <c r="C198">
        <v>6</v>
      </c>
      <c r="D198" t="s">
        <v>521</v>
      </c>
      <c r="E198" s="40">
        <v>2807295723.03092</v>
      </c>
      <c r="F198" s="34">
        <v>9.6410325327210291</v>
      </c>
      <c r="G198" t="s">
        <v>462</v>
      </c>
    </row>
    <row r="199" spans="1:7" x14ac:dyDescent="0.3">
      <c r="A199">
        <v>197</v>
      </c>
      <c r="B199">
        <v>2018</v>
      </c>
      <c r="C199">
        <v>6</v>
      </c>
      <c r="D199" t="s">
        <v>522</v>
      </c>
      <c r="E199" s="40">
        <v>788418057.77379298</v>
      </c>
      <c r="F199" s="34">
        <v>153.818622292165</v>
      </c>
      <c r="G199" t="s">
        <v>462</v>
      </c>
    </row>
    <row r="200" spans="1:7" x14ac:dyDescent="0.3">
      <c r="A200">
        <v>198</v>
      </c>
      <c r="B200">
        <v>2018</v>
      </c>
      <c r="C200">
        <v>6</v>
      </c>
      <c r="D200" t="s">
        <v>523</v>
      </c>
      <c r="E200" s="40">
        <v>6157060053.8993101</v>
      </c>
      <c r="F200" s="34">
        <v>32.517650707476598</v>
      </c>
      <c r="G200" t="s">
        <v>462</v>
      </c>
    </row>
    <row r="201" spans="1:7" x14ac:dyDescent="0.3">
      <c r="A201">
        <v>199</v>
      </c>
      <c r="B201">
        <v>2018</v>
      </c>
      <c r="C201">
        <v>6</v>
      </c>
      <c r="D201" t="s">
        <v>524</v>
      </c>
      <c r="E201" s="40">
        <v>1712578914.74523</v>
      </c>
      <c r="F201" s="34">
        <v>77.465574207050096</v>
      </c>
      <c r="G201" t="s">
        <v>462</v>
      </c>
    </row>
    <row r="202" spans="1:7" x14ac:dyDescent="0.3">
      <c r="A202">
        <v>200</v>
      </c>
      <c r="B202">
        <v>2018</v>
      </c>
      <c r="C202">
        <v>6</v>
      </c>
      <c r="D202" t="s">
        <v>525</v>
      </c>
      <c r="E202" s="40">
        <v>1304389226.7879901</v>
      </c>
      <c r="F202" s="34">
        <v>124.724721616412</v>
      </c>
      <c r="G202" t="s">
        <v>462</v>
      </c>
    </row>
    <row r="203" spans="1:7" x14ac:dyDescent="0.3">
      <c r="A203">
        <v>201</v>
      </c>
      <c r="B203">
        <v>2018</v>
      </c>
      <c r="C203">
        <v>6</v>
      </c>
      <c r="D203" t="s">
        <v>526</v>
      </c>
      <c r="E203" s="40">
        <v>1050405127.63638</v>
      </c>
      <c r="F203" s="34">
        <v>84.857457373896196</v>
      </c>
      <c r="G203" t="s">
        <v>462</v>
      </c>
    </row>
    <row r="204" spans="1:7" x14ac:dyDescent="0.3">
      <c r="A204">
        <v>202</v>
      </c>
      <c r="B204">
        <v>2018</v>
      </c>
      <c r="C204">
        <v>6</v>
      </c>
      <c r="D204" t="s">
        <v>527</v>
      </c>
      <c r="E204" s="40">
        <v>4109588598.75948</v>
      </c>
      <c r="F204" s="34">
        <v>97.806177133596805</v>
      </c>
      <c r="G204" t="s">
        <v>462</v>
      </c>
    </row>
    <row r="205" spans="1:7" x14ac:dyDescent="0.3">
      <c r="A205">
        <v>203</v>
      </c>
      <c r="B205">
        <v>2018</v>
      </c>
      <c r="C205">
        <v>6</v>
      </c>
      <c r="D205" t="s">
        <v>528</v>
      </c>
      <c r="E205" s="40">
        <v>187712077.197236</v>
      </c>
      <c r="F205" s="34">
        <v>118.003712084744</v>
      </c>
      <c r="G205" t="s">
        <v>462</v>
      </c>
    </row>
    <row r="206" spans="1:7" x14ac:dyDescent="0.3">
      <c r="A206">
        <v>204</v>
      </c>
      <c r="B206">
        <v>2018</v>
      </c>
      <c r="C206">
        <v>7</v>
      </c>
      <c r="D206" t="s">
        <v>495</v>
      </c>
      <c r="E206" s="40">
        <v>538829451.73819995</v>
      </c>
      <c r="F206" s="34">
        <v>72.988141406262898</v>
      </c>
      <c r="G206" t="s">
        <v>462</v>
      </c>
    </row>
    <row r="207" spans="1:7" x14ac:dyDescent="0.3">
      <c r="A207">
        <v>205</v>
      </c>
      <c r="B207">
        <v>2018</v>
      </c>
      <c r="C207">
        <v>7</v>
      </c>
      <c r="D207" t="s">
        <v>496</v>
      </c>
      <c r="E207" s="40">
        <v>329669436.07159501</v>
      </c>
      <c r="F207" s="34">
        <v>41.656771418236502</v>
      </c>
      <c r="G207" t="s">
        <v>462</v>
      </c>
    </row>
    <row r="208" spans="1:7" x14ac:dyDescent="0.3">
      <c r="A208">
        <v>206</v>
      </c>
      <c r="B208">
        <v>2018</v>
      </c>
      <c r="C208">
        <v>7</v>
      </c>
      <c r="D208" t="s">
        <v>497</v>
      </c>
      <c r="E208" s="40">
        <v>477600716.67271</v>
      </c>
      <c r="F208" s="34">
        <v>44.464119409652099</v>
      </c>
      <c r="G208" t="s">
        <v>462</v>
      </c>
    </row>
    <row r="209" spans="1:7" x14ac:dyDescent="0.3">
      <c r="A209">
        <v>207</v>
      </c>
      <c r="B209">
        <v>2018</v>
      </c>
      <c r="C209">
        <v>7</v>
      </c>
      <c r="D209" t="s">
        <v>498</v>
      </c>
      <c r="E209" s="40">
        <v>257796283.745581</v>
      </c>
      <c r="F209" s="34">
        <v>31.795657519508499</v>
      </c>
      <c r="G209" t="s">
        <v>462</v>
      </c>
    </row>
    <row r="210" spans="1:7" x14ac:dyDescent="0.3">
      <c r="A210">
        <v>208</v>
      </c>
      <c r="B210">
        <v>2018</v>
      </c>
      <c r="C210">
        <v>7</v>
      </c>
      <c r="D210" t="s">
        <v>499</v>
      </c>
      <c r="E210" s="40">
        <v>833128860.04000998</v>
      </c>
      <c r="F210" s="34">
        <v>24.778875055008399</v>
      </c>
      <c r="G210" t="s">
        <v>462</v>
      </c>
    </row>
    <row r="211" spans="1:7" x14ac:dyDescent="0.3">
      <c r="A211">
        <v>209</v>
      </c>
      <c r="B211">
        <v>2018</v>
      </c>
      <c r="C211">
        <v>7</v>
      </c>
      <c r="D211" t="s">
        <v>500</v>
      </c>
      <c r="E211" s="40">
        <v>700835369.21509898</v>
      </c>
      <c r="F211" s="34">
        <v>17.474914906164202</v>
      </c>
      <c r="G211" t="s">
        <v>462</v>
      </c>
    </row>
    <row r="212" spans="1:7" x14ac:dyDescent="0.3">
      <c r="A212">
        <v>210</v>
      </c>
      <c r="B212">
        <v>2018</v>
      </c>
      <c r="C212">
        <v>7</v>
      </c>
      <c r="D212" t="s">
        <v>501</v>
      </c>
      <c r="E212" s="40">
        <v>1795071606.8408</v>
      </c>
      <c r="F212" s="34">
        <v>6.4560878907294299</v>
      </c>
      <c r="G212" t="s">
        <v>462</v>
      </c>
    </row>
    <row r="213" spans="1:7" x14ac:dyDescent="0.3">
      <c r="A213">
        <v>211</v>
      </c>
      <c r="B213">
        <v>2018</v>
      </c>
      <c r="C213">
        <v>7</v>
      </c>
      <c r="D213" t="s">
        <v>502</v>
      </c>
      <c r="E213" s="40">
        <v>10046150688.1397</v>
      </c>
      <c r="F213" s="34">
        <v>3.4138629272936898</v>
      </c>
      <c r="G213" t="s">
        <v>462</v>
      </c>
    </row>
    <row r="214" spans="1:7" x14ac:dyDescent="0.3">
      <c r="A214">
        <v>212</v>
      </c>
      <c r="B214">
        <v>2018</v>
      </c>
      <c r="C214">
        <v>7</v>
      </c>
      <c r="D214" t="s">
        <v>503</v>
      </c>
      <c r="E214" s="40">
        <v>3161364612.4783401</v>
      </c>
      <c r="F214" s="34">
        <v>3.0295048942483298</v>
      </c>
      <c r="G214" t="s">
        <v>462</v>
      </c>
    </row>
    <row r="215" spans="1:7" x14ac:dyDescent="0.3">
      <c r="A215">
        <v>213</v>
      </c>
      <c r="B215">
        <v>2018</v>
      </c>
      <c r="C215">
        <v>7</v>
      </c>
      <c r="D215" t="s">
        <v>504</v>
      </c>
      <c r="E215" s="40">
        <v>314580284.56420898</v>
      </c>
      <c r="F215" s="34">
        <v>67.510445035255003</v>
      </c>
      <c r="G215" t="s">
        <v>462</v>
      </c>
    </row>
    <row r="216" spans="1:7" x14ac:dyDescent="0.3">
      <c r="A216">
        <v>214</v>
      </c>
      <c r="B216">
        <v>2018</v>
      </c>
      <c r="C216">
        <v>7</v>
      </c>
      <c r="D216" t="s">
        <v>505</v>
      </c>
      <c r="E216" s="40">
        <v>396913777.44862098</v>
      </c>
      <c r="F216" s="34">
        <v>42.428780407335402</v>
      </c>
      <c r="G216" t="s">
        <v>462</v>
      </c>
    </row>
    <row r="217" spans="1:7" x14ac:dyDescent="0.3">
      <c r="A217">
        <v>215</v>
      </c>
      <c r="B217">
        <v>2018</v>
      </c>
      <c r="C217">
        <v>7</v>
      </c>
      <c r="D217" t="s">
        <v>506</v>
      </c>
      <c r="E217" s="40">
        <v>811283882.05878198</v>
      </c>
      <c r="F217" s="34">
        <v>15.6758834720232</v>
      </c>
      <c r="G217" t="s">
        <v>462</v>
      </c>
    </row>
    <row r="218" spans="1:7" x14ac:dyDescent="0.3">
      <c r="A218">
        <v>216</v>
      </c>
      <c r="B218">
        <v>2018</v>
      </c>
      <c r="C218">
        <v>7</v>
      </c>
      <c r="D218" t="s">
        <v>507</v>
      </c>
      <c r="E218" s="40">
        <v>827356563.50408602</v>
      </c>
      <c r="F218" s="34">
        <v>10.285290299739501</v>
      </c>
      <c r="G218" t="s">
        <v>462</v>
      </c>
    </row>
    <row r="219" spans="1:7" x14ac:dyDescent="0.3">
      <c r="A219">
        <v>217</v>
      </c>
      <c r="B219">
        <v>2018</v>
      </c>
      <c r="C219">
        <v>7</v>
      </c>
      <c r="D219" t="s">
        <v>508</v>
      </c>
      <c r="E219" s="40">
        <v>4220946584.3996902</v>
      </c>
      <c r="F219" s="34">
        <v>17.770672101587</v>
      </c>
      <c r="G219" t="s">
        <v>462</v>
      </c>
    </row>
    <row r="220" spans="1:7" x14ac:dyDescent="0.3">
      <c r="A220">
        <v>218</v>
      </c>
      <c r="B220">
        <v>2018</v>
      </c>
      <c r="C220">
        <v>7</v>
      </c>
      <c r="D220" t="s">
        <v>509</v>
      </c>
      <c r="E220" s="40">
        <v>2959607197.2367201</v>
      </c>
      <c r="F220" s="34">
        <v>108.043903305952</v>
      </c>
      <c r="G220" t="s">
        <v>462</v>
      </c>
    </row>
    <row r="221" spans="1:7" x14ac:dyDescent="0.3">
      <c r="A221">
        <v>219</v>
      </c>
      <c r="B221">
        <v>2018</v>
      </c>
      <c r="C221">
        <v>7</v>
      </c>
      <c r="D221" t="s">
        <v>511</v>
      </c>
      <c r="E221" s="40">
        <v>2510603854.2291598</v>
      </c>
      <c r="F221" s="34">
        <v>56.5694490865991</v>
      </c>
      <c r="G221" t="s">
        <v>462</v>
      </c>
    </row>
    <row r="222" spans="1:7" x14ac:dyDescent="0.3">
      <c r="A222">
        <v>220</v>
      </c>
      <c r="B222">
        <v>2018</v>
      </c>
      <c r="C222">
        <v>7</v>
      </c>
      <c r="D222" t="s">
        <v>512</v>
      </c>
      <c r="E222" s="40">
        <v>926083821.65156698</v>
      </c>
      <c r="F222" s="34">
        <v>25.3758381161459</v>
      </c>
      <c r="G222" t="s">
        <v>462</v>
      </c>
    </row>
    <row r="223" spans="1:7" x14ac:dyDescent="0.3">
      <c r="A223">
        <v>221</v>
      </c>
      <c r="B223">
        <v>2018</v>
      </c>
      <c r="C223">
        <v>7</v>
      </c>
      <c r="D223" t="s">
        <v>513</v>
      </c>
      <c r="E223" s="40">
        <v>632285103.81478095</v>
      </c>
      <c r="F223" s="34">
        <v>167.17386242951699</v>
      </c>
      <c r="G223" t="s">
        <v>462</v>
      </c>
    </row>
    <row r="224" spans="1:7" x14ac:dyDescent="0.3">
      <c r="A224">
        <v>222</v>
      </c>
      <c r="B224">
        <v>2018</v>
      </c>
      <c r="C224">
        <v>7</v>
      </c>
      <c r="E224" s="40">
        <v>170397351.73281899</v>
      </c>
      <c r="F224" s="34">
        <v>0</v>
      </c>
      <c r="G224" t="s">
        <v>462</v>
      </c>
    </row>
    <row r="225" spans="1:7" x14ac:dyDescent="0.3">
      <c r="A225">
        <v>223</v>
      </c>
      <c r="B225">
        <v>2018</v>
      </c>
      <c r="C225">
        <v>7</v>
      </c>
      <c r="D225" t="s">
        <v>514</v>
      </c>
      <c r="E225" s="40">
        <v>892140772.56039798</v>
      </c>
      <c r="F225" s="34">
        <v>7.8051617354213398</v>
      </c>
      <c r="G225" t="s">
        <v>462</v>
      </c>
    </row>
    <row r="226" spans="1:7" x14ac:dyDescent="0.3">
      <c r="A226">
        <v>224</v>
      </c>
      <c r="B226">
        <v>2018</v>
      </c>
      <c r="C226">
        <v>7</v>
      </c>
      <c r="D226" t="s">
        <v>515</v>
      </c>
      <c r="E226" s="40">
        <v>879882403.52739799</v>
      </c>
      <c r="F226" s="34">
        <v>10.932842770288101</v>
      </c>
      <c r="G226" t="s">
        <v>462</v>
      </c>
    </row>
    <row r="227" spans="1:7" x14ac:dyDescent="0.3">
      <c r="A227">
        <v>225</v>
      </c>
      <c r="B227">
        <v>2018</v>
      </c>
      <c r="C227">
        <v>7</v>
      </c>
      <c r="D227" t="s">
        <v>516</v>
      </c>
      <c r="E227" s="40">
        <v>807895918.10077405</v>
      </c>
      <c r="F227" s="34">
        <v>11.4587182318934</v>
      </c>
      <c r="G227" t="s">
        <v>462</v>
      </c>
    </row>
    <row r="228" spans="1:7" x14ac:dyDescent="0.3">
      <c r="A228">
        <v>226</v>
      </c>
      <c r="B228">
        <v>2018</v>
      </c>
      <c r="C228">
        <v>7</v>
      </c>
      <c r="D228" t="s">
        <v>517</v>
      </c>
      <c r="E228" s="40">
        <v>572891135.03383696</v>
      </c>
      <c r="F228" s="34">
        <v>9.0982071851300308</v>
      </c>
      <c r="G228" t="s">
        <v>462</v>
      </c>
    </row>
    <row r="229" spans="1:7" x14ac:dyDescent="0.3">
      <c r="A229">
        <v>227</v>
      </c>
      <c r="B229">
        <v>2018</v>
      </c>
      <c r="C229">
        <v>7</v>
      </c>
      <c r="D229" t="s">
        <v>518</v>
      </c>
      <c r="E229" s="40">
        <v>674208960.326653</v>
      </c>
      <c r="F229" s="34">
        <v>12.408160122335801</v>
      </c>
      <c r="G229" t="s">
        <v>462</v>
      </c>
    </row>
    <row r="230" spans="1:7" x14ac:dyDescent="0.3">
      <c r="A230">
        <v>228</v>
      </c>
      <c r="B230">
        <v>2018</v>
      </c>
      <c r="C230">
        <v>7</v>
      </c>
      <c r="D230" t="s">
        <v>519</v>
      </c>
      <c r="E230" s="40">
        <v>6302144122.2382202</v>
      </c>
      <c r="F230" s="34">
        <v>8.4771999408178296</v>
      </c>
      <c r="G230" t="s">
        <v>462</v>
      </c>
    </row>
    <row r="231" spans="1:7" x14ac:dyDescent="0.3">
      <c r="A231">
        <v>229</v>
      </c>
      <c r="B231">
        <v>2018</v>
      </c>
      <c r="C231">
        <v>7</v>
      </c>
      <c r="D231" t="s">
        <v>520</v>
      </c>
      <c r="E231" s="40">
        <v>7349764963.0592299</v>
      </c>
      <c r="F231" s="34">
        <v>78.535934073957407</v>
      </c>
      <c r="G231" t="s">
        <v>462</v>
      </c>
    </row>
    <row r="232" spans="1:7" x14ac:dyDescent="0.3">
      <c r="A232">
        <v>230</v>
      </c>
      <c r="B232">
        <v>2018</v>
      </c>
      <c r="C232">
        <v>7</v>
      </c>
      <c r="D232" t="s">
        <v>521</v>
      </c>
      <c r="E232" s="40">
        <v>2807295723.03092</v>
      </c>
      <c r="F232" s="34">
        <v>6.4342049410272502</v>
      </c>
      <c r="G232" t="s">
        <v>462</v>
      </c>
    </row>
    <row r="233" spans="1:7" x14ac:dyDescent="0.3">
      <c r="A233">
        <v>231</v>
      </c>
      <c r="B233">
        <v>2018</v>
      </c>
      <c r="C233">
        <v>7</v>
      </c>
      <c r="D233" t="s">
        <v>522</v>
      </c>
      <c r="E233" s="40">
        <v>788418057.77379298</v>
      </c>
      <c r="F233" s="34">
        <v>230.39166557622599</v>
      </c>
      <c r="G233" t="s">
        <v>462</v>
      </c>
    </row>
    <row r="234" spans="1:7" x14ac:dyDescent="0.3">
      <c r="A234">
        <v>232</v>
      </c>
      <c r="B234">
        <v>2018</v>
      </c>
      <c r="C234">
        <v>7</v>
      </c>
      <c r="D234" t="s">
        <v>523</v>
      </c>
      <c r="E234" s="40">
        <v>6157060053.8993101</v>
      </c>
      <c r="F234" s="34">
        <v>34.156778927969299</v>
      </c>
      <c r="G234" t="s">
        <v>462</v>
      </c>
    </row>
    <row r="235" spans="1:7" x14ac:dyDescent="0.3">
      <c r="A235">
        <v>233</v>
      </c>
      <c r="B235">
        <v>2018</v>
      </c>
      <c r="C235">
        <v>7</v>
      </c>
      <c r="D235" t="s">
        <v>524</v>
      </c>
      <c r="E235" s="40">
        <v>1712578914.74523</v>
      </c>
      <c r="F235" s="34">
        <v>81.878602252983001</v>
      </c>
      <c r="G235" t="s">
        <v>462</v>
      </c>
    </row>
    <row r="236" spans="1:7" x14ac:dyDescent="0.3">
      <c r="A236">
        <v>234</v>
      </c>
      <c r="B236">
        <v>2018</v>
      </c>
      <c r="C236">
        <v>7</v>
      </c>
      <c r="D236" t="s">
        <v>525</v>
      </c>
      <c r="E236" s="40">
        <v>1304389226.7879901</v>
      </c>
      <c r="F236" s="34">
        <v>155.535281096798</v>
      </c>
      <c r="G236" t="s">
        <v>462</v>
      </c>
    </row>
    <row r="237" spans="1:7" x14ac:dyDescent="0.3">
      <c r="A237">
        <v>235</v>
      </c>
      <c r="B237">
        <v>2018</v>
      </c>
      <c r="C237">
        <v>7</v>
      </c>
      <c r="D237" t="s">
        <v>526</v>
      </c>
      <c r="E237" s="40">
        <v>1050405127.63638</v>
      </c>
      <c r="F237" s="34">
        <v>83.774213500600496</v>
      </c>
      <c r="G237" t="s">
        <v>462</v>
      </c>
    </row>
    <row r="238" spans="1:7" x14ac:dyDescent="0.3">
      <c r="A238">
        <v>236</v>
      </c>
      <c r="B238">
        <v>2018</v>
      </c>
      <c r="C238">
        <v>7</v>
      </c>
      <c r="D238" t="s">
        <v>527</v>
      </c>
      <c r="E238" s="40">
        <v>4109588598.75948</v>
      </c>
      <c r="F238" s="34">
        <v>86.566035591928596</v>
      </c>
      <c r="G238" t="s">
        <v>462</v>
      </c>
    </row>
    <row r="239" spans="1:7" x14ac:dyDescent="0.3">
      <c r="A239">
        <v>237</v>
      </c>
      <c r="B239">
        <v>2018</v>
      </c>
      <c r="C239">
        <v>7</v>
      </c>
      <c r="D239" t="s">
        <v>528</v>
      </c>
      <c r="E239" s="40">
        <v>187712077.197236</v>
      </c>
      <c r="F239" s="34">
        <v>135.21920514940001</v>
      </c>
      <c r="G239" t="s">
        <v>462</v>
      </c>
    </row>
    <row r="240" spans="1:7" x14ac:dyDescent="0.3">
      <c r="A240">
        <v>238</v>
      </c>
      <c r="B240">
        <v>2018</v>
      </c>
      <c r="C240">
        <v>8</v>
      </c>
      <c r="D240" t="s">
        <v>495</v>
      </c>
      <c r="E240" s="40">
        <v>538829451.73819995</v>
      </c>
      <c r="F240" s="34">
        <v>103.63315020386101</v>
      </c>
      <c r="G240" t="s">
        <v>462</v>
      </c>
    </row>
    <row r="241" spans="1:7" x14ac:dyDescent="0.3">
      <c r="A241">
        <v>239</v>
      </c>
      <c r="B241">
        <v>2018</v>
      </c>
      <c r="C241">
        <v>8</v>
      </c>
      <c r="D241" t="s">
        <v>496</v>
      </c>
      <c r="E241" s="40">
        <v>329669436.07159501</v>
      </c>
      <c r="F241" s="34">
        <v>59.057450773036301</v>
      </c>
      <c r="G241" t="s">
        <v>462</v>
      </c>
    </row>
    <row r="242" spans="1:7" x14ac:dyDescent="0.3">
      <c r="A242">
        <v>240</v>
      </c>
      <c r="B242">
        <v>2018</v>
      </c>
      <c r="C242">
        <v>8</v>
      </c>
      <c r="D242" t="s">
        <v>497</v>
      </c>
      <c r="E242" s="40">
        <v>477600716.67271</v>
      </c>
      <c r="F242" s="34">
        <v>71.964087996981107</v>
      </c>
      <c r="G242" t="s">
        <v>462</v>
      </c>
    </row>
    <row r="243" spans="1:7" x14ac:dyDescent="0.3">
      <c r="A243">
        <v>241</v>
      </c>
      <c r="B243">
        <v>2018</v>
      </c>
      <c r="C243">
        <v>8</v>
      </c>
      <c r="D243" t="s">
        <v>498</v>
      </c>
      <c r="E243" s="40">
        <v>257796283.745581</v>
      </c>
      <c r="F243" s="34">
        <v>51.551727428076198</v>
      </c>
      <c r="G243" t="s">
        <v>462</v>
      </c>
    </row>
    <row r="244" spans="1:7" x14ac:dyDescent="0.3">
      <c r="A244">
        <v>242</v>
      </c>
      <c r="B244">
        <v>2018</v>
      </c>
      <c r="C244">
        <v>8</v>
      </c>
      <c r="D244" t="s">
        <v>499</v>
      </c>
      <c r="E244" s="40">
        <v>833128860.04000998</v>
      </c>
      <c r="F244" s="34">
        <v>43.346251136361701</v>
      </c>
      <c r="G244" t="s">
        <v>462</v>
      </c>
    </row>
    <row r="245" spans="1:7" x14ac:dyDescent="0.3">
      <c r="A245">
        <v>243</v>
      </c>
      <c r="B245">
        <v>2018</v>
      </c>
      <c r="C245">
        <v>8</v>
      </c>
      <c r="D245" t="s">
        <v>500</v>
      </c>
      <c r="E245" s="40">
        <v>700835369.21509898</v>
      </c>
      <c r="F245" s="34">
        <v>24.4922416457397</v>
      </c>
      <c r="G245" t="s">
        <v>462</v>
      </c>
    </row>
    <row r="246" spans="1:7" x14ac:dyDescent="0.3">
      <c r="A246">
        <v>244</v>
      </c>
      <c r="B246">
        <v>2018</v>
      </c>
      <c r="C246">
        <v>8</v>
      </c>
      <c r="D246" t="s">
        <v>501</v>
      </c>
      <c r="E246" s="40">
        <v>1795071606.8408</v>
      </c>
      <c r="F246" s="34">
        <v>9.2471083330874499</v>
      </c>
      <c r="G246" t="s">
        <v>462</v>
      </c>
    </row>
    <row r="247" spans="1:7" x14ac:dyDescent="0.3">
      <c r="A247">
        <v>245</v>
      </c>
      <c r="B247">
        <v>2018</v>
      </c>
      <c r="C247">
        <v>8</v>
      </c>
      <c r="D247" t="s">
        <v>502</v>
      </c>
      <c r="E247" s="40">
        <v>10046150688.1397</v>
      </c>
      <c r="F247" s="34">
        <v>4.88568032004794</v>
      </c>
      <c r="G247" t="s">
        <v>462</v>
      </c>
    </row>
    <row r="248" spans="1:7" x14ac:dyDescent="0.3">
      <c r="A248">
        <v>246</v>
      </c>
      <c r="B248">
        <v>2018</v>
      </c>
      <c r="C248">
        <v>8</v>
      </c>
      <c r="D248" t="s">
        <v>503</v>
      </c>
      <c r="E248" s="40">
        <v>3161364612.4783401</v>
      </c>
      <c r="F248" s="34">
        <v>4.5704241261599101</v>
      </c>
      <c r="G248" t="s">
        <v>462</v>
      </c>
    </row>
    <row r="249" spans="1:7" x14ac:dyDescent="0.3">
      <c r="A249">
        <v>247</v>
      </c>
      <c r="B249">
        <v>2018</v>
      </c>
      <c r="C249">
        <v>8</v>
      </c>
      <c r="D249" t="s">
        <v>504</v>
      </c>
      <c r="E249" s="40">
        <v>314580284.56420898</v>
      </c>
      <c r="F249" s="34">
        <v>83.018913173110306</v>
      </c>
      <c r="G249" t="s">
        <v>462</v>
      </c>
    </row>
    <row r="250" spans="1:7" x14ac:dyDescent="0.3">
      <c r="A250">
        <v>248</v>
      </c>
      <c r="B250">
        <v>2018</v>
      </c>
      <c r="C250">
        <v>8</v>
      </c>
      <c r="D250" t="s">
        <v>505</v>
      </c>
      <c r="E250" s="40">
        <v>396913777.44862098</v>
      </c>
      <c r="F250" s="34">
        <v>53.528879098464301</v>
      </c>
      <c r="G250" t="s">
        <v>462</v>
      </c>
    </row>
    <row r="251" spans="1:7" x14ac:dyDescent="0.3">
      <c r="A251">
        <v>249</v>
      </c>
      <c r="B251">
        <v>2018</v>
      </c>
      <c r="C251">
        <v>8</v>
      </c>
      <c r="D251" t="s">
        <v>506</v>
      </c>
      <c r="E251" s="40">
        <v>811283882.05878198</v>
      </c>
      <c r="F251" s="34">
        <v>15.515206206259201</v>
      </c>
      <c r="G251" t="s">
        <v>462</v>
      </c>
    </row>
    <row r="252" spans="1:7" x14ac:dyDescent="0.3">
      <c r="A252">
        <v>250</v>
      </c>
      <c r="B252">
        <v>2018</v>
      </c>
      <c r="C252">
        <v>8</v>
      </c>
      <c r="D252" t="s">
        <v>507</v>
      </c>
      <c r="E252" s="40">
        <v>827356563.50408602</v>
      </c>
      <c r="F252" s="34">
        <v>7.7748939284509202</v>
      </c>
      <c r="G252" t="s">
        <v>462</v>
      </c>
    </row>
    <row r="253" spans="1:7" x14ac:dyDescent="0.3">
      <c r="A253">
        <v>251</v>
      </c>
      <c r="B253">
        <v>2018</v>
      </c>
      <c r="C253">
        <v>8</v>
      </c>
      <c r="D253" t="s">
        <v>508</v>
      </c>
      <c r="E253" s="40">
        <v>4220946584.3996902</v>
      </c>
      <c r="F253" s="34">
        <v>13.4172074546779</v>
      </c>
      <c r="G253" t="s">
        <v>462</v>
      </c>
    </row>
    <row r="254" spans="1:7" x14ac:dyDescent="0.3">
      <c r="A254">
        <v>252</v>
      </c>
      <c r="B254">
        <v>2018</v>
      </c>
      <c r="C254">
        <v>8</v>
      </c>
      <c r="D254" t="s">
        <v>509</v>
      </c>
      <c r="E254" s="40">
        <v>2959607197.2367201</v>
      </c>
      <c r="F254" s="34">
        <v>53.059616375930503</v>
      </c>
      <c r="G254" t="s">
        <v>462</v>
      </c>
    </row>
    <row r="255" spans="1:7" x14ac:dyDescent="0.3">
      <c r="A255">
        <v>253</v>
      </c>
      <c r="B255">
        <v>2018</v>
      </c>
      <c r="C255">
        <v>8</v>
      </c>
      <c r="D255" t="s">
        <v>511</v>
      </c>
      <c r="E255" s="40">
        <v>2510603854.2291598</v>
      </c>
      <c r="F255" s="34">
        <v>28.459929579466198</v>
      </c>
      <c r="G255" t="s">
        <v>462</v>
      </c>
    </row>
    <row r="256" spans="1:7" x14ac:dyDescent="0.3">
      <c r="A256">
        <v>254</v>
      </c>
      <c r="B256">
        <v>2018</v>
      </c>
      <c r="C256">
        <v>8</v>
      </c>
      <c r="D256" t="s">
        <v>512</v>
      </c>
      <c r="E256" s="40">
        <v>926083821.65156698</v>
      </c>
      <c r="F256" s="34">
        <v>14.2882398290152</v>
      </c>
      <c r="G256" t="s">
        <v>462</v>
      </c>
    </row>
    <row r="257" spans="1:7" x14ac:dyDescent="0.3">
      <c r="A257">
        <v>255</v>
      </c>
      <c r="B257">
        <v>2018</v>
      </c>
      <c r="C257">
        <v>8</v>
      </c>
      <c r="D257" t="s">
        <v>513</v>
      </c>
      <c r="E257" s="40">
        <v>632285103.81478095</v>
      </c>
      <c r="F257" s="34">
        <v>73.357259111039696</v>
      </c>
      <c r="G257" t="s">
        <v>462</v>
      </c>
    </row>
    <row r="258" spans="1:7" x14ac:dyDescent="0.3">
      <c r="A258">
        <v>256</v>
      </c>
      <c r="B258">
        <v>2018</v>
      </c>
      <c r="C258">
        <v>8</v>
      </c>
      <c r="E258" s="40">
        <v>170397351.73281899</v>
      </c>
      <c r="F258" s="34">
        <v>0.45989107600743001</v>
      </c>
      <c r="G258" t="s">
        <v>462</v>
      </c>
    </row>
    <row r="259" spans="1:7" x14ac:dyDescent="0.3">
      <c r="A259">
        <v>257</v>
      </c>
      <c r="B259">
        <v>2018</v>
      </c>
      <c r="C259">
        <v>8</v>
      </c>
      <c r="D259" t="s">
        <v>514</v>
      </c>
      <c r="E259" s="40">
        <v>892140772.56039798</v>
      </c>
      <c r="F259" s="34">
        <v>12.1389081291574</v>
      </c>
      <c r="G259" t="s">
        <v>462</v>
      </c>
    </row>
    <row r="260" spans="1:7" x14ac:dyDescent="0.3">
      <c r="A260">
        <v>258</v>
      </c>
      <c r="B260">
        <v>2018</v>
      </c>
      <c r="C260">
        <v>8</v>
      </c>
      <c r="D260" t="s">
        <v>515</v>
      </c>
      <c r="E260" s="40">
        <v>879882403.52739799</v>
      </c>
      <c r="F260" s="34">
        <v>12.547925666248201</v>
      </c>
      <c r="G260" t="s">
        <v>462</v>
      </c>
    </row>
    <row r="261" spans="1:7" x14ac:dyDescent="0.3">
      <c r="A261">
        <v>259</v>
      </c>
      <c r="B261">
        <v>2018</v>
      </c>
      <c r="C261">
        <v>8</v>
      </c>
      <c r="D261" t="s">
        <v>516</v>
      </c>
      <c r="E261" s="40">
        <v>807895918.10077405</v>
      </c>
      <c r="F261" s="34">
        <v>12.2603222471175</v>
      </c>
      <c r="G261" t="s">
        <v>462</v>
      </c>
    </row>
    <row r="262" spans="1:7" x14ac:dyDescent="0.3">
      <c r="A262">
        <v>260</v>
      </c>
      <c r="B262">
        <v>2018</v>
      </c>
      <c r="C262">
        <v>8</v>
      </c>
      <c r="D262" t="s">
        <v>517</v>
      </c>
      <c r="E262" s="40">
        <v>572891135.03383696</v>
      </c>
      <c r="F262" s="34">
        <v>9.8682545915783599</v>
      </c>
      <c r="G262" t="s">
        <v>462</v>
      </c>
    </row>
    <row r="263" spans="1:7" x14ac:dyDescent="0.3">
      <c r="A263">
        <v>261</v>
      </c>
      <c r="B263">
        <v>2018</v>
      </c>
      <c r="C263">
        <v>8</v>
      </c>
      <c r="D263" t="s">
        <v>518</v>
      </c>
      <c r="E263" s="40">
        <v>674208960.326653</v>
      </c>
      <c r="F263" s="34">
        <v>15.966256001310301</v>
      </c>
      <c r="G263" t="s">
        <v>462</v>
      </c>
    </row>
    <row r="264" spans="1:7" x14ac:dyDescent="0.3">
      <c r="A264">
        <v>262</v>
      </c>
      <c r="B264">
        <v>2018</v>
      </c>
      <c r="C264">
        <v>8</v>
      </c>
      <c r="D264" t="s">
        <v>519</v>
      </c>
      <c r="E264" s="40">
        <v>6302144122.2382202</v>
      </c>
      <c r="F264" s="34">
        <v>11.484598776582599</v>
      </c>
      <c r="G264" t="s">
        <v>462</v>
      </c>
    </row>
    <row r="265" spans="1:7" x14ac:dyDescent="0.3">
      <c r="A265">
        <v>263</v>
      </c>
      <c r="B265">
        <v>2018</v>
      </c>
      <c r="C265">
        <v>8</v>
      </c>
      <c r="D265" t="s">
        <v>520</v>
      </c>
      <c r="E265" s="40">
        <v>7349764963.0592299</v>
      </c>
      <c r="F265" s="34">
        <v>36.853914930924198</v>
      </c>
      <c r="G265" t="s">
        <v>462</v>
      </c>
    </row>
    <row r="266" spans="1:7" x14ac:dyDescent="0.3">
      <c r="A266">
        <v>264</v>
      </c>
      <c r="B266">
        <v>2018</v>
      </c>
      <c r="C266">
        <v>8</v>
      </c>
      <c r="D266" t="s">
        <v>521</v>
      </c>
      <c r="E266" s="40">
        <v>2807295723.03092</v>
      </c>
      <c r="F266" s="34">
        <v>11.7422149816079</v>
      </c>
      <c r="G266" t="s">
        <v>462</v>
      </c>
    </row>
    <row r="267" spans="1:7" x14ac:dyDescent="0.3">
      <c r="A267">
        <v>265</v>
      </c>
      <c r="B267">
        <v>2018</v>
      </c>
      <c r="C267">
        <v>8</v>
      </c>
      <c r="D267" t="s">
        <v>522</v>
      </c>
      <c r="E267" s="40">
        <v>788418057.77379298</v>
      </c>
      <c r="F267" s="34">
        <v>102.19141727725901</v>
      </c>
      <c r="G267" t="s">
        <v>462</v>
      </c>
    </row>
    <row r="268" spans="1:7" x14ac:dyDescent="0.3">
      <c r="A268">
        <v>266</v>
      </c>
      <c r="B268">
        <v>2018</v>
      </c>
      <c r="C268">
        <v>8</v>
      </c>
      <c r="D268" t="s">
        <v>523</v>
      </c>
      <c r="E268" s="40">
        <v>6157060053.8993101</v>
      </c>
      <c r="F268" s="34">
        <v>26.973652089208699</v>
      </c>
      <c r="G268" t="s">
        <v>462</v>
      </c>
    </row>
    <row r="269" spans="1:7" x14ac:dyDescent="0.3">
      <c r="A269">
        <v>267</v>
      </c>
      <c r="B269">
        <v>2018</v>
      </c>
      <c r="C269">
        <v>8</v>
      </c>
      <c r="D269" t="s">
        <v>524</v>
      </c>
      <c r="E269" s="40">
        <v>1712578914.74523</v>
      </c>
      <c r="F269" s="34">
        <v>58.578482260026703</v>
      </c>
      <c r="G269" t="s">
        <v>462</v>
      </c>
    </row>
    <row r="270" spans="1:7" x14ac:dyDescent="0.3">
      <c r="A270">
        <v>268</v>
      </c>
      <c r="B270">
        <v>2018</v>
      </c>
      <c r="C270">
        <v>8</v>
      </c>
      <c r="D270" t="s">
        <v>525</v>
      </c>
      <c r="E270" s="40">
        <v>1304389226.7879901</v>
      </c>
      <c r="F270" s="34">
        <v>67.161036900926803</v>
      </c>
      <c r="G270" t="s">
        <v>462</v>
      </c>
    </row>
    <row r="271" spans="1:7" x14ac:dyDescent="0.3">
      <c r="A271">
        <v>269</v>
      </c>
      <c r="B271">
        <v>2018</v>
      </c>
      <c r="C271">
        <v>8</v>
      </c>
      <c r="D271" t="s">
        <v>526</v>
      </c>
      <c r="E271" s="40">
        <v>1050405127.63638</v>
      </c>
      <c r="F271" s="34">
        <v>55.245734034130301</v>
      </c>
      <c r="G271" t="s">
        <v>462</v>
      </c>
    </row>
    <row r="272" spans="1:7" x14ac:dyDescent="0.3">
      <c r="A272">
        <v>270</v>
      </c>
      <c r="B272">
        <v>2018</v>
      </c>
      <c r="C272">
        <v>8</v>
      </c>
      <c r="D272" t="s">
        <v>527</v>
      </c>
      <c r="E272" s="40">
        <v>4109588598.75948</v>
      </c>
      <c r="F272" s="34">
        <v>45.832381102392702</v>
      </c>
      <c r="G272" t="s">
        <v>462</v>
      </c>
    </row>
    <row r="273" spans="1:7" x14ac:dyDescent="0.3">
      <c r="A273">
        <v>271</v>
      </c>
      <c r="B273">
        <v>2018</v>
      </c>
      <c r="C273">
        <v>8</v>
      </c>
      <c r="D273" t="s">
        <v>528</v>
      </c>
      <c r="E273" s="40">
        <v>187712077.197236</v>
      </c>
      <c r="F273" s="34">
        <v>67.337767687575095</v>
      </c>
      <c r="G273" t="s">
        <v>462</v>
      </c>
    </row>
    <row r="274" spans="1:7" x14ac:dyDescent="0.3">
      <c r="A274">
        <v>272</v>
      </c>
      <c r="B274">
        <v>2018</v>
      </c>
      <c r="C274">
        <v>9</v>
      </c>
      <c r="D274" t="s">
        <v>495</v>
      </c>
      <c r="E274" s="40">
        <v>538829451.73819995</v>
      </c>
      <c r="F274" s="34">
        <v>47.870341353579001</v>
      </c>
      <c r="G274" t="s">
        <v>462</v>
      </c>
    </row>
    <row r="275" spans="1:7" x14ac:dyDescent="0.3">
      <c r="A275">
        <v>273</v>
      </c>
      <c r="B275">
        <v>2018</v>
      </c>
      <c r="C275">
        <v>9</v>
      </c>
      <c r="D275" t="s">
        <v>496</v>
      </c>
      <c r="E275" s="40">
        <v>329669436.07159501</v>
      </c>
      <c r="F275" s="34">
        <v>26.518324680118099</v>
      </c>
      <c r="G275" t="s">
        <v>462</v>
      </c>
    </row>
    <row r="276" spans="1:7" x14ac:dyDescent="0.3">
      <c r="A276">
        <v>274</v>
      </c>
      <c r="B276">
        <v>2018</v>
      </c>
      <c r="C276">
        <v>9</v>
      </c>
      <c r="D276" t="s">
        <v>497</v>
      </c>
      <c r="E276" s="40">
        <v>477600716.67271</v>
      </c>
      <c r="F276" s="34">
        <v>30.0415662595708</v>
      </c>
      <c r="G276" t="s">
        <v>462</v>
      </c>
    </row>
    <row r="277" spans="1:7" x14ac:dyDescent="0.3">
      <c r="A277">
        <v>275</v>
      </c>
      <c r="B277">
        <v>2018</v>
      </c>
      <c r="C277">
        <v>9</v>
      </c>
      <c r="D277" t="s">
        <v>498</v>
      </c>
      <c r="E277" s="40">
        <v>257796283.745581</v>
      </c>
      <c r="F277" s="34">
        <v>23.2507886052041</v>
      </c>
      <c r="G277" t="s">
        <v>462</v>
      </c>
    </row>
    <row r="278" spans="1:7" x14ac:dyDescent="0.3">
      <c r="A278">
        <v>276</v>
      </c>
      <c r="B278">
        <v>2018</v>
      </c>
      <c r="C278">
        <v>9</v>
      </c>
      <c r="D278" t="s">
        <v>499</v>
      </c>
      <c r="E278" s="40">
        <v>833128860.04000998</v>
      </c>
      <c r="F278" s="34">
        <v>19.803713521679501</v>
      </c>
      <c r="G278" t="s">
        <v>462</v>
      </c>
    </row>
    <row r="279" spans="1:7" x14ac:dyDescent="0.3">
      <c r="A279">
        <v>277</v>
      </c>
      <c r="B279">
        <v>2018</v>
      </c>
      <c r="C279">
        <v>9</v>
      </c>
      <c r="D279" t="s">
        <v>500</v>
      </c>
      <c r="E279" s="40">
        <v>700835369.21509898</v>
      </c>
      <c r="F279" s="34">
        <v>18.888296814223501</v>
      </c>
      <c r="G279" t="s">
        <v>462</v>
      </c>
    </row>
    <row r="280" spans="1:7" x14ac:dyDescent="0.3">
      <c r="A280">
        <v>278</v>
      </c>
      <c r="B280">
        <v>2018</v>
      </c>
      <c r="C280">
        <v>9</v>
      </c>
      <c r="D280" t="s">
        <v>501</v>
      </c>
      <c r="E280" s="40">
        <v>1795071606.8408</v>
      </c>
      <c r="F280" s="34">
        <v>12.6159462549307</v>
      </c>
      <c r="G280" t="s">
        <v>462</v>
      </c>
    </row>
    <row r="281" spans="1:7" x14ac:dyDescent="0.3">
      <c r="A281">
        <v>279</v>
      </c>
      <c r="B281">
        <v>2018</v>
      </c>
      <c r="C281">
        <v>9</v>
      </c>
      <c r="D281" t="s">
        <v>502</v>
      </c>
      <c r="E281" s="40">
        <v>10046150688.1397</v>
      </c>
      <c r="F281" s="34">
        <v>2.05319143100682</v>
      </c>
      <c r="G281" t="s">
        <v>462</v>
      </c>
    </row>
    <row r="282" spans="1:7" x14ac:dyDescent="0.3">
      <c r="A282">
        <v>280</v>
      </c>
      <c r="B282">
        <v>2018</v>
      </c>
      <c r="C282">
        <v>9</v>
      </c>
      <c r="D282" t="s">
        <v>503</v>
      </c>
      <c r="E282" s="40">
        <v>3161364612.4783401</v>
      </c>
      <c r="F282" s="34">
        <v>1.7230686198432199</v>
      </c>
      <c r="G282" t="s">
        <v>462</v>
      </c>
    </row>
    <row r="283" spans="1:7" x14ac:dyDescent="0.3">
      <c r="A283">
        <v>281</v>
      </c>
      <c r="B283">
        <v>2018</v>
      </c>
      <c r="C283">
        <v>9</v>
      </c>
      <c r="D283" t="s">
        <v>504</v>
      </c>
      <c r="E283" s="40">
        <v>314580284.56420898</v>
      </c>
      <c r="F283" s="34">
        <v>38.695940384028901</v>
      </c>
      <c r="G283" t="s">
        <v>462</v>
      </c>
    </row>
    <row r="284" spans="1:7" x14ac:dyDescent="0.3">
      <c r="A284">
        <v>282</v>
      </c>
      <c r="B284">
        <v>2018</v>
      </c>
      <c r="C284">
        <v>9</v>
      </c>
      <c r="D284" t="s">
        <v>505</v>
      </c>
      <c r="E284" s="40">
        <v>396913777.44862098</v>
      </c>
      <c r="F284" s="34">
        <v>23.614152448931801</v>
      </c>
      <c r="G284" t="s">
        <v>462</v>
      </c>
    </row>
    <row r="285" spans="1:7" x14ac:dyDescent="0.3">
      <c r="A285">
        <v>283</v>
      </c>
      <c r="B285">
        <v>2018</v>
      </c>
      <c r="C285">
        <v>9</v>
      </c>
      <c r="D285" t="s">
        <v>506</v>
      </c>
      <c r="E285" s="40">
        <v>811283882.05878198</v>
      </c>
      <c r="F285" s="34">
        <v>4.1555222710203603</v>
      </c>
      <c r="G285" t="s">
        <v>462</v>
      </c>
    </row>
    <row r="286" spans="1:7" x14ac:dyDescent="0.3">
      <c r="A286">
        <v>284</v>
      </c>
      <c r="B286">
        <v>2018</v>
      </c>
      <c r="C286">
        <v>9</v>
      </c>
      <c r="D286" t="s">
        <v>507</v>
      </c>
      <c r="E286" s="40">
        <v>827356563.50408602</v>
      </c>
      <c r="F286" s="34">
        <v>8.4796619990397098E-3</v>
      </c>
      <c r="G286" t="s">
        <v>462</v>
      </c>
    </row>
    <row r="287" spans="1:7" x14ac:dyDescent="0.3">
      <c r="A287">
        <v>285</v>
      </c>
      <c r="B287">
        <v>2018</v>
      </c>
      <c r="C287">
        <v>9</v>
      </c>
      <c r="D287" t="s">
        <v>508</v>
      </c>
      <c r="E287" s="40">
        <v>4220946584.3996902</v>
      </c>
      <c r="F287" s="34">
        <v>16.438832921466201</v>
      </c>
      <c r="G287" t="s">
        <v>462</v>
      </c>
    </row>
    <row r="288" spans="1:7" x14ac:dyDescent="0.3">
      <c r="A288">
        <v>286</v>
      </c>
      <c r="B288">
        <v>2018</v>
      </c>
      <c r="C288">
        <v>9</v>
      </c>
      <c r="D288" t="s">
        <v>509</v>
      </c>
      <c r="E288" s="40">
        <v>2959607197.2367201</v>
      </c>
      <c r="F288" s="34">
        <v>73.316994149373201</v>
      </c>
      <c r="G288" t="s">
        <v>462</v>
      </c>
    </row>
    <row r="289" spans="1:7" x14ac:dyDescent="0.3">
      <c r="A289">
        <v>287</v>
      </c>
      <c r="B289">
        <v>2018</v>
      </c>
      <c r="C289">
        <v>9</v>
      </c>
      <c r="D289" t="s">
        <v>511</v>
      </c>
      <c r="E289" s="40">
        <v>2510603854.2291598</v>
      </c>
      <c r="F289" s="34">
        <v>41.710792680780699</v>
      </c>
      <c r="G289" t="s">
        <v>462</v>
      </c>
    </row>
    <row r="290" spans="1:7" x14ac:dyDescent="0.3">
      <c r="A290">
        <v>288</v>
      </c>
      <c r="B290">
        <v>2018</v>
      </c>
      <c r="C290">
        <v>9</v>
      </c>
      <c r="D290" t="s">
        <v>512</v>
      </c>
      <c r="E290" s="40">
        <v>926083821.65156698</v>
      </c>
      <c r="F290" s="34">
        <v>31.518223166402901</v>
      </c>
      <c r="G290" t="s">
        <v>462</v>
      </c>
    </row>
    <row r="291" spans="1:7" x14ac:dyDescent="0.3">
      <c r="A291">
        <v>289</v>
      </c>
      <c r="B291">
        <v>2018</v>
      </c>
      <c r="C291">
        <v>9</v>
      </c>
      <c r="D291" t="s">
        <v>513</v>
      </c>
      <c r="E291" s="40">
        <v>632285103.81478095</v>
      </c>
      <c r="F291" s="34">
        <v>99.110307596844194</v>
      </c>
      <c r="G291" t="s">
        <v>462</v>
      </c>
    </row>
    <row r="292" spans="1:7" x14ac:dyDescent="0.3">
      <c r="A292">
        <v>290</v>
      </c>
      <c r="B292">
        <v>2018</v>
      </c>
      <c r="C292">
        <v>9</v>
      </c>
      <c r="E292" s="40">
        <v>170397351.73281899</v>
      </c>
      <c r="F292" s="34">
        <v>0</v>
      </c>
      <c r="G292" t="s">
        <v>462</v>
      </c>
    </row>
    <row r="293" spans="1:7" x14ac:dyDescent="0.3">
      <c r="A293">
        <v>291</v>
      </c>
      <c r="B293">
        <v>2018</v>
      </c>
      <c r="C293">
        <v>9</v>
      </c>
      <c r="D293" t="s">
        <v>514</v>
      </c>
      <c r="E293" s="40">
        <v>892140772.56039798</v>
      </c>
      <c r="F293" s="34">
        <v>11.071025444836501</v>
      </c>
      <c r="G293" t="s">
        <v>462</v>
      </c>
    </row>
    <row r="294" spans="1:7" x14ac:dyDescent="0.3">
      <c r="A294">
        <v>292</v>
      </c>
      <c r="B294">
        <v>2018</v>
      </c>
      <c r="C294">
        <v>9</v>
      </c>
      <c r="D294" t="s">
        <v>515</v>
      </c>
      <c r="E294" s="40">
        <v>879882403.52739799</v>
      </c>
      <c r="F294" s="34">
        <v>6.2532491356058104</v>
      </c>
      <c r="G294" t="s">
        <v>462</v>
      </c>
    </row>
    <row r="295" spans="1:7" x14ac:dyDescent="0.3">
      <c r="A295">
        <v>293</v>
      </c>
      <c r="B295">
        <v>2018</v>
      </c>
      <c r="C295">
        <v>9</v>
      </c>
      <c r="D295" t="s">
        <v>516</v>
      </c>
      <c r="E295" s="40">
        <v>807895918.10077405</v>
      </c>
      <c r="F295" s="34">
        <v>2.5601027217021501</v>
      </c>
      <c r="G295" t="s">
        <v>462</v>
      </c>
    </row>
    <row r="296" spans="1:7" x14ac:dyDescent="0.3">
      <c r="A296">
        <v>294</v>
      </c>
      <c r="B296">
        <v>2018</v>
      </c>
      <c r="C296">
        <v>9</v>
      </c>
      <c r="D296" t="s">
        <v>517</v>
      </c>
      <c r="E296" s="40">
        <v>572891135.03383696</v>
      </c>
      <c r="F296" s="34">
        <v>1.4905551466870799</v>
      </c>
      <c r="G296" t="s">
        <v>462</v>
      </c>
    </row>
    <row r="297" spans="1:7" x14ac:dyDescent="0.3">
      <c r="A297">
        <v>295</v>
      </c>
      <c r="B297">
        <v>2018</v>
      </c>
      <c r="C297">
        <v>9</v>
      </c>
      <c r="D297" t="s">
        <v>518</v>
      </c>
      <c r="E297" s="40">
        <v>674208960.326653</v>
      </c>
      <c r="F297" s="34">
        <v>8.8481156516977304</v>
      </c>
      <c r="G297" t="s">
        <v>462</v>
      </c>
    </row>
    <row r="298" spans="1:7" x14ac:dyDescent="0.3">
      <c r="A298">
        <v>296</v>
      </c>
      <c r="B298">
        <v>2018</v>
      </c>
      <c r="C298">
        <v>9</v>
      </c>
      <c r="D298" t="s">
        <v>519</v>
      </c>
      <c r="E298" s="40">
        <v>6302144122.2382202</v>
      </c>
      <c r="F298" s="34">
        <v>14.160403603089399</v>
      </c>
      <c r="G298" t="s">
        <v>462</v>
      </c>
    </row>
    <row r="299" spans="1:7" x14ac:dyDescent="0.3">
      <c r="A299">
        <v>297</v>
      </c>
      <c r="B299">
        <v>2018</v>
      </c>
      <c r="C299">
        <v>9</v>
      </c>
      <c r="D299" t="s">
        <v>520</v>
      </c>
      <c r="E299" s="40">
        <v>7349764963.0592299</v>
      </c>
      <c r="F299" s="34">
        <v>48.461020713037797</v>
      </c>
      <c r="G299" t="s">
        <v>462</v>
      </c>
    </row>
    <row r="300" spans="1:7" x14ac:dyDescent="0.3">
      <c r="A300">
        <v>298</v>
      </c>
      <c r="B300">
        <v>2018</v>
      </c>
      <c r="C300">
        <v>9</v>
      </c>
      <c r="D300" t="s">
        <v>521</v>
      </c>
      <c r="E300" s="40">
        <v>2807295723.03092</v>
      </c>
      <c r="F300" s="34">
        <v>20.871631590399101</v>
      </c>
      <c r="G300" t="s">
        <v>462</v>
      </c>
    </row>
    <row r="301" spans="1:7" x14ac:dyDescent="0.3">
      <c r="A301">
        <v>299</v>
      </c>
      <c r="B301">
        <v>2018</v>
      </c>
      <c r="C301">
        <v>9</v>
      </c>
      <c r="D301" t="s">
        <v>522</v>
      </c>
      <c r="E301" s="40">
        <v>788418057.77379298</v>
      </c>
      <c r="F301" s="34">
        <v>89.926512385713195</v>
      </c>
      <c r="G301" t="s">
        <v>462</v>
      </c>
    </row>
    <row r="302" spans="1:7" x14ac:dyDescent="0.3">
      <c r="A302">
        <v>300</v>
      </c>
      <c r="B302">
        <v>2018</v>
      </c>
      <c r="C302">
        <v>9</v>
      </c>
      <c r="D302" t="s">
        <v>523</v>
      </c>
      <c r="E302" s="40">
        <v>6157060053.8993101</v>
      </c>
      <c r="F302" s="34">
        <v>38.937194650380597</v>
      </c>
      <c r="G302" t="s">
        <v>462</v>
      </c>
    </row>
    <row r="303" spans="1:7" x14ac:dyDescent="0.3">
      <c r="A303">
        <v>301</v>
      </c>
      <c r="B303">
        <v>2018</v>
      </c>
      <c r="C303">
        <v>9</v>
      </c>
      <c r="D303" t="s">
        <v>524</v>
      </c>
      <c r="E303" s="40">
        <v>1712578914.74523</v>
      </c>
      <c r="F303" s="34">
        <v>76.314886815447295</v>
      </c>
      <c r="G303" t="s">
        <v>462</v>
      </c>
    </row>
    <row r="304" spans="1:7" x14ac:dyDescent="0.3">
      <c r="A304">
        <v>302</v>
      </c>
      <c r="B304">
        <v>2018</v>
      </c>
      <c r="C304">
        <v>9</v>
      </c>
      <c r="D304" t="s">
        <v>525</v>
      </c>
      <c r="E304" s="40">
        <v>1304389226.7879901</v>
      </c>
      <c r="F304" s="34">
        <v>111.58274166867599</v>
      </c>
      <c r="G304" t="s">
        <v>462</v>
      </c>
    </row>
    <row r="305" spans="1:7" x14ac:dyDescent="0.3">
      <c r="A305">
        <v>303</v>
      </c>
      <c r="B305">
        <v>2018</v>
      </c>
      <c r="C305">
        <v>9</v>
      </c>
      <c r="D305" t="s">
        <v>526</v>
      </c>
      <c r="E305" s="40">
        <v>1050405127.63638</v>
      </c>
      <c r="F305" s="34">
        <v>111.59378034804401</v>
      </c>
      <c r="G305" t="s">
        <v>462</v>
      </c>
    </row>
    <row r="306" spans="1:7" x14ac:dyDescent="0.3">
      <c r="A306">
        <v>304</v>
      </c>
      <c r="B306">
        <v>2018</v>
      </c>
      <c r="C306">
        <v>9</v>
      </c>
      <c r="D306" t="s">
        <v>527</v>
      </c>
      <c r="E306" s="40">
        <v>4109588598.75948</v>
      </c>
      <c r="F306" s="34">
        <v>126.35795644332001</v>
      </c>
      <c r="G306" t="s">
        <v>462</v>
      </c>
    </row>
    <row r="307" spans="1:7" x14ac:dyDescent="0.3">
      <c r="A307">
        <v>305</v>
      </c>
      <c r="B307">
        <v>2018</v>
      </c>
      <c r="C307">
        <v>9</v>
      </c>
      <c r="D307" t="s">
        <v>528</v>
      </c>
      <c r="E307" s="40">
        <v>187712077.197236</v>
      </c>
      <c r="F307" s="34">
        <v>140.38129068055201</v>
      </c>
      <c r="G307" t="s">
        <v>462</v>
      </c>
    </row>
    <row r="308" spans="1:7" x14ac:dyDescent="0.3">
      <c r="A308">
        <v>306</v>
      </c>
      <c r="B308">
        <v>2018</v>
      </c>
      <c r="C308">
        <v>10</v>
      </c>
      <c r="D308" t="s">
        <v>495</v>
      </c>
      <c r="E308" s="40">
        <v>538829451.73819995</v>
      </c>
      <c r="F308" s="34">
        <v>113.267651895265</v>
      </c>
      <c r="G308" t="s">
        <v>462</v>
      </c>
    </row>
    <row r="309" spans="1:7" x14ac:dyDescent="0.3">
      <c r="A309">
        <v>307</v>
      </c>
      <c r="B309">
        <v>2018</v>
      </c>
      <c r="C309">
        <v>10</v>
      </c>
      <c r="D309" t="s">
        <v>496</v>
      </c>
      <c r="E309" s="40">
        <v>329669436.07159501</v>
      </c>
      <c r="F309" s="34">
        <v>59.758090463677497</v>
      </c>
      <c r="G309" t="s">
        <v>462</v>
      </c>
    </row>
    <row r="310" spans="1:7" x14ac:dyDescent="0.3">
      <c r="A310">
        <v>308</v>
      </c>
      <c r="B310">
        <v>2018</v>
      </c>
      <c r="C310">
        <v>10</v>
      </c>
      <c r="D310" t="s">
        <v>497</v>
      </c>
      <c r="E310" s="40">
        <v>477600716.67271</v>
      </c>
      <c r="F310" s="34">
        <v>63.6232208307636</v>
      </c>
      <c r="G310" t="s">
        <v>462</v>
      </c>
    </row>
    <row r="311" spans="1:7" x14ac:dyDescent="0.3">
      <c r="A311">
        <v>309</v>
      </c>
      <c r="B311">
        <v>2018</v>
      </c>
      <c r="C311">
        <v>10</v>
      </c>
      <c r="D311" t="s">
        <v>498</v>
      </c>
      <c r="E311" s="40">
        <v>257796283.745581</v>
      </c>
      <c r="F311" s="34">
        <v>48.363095461281297</v>
      </c>
      <c r="G311" t="s">
        <v>462</v>
      </c>
    </row>
    <row r="312" spans="1:7" x14ac:dyDescent="0.3">
      <c r="A312">
        <v>310</v>
      </c>
      <c r="B312">
        <v>2018</v>
      </c>
      <c r="C312">
        <v>10</v>
      </c>
      <c r="D312" t="s">
        <v>499</v>
      </c>
      <c r="E312" s="40">
        <v>833128860.04000998</v>
      </c>
      <c r="F312" s="34">
        <v>41.564815680708698</v>
      </c>
      <c r="G312" t="s">
        <v>462</v>
      </c>
    </row>
    <row r="313" spans="1:7" x14ac:dyDescent="0.3">
      <c r="A313">
        <v>311</v>
      </c>
      <c r="B313">
        <v>2018</v>
      </c>
      <c r="C313">
        <v>10</v>
      </c>
      <c r="D313" t="s">
        <v>500</v>
      </c>
      <c r="E313" s="40">
        <v>700835369.21509898</v>
      </c>
      <c r="F313" s="34">
        <v>35.214382206217998</v>
      </c>
      <c r="G313" t="s">
        <v>462</v>
      </c>
    </row>
    <row r="314" spans="1:7" x14ac:dyDescent="0.3">
      <c r="A314">
        <v>312</v>
      </c>
      <c r="B314">
        <v>2018</v>
      </c>
      <c r="C314">
        <v>10</v>
      </c>
      <c r="D314" t="s">
        <v>501</v>
      </c>
      <c r="E314" s="40">
        <v>1795071606.8408</v>
      </c>
      <c r="F314" s="34">
        <v>29.207631740444199</v>
      </c>
      <c r="G314" t="s">
        <v>462</v>
      </c>
    </row>
    <row r="315" spans="1:7" x14ac:dyDescent="0.3">
      <c r="A315">
        <v>313</v>
      </c>
      <c r="B315">
        <v>2018</v>
      </c>
      <c r="C315">
        <v>10</v>
      </c>
      <c r="D315" t="s">
        <v>502</v>
      </c>
      <c r="E315" s="40">
        <v>10046150688.1397</v>
      </c>
      <c r="F315" s="34">
        <v>29.308449572799301</v>
      </c>
      <c r="G315" t="s">
        <v>462</v>
      </c>
    </row>
    <row r="316" spans="1:7" x14ac:dyDescent="0.3">
      <c r="A316">
        <v>314</v>
      </c>
      <c r="B316">
        <v>2018</v>
      </c>
      <c r="C316">
        <v>10</v>
      </c>
      <c r="D316" t="s">
        <v>503</v>
      </c>
      <c r="E316" s="40">
        <v>3161364612.4783401</v>
      </c>
      <c r="F316" s="34">
        <v>25.8302484895184</v>
      </c>
      <c r="G316" t="s">
        <v>462</v>
      </c>
    </row>
    <row r="317" spans="1:7" x14ac:dyDescent="0.3">
      <c r="A317">
        <v>315</v>
      </c>
      <c r="B317">
        <v>2018</v>
      </c>
      <c r="C317">
        <v>10</v>
      </c>
      <c r="D317" t="s">
        <v>504</v>
      </c>
      <c r="E317" s="40">
        <v>314580284.56420898</v>
      </c>
      <c r="F317" s="34">
        <v>98.758608765700302</v>
      </c>
      <c r="G317" t="s">
        <v>462</v>
      </c>
    </row>
    <row r="318" spans="1:7" x14ac:dyDescent="0.3">
      <c r="A318">
        <v>316</v>
      </c>
      <c r="B318">
        <v>2018</v>
      </c>
      <c r="C318">
        <v>10</v>
      </c>
      <c r="D318" t="s">
        <v>505</v>
      </c>
      <c r="E318" s="40">
        <v>396913777.44862098</v>
      </c>
      <c r="F318" s="34">
        <v>61.044650181546203</v>
      </c>
      <c r="G318" t="s">
        <v>462</v>
      </c>
    </row>
    <row r="319" spans="1:7" x14ac:dyDescent="0.3">
      <c r="A319">
        <v>317</v>
      </c>
      <c r="B319">
        <v>2018</v>
      </c>
      <c r="C319">
        <v>10</v>
      </c>
      <c r="D319" t="s">
        <v>506</v>
      </c>
      <c r="E319" s="40">
        <v>811283882.05878198</v>
      </c>
      <c r="F319" s="34">
        <v>38.031909787649099</v>
      </c>
      <c r="G319" t="s">
        <v>462</v>
      </c>
    </row>
    <row r="320" spans="1:7" x14ac:dyDescent="0.3">
      <c r="A320">
        <v>318</v>
      </c>
      <c r="B320">
        <v>2018</v>
      </c>
      <c r="C320">
        <v>10</v>
      </c>
      <c r="D320" t="s">
        <v>507</v>
      </c>
      <c r="E320" s="40">
        <v>827356563.50408602</v>
      </c>
      <c r="F320" s="34">
        <v>31.796602220220599</v>
      </c>
      <c r="G320" t="s">
        <v>462</v>
      </c>
    </row>
    <row r="321" spans="1:7" x14ac:dyDescent="0.3">
      <c r="A321">
        <v>319</v>
      </c>
      <c r="B321">
        <v>2018</v>
      </c>
      <c r="C321">
        <v>10</v>
      </c>
      <c r="D321" t="s">
        <v>508</v>
      </c>
      <c r="E321" s="40">
        <v>4220946584.3996902</v>
      </c>
      <c r="F321" s="34">
        <v>37.523520337029701</v>
      </c>
      <c r="G321" t="s">
        <v>462</v>
      </c>
    </row>
    <row r="322" spans="1:7" x14ac:dyDescent="0.3">
      <c r="A322">
        <v>320</v>
      </c>
      <c r="B322">
        <v>2018</v>
      </c>
      <c r="C322">
        <v>10</v>
      </c>
      <c r="D322" t="s">
        <v>509</v>
      </c>
      <c r="E322" s="40">
        <v>2959607197.2367201</v>
      </c>
      <c r="F322" s="34">
        <v>154.50166070680999</v>
      </c>
      <c r="G322" t="s">
        <v>462</v>
      </c>
    </row>
    <row r="323" spans="1:7" x14ac:dyDescent="0.3">
      <c r="A323">
        <v>321</v>
      </c>
      <c r="B323">
        <v>2018</v>
      </c>
      <c r="C323">
        <v>10</v>
      </c>
      <c r="D323" t="s">
        <v>511</v>
      </c>
      <c r="E323" s="40">
        <v>2510603854.2291598</v>
      </c>
      <c r="F323" s="34">
        <v>94.568869194359294</v>
      </c>
      <c r="G323" t="s">
        <v>462</v>
      </c>
    </row>
    <row r="324" spans="1:7" x14ac:dyDescent="0.3">
      <c r="A324">
        <v>322</v>
      </c>
      <c r="B324">
        <v>2018</v>
      </c>
      <c r="C324">
        <v>10</v>
      </c>
      <c r="D324" t="s">
        <v>512</v>
      </c>
      <c r="E324" s="40">
        <v>926083821.65156698</v>
      </c>
      <c r="F324" s="34">
        <v>67.357989170936506</v>
      </c>
      <c r="G324" t="s">
        <v>462</v>
      </c>
    </row>
    <row r="325" spans="1:7" x14ac:dyDescent="0.3">
      <c r="A325">
        <v>323</v>
      </c>
      <c r="B325">
        <v>2018</v>
      </c>
      <c r="C325">
        <v>10</v>
      </c>
      <c r="D325" t="s">
        <v>513</v>
      </c>
      <c r="E325" s="40">
        <v>632285103.81478095</v>
      </c>
      <c r="F325" s="34">
        <v>210.362375131644</v>
      </c>
      <c r="G325" t="s">
        <v>462</v>
      </c>
    </row>
    <row r="326" spans="1:7" x14ac:dyDescent="0.3">
      <c r="A326">
        <v>324</v>
      </c>
      <c r="B326">
        <v>2018</v>
      </c>
      <c r="C326">
        <v>10</v>
      </c>
      <c r="E326" s="40">
        <v>170397351.73281899</v>
      </c>
      <c r="F326" s="34">
        <v>19.983232201451901</v>
      </c>
      <c r="G326" t="s">
        <v>462</v>
      </c>
    </row>
    <row r="327" spans="1:7" x14ac:dyDescent="0.3">
      <c r="A327">
        <v>325</v>
      </c>
      <c r="B327">
        <v>2018</v>
      </c>
      <c r="C327">
        <v>10</v>
      </c>
      <c r="D327" t="s">
        <v>514</v>
      </c>
      <c r="E327" s="40">
        <v>892140772.56039798</v>
      </c>
      <c r="F327" s="34">
        <v>29.927695822982798</v>
      </c>
      <c r="G327" t="s">
        <v>462</v>
      </c>
    </row>
    <row r="328" spans="1:7" x14ac:dyDescent="0.3">
      <c r="A328">
        <v>326</v>
      </c>
      <c r="B328">
        <v>2018</v>
      </c>
      <c r="C328">
        <v>10</v>
      </c>
      <c r="D328" t="s">
        <v>515</v>
      </c>
      <c r="E328" s="40">
        <v>879882403.52739799</v>
      </c>
      <c r="F328" s="34">
        <v>36.1482188830296</v>
      </c>
      <c r="G328" t="s">
        <v>462</v>
      </c>
    </row>
    <row r="329" spans="1:7" x14ac:dyDescent="0.3">
      <c r="A329">
        <v>327</v>
      </c>
      <c r="B329">
        <v>2018</v>
      </c>
      <c r="C329">
        <v>10</v>
      </c>
      <c r="D329" t="s">
        <v>516</v>
      </c>
      <c r="E329" s="40">
        <v>807895918.10077405</v>
      </c>
      <c r="F329" s="34">
        <v>42.645831603973903</v>
      </c>
      <c r="G329" t="s">
        <v>462</v>
      </c>
    </row>
    <row r="330" spans="1:7" x14ac:dyDescent="0.3">
      <c r="A330">
        <v>328</v>
      </c>
      <c r="B330">
        <v>2018</v>
      </c>
      <c r="C330">
        <v>10</v>
      </c>
      <c r="D330" t="s">
        <v>517</v>
      </c>
      <c r="E330" s="40">
        <v>572891135.03383696</v>
      </c>
      <c r="F330" s="34">
        <v>36.072680714399397</v>
      </c>
      <c r="G330" t="s">
        <v>462</v>
      </c>
    </row>
    <row r="331" spans="1:7" x14ac:dyDescent="0.3">
      <c r="A331">
        <v>329</v>
      </c>
      <c r="B331">
        <v>2018</v>
      </c>
      <c r="C331">
        <v>10</v>
      </c>
      <c r="D331" t="s">
        <v>518</v>
      </c>
      <c r="E331" s="40">
        <v>674208960.326653</v>
      </c>
      <c r="F331" s="34">
        <v>53.800880787492503</v>
      </c>
      <c r="G331" t="s">
        <v>462</v>
      </c>
    </row>
    <row r="332" spans="1:7" x14ac:dyDescent="0.3">
      <c r="A332">
        <v>330</v>
      </c>
      <c r="B332">
        <v>2018</v>
      </c>
      <c r="C332">
        <v>10</v>
      </c>
      <c r="D332" t="s">
        <v>519</v>
      </c>
      <c r="E332" s="40">
        <v>6302144122.2382202</v>
      </c>
      <c r="F332" s="34">
        <v>50.643885988216297</v>
      </c>
      <c r="G332" t="s">
        <v>462</v>
      </c>
    </row>
    <row r="333" spans="1:7" x14ac:dyDescent="0.3">
      <c r="A333">
        <v>331</v>
      </c>
      <c r="B333">
        <v>2018</v>
      </c>
      <c r="C333">
        <v>10</v>
      </c>
      <c r="D333" t="s">
        <v>520</v>
      </c>
      <c r="E333" s="40">
        <v>7349764963.0592299</v>
      </c>
      <c r="F333" s="34">
        <v>156.373122017653</v>
      </c>
      <c r="G333" t="s">
        <v>462</v>
      </c>
    </row>
    <row r="334" spans="1:7" x14ac:dyDescent="0.3">
      <c r="A334">
        <v>332</v>
      </c>
      <c r="B334">
        <v>2018</v>
      </c>
      <c r="C334">
        <v>10</v>
      </c>
      <c r="D334" t="s">
        <v>521</v>
      </c>
      <c r="E334" s="40">
        <v>2807295723.03092</v>
      </c>
      <c r="F334" s="34">
        <v>73.078257184601</v>
      </c>
      <c r="G334" t="s">
        <v>462</v>
      </c>
    </row>
    <row r="335" spans="1:7" x14ac:dyDescent="0.3">
      <c r="A335">
        <v>333</v>
      </c>
      <c r="B335">
        <v>2018</v>
      </c>
      <c r="C335">
        <v>10</v>
      </c>
      <c r="D335" t="s">
        <v>522</v>
      </c>
      <c r="E335" s="40">
        <v>788418057.77379298</v>
      </c>
      <c r="F335" s="34">
        <v>229.56476286987501</v>
      </c>
      <c r="G335" t="s">
        <v>462</v>
      </c>
    </row>
    <row r="336" spans="1:7" x14ac:dyDescent="0.3">
      <c r="A336">
        <v>334</v>
      </c>
      <c r="B336">
        <v>2018</v>
      </c>
      <c r="C336">
        <v>10</v>
      </c>
      <c r="D336" t="s">
        <v>523</v>
      </c>
      <c r="E336" s="40">
        <v>6157060053.8993101</v>
      </c>
      <c r="F336" s="34">
        <v>144.59853018159001</v>
      </c>
      <c r="G336" t="s">
        <v>462</v>
      </c>
    </row>
    <row r="337" spans="1:7" x14ac:dyDescent="0.3">
      <c r="A337">
        <v>335</v>
      </c>
      <c r="B337">
        <v>2018</v>
      </c>
      <c r="C337">
        <v>10</v>
      </c>
      <c r="D337" t="s">
        <v>524</v>
      </c>
      <c r="E337" s="40">
        <v>1712578914.74523</v>
      </c>
      <c r="F337" s="34">
        <v>267.48675602589401</v>
      </c>
      <c r="G337" t="s">
        <v>462</v>
      </c>
    </row>
    <row r="338" spans="1:7" x14ac:dyDescent="0.3">
      <c r="A338">
        <v>336</v>
      </c>
      <c r="B338">
        <v>2018</v>
      </c>
      <c r="C338">
        <v>10</v>
      </c>
      <c r="D338" t="s">
        <v>525</v>
      </c>
      <c r="E338" s="40">
        <v>1304389226.7879901</v>
      </c>
      <c r="F338" s="34">
        <v>344.304058862918</v>
      </c>
      <c r="G338" t="s">
        <v>462</v>
      </c>
    </row>
    <row r="339" spans="1:7" x14ac:dyDescent="0.3">
      <c r="A339">
        <v>337</v>
      </c>
      <c r="B339">
        <v>2018</v>
      </c>
      <c r="C339">
        <v>10</v>
      </c>
      <c r="D339" t="s">
        <v>526</v>
      </c>
      <c r="E339" s="40">
        <v>1050405127.63638</v>
      </c>
      <c r="F339" s="34">
        <v>238.37136254134299</v>
      </c>
      <c r="G339" t="s">
        <v>462</v>
      </c>
    </row>
    <row r="340" spans="1:7" x14ac:dyDescent="0.3">
      <c r="A340">
        <v>338</v>
      </c>
      <c r="B340">
        <v>2018</v>
      </c>
      <c r="C340">
        <v>10</v>
      </c>
      <c r="D340" t="s">
        <v>527</v>
      </c>
      <c r="E340" s="40">
        <v>4109588598.75948</v>
      </c>
      <c r="F340" s="34">
        <v>250.827074552791</v>
      </c>
      <c r="G340" t="s">
        <v>462</v>
      </c>
    </row>
    <row r="341" spans="1:7" x14ac:dyDescent="0.3">
      <c r="A341">
        <v>339</v>
      </c>
      <c r="B341">
        <v>2018</v>
      </c>
      <c r="C341">
        <v>10</v>
      </c>
      <c r="D341" t="s">
        <v>528</v>
      </c>
      <c r="E341" s="40">
        <v>187712077.197236</v>
      </c>
      <c r="F341" s="34">
        <v>240.33582677229199</v>
      </c>
      <c r="G341" t="s">
        <v>462</v>
      </c>
    </row>
    <row r="342" spans="1:7" x14ac:dyDescent="0.3">
      <c r="A342">
        <v>340</v>
      </c>
      <c r="B342">
        <v>2018</v>
      </c>
      <c r="C342">
        <v>11</v>
      </c>
      <c r="D342" t="s">
        <v>495</v>
      </c>
      <c r="E342" s="40">
        <v>538829451.73819995</v>
      </c>
      <c r="F342" s="34">
        <v>152.34628816036201</v>
      </c>
      <c r="G342" t="s">
        <v>462</v>
      </c>
    </row>
    <row r="343" spans="1:7" x14ac:dyDescent="0.3">
      <c r="A343">
        <v>341</v>
      </c>
      <c r="B343">
        <v>2018</v>
      </c>
      <c r="C343">
        <v>11</v>
      </c>
      <c r="D343" t="s">
        <v>496</v>
      </c>
      <c r="E343" s="40">
        <v>329669436.07159501</v>
      </c>
      <c r="F343" s="34">
        <v>115.078660609575</v>
      </c>
      <c r="G343" t="s">
        <v>462</v>
      </c>
    </row>
    <row r="344" spans="1:7" x14ac:dyDescent="0.3">
      <c r="A344">
        <v>342</v>
      </c>
      <c r="B344">
        <v>2018</v>
      </c>
      <c r="C344">
        <v>11</v>
      </c>
      <c r="D344" t="s">
        <v>497</v>
      </c>
      <c r="E344" s="40">
        <v>477600716.67271</v>
      </c>
      <c r="F344" s="34">
        <v>117.347291091457</v>
      </c>
      <c r="G344" t="s">
        <v>462</v>
      </c>
    </row>
    <row r="345" spans="1:7" x14ac:dyDescent="0.3">
      <c r="A345">
        <v>343</v>
      </c>
      <c r="B345">
        <v>2018</v>
      </c>
      <c r="C345">
        <v>11</v>
      </c>
      <c r="D345" t="s">
        <v>498</v>
      </c>
      <c r="E345" s="40">
        <v>257796283.745581</v>
      </c>
      <c r="F345" s="34">
        <v>109.419954275668</v>
      </c>
      <c r="G345" t="s">
        <v>462</v>
      </c>
    </row>
    <row r="346" spans="1:7" x14ac:dyDescent="0.3">
      <c r="A346">
        <v>344</v>
      </c>
      <c r="B346">
        <v>2018</v>
      </c>
      <c r="C346">
        <v>11</v>
      </c>
      <c r="D346" t="s">
        <v>499</v>
      </c>
      <c r="E346" s="40">
        <v>833128860.04000998</v>
      </c>
      <c r="F346" s="34">
        <v>107.896280232515</v>
      </c>
      <c r="G346" t="s">
        <v>462</v>
      </c>
    </row>
    <row r="347" spans="1:7" x14ac:dyDescent="0.3">
      <c r="A347">
        <v>345</v>
      </c>
      <c r="B347">
        <v>2018</v>
      </c>
      <c r="C347">
        <v>11</v>
      </c>
      <c r="D347" t="s">
        <v>500</v>
      </c>
      <c r="E347" s="40">
        <v>700835369.21509898</v>
      </c>
      <c r="F347" s="34">
        <v>90.555814490156607</v>
      </c>
      <c r="G347" t="s">
        <v>462</v>
      </c>
    </row>
    <row r="348" spans="1:7" x14ac:dyDescent="0.3">
      <c r="A348">
        <v>346</v>
      </c>
      <c r="B348">
        <v>2018</v>
      </c>
      <c r="C348">
        <v>11</v>
      </c>
      <c r="D348" t="s">
        <v>501</v>
      </c>
      <c r="E348" s="40">
        <v>1795071606.8408</v>
      </c>
      <c r="F348" s="34">
        <v>88.654306266770305</v>
      </c>
      <c r="G348" t="s">
        <v>462</v>
      </c>
    </row>
    <row r="349" spans="1:7" x14ac:dyDescent="0.3">
      <c r="A349">
        <v>347</v>
      </c>
      <c r="B349">
        <v>2018</v>
      </c>
      <c r="C349">
        <v>11</v>
      </c>
      <c r="D349" t="s">
        <v>502</v>
      </c>
      <c r="E349" s="40">
        <v>10046150688.1397</v>
      </c>
      <c r="F349" s="34">
        <v>98.442221174087905</v>
      </c>
      <c r="G349" t="s">
        <v>462</v>
      </c>
    </row>
    <row r="350" spans="1:7" x14ac:dyDescent="0.3">
      <c r="A350">
        <v>348</v>
      </c>
      <c r="B350">
        <v>2018</v>
      </c>
      <c r="C350">
        <v>11</v>
      </c>
      <c r="D350" t="s">
        <v>503</v>
      </c>
      <c r="E350" s="40">
        <v>3161364612.4783401</v>
      </c>
      <c r="F350" s="34">
        <v>61.418190985614899</v>
      </c>
      <c r="G350" t="s">
        <v>462</v>
      </c>
    </row>
    <row r="351" spans="1:7" x14ac:dyDescent="0.3">
      <c r="A351">
        <v>349</v>
      </c>
      <c r="B351">
        <v>2018</v>
      </c>
      <c r="C351">
        <v>11</v>
      </c>
      <c r="D351" t="s">
        <v>504</v>
      </c>
      <c r="E351" s="40">
        <v>314580284.56420898</v>
      </c>
      <c r="F351" s="34">
        <v>157.72763019774101</v>
      </c>
      <c r="G351" t="s">
        <v>462</v>
      </c>
    </row>
    <row r="352" spans="1:7" x14ac:dyDescent="0.3">
      <c r="A352">
        <v>350</v>
      </c>
      <c r="B352">
        <v>2018</v>
      </c>
      <c r="C352">
        <v>11</v>
      </c>
      <c r="D352" t="s">
        <v>505</v>
      </c>
      <c r="E352" s="40">
        <v>396913777.44862098</v>
      </c>
      <c r="F352" s="34">
        <v>119.774718623064</v>
      </c>
      <c r="G352" t="s">
        <v>462</v>
      </c>
    </row>
    <row r="353" spans="1:7" x14ac:dyDescent="0.3">
      <c r="A353">
        <v>351</v>
      </c>
      <c r="B353">
        <v>2018</v>
      </c>
      <c r="C353">
        <v>11</v>
      </c>
      <c r="D353" t="s">
        <v>506</v>
      </c>
      <c r="E353" s="40">
        <v>811283882.05878198</v>
      </c>
      <c r="F353" s="34">
        <v>143.87370304025001</v>
      </c>
      <c r="G353" t="s">
        <v>462</v>
      </c>
    </row>
    <row r="354" spans="1:7" x14ac:dyDescent="0.3">
      <c r="A354">
        <v>352</v>
      </c>
      <c r="B354">
        <v>2018</v>
      </c>
      <c r="C354">
        <v>11</v>
      </c>
      <c r="D354" t="s">
        <v>507</v>
      </c>
      <c r="E354" s="40">
        <v>827356563.50408602</v>
      </c>
      <c r="F354" s="34">
        <v>148.74891674861101</v>
      </c>
      <c r="G354" t="s">
        <v>462</v>
      </c>
    </row>
    <row r="355" spans="1:7" x14ac:dyDescent="0.3">
      <c r="A355">
        <v>353</v>
      </c>
      <c r="B355">
        <v>2018</v>
      </c>
      <c r="C355">
        <v>11</v>
      </c>
      <c r="D355" t="s">
        <v>508</v>
      </c>
      <c r="E355" s="40">
        <v>4220946584.3996902</v>
      </c>
      <c r="F355" s="34">
        <v>106.64847811697901</v>
      </c>
      <c r="G355" t="s">
        <v>462</v>
      </c>
    </row>
    <row r="356" spans="1:7" x14ac:dyDescent="0.3">
      <c r="A356">
        <v>354</v>
      </c>
      <c r="B356">
        <v>2018</v>
      </c>
      <c r="C356">
        <v>11</v>
      </c>
      <c r="D356" t="s">
        <v>509</v>
      </c>
      <c r="E356" s="40">
        <v>2959607197.2367201</v>
      </c>
      <c r="F356" s="34">
        <v>85.470814545582201</v>
      </c>
      <c r="G356" t="s">
        <v>462</v>
      </c>
    </row>
    <row r="357" spans="1:7" x14ac:dyDescent="0.3">
      <c r="A357">
        <v>355</v>
      </c>
      <c r="B357">
        <v>2018</v>
      </c>
      <c r="C357">
        <v>11</v>
      </c>
      <c r="D357" t="s">
        <v>511</v>
      </c>
      <c r="E357" s="40">
        <v>2510603854.2291598</v>
      </c>
      <c r="F357" s="34">
        <v>68.157545947620505</v>
      </c>
      <c r="G357" t="s">
        <v>462</v>
      </c>
    </row>
    <row r="358" spans="1:7" x14ac:dyDescent="0.3">
      <c r="A358">
        <v>356</v>
      </c>
      <c r="B358">
        <v>2018</v>
      </c>
      <c r="C358">
        <v>11</v>
      </c>
      <c r="D358" t="s">
        <v>512</v>
      </c>
      <c r="E358" s="40">
        <v>926083821.65156698</v>
      </c>
      <c r="F358" s="34">
        <v>77.945784615128304</v>
      </c>
      <c r="G358" t="s">
        <v>462</v>
      </c>
    </row>
    <row r="359" spans="1:7" x14ac:dyDescent="0.3">
      <c r="A359">
        <v>357</v>
      </c>
      <c r="B359">
        <v>2018</v>
      </c>
      <c r="C359">
        <v>11</v>
      </c>
      <c r="D359" t="s">
        <v>513</v>
      </c>
      <c r="E359" s="40">
        <v>632285103.81478095</v>
      </c>
      <c r="F359" s="34">
        <v>81.507138488646603</v>
      </c>
      <c r="G359" t="s">
        <v>462</v>
      </c>
    </row>
    <row r="360" spans="1:7" x14ac:dyDescent="0.3">
      <c r="A360">
        <v>358</v>
      </c>
      <c r="B360">
        <v>2018</v>
      </c>
      <c r="C360">
        <v>11</v>
      </c>
      <c r="E360" s="40">
        <v>170397351.73281899</v>
      </c>
      <c r="F360" s="34">
        <v>58.470602482110401</v>
      </c>
      <c r="G360" t="s">
        <v>462</v>
      </c>
    </row>
    <row r="361" spans="1:7" x14ac:dyDescent="0.3">
      <c r="A361">
        <v>359</v>
      </c>
      <c r="B361">
        <v>2018</v>
      </c>
      <c r="C361">
        <v>11</v>
      </c>
      <c r="D361" t="s">
        <v>514</v>
      </c>
      <c r="E361" s="40">
        <v>892140772.56039798</v>
      </c>
      <c r="F361" s="34">
        <v>121.85709865559799</v>
      </c>
      <c r="G361" t="s">
        <v>462</v>
      </c>
    </row>
    <row r="362" spans="1:7" x14ac:dyDescent="0.3">
      <c r="A362">
        <v>360</v>
      </c>
      <c r="B362">
        <v>2018</v>
      </c>
      <c r="C362">
        <v>11</v>
      </c>
      <c r="D362" t="s">
        <v>515</v>
      </c>
      <c r="E362" s="40">
        <v>879882403.52739799</v>
      </c>
      <c r="F362" s="34">
        <v>141.60207140802501</v>
      </c>
      <c r="G362" t="s">
        <v>462</v>
      </c>
    </row>
    <row r="363" spans="1:7" x14ac:dyDescent="0.3">
      <c r="A363">
        <v>361</v>
      </c>
      <c r="B363">
        <v>2018</v>
      </c>
      <c r="C363">
        <v>11</v>
      </c>
      <c r="D363" t="s">
        <v>516</v>
      </c>
      <c r="E363" s="40">
        <v>807895918.10077405</v>
      </c>
      <c r="F363" s="34">
        <v>160.33265323984</v>
      </c>
      <c r="G363" t="s">
        <v>462</v>
      </c>
    </row>
    <row r="364" spans="1:7" x14ac:dyDescent="0.3">
      <c r="A364">
        <v>362</v>
      </c>
      <c r="B364">
        <v>2018</v>
      </c>
      <c r="C364">
        <v>11</v>
      </c>
      <c r="D364" t="s">
        <v>517</v>
      </c>
      <c r="E364" s="40">
        <v>572891135.03383696</v>
      </c>
      <c r="F364" s="34">
        <v>161.0082120946</v>
      </c>
      <c r="G364" t="s">
        <v>462</v>
      </c>
    </row>
    <row r="365" spans="1:7" x14ac:dyDescent="0.3">
      <c r="A365">
        <v>363</v>
      </c>
      <c r="B365">
        <v>2018</v>
      </c>
      <c r="C365">
        <v>11</v>
      </c>
      <c r="D365" t="s">
        <v>518</v>
      </c>
      <c r="E365" s="40">
        <v>674208960.326653</v>
      </c>
      <c r="F365" s="34">
        <v>185.806903994669</v>
      </c>
      <c r="G365" t="s">
        <v>462</v>
      </c>
    </row>
    <row r="366" spans="1:7" x14ac:dyDescent="0.3">
      <c r="A366">
        <v>364</v>
      </c>
      <c r="B366">
        <v>2018</v>
      </c>
      <c r="C366">
        <v>11</v>
      </c>
      <c r="D366" t="s">
        <v>519</v>
      </c>
      <c r="E366" s="40">
        <v>6302144122.2382202</v>
      </c>
      <c r="F366" s="34">
        <v>83.998324055552999</v>
      </c>
      <c r="G366" t="s">
        <v>462</v>
      </c>
    </row>
    <row r="367" spans="1:7" x14ac:dyDescent="0.3">
      <c r="A367">
        <v>365</v>
      </c>
      <c r="B367">
        <v>2018</v>
      </c>
      <c r="C367">
        <v>11</v>
      </c>
      <c r="D367" t="s">
        <v>520</v>
      </c>
      <c r="E367" s="40">
        <v>7349764963.0592299</v>
      </c>
      <c r="F367" s="34">
        <v>73.305723524172805</v>
      </c>
      <c r="G367" t="s">
        <v>462</v>
      </c>
    </row>
    <row r="368" spans="1:7" x14ac:dyDescent="0.3">
      <c r="A368">
        <v>366</v>
      </c>
      <c r="B368">
        <v>2018</v>
      </c>
      <c r="C368">
        <v>11</v>
      </c>
      <c r="D368" t="s">
        <v>521</v>
      </c>
      <c r="E368" s="40">
        <v>2807295723.03092</v>
      </c>
      <c r="F368" s="34">
        <v>70.520856887721393</v>
      </c>
      <c r="G368" t="s">
        <v>462</v>
      </c>
    </row>
    <row r="369" spans="1:7" x14ac:dyDescent="0.3">
      <c r="A369">
        <v>367</v>
      </c>
      <c r="B369">
        <v>2018</v>
      </c>
      <c r="C369">
        <v>11</v>
      </c>
      <c r="D369" t="s">
        <v>522</v>
      </c>
      <c r="E369" s="40">
        <v>788418057.77379298</v>
      </c>
      <c r="F369" s="34">
        <v>78.765486195829595</v>
      </c>
      <c r="G369" t="s">
        <v>462</v>
      </c>
    </row>
    <row r="370" spans="1:7" x14ac:dyDescent="0.3">
      <c r="A370">
        <v>368</v>
      </c>
      <c r="B370">
        <v>2018</v>
      </c>
      <c r="C370">
        <v>11</v>
      </c>
      <c r="D370" t="s">
        <v>523</v>
      </c>
      <c r="E370" s="40">
        <v>6157060053.8993101</v>
      </c>
      <c r="F370" s="34">
        <v>67.514943782494896</v>
      </c>
      <c r="G370" t="s">
        <v>462</v>
      </c>
    </row>
    <row r="371" spans="1:7" x14ac:dyDescent="0.3">
      <c r="A371">
        <v>369</v>
      </c>
      <c r="B371">
        <v>2018</v>
      </c>
      <c r="C371">
        <v>11</v>
      </c>
      <c r="D371" t="s">
        <v>524</v>
      </c>
      <c r="E371" s="40">
        <v>1712578914.74523</v>
      </c>
      <c r="F371" s="34">
        <v>76.312132884867097</v>
      </c>
      <c r="G371" t="s">
        <v>462</v>
      </c>
    </row>
    <row r="372" spans="1:7" x14ac:dyDescent="0.3">
      <c r="A372">
        <v>370</v>
      </c>
      <c r="B372">
        <v>2018</v>
      </c>
      <c r="C372">
        <v>11</v>
      </c>
      <c r="D372" t="s">
        <v>525</v>
      </c>
      <c r="E372" s="40">
        <v>1304389226.7879901</v>
      </c>
      <c r="F372" s="34">
        <v>87.486260540686303</v>
      </c>
      <c r="G372" t="s">
        <v>462</v>
      </c>
    </row>
    <row r="373" spans="1:7" x14ac:dyDescent="0.3">
      <c r="A373">
        <v>371</v>
      </c>
      <c r="B373">
        <v>2018</v>
      </c>
      <c r="C373">
        <v>11</v>
      </c>
      <c r="D373" t="s">
        <v>526</v>
      </c>
      <c r="E373" s="40">
        <v>1050405127.63638</v>
      </c>
      <c r="F373" s="34">
        <v>88.923301922880697</v>
      </c>
      <c r="G373" t="s">
        <v>462</v>
      </c>
    </row>
    <row r="374" spans="1:7" x14ac:dyDescent="0.3">
      <c r="A374">
        <v>372</v>
      </c>
      <c r="B374">
        <v>2018</v>
      </c>
      <c r="C374">
        <v>11</v>
      </c>
      <c r="D374" t="s">
        <v>527</v>
      </c>
      <c r="E374" s="40">
        <v>4109588598.75948</v>
      </c>
      <c r="F374" s="34">
        <v>93.826905224994306</v>
      </c>
      <c r="G374" t="s">
        <v>462</v>
      </c>
    </row>
    <row r="375" spans="1:7" x14ac:dyDescent="0.3">
      <c r="A375">
        <v>373</v>
      </c>
      <c r="B375">
        <v>2018</v>
      </c>
      <c r="C375">
        <v>11</v>
      </c>
      <c r="D375" t="s">
        <v>528</v>
      </c>
      <c r="E375" s="40">
        <v>187712077.197236</v>
      </c>
      <c r="F375" s="34">
        <v>94.170700392626003</v>
      </c>
      <c r="G375" t="s">
        <v>462</v>
      </c>
    </row>
    <row r="376" spans="1:7" x14ac:dyDescent="0.3">
      <c r="A376">
        <v>374</v>
      </c>
      <c r="B376">
        <v>2018</v>
      </c>
      <c r="C376">
        <v>12</v>
      </c>
      <c r="D376" t="s">
        <v>495</v>
      </c>
      <c r="E376" s="40">
        <v>538829451.73819995</v>
      </c>
      <c r="F376" s="34">
        <v>175.64216584866301</v>
      </c>
      <c r="G376" t="s">
        <v>462</v>
      </c>
    </row>
    <row r="377" spans="1:7" x14ac:dyDescent="0.3">
      <c r="A377">
        <v>375</v>
      </c>
      <c r="B377">
        <v>2018</v>
      </c>
      <c r="C377">
        <v>12</v>
      </c>
      <c r="D377" t="s">
        <v>496</v>
      </c>
      <c r="E377" s="40">
        <v>329669436.07159501</v>
      </c>
      <c r="F377" s="34">
        <v>155.92721077099699</v>
      </c>
      <c r="G377" t="s">
        <v>462</v>
      </c>
    </row>
    <row r="378" spans="1:7" x14ac:dyDescent="0.3">
      <c r="A378">
        <v>376</v>
      </c>
      <c r="B378">
        <v>2018</v>
      </c>
      <c r="C378">
        <v>12</v>
      </c>
      <c r="D378" t="s">
        <v>497</v>
      </c>
      <c r="E378" s="40">
        <v>477600716.67271</v>
      </c>
      <c r="F378" s="34">
        <v>160.68099686358801</v>
      </c>
      <c r="G378" t="s">
        <v>462</v>
      </c>
    </row>
    <row r="379" spans="1:7" x14ac:dyDescent="0.3">
      <c r="A379">
        <v>377</v>
      </c>
      <c r="B379">
        <v>2018</v>
      </c>
      <c r="C379">
        <v>12</v>
      </c>
      <c r="D379" t="s">
        <v>498</v>
      </c>
      <c r="E379" s="40">
        <v>257796283.745581</v>
      </c>
      <c r="F379" s="34">
        <v>151.62446033822499</v>
      </c>
      <c r="G379" t="s">
        <v>462</v>
      </c>
    </row>
    <row r="380" spans="1:7" x14ac:dyDescent="0.3">
      <c r="A380">
        <v>378</v>
      </c>
      <c r="B380">
        <v>2018</v>
      </c>
      <c r="C380">
        <v>12</v>
      </c>
      <c r="D380" t="s">
        <v>499</v>
      </c>
      <c r="E380" s="40">
        <v>833128860.04000998</v>
      </c>
      <c r="F380" s="34">
        <v>164.940860228925</v>
      </c>
      <c r="G380" t="s">
        <v>462</v>
      </c>
    </row>
    <row r="381" spans="1:7" x14ac:dyDescent="0.3">
      <c r="A381">
        <v>379</v>
      </c>
      <c r="B381">
        <v>2018</v>
      </c>
      <c r="C381">
        <v>12</v>
      </c>
      <c r="D381" t="s">
        <v>500</v>
      </c>
      <c r="E381" s="40">
        <v>700835369.21509898</v>
      </c>
      <c r="F381" s="34">
        <v>154.338311460478</v>
      </c>
      <c r="G381" t="s">
        <v>462</v>
      </c>
    </row>
    <row r="382" spans="1:7" x14ac:dyDescent="0.3">
      <c r="A382">
        <v>380</v>
      </c>
      <c r="B382">
        <v>2018</v>
      </c>
      <c r="C382">
        <v>12</v>
      </c>
      <c r="D382" t="s">
        <v>501</v>
      </c>
      <c r="E382" s="40">
        <v>1795071606.8408</v>
      </c>
      <c r="F382" s="34">
        <v>142.674755236712</v>
      </c>
      <c r="G382" t="s">
        <v>462</v>
      </c>
    </row>
    <row r="383" spans="1:7" x14ac:dyDescent="0.3">
      <c r="A383">
        <v>381</v>
      </c>
      <c r="B383">
        <v>2018</v>
      </c>
      <c r="C383">
        <v>12</v>
      </c>
      <c r="D383" t="s">
        <v>502</v>
      </c>
      <c r="E383" s="40">
        <v>10046150688.1397</v>
      </c>
      <c r="F383" s="34">
        <v>200.76089188620699</v>
      </c>
      <c r="G383" t="s">
        <v>462</v>
      </c>
    </row>
    <row r="384" spans="1:7" x14ac:dyDescent="0.3">
      <c r="A384">
        <v>382</v>
      </c>
      <c r="B384">
        <v>2018</v>
      </c>
      <c r="C384">
        <v>12</v>
      </c>
      <c r="D384" t="s">
        <v>503</v>
      </c>
      <c r="E384" s="40">
        <v>3161364612.4783401</v>
      </c>
      <c r="F384" s="34">
        <v>192.98664580877301</v>
      </c>
      <c r="G384" t="s">
        <v>462</v>
      </c>
    </row>
    <row r="385" spans="1:7" x14ac:dyDescent="0.3">
      <c r="A385">
        <v>383</v>
      </c>
      <c r="B385">
        <v>2018</v>
      </c>
      <c r="C385">
        <v>12</v>
      </c>
      <c r="D385" t="s">
        <v>504</v>
      </c>
      <c r="E385" s="40">
        <v>314580284.56420898</v>
      </c>
      <c r="F385" s="34">
        <v>180.51285656365599</v>
      </c>
      <c r="G385" t="s">
        <v>462</v>
      </c>
    </row>
    <row r="386" spans="1:7" x14ac:dyDescent="0.3">
      <c r="A386">
        <v>384</v>
      </c>
      <c r="B386">
        <v>2018</v>
      </c>
      <c r="C386">
        <v>12</v>
      </c>
      <c r="D386" t="s">
        <v>505</v>
      </c>
      <c r="E386" s="40">
        <v>396913777.44862098</v>
      </c>
      <c r="F386" s="34">
        <v>157.956546394296</v>
      </c>
      <c r="G386" t="s">
        <v>462</v>
      </c>
    </row>
    <row r="387" spans="1:7" x14ac:dyDescent="0.3">
      <c r="A387">
        <v>385</v>
      </c>
      <c r="B387">
        <v>2018</v>
      </c>
      <c r="C387">
        <v>12</v>
      </c>
      <c r="D387" t="s">
        <v>506</v>
      </c>
      <c r="E387" s="40">
        <v>811283882.05878198</v>
      </c>
      <c r="F387" s="34">
        <v>180.860903743622</v>
      </c>
      <c r="G387" t="s">
        <v>462</v>
      </c>
    </row>
    <row r="388" spans="1:7" x14ac:dyDescent="0.3">
      <c r="A388">
        <v>386</v>
      </c>
      <c r="B388">
        <v>2018</v>
      </c>
      <c r="C388">
        <v>12</v>
      </c>
      <c r="D388" t="s">
        <v>507</v>
      </c>
      <c r="E388" s="40">
        <v>827356563.50408602</v>
      </c>
      <c r="F388" s="34">
        <v>213.30664164291201</v>
      </c>
      <c r="G388" t="s">
        <v>462</v>
      </c>
    </row>
    <row r="389" spans="1:7" x14ac:dyDescent="0.3">
      <c r="A389">
        <v>387</v>
      </c>
      <c r="B389">
        <v>2018</v>
      </c>
      <c r="C389">
        <v>12</v>
      </c>
      <c r="D389" t="s">
        <v>508</v>
      </c>
      <c r="E389" s="40">
        <v>4220946584.3996902</v>
      </c>
      <c r="F389" s="34">
        <v>250.30468151145101</v>
      </c>
      <c r="G389" t="s">
        <v>462</v>
      </c>
    </row>
    <row r="390" spans="1:7" x14ac:dyDescent="0.3">
      <c r="A390">
        <v>388</v>
      </c>
      <c r="B390">
        <v>2018</v>
      </c>
      <c r="C390">
        <v>12</v>
      </c>
      <c r="D390" t="s">
        <v>509</v>
      </c>
      <c r="E390" s="40">
        <v>2959607197.2367201</v>
      </c>
      <c r="F390" s="34">
        <v>160.537679313848</v>
      </c>
      <c r="G390" t="s">
        <v>462</v>
      </c>
    </row>
    <row r="391" spans="1:7" x14ac:dyDescent="0.3">
      <c r="A391">
        <v>389</v>
      </c>
      <c r="B391">
        <v>2018</v>
      </c>
      <c r="C391">
        <v>12</v>
      </c>
      <c r="D391" t="s">
        <v>511</v>
      </c>
      <c r="E391" s="40">
        <v>2510603854.2291598</v>
      </c>
      <c r="F391" s="34">
        <v>152.99041988786999</v>
      </c>
      <c r="G391" t="s">
        <v>462</v>
      </c>
    </row>
    <row r="392" spans="1:7" x14ac:dyDescent="0.3">
      <c r="A392">
        <v>390</v>
      </c>
      <c r="B392">
        <v>2018</v>
      </c>
      <c r="C392">
        <v>12</v>
      </c>
      <c r="D392" t="s">
        <v>512</v>
      </c>
      <c r="E392" s="40">
        <v>926083821.65156698</v>
      </c>
      <c r="F392" s="34">
        <v>193.732180703643</v>
      </c>
      <c r="G392" t="s">
        <v>462</v>
      </c>
    </row>
    <row r="393" spans="1:7" x14ac:dyDescent="0.3">
      <c r="A393">
        <v>391</v>
      </c>
      <c r="B393">
        <v>2018</v>
      </c>
      <c r="C393">
        <v>12</v>
      </c>
      <c r="D393" t="s">
        <v>513</v>
      </c>
      <c r="E393" s="40">
        <v>632285103.81478095</v>
      </c>
      <c r="F393" s="34">
        <v>122.080466646678</v>
      </c>
      <c r="G393" t="s">
        <v>462</v>
      </c>
    </row>
    <row r="394" spans="1:7" x14ac:dyDescent="0.3">
      <c r="A394">
        <v>392</v>
      </c>
      <c r="B394">
        <v>2018</v>
      </c>
      <c r="C394">
        <v>12</v>
      </c>
      <c r="E394" s="40">
        <v>170397351.73281899</v>
      </c>
      <c r="F394" s="34">
        <v>190.05464032746099</v>
      </c>
      <c r="G394" t="s">
        <v>462</v>
      </c>
    </row>
    <row r="395" spans="1:7" x14ac:dyDescent="0.3">
      <c r="A395">
        <v>393</v>
      </c>
      <c r="B395">
        <v>2018</v>
      </c>
      <c r="C395">
        <v>12</v>
      </c>
      <c r="D395" t="s">
        <v>514</v>
      </c>
      <c r="E395" s="40">
        <v>892140772.56039798</v>
      </c>
      <c r="F395" s="34">
        <v>170.09323159551499</v>
      </c>
      <c r="G395" t="s">
        <v>462</v>
      </c>
    </row>
    <row r="396" spans="1:7" x14ac:dyDescent="0.3">
      <c r="A396">
        <v>394</v>
      </c>
      <c r="B396">
        <v>2018</v>
      </c>
      <c r="C396">
        <v>12</v>
      </c>
      <c r="D396" t="s">
        <v>515</v>
      </c>
      <c r="E396" s="40">
        <v>879882403.52739799</v>
      </c>
      <c r="F396" s="34">
        <v>199.41583077202401</v>
      </c>
      <c r="G396" t="s">
        <v>462</v>
      </c>
    </row>
    <row r="397" spans="1:7" x14ac:dyDescent="0.3">
      <c r="A397">
        <v>395</v>
      </c>
      <c r="B397">
        <v>2018</v>
      </c>
      <c r="C397">
        <v>12</v>
      </c>
      <c r="D397" t="s">
        <v>516</v>
      </c>
      <c r="E397" s="40">
        <v>807895918.10077405</v>
      </c>
      <c r="F397" s="34">
        <v>230.97605394533301</v>
      </c>
      <c r="G397" t="s">
        <v>462</v>
      </c>
    </row>
    <row r="398" spans="1:7" x14ac:dyDescent="0.3">
      <c r="A398">
        <v>396</v>
      </c>
      <c r="B398">
        <v>2018</v>
      </c>
      <c r="C398">
        <v>12</v>
      </c>
      <c r="D398" t="s">
        <v>517</v>
      </c>
      <c r="E398" s="40">
        <v>572891135.03383696</v>
      </c>
      <c r="F398" s="34">
        <v>212.13202797885901</v>
      </c>
      <c r="G398" t="s">
        <v>462</v>
      </c>
    </row>
    <row r="399" spans="1:7" x14ac:dyDescent="0.3">
      <c r="A399">
        <v>397</v>
      </c>
      <c r="B399">
        <v>2018</v>
      </c>
      <c r="C399">
        <v>12</v>
      </c>
      <c r="D399" t="s">
        <v>518</v>
      </c>
      <c r="E399" s="40">
        <v>674208960.326653</v>
      </c>
      <c r="F399" s="34">
        <v>237.88540024164601</v>
      </c>
      <c r="G399" t="s">
        <v>462</v>
      </c>
    </row>
    <row r="400" spans="1:7" x14ac:dyDescent="0.3">
      <c r="A400">
        <v>398</v>
      </c>
      <c r="B400">
        <v>2018</v>
      </c>
      <c r="C400">
        <v>12</v>
      </c>
      <c r="D400" t="s">
        <v>519</v>
      </c>
      <c r="E400" s="40">
        <v>6302144122.2382202</v>
      </c>
      <c r="F400" s="34">
        <v>204.618311902578</v>
      </c>
      <c r="G400" t="s">
        <v>462</v>
      </c>
    </row>
    <row r="401" spans="1:7" x14ac:dyDescent="0.3">
      <c r="A401">
        <v>399</v>
      </c>
      <c r="B401">
        <v>2018</v>
      </c>
      <c r="C401">
        <v>12</v>
      </c>
      <c r="D401" t="s">
        <v>520</v>
      </c>
      <c r="E401" s="40">
        <v>7349764963.0592299</v>
      </c>
      <c r="F401" s="34">
        <v>143.83040815231001</v>
      </c>
      <c r="G401" t="s">
        <v>462</v>
      </c>
    </row>
    <row r="402" spans="1:7" x14ac:dyDescent="0.3">
      <c r="A402">
        <v>400</v>
      </c>
      <c r="B402">
        <v>2018</v>
      </c>
      <c r="C402">
        <v>12</v>
      </c>
      <c r="D402" t="s">
        <v>521</v>
      </c>
      <c r="E402" s="40">
        <v>2807295723.03092</v>
      </c>
      <c r="F402" s="34">
        <v>179.063198160734</v>
      </c>
      <c r="G402" t="s">
        <v>462</v>
      </c>
    </row>
    <row r="403" spans="1:7" x14ac:dyDescent="0.3">
      <c r="A403">
        <v>401</v>
      </c>
      <c r="B403">
        <v>2018</v>
      </c>
      <c r="C403">
        <v>12</v>
      </c>
      <c r="D403" t="s">
        <v>522</v>
      </c>
      <c r="E403" s="40">
        <v>788418057.77379298</v>
      </c>
      <c r="F403" s="34">
        <v>88.272917655382699</v>
      </c>
      <c r="G403" t="s">
        <v>462</v>
      </c>
    </row>
    <row r="404" spans="1:7" x14ac:dyDescent="0.3">
      <c r="A404">
        <v>402</v>
      </c>
      <c r="B404">
        <v>2018</v>
      </c>
      <c r="C404">
        <v>12</v>
      </c>
      <c r="D404" t="s">
        <v>523</v>
      </c>
      <c r="E404" s="40">
        <v>6157060053.8993101</v>
      </c>
      <c r="F404" s="34">
        <v>172.25022924432699</v>
      </c>
      <c r="G404" t="s">
        <v>462</v>
      </c>
    </row>
    <row r="405" spans="1:7" x14ac:dyDescent="0.3">
      <c r="A405">
        <v>403</v>
      </c>
      <c r="B405">
        <v>2018</v>
      </c>
      <c r="C405">
        <v>12</v>
      </c>
      <c r="D405" t="s">
        <v>524</v>
      </c>
      <c r="E405" s="40">
        <v>1712578914.74523</v>
      </c>
      <c r="F405" s="34">
        <v>146.38328122748001</v>
      </c>
      <c r="G405" t="s">
        <v>462</v>
      </c>
    </row>
    <row r="406" spans="1:7" x14ac:dyDescent="0.3">
      <c r="A406">
        <v>404</v>
      </c>
      <c r="B406">
        <v>2018</v>
      </c>
      <c r="C406">
        <v>12</v>
      </c>
      <c r="D406" t="s">
        <v>525</v>
      </c>
      <c r="E406" s="40">
        <v>1304389226.7879901</v>
      </c>
      <c r="F406" s="34">
        <v>126.114556362496</v>
      </c>
      <c r="G406" t="s">
        <v>462</v>
      </c>
    </row>
    <row r="407" spans="1:7" x14ac:dyDescent="0.3">
      <c r="A407">
        <v>405</v>
      </c>
      <c r="B407">
        <v>2018</v>
      </c>
      <c r="C407">
        <v>12</v>
      </c>
      <c r="D407" t="s">
        <v>526</v>
      </c>
      <c r="E407" s="40">
        <v>1050405127.63638</v>
      </c>
      <c r="F407" s="34">
        <v>151.31927633220101</v>
      </c>
      <c r="G407" t="s">
        <v>462</v>
      </c>
    </row>
    <row r="408" spans="1:7" x14ac:dyDescent="0.3">
      <c r="A408">
        <v>406</v>
      </c>
      <c r="B408">
        <v>2018</v>
      </c>
      <c r="C408">
        <v>12</v>
      </c>
      <c r="D408" t="s">
        <v>527</v>
      </c>
      <c r="E408" s="40">
        <v>4109588598.75948</v>
      </c>
      <c r="F408" s="34">
        <v>130.92394442569901</v>
      </c>
      <c r="G408" t="s">
        <v>462</v>
      </c>
    </row>
    <row r="409" spans="1:7" x14ac:dyDescent="0.3">
      <c r="A409">
        <v>407</v>
      </c>
      <c r="B409">
        <v>2018</v>
      </c>
      <c r="C409">
        <v>12</v>
      </c>
      <c r="D409" t="s">
        <v>528</v>
      </c>
      <c r="E409" s="40">
        <v>187712077.197236</v>
      </c>
      <c r="F409" s="34">
        <v>119.542383188217</v>
      </c>
      <c r="G409" t="s">
        <v>462</v>
      </c>
    </row>
    <row r="410" spans="1:7" x14ac:dyDescent="0.3">
      <c r="A410">
        <v>408</v>
      </c>
      <c r="B410">
        <v>2019</v>
      </c>
      <c r="C410">
        <v>1</v>
      </c>
      <c r="D410" t="s">
        <v>495</v>
      </c>
      <c r="E410" s="40">
        <v>538829451.73819995</v>
      </c>
      <c r="F410" s="34">
        <v>30.161195902760898</v>
      </c>
      <c r="G410" t="s">
        <v>462</v>
      </c>
    </row>
    <row r="411" spans="1:7" x14ac:dyDescent="0.3">
      <c r="A411">
        <v>409</v>
      </c>
      <c r="B411">
        <v>2019</v>
      </c>
      <c r="C411">
        <v>1</v>
      </c>
      <c r="D411" t="s">
        <v>496</v>
      </c>
      <c r="E411" s="40">
        <v>329669436.07159501</v>
      </c>
      <c r="F411" s="34">
        <v>23.329520193281201</v>
      </c>
      <c r="G411" t="s">
        <v>462</v>
      </c>
    </row>
    <row r="412" spans="1:7" x14ac:dyDescent="0.3">
      <c r="A412">
        <v>410</v>
      </c>
      <c r="B412">
        <v>2019</v>
      </c>
      <c r="C412">
        <v>1</v>
      </c>
      <c r="D412" t="s">
        <v>497</v>
      </c>
      <c r="E412" s="40">
        <v>477600716.67271</v>
      </c>
      <c r="F412" s="34">
        <v>22.957889527180399</v>
      </c>
      <c r="G412" t="s">
        <v>462</v>
      </c>
    </row>
    <row r="413" spans="1:7" x14ac:dyDescent="0.3">
      <c r="A413">
        <v>411</v>
      </c>
      <c r="B413">
        <v>2019</v>
      </c>
      <c r="C413">
        <v>1</v>
      </c>
      <c r="D413" t="s">
        <v>498</v>
      </c>
      <c r="E413" s="40">
        <v>257796283.745581</v>
      </c>
      <c r="F413" s="34">
        <v>18.401083397521301</v>
      </c>
      <c r="G413" t="s">
        <v>462</v>
      </c>
    </row>
    <row r="414" spans="1:7" x14ac:dyDescent="0.3">
      <c r="A414">
        <v>412</v>
      </c>
      <c r="B414">
        <v>2019</v>
      </c>
      <c r="C414">
        <v>1</v>
      </c>
      <c r="D414" t="s">
        <v>499</v>
      </c>
      <c r="E414" s="40">
        <v>833128860.04000998</v>
      </c>
      <c r="F414" s="34">
        <v>16.097429195806399</v>
      </c>
      <c r="G414" t="s">
        <v>462</v>
      </c>
    </row>
    <row r="415" spans="1:7" x14ac:dyDescent="0.3">
      <c r="A415">
        <v>413</v>
      </c>
      <c r="B415">
        <v>2019</v>
      </c>
      <c r="C415">
        <v>1</v>
      </c>
      <c r="D415" t="s">
        <v>500</v>
      </c>
      <c r="E415" s="40">
        <v>700835369.21509898</v>
      </c>
      <c r="F415" s="34">
        <v>14.3682568084413</v>
      </c>
      <c r="G415" t="s">
        <v>462</v>
      </c>
    </row>
    <row r="416" spans="1:7" x14ac:dyDescent="0.3">
      <c r="A416">
        <v>414</v>
      </c>
      <c r="B416">
        <v>2019</v>
      </c>
      <c r="C416">
        <v>1</v>
      </c>
      <c r="D416" t="s">
        <v>501</v>
      </c>
      <c r="E416" s="40">
        <v>1795071606.8408</v>
      </c>
      <c r="F416" s="34">
        <v>12.0079670498348</v>
      </c>
      <c r="G416" t="s">
        <v>462</v>
      </c>
    </row>
    <row r="417" spans="1:7" x14ac:dyDescent="0.3">
      <c r="A417">
        <v>415</v>
      </c>
      <c r="B417">
        <v>2019</v>
      </c>
      <c r="C417">
        <v>1</v>
      </c>
      <c r="D417" t="s">
        <v>502</v>
      </c>
      <c r="E417" s="40">
        <v>10046150688.1397</v>
      </c>
      <c r="F417" s="34">
        <v>16.071546228590499</v>
      </c>
      <c r="G417" t="s">
        <v>462</v>
      </c>
    </row>
    <row r="418" spans="1:7" x14ac:dyDescent="0.3">
      <c r="A418">
        <v>416</v>
      </c>
      <c r="B418">
        <v>2019</v>
      </c>
      <c r="C418">
        <v>1</v>
      </c>
      <c r="D418" t="s">
        <v>503</v>
      </c>
      <c r="E418" s="40">
        <v>3161364612.4783401</v>
      </c>
      <c r="F418" s="34">
        <v>34.607324137711899</v>
      </c>
      <c r="G418" t="s">
        <v>462</v>
      </c>
    </row>
    <row r="419" spans="1:7" x14ac:dyDescent="0.3">
      <c r="A419">
        <v>417</v>
      </c>
      <c r="B419">
        <v>2019</v>
      </c>
      <c r="C419">
        <v>1</v>
      </c>
      <c r="D419" t="s">
        <v>504</v>
      </c>
      <c r="E419" s="40">
        <v>314580284.56420898</v>
      </c>
      <c r="F419" s="34">
        <v>25.6575441891449</v>
      </c>
      <c r="G419" t="s">
        <v>462</v>
      </c>
    </row>
    <row r="420" spans="1:7" x14ac:dyDescent="0.3">
      <c r="A420">
        <v>418</v>
      </c>
      <c r="B420">
        <v>2019</v>
      </c>
      <c r="C420">
        <v>1</v>
      </c>
      <c r="D420" t="s">
        <v>505</v>
      </c>
      <c r="E420" s="40">
        <v>396913777.44862098</v>
      </c>
      <c r="F420" s="34">
        <v>23.906636448945999</v>
      </c>
      <c r="G420" t="s">
        <v>462</v>
      </c>
    </row>
    <row r="421" spans="1:7" x14ac:dyDescent="0.3">
      <c r="A421">
        <v>419</v>
      </c>
      <c r="B421">
        <v>2019</v>
      </c>
      <c r="C421">
        <v>1</v>
      </c>
      <c r="D421" t="s">
        <v>506</v>
      </c>
      <c r="E421" s="40">
        <v>811283882.05878198</v>
      </c>
      <c r="F421" s="34">
        <v>20.767245857455599</v>
      </c>
      <c r="G421" t="s">
        <v>462</v>
      </c>
    </row>
    <row r="422" spans="1:7" x14ac:dyDescent="0.3">
      <c r="A422">
        <v>420</v>
      </c>
      <c r="B422">
        <v>2019</v>
      </c>
      <c r="C422">
        <v>1</v>
      </c>
      <c r="D422" t="s">
        <v>507</v>
      </c>
      <c r="E422" s="40">
        <v>827356563.50408602</v>
      </c>
      <c r="F422" s="34">
        <v>14.004283933446599</v>
      </c>
      <c r="G422" t="s">
        <v>462</v>
      </c>
    </row>
    <row r="423" spans="1:7" x14ac:dyDescent="0.3">
      <c r="A423">
        <v>421</v>
      </c>
      <c r="B423">
        <v>2019</v>
      </c>
      <c r="C423">
        <v>1</v>
      </c>
      <c r="D423" t="s">
        <v>508</v>
      </c>
      <c r="E423" s="40">
        <v>4220946584.3996902</v>
      </c>
      <c r="F423" s="34">
        <v>15.8984023310149</v>
      </c>
      <c r="G423" t="s">
        <v>462</v>
      </c>
    </row>
    <row r="424" spans="1:7" x14ac:dyDescent="0.3">
      <c r="A424">
        <v>422</v>
      </c>
      <c r="B424">
        <v>2019</v>
      </c>
      <c r="C424">
        <v>1</v>
      </c>
      <c r="D424" t="s">
        <v>509</v>
      </c>
      <c r="E424" s="40">
        <v>2959607197.2367201</v>
      </c>
      <c r="F424" s="34">
        <v>29.935161556316299</v>
      </c>
      <c r="G424" t="s">
        <v>462</v>
      </c>
    </row>
    <row r="425" spans="1:7" x14ac:dyDescent="0.3">
      <c r="A425">
        <v>423</v>
      </c>
      <c r="B425">
        <v>2019</v>
      </c>
      <c r="C425">
        <v>1</v>
      </c>
      <c r="D425" t="s">
        <v>511</v>
      </c>
      <c r="E425" s="40">
        <v>2510603854.2291598</v>
      </c>
      <c r="F425" s="34">
        <v>22.236680745345801</v>
      </c>
      <c r="G425" t="s">
        <v>462</v>
      </c>
    </row>
    <row r="426" spans="1:7" x14ac:dyDescent="0.3">
      <c r="A426">
        <v>424</v>
      </c>
      <c r="B426">
        <v>2019</v>
      </c>
      <c r="C426">
        <v>1</v>
      </c>
      <c r="D426" t="s">
        <v>512</v>
      </c>
      <c r="E426" s="40">
        <v>926083821.65156698</v>
      </c>
      <c r="F426" s="34">
        <v>19.863018721288601</v>
      </c>
      <c r="G426" t="s">
        <v>462</v>
      </c>
    </row>
    <row r="427" spans="1:7" x14ac:dyDescent="0.3">
      <c r="A427">
        <v>425</v>
      </c>
      <c r="B427">
        <v>2019</v>
      </c>
      <c r="C427">
        <v>1</v>
      </c>
      <c r="D427" t="s">
        <v>513</v>
      </c>
      <c r="E427" s="40">
        <v>632285103.81478095</v>
      </c>
      <c r="F427" s="34">
        <v>25.530724909564299</v>
      </c>
      <c r="G427" t="s">
        <v>462</v>
      </c>
    </row>
    <row r="428" spans="1:7" x14ac:dyDescent="0.3">
      <c r="A428">
        <v>426</v>
      </c>
      <c r="B428">
        <v>2019</v>
      </c>
      <c r="C428">
        <v>1</v>
      </c>
      <c r="E428" s="40">
        <v>170397351.73281899</v>
      </c>
      <c r="F428" s="34">
        <v>28.3829753052404</v>
      </c>
      <c r="G428" t="s">
        <v>462</v>
      </c>
    </row>
    <row r="429" spans="1:7" x14ac:dyDescent="0.3">
      <c r="A429">
        <v>427</v>
      </c>
      <c r="B429">
        <v>2019</v>
      </c>
      <c r="C429">
        <v>1</v>
      </c>
      <c r="D429" t="s">
        <v>514</v>
      </c>
      <c r="E429" s="40">
        <v>892140772.56039798</v>
      </c>
      <c r="F429" s="34">
        <v>17.4721041664484</v>
      </c>
      <c r="G429" t="s">
        <v>462</v>
      </c>
    </row>
    <row r="430" spans="1:7" x14ac:dyDescent="0.3">
      <c r="A430">
        <v>428</v>
      </c>
      <c r="B430">
        <v>2019</v>
      </c>
      <c r="C430">
        <v>1</v>
      </c>
      <c r="D430" t="s">
        <v>515</v>
      </c>
      <c r="E430" s="40">
        <v>879882403.52739799</v>
      </c>
      <c r="F430" s="34">
        <v>18.9222897186525</v>
      </c>
      <c r="G430" t="s">
        <v>462</v>
      </c>
    </row>
    <row r="431" spans="1:7" x14ac:dyDescent="0.3">
      <c r="A431">
        <v>429</v>
      </c>
      <c r="B431">
        <v>2019</v>
      </c>
      <c r="C431">
        <v>1</v>
      </c>
      <c r="D431" t="s">
        <v>516</v>
      </c>
      <c r="E431" s="40">
        <v>807895918.10077405</v>
      </c>
      <c r="F431" s="34">
        <v>16.439777686955701</v>
      </c>
      <c r="G431" t="s">
        <v>462</v>
      </c>
    </row>
    <row r="432" spans="1:7" x14ac:dyDescent="0.3">
      <c r="A432">
        <v>430</v>
      </c>
      <c r="B432">
        <v>2019</v>
      </c>
      <c r="C432">
        <v>1</v>
      </c>
      <c r="D432" t="s">
        <v>517</v>
      </c>
      <c r="E432" s="40">
        <v>572891135.03383696</v>
      </c>
      <c r="F432" s="34">
        <v>11.498455746739999</v>
      </c>
      <c r="G432" t="s">
        <v>462</v>
      </c>
    </row>
    <row r="433" spans="1:7" x14ac:dyDescent="0.3">
      <c r="A433">
        <v>431</v>
      </c>
      <c r="B433">
        <v>2019</v>
      </c>
      <c r="C433">
        <v>1</v>
      </c>
      <c r="D433" t="s">
        <v>518</v>
      </c>
      <c r="E433" s="40">
        <v>674208960.326653</v>
      </c>
      <c r="F433" s="34">
        <v>14.3287075909563</v>
      </c>
      <c r="G433" t="s">
        <v>462</v>
      </c>
    </row>
    <row r="434" spans="1:7" x14ac:dyDescent="0.3">
      <c r="A434">
        <v>432</v>
      </c>
      <c r="B434">
        <v>2019</v>
      </c>
      <c r="C434">
        <v>1</v>
      </c>
      <c r="D434" t="s">
        <v>519</v>
      </c>
      <c r="E434" s="40">
        <v>6302144122.2382202</v>
      </c>
      <c r="F434" s="34">
        <v>27.718463439253298</v>
      </c>
      <c r="G434" t="s">
        <v>462</v>
      </c>
    </row>
    <row r="435" spans="1:7" x14ac:dyDescent="0.3">
      <c r="A435">
        <v>433</v>
      </c>
      <c r="B435">
        <v>2019</v>
      </c>
      <c r="C435">
        <v>1</v>
      </c>
      <c r="D435" t="s">
        <v>520</v>
      </c>
      <c r="E435" s="40">
        <v>7349764963.0592299</v>
      </c>
      <c r="F435" s="34">
        <v>22.467596644977998</v>
      </c>
      <c r="G435" t="s">
        <v>462</v>
      </c>
    </row>
    <row r="436" spans="1:7" x14ac:dyDescent="0.3">
      <c r="A436">
        <v>434</v>
      </c>
      <c r="B436">
        <v>2019</v>
      </c>
      <c r="C436">
        <v>1</v>
      </c>
      <c r="D436" t="s">
        <v>521</v>
      </c>
      <c r="E436" s="40">
        <v>2807295723.03092</v>
      </c>
      <c r="F436" s="34">
        <v>42.303186747346501</v>
      </c>
      <c r="G436" t="s">
        <v>462</v>
      </c>
    </row>
    <row r="437" spans="1:7" x14ac:dyDescent="0.3">
      <c r="A437">
        <v>435</v>
      </c>
      <c r="B437">
        <v>2019</v>
      </c>
      <c r="C437">
        <v>1</v>
      </c>
      <c r="D437" t="s">
        <v>522</v>
      </c>
      <c r="E437" s="40">
        <v>788418057.77379298</v>
      </c>
      <c r="F437" s="34">
        <v>22.566481481431701</v>
      </c>
      <c r="G437" t="s">
        <v>462</v>
      </c>
    </row>
    <row r="438" spans="1:7" x14ac:dyDescent="0.3">
      <c r="A438">
        <v>436</v>
      </c>
      <c r="B438">
        <v>2019</v>
      </c>
      <c r="C438">
        <v>1</v>
      </c>
      <c r="D438" t="s">
        <v>523</v>
      </c>
      <c r="E438" s="40">
        <v>6157060053.8993101</v>
      </c>
      <c r="F438" s="34">
        <v>27.819090399980102</v>
      </c>
      <c r="G438" t="s">
        <v>462</v>
      </c>
    </row>
    <row r="439" spans="1:7" x14ac:dyDescent="0.3">
      <c r="A439">
        <v>437</v>
      </c>
      <c r="B439">
        <v>2019</v>
      </c>
      <c r="C439">
        <v>1</v>
      </c>
      <c r="D439" t="s">
        <v>524</v>
      </c>
      <c r="E439" s="40">
        <v>1712578914.74523</v>
      </c>
      <c r="F439" s="34">
        <v>15.542103460306899</v>
      </c>
      <c r="G439" t="s">
        <v>462</v>
      </c>
    </row>
    <row r="440" spans="1:7" x14ac:dyDescent="0.3">
      <c r="A440">
        <v>438</v>
      </c>
      <c r="B440">
        <v>2019</v>
      </c>
      <c r="C440">
        <v>1</v>
      </c>
      <c r="D440" t="s">
        <v>525</v>
      </c>
      <c r="E440" s="40">
        <v>1304389226.7879901</v>
      </c>
      <c r="F440" s="34">
        <v>19.983712435236399</v>
      </c>
      <c r="G440" t="s">
        <v>462</v>
      </c>
    </row>
    <row r="441" spans="1:7" x14ac:dyDescent="0.3">
      <c r="A441">
        <v>439</v>
      </c>
      <c r="B441">
        <v>2019</v>
      </c>
      <c r="C441">
        <v>1</v>
      </c>
      <c r="D441" t="s">
        <v>526</v>
      </c>
      <c r="E441" s="40">
        <v>1050405127.63638</v>
      </c>
      <c r="F441" s="34">
        <v>27.625202221836702</v>
      </c>
      <c r="G441" t="s">
        <v>462</v>
      </c>
    </row>
    <row r="442" spans="1:7" x14ac:dyDescent="0.3">
      <c r="A442">
        <v>440</v>
      </c>
      <c r="B442">
        <v>2019</v>
      </c>
      <c r="C442">
        <v>1</v>
      </c>
      <c r="D442" t="s">
        <v>527</v>
      </c>
      <c r="E442" s="40">
        <v>4109588598.75948</v>
      </c>
      <c r="F442" s="34">
        <v>27.487140394916398</v>
      </c>
      <c r="G442" t="s">
        <v>462</v>
      </c>
    </row>
    <row r="443" spans="1:7" x14ac:dyDescent="0.3">
      <c r="A443">
        <v>441</v>
      </c>
      <c r="B443">
        <v>2019</v>
      </c>
      <c r="C443">
        <v>1</v>
      </c>
      <c r="D443" t="s">
        <v>528</v>
      </c>
      <c r="E443" s="40">
        <v>187712077.197236</v>
      </c>
      <c r="F443" s="34">
        <v>24.7658130089068</v>
      </c>
      <c r="G443" t="s">
        <v>462</v>
      </c>
    </row>
    <row r="444" spans="1:7" x14ac:dyDescent="0.3">
      <c r="A444">
        <v>442</v>
      </c>
      <c r="B444">
        <v>2019</v>
      </c>
      <c r="C444">
        <v>2</v>
      </c>
      <c r="D444" t="s">
        <v>495</v>
      </c>
      <c r="E444" s="40">
        <v>538829451.73819995</v>
      </c>
      <c r="F444" s="34">
        <v>37.654201250712802</v>
      </c>
      <c r="G444" t="s">
        <v>462</v>
      </c>
    </row>
    <row r="445" spans="1:7" x14ac:dyDescent="0.3">
      <c r="A445">
        <v>443</v>
      </c>
      <c r="B445">
        <v>2019</v>
      </c>
      <c r="C445">
        <v>2</v>
      </c>
      <c r="D445" t="s">
        <v>496</v>
      </c>
      <c r="E445" s="40">
        <v>329669436.07159501</v>
      </c>
      <c r="F445" s="34">
        <v>24.329284409735202</v>
      </c>
      <c r="G445" t="s">
        <v>462</v>
      </c>
    </row>
    <row r="446" spans="1:7" x14ac:dyDescent="0.3">
      <c r="A446">
        <v>444</v>
      </c>
      <c r="B446">
        <v>2019</v>
      </c>
      <c r="C446">
        <v>2</v>
      </c>
      <c r="D446" t="s">
        <v>497</v>
      </c>
      <c r="E446" s="40">
        <v>477600716.67271</v>
      </c>
      <c r="F446" s="34">
        <v>26.469583796435199</v>
      </c>
      <c r="G446" t="s">
        <v>462</v>
      </c>
    </row>
    <row r="447" spans="1:7" x14ac:dyDescent="0.3">
      <c r="A447">
        <v>445</v>
      </c>
      <c r="B447">
        <v>2019</v>
      </c>
      <c r="C447">
        <v>2</v>
      </c>
      <c r="D447" t="s">
        <v>498</v>
      </c>
      <c r="E447" s="40">
        <v>257796283.745581</v>
      </c>
      <c r="F447" s="34">
        <v>23.6420312190291</v>
      </c>
      <c r="G447" t="s">
        <v>462</v>
      </c>
    </row>
    <row r="448" spans="1:7" x14ac:dyDescent="0.3">
      <c r="A448">
        <v>446</v>
      </c>
      <c r="B448">
        <v>2019</v>
      </c>
      <c r="C448">
        <v>2</v>
      </c>
      <c r="D448" t="s">
        <v>499</v>
      </c>
      <c r="E448" s="40">
        <v>833128860.04000998</v>
      </c>
      <c r="F448" s="34">
        <v>24.169501429423001</v>
      </c>
      <c r="G448" t="s">
        <v>462</v>
      </c>
    </row>
    <row r="449" spans="1:7" x14ac:dyDescent="0.3">
      <c r="A449">
        <v>447</v>
      </c>
      <c r="B449">
        <v>2019</v>
      </c>
      <c r="C449">
        <v>2</v>
      </c>
      <c r="D449" t="s">
        <v>500</v>
      </c>
      <c r="E449" s="40">
        <v>700835369.21509898</v>
      </c>
      <c r="F449" s="34">
        <v>21.777173968235399</v>
      </c>
      <c r="G449" t="s">
        <v>462</v>
      </c>
    </row>
    <row r="450" spans="1:7" x14ac:dyDescent="0.3">
      <c r="A450">
        <v>448</v>
      </c>
      <c r="B450">
        <v>2019</v>
      </c>
      <c r="C450">
        <v>2</v>
      </c>
      <c r="D450" t="s">
        <v>501</v>
      </c>
      <c r="E450" s="40">
        <v>1795071606.8408</v>
      </c>
      <c r="F450" s="34">
        <v>23.259184997474499</v>
      </c>
      <c r="G450" t="s">
        <v>462</v>
      </c>
    </row>
    <row r="451" spans="1:7" x14ac:dyDescent="0.3">
      <c r="A451">
        <v>449</v>
      </c>
      <c r="B451">
        <v>2019</v>
      </c>
      <c r="C451">
        <v>2</v>
      </c>
      <c r="D451" t="s">
        <v>502</v>
      </c>
      <c r="E451" s="40">
        <v>10046150688.1397</v>
      </c>
      <c r="F451" s="34">
        <v>18.377351673818499</v>
      </c>
      <c r="G451" t="s">
        <v>462</v>
      </c>
    </row>
    <row r="452" spans="1:7" x14ac:dyDescent="0.3">
      <c r="A452">
        <v>450</v>
      </c>
      <c r="B452">
        <v>2019</v>
      </c>
      <c r="C452">
        <v>2</v>
      </c>
      <c r="D452" t="s">
        <v>503</v>
      </c>
      <c r="E452" s="40">
        <v>3161364612.4783401</v>
      </c>
      <c r="F452" s="34">
        <v>25.512501180910899</v>
      </c>
      <c r="G452" t="s">
        <v>462</v>
      </c>
    </row>
    <row r="453" spans="1:7" x14ac:dyDescent="0.3">
      <c r="A453">
        <v>451</v>
      </c>
      <c r="B453">
        <v>2019</v>
      </c>
      <c r="C453">
        <v>2</v>
      </c>
      <c r="D453" t="s">
        <v>504</v>
      </c>
      <c r="E453" s="40">
        <v>314580284.56420898</v>
      </c>
      <c r="F453" s="34">
        <v>29.478044783779001</v>
      </c>
      <c r="G453" t="s">
        <v>462</v>
      </c>
    </row>
    <row r="454" spans="1:7" x14ac:dyDescent="0.3">
      <c r="A454">
        <v>452</v>
      </c>
      <c r="B454">
        <v>2019</v>
      </c>
      <c r="C454">
        <v>2</v>
      </c>
      <c r="D454" t="s">
        <v>505</v>
      </c>
      <c r="E454" s="40">
        <v>396913777.44862098</v>
      </c>
      <c r="F454" s="34">
        <v>23.5408692890263</v>
      </c>
      <c r="G454" t="s">
        <v>462</v>
      </c>
    </row>
    <row r="455" spans="1:7" x14ac:dyDescent="0.3">
      <c r="A455">
        <v>453</v>
      </c>
      <c r="B455">
        <v>2019</v>
      </c>
      <c r="C455">
        <v>2</v>
      </c>
      <c r="D455" t="s">
        <v>506</v>
      </c>
      <c r="E455" s="40">
        <v>811283882.05878198</v>
      </c>
      <c r="F455" s="34">
        <v>18.759548573349001</v>
      </c>
      <c r="G455" t="s">
        <v>462</v>
      </c>
    </row>
    <row r="456" spans="1:7" x14ac:dyDescent="0.3">
      <c r="A456">
        <v>454</v>
      </c>
      <c r="B456">
        <v>2019</v>
      </c>
      <c r="C456">
        <v>2</v>
      </c>
      <c r="D456" t="s">
        <v>507</v>
      </c>
      <c r="E456" s="40">
        <v>827356563.50408602</v>
      </c>
      <c r="F456" s="34">
        <v>19.4511769933453</v>
      </c>
      <c r="G456" t="s">
        <v>462</v>
      </c>
    </row>
    <row r="457" spans="1:7" x14ac:dyDescent="0.3">
      <c r="A457">
        <v>455</v>
      </c>
      <c r="B457">
        <v>2019</v>
      </c>
      <c r="C457">
        <v>2</v>
      </c>
      <c r="D457" t="s">
        <v>508</v>
      </c>
      <c r="E457" s="40">
        <v>4220946584.3996902</v>
      </c>
      <c r="F457" s="34">
        <v>12.2939497771677</v>
      </c>
      <c r="G457" t="s">
        <v>462</v>
      </c>
    </row>
    <row r="458" spans="1:7" x14ac:dyDescent="0.3">
      <c r="A458">
        <v>456</v>
      </c>
      <c r="B458">
        <v>2019</v>
      </c>
      <c r="C458">
        <v>2</v>
      </c>
      <c r="D458" t="s">
        <v>509</v>
      </c>
      <c r="E458" s="40">
        <v>2959607197.2367201</v>
      </c>
      <c r="F458" s="34">
        <v>2.0626415111241898</v>
      </c>
      <c r="G458" t="s">
        <v>462</v>
      </c>
    </row>
    <row r="459" spans="1:7" x14ac:dyDescent="0.3">
      <c r="A459">
        <v>457</v>
      </c>
      <c r="B459">
        <v>2019</v>
      </c>
      <c r="C459">
        <v>2</v>
      </c>
      <c r="D459" t="s">
        <v>511</v>
      </c>
      <c r="E459" s="40">
        <v>2510603854.2291598</v>
      </c>
      <c r="F459" s="34">
        <v>7.5607575504662003</v>
      </c>
      <c r="G459" t="s">
        <v>462</v>
      </c>
    </row>
    <row r="460" spans="1:7" x14ac:dyDescent="0.3">
      <c r="A460">
        <v>458</v>
      </c>
      <c r="B460">
        <v>2019</v>
      </c>
      <c r="C460">
        <v>2</v>
      </c>
      <c r="D460" t="s">
        <v>512</v>
      </c>
      <c r="E460" s="40">
        <v>926083821.65156698</v>
      </c>
      <c r="F460" s="34">
        <v>16.6195217603575</v>
      </c>
      <c r="G460" t="s">
        <v>462</v>
      </c>
    </row>
    <row r="461" spans="1:7" x14ac:dyDescent="0.3">
      <c r="A461">
        <v>459</v>
      </c>
      <c r="B461">
        <v>2019</v>
      </c>
      <c r="C461">
        <v>2</v>
      </c>
      <c r="D461" t="s">
        <v>513</v>
      </c>
      <c r="E461" s="40">
        <v>632285103.81478095</v>
      </c>
      <c r="F461" s="34">
        <v>1.4612477152021599</v>
      </c>
      <c r="G461" t="s">
        <v>462</v>
      </c>
    </row>
    <row r="462" spans="1:7" x14ac:dyDescent="0.3">
      <c r="A462">
        <v>460</v>
      </c>
      <c r="B462">
        <v>2019</v>
      </c>
      <c r="C462">
        <v>2</v>
      </c>
      <c r="E462" s="40">
        <v>170397351.73281899</v>
      </c>
      <c r="F462" s="34">
        <v>17.662466151216499</v>
      </c>
      <c r="G462" t="s">
        <v>462</v>
      </c>
    </row>
    <row r="463" spans="1:7" x14ac:dyDescent="0.3">
      <c r="A463">
        <v>461</v>
      </c>
      <c r="B463">
        <v>2019</v>
      </c>
      <c r="C463">
        <v>2</v>
      </c>
      <c r="D463" t="s">
        <v>514</v>
      </c>
      <c r="E463" s="40">
        <v>892140772.56039798</v>
      </c>
      <c r="F463" s="34">
        <v>20.6371665926731</v>
      </c>
      <c r="G463" t="s">
        <v>462</v>
      </c>
    </row>
    <row r="464" spans="1:7" x14ac:dyDescent="0.3">
      <c r="A464">
        <v>462</v>
      </c>
      <c r="B464">
        <v>2019</v>
      </c>
      <c r="C464">
        <v>2</v>
      </c>
      <c r="D464" t="s">
        <v>515</v>
      </c>
      <c r="E464" s="40">
        <v>879882403.52739799</v>
      </c>
      <c r="F464" s="34">
        <v>28.795880058125501</v>
      </c>
      <c r="G464" t="s">
        <v>462</v>
      </c>
    </row>
    <row r="465" spans="1:7" x14ac:dyDescent="0.3">
      <c r="A465">
        <v>463</v>
      </c>
      <c r="B465">
        <v>2019</v>
      </c>
      <c r="C465">
        <v>2</v>
      </c>
      <c r="D465" t="s">
        <v>516</v>
      </c>
      <c r="E465" s="40">
        <v>807895918.10077405</v>
      </c>
      <c r="F465" s="34">
        <v>26.638420305514</v>
      </c>
      <c r="G465" t="s">
        <v>462</v>
      </c>
    </row>
    <row r="466" spans="1:7" x14ac:dyDescent="0.3">
      <c r="A466">
        <v>464</v>
      </c>
      <c r="B466">
        <v>2019</v>
      </c>
      <c r="C466">
        <v>2</v>
      </c>
      <c r="D466" t="s">
        <v>517</v>
      </c>
      <c r="E466" s="40">
        <v>572891135.03383696</v>
      </c>
      <c r="F466" s="34">
        <v>19.790923525711101</v>
      </c>
      <c r="G466" t="s">
        <v>462</v>
      </c>
    </row>
    <row r="467" spans="1:7" x14ac:dyDescent="0.3">
      <c r="A467">
        <v>465</v>
      </c>
      <c r="B467">
        <v>2019</v>
      </c>
      <c r="C467">
        <v>2</v>
      </c>
      <c r="D467" t="s">
        <v>518</v>
      </c>
      <c r="E467" s="40">
        <v>674208960.326653</v>
      </c>
      <c r="F467" s="34">
        <v>27.942667771962</v>
      </c>
      <c r="G467" t="s">
        <v>462</v>
      </c>
    </row>
    <row r="468" spans="1:7" x14ac:dyDescent="0.3">
      <c r="A468">
        <v>466</v>
      </c>
      <c r="B468">
        <v>2019</v>
      </c>
      <c r="C468">
        <v>2</v>
      </c>
      <c r="D468" t="s">
        <v>519</v>
      </c>
      <c r="E468" s="40">
        <v>6302144122.2382202</v>
      </c>
      <c r="F468" s="34">
        <v>22.8684932202483</v>
      </c>
      <c r="G468" t="s">
        <v>462</v>
      </c>
    </row>
    <row r="469" spans="1:7" x14ac:dyDescent="0.3">
      <c r="A469">
        <v>467</v>
      </c>
      <c r="B469">
        <v>2019</v>
      </c>
      <c r="C469">
        <v>2</v>
      </c>
      <c r="D469" t="s">
        <v>520</v>
      </c>
      <c r="E469" s="40">
        <v>7349764963.0592299</v>
      </c>
      <c r="F469" s="34">
        <v>10.0259052373183</v>
      </c>
      <c r="G469" t="s">
        <v>462</v>
      </c>
    </row>
    <row r="470" spans="1:7" x14ac:dyDescent="0.3">
      <c r="A470">
        <v>468</v>
      </c>
      <c r="B470">
        <v>2019</v>
      </c>
      <c r="C470">
        <v>2</v>
      </c>
      <c r="D470" t="s">
        <v>521</v>
      </c>
      <c r="E470" s="40">
        <v>2807295723.03092</v>
      </c>
      <c r="F470" s="34">
        <v>32.981403960709798</v>
      </c>
      <c r="G470" t="s">
        <v>462</v>
      </c>
    </row>
    <row r="471" spans="1:7" x14ac:dyDescent="0.3">
      <c r="A471">
        <v>469</v>
      </c>
      <c r="B471">
        <v>2019</v>
      </c>
      <c r="C471">
        <v>2</v>
      </c>
      <c r="D471" t="s">
        <v>522</v>
      </c>
      <c r="E471" s="40">
        <v>788418057.77379298</v>
      </c>
      <c r="F471" s="34">
        <v>0.97007625418098298</v>
      </c>
      <c r="G471" t="s">
        <v>462</v>
      </c>
    </row>
    <row r="472" spans="1:7" x14ac:dyDescent="0.3">
      <c r="A472">
        <v>470</v>
      </c>
      <c r="B472">
        <v>2019</v>
      </c>
      <c r="C472">
        <v>2</v>
      </c>
      <c r="D472" t="s">
        <v>523</v>
      </c>
      <c r="E472" s="40">
        <v>6157060053.8993101</v>
      </c>
      <c r="F472" s="34">
        <v>23.732877077348999</v>
      </c>
      <c r="G472" t="s">
        <v>462</v>
      </c>
    </row>
    <row r="473" spans="1:7" x14ac:dyDescent="0.3">
      <c r="A473">
        <v>471</v>
      </c>
      <c r="B473">
        <v>2019</v>
      </c>
      <c r="C473">
        <v>2</v>
      </c>
      <c r="D473" t="s">
        <v>524</v>
      </c>
      <c r="E473" s="40">
        <v>1712578914.74523</v>
      </c>
      <c r="F473" s="34">
        <v>10.9386761105951</v>
      </c>
      <c r="G473" t="s">
        <v>462</v>
      </c>
    </row>
    <row r="474" spans="1:7" x14ac:dyDescent="0.3">
      <c r="A474">
        <v>472</v>
      </c>
      <c r="B474">
        <v>2019</v>
      </c>
      <c r="C474">
        <v>2</v>
      </c>
      <c r="D474" t="s">
        <v>525</v>
      </c>
      <c r="E474" s="40">
        <v>1304389226.7879901</v>
      </c>
      <c r="F474" s="34">
        <v>8.1262376157254295</v>
      </c>
      <c r="G474" t="s">
        <v>462</v>
      </c>
    </row>
    <row r="475" spans="1:7" x14ac:dyDescent="0.3">
      <c r="A475">
        <v>473</v>
      </c>
      <c r="B475">
        <v>2019</v>
      </c>
      <c r="C475">
        <v>2</v>
      </c>
      <c r="D475" t="s">
        <v>526</v>
      </c>
      <c r="E475" s="40">
        <v>1050405127.63638</v>
      </c>
      <c r="F475" s="34">
        <v>15.447101527897599</v>
      </c>
      <c r="G475" t="s">
        <v>462</v>
      </c>
    </row>
    <row r="476" spans="1:7" x14ac:dyDescent="0.3">
      <c r="A476">
        <v>474</v>
      </c>
      <c r="B476">
        <v>2019</v>
      </c>
      <c r="C476">
        <v>2</v>
      </c>
      <c r="D476" t="s">
        <v>527</v>
      </c>
      <c r="E476" s="40">
        <v>4109588598.75948</v>
      </c>
      <c r="F476" s="34">
        <v>18.6894028690255</v>
      </c>
      <c r="G476" t="s">
        <v>462</v>
      </c>
    </row>
    <row r="477" spans="1:7" x14ac:dyDescent="0.3">
      <c r="A477">
        <v>475</v>
      </c>
      <c r="B477">
        <v>2019</v>
      </c>
      <c r="C477">
        <v>2</v>
      </c>
      <c r="D477" t="s">
        <v>528</v>
      </c>
      <c r="E477" s="40">
        <v>187712077.197236</v>
      </c>
      <c r="F477" s="34">
        <v>9.3968498610430302</v>
      </c>
      <c r="G477" t="s">
        <v>462</v>
      </c>
    </row>
    <row r="478" spans="1:7" x14ac:dyDescent="0.3">
      <c r="A478">
        <v>476</v>
      </c>
      <c r="B478">
        <v>2019</v>
      </c>
      <c r="C478">
        <v>3</v>
      </c>
      <c r="D478" t="s">
        <v>495</v>
      </c>
      <c r="E478" s="40">
        <v>538829451.73819995</v>
      </c>
      <c r="F478" s="34">
        <v>34.8989717428557</v>
      </c>
      <c r="G478" t="s">
        <v>462</v>
      </c>
    </row>
    <row r="479" spans="1:7" x14ac:dyDescent="0.3">
      <c r="A479">
        <v>477</v>
      </c>
      <c r="B479">
        <v>2019</v>
      </c>
      <c r="C479">
        <v>3</v>
      </c>
      <c r="D479" t="s">
        <v>496</v>
      </c>
      <c r="E479" s="40">
        <v>329669436.07159501</v>
      </c>
      <c r="F479" s="34">
        <v>24.480147627517098</v>
      </c>
      <c r="G479" t="s">
        <v>462</v>
      </c>
    </row>
    <row r="480" spans="1:7" x14ac:dyDescent="0.3">
      <c r="A480">
        <v>478</v>
      </c>
      <c r="B480">
        <v>2019</v>
      </c>
      <c r="C480">
        <v>3</v>
      </c>
      <c r="D480" t="s">
        <v>497</v>
      </c>
      <c r="E480" s="40">
        <v>477600716.67271</v>
      </c>
      <c r="F480" s="34">
        <v>24.317871977427998</v>
      </c>
      <c r="G480" t="s">
        <v>462</v>
      </c>
    </row>
    <row r="481" spans="1:7" x14ac:dyDescent="0.3">
      <c r="A481">
        <v>479</v>
      </c>
      <c r="B481">
        <v>2019</v>
      </c>
      <c r="C481">
        <v>3</v>
      </c>
      <c r="D481" t="s">
        <v>498</v>
      </c>
      <c r="E481" s="40">
        <v>257796283.745581</v>
      </c>
      <c r="F481" s="34">
        <v>22.438288382535202</v>
      </c>
      <c r="G481" t="s">
        <v>462</v>
      </c>
    </row>
    <row r="482" spans="1:7" x14ac:dyDescent="0.3">
      <c r="A482">
        <v>480</v>
      </c>
      <c r="B482">
        <v>2019</v>
      </c>
      <c r="C482">
        <v>3</v>
      </c>
      <c r="D482" t="s">
        <v>499</v>
      </c>
      <c r="E482" s="40">
        <v>833128860.04000998</v>
      </c>
      <c r="F482" s="34">
        <v>20.473637299855199</v>
      </c>
      <c r="G482" t="s">
        <v>462</v>
      </c>
    </row>
    <row r="483" spans="1:7" x14ac:dyDescent="0.3">
      <c r="A483">
        <v>481</v>
      </c>
      <c r="B483">
        <v>2019</v>
      </c>
      <c r="C483">
        <v>3</v>
      </c>
      <c r="D483" t="s">
        <v>500</v>
      </c>
      <c r="E483" s="40">
        <v>700835369.21509898</v>
      </c>
      <c r="F483" s="34">
        <v>17.961162298556001</v>
      </c>
      <c r="G483" t="s">
        <v>462</v>
      </c>
    </row>
    <row r="484" spans="1:7" x14ac:dyDescent="0.3">
      <c r="A484">
        <v>482</v>
      </c>
      <c r="B484">
        <v>2019</v>
      </c>
      <c r="C484">
        <v>3</v>
      </c>
      <c r="D484" t="s">
        <v>501</v>
      </c>
      <c r="E484" s="40">
        <v>1795071606.8408</v>
      </c>
      <c r="F484" s="34">
        <v>16.8114909271237</v>
      </c>
      <c r="G484" t="s">
        <v>462</v>
      </c>
    </row>
    <row r="485" spans="1:7" x14ac:dyDescent="0.3">
      <c r="A485">
        <v>483</v>
      </c>
      <c r="B485">
        <v>2019</v>
      </c>
      <c r="C485">
        <v>3</v>
      </c>
      <c r="D485" t="s">
        <v>502</v>
      </c>
      <c r="E485" s="40">
        <v>10046150688.1397</v>
      </c>
      <c r="F485" s="34">
        <v>14.9531904017412</v>
      </c>
      <c r="G485" t="s">
        <v>462</v>
      </c>
    </row>
    <row r="486" spans="1:7" x14ac:dyDescent="0.3">
      <c r="A486">
        <v>484</v>
      </c>
      <c r="B486">
        <v>2019</v>
      </c>
      <c r="C486">
        <v>3</v>
      </c>
      <c r="D486" t="s">
        <v>503</v>
      </c>
      <c r="E486" s="40">
        <v>3161364612.4783401</v>
      </c>
      <c r="F486" s="34">
        <v>19.537200656963901</v>
      </c>
      <c r="G486" t="s">
        <v>462</v>
      </c>
    </row>
    <row r="487" spans="1:7" x14ac:dyDescent="0.3">
      <c r="A487">
        <v>485</v>
      </c>
      <c r="B487">
        <v>2019</v>
      </c>
      <c r="C487">
        <v>3</v>
      </c>
      <c r="D487" t="s">
        <v>504</v>
      </c>
      <c r="E487" s="40">
        <v>314580284.56420898</v>
      </c>
      <c r="F487" s="34">
        <v>29.777647911275199</v>
      </c>
      <c r="G487" t="s">
        <v>462</v>
      </c>
    </row>
    <row r="488" spans="1:7" x14ac:dyDescent="0.3">
      <c r="A488">
        <v>486</v>
      </c>
      <c r="B488">
        <v>2019</v>
      </c>
      <c r="C488">
        <v>3</v>
      </c>
      <c r="D488" t="s">
        <v>505</v>
      </c>
      <c r="E488" s="40">
        <v>396913777.44862098</v>
      </c>
      <c r="F488" s="34">
        <v>25.117611320253499</v>
      </c>
      <c r="G488" t="s">
        <v>462</v>
      </c>
    </row>
    <row r="489" spans="1:7" x14ac:dyDescent="0.3">
      <c r="A489">
        <v>487</v>
      </c>
      <c r="B489">
        <v>2019</v>
      </c>
      <c r="C489">
        <v>3</v>
      </c>
      <c r="D489" t="s">
        <v>506</v>
      </c>
      <c r="E489" s="40">
        <v>811283882.05878198</v>
      </c>
      <c r="F489" s="34">
        <v>20.613219610343901</v>
      </c>
      <c r="G489" t="s">
        <v>462</v>
      </c>
    </row>
    <row r="490" spans="1:7" x14ac:dyDescent="0.3">
      <c r="A490">
        <v>488</v>
      </c>
      <c r="B490">
        <v>2019</v>
      </c>
      <c r="C490">
        <v>3</v>
      </c>
      <c r="D490" t="s">
        <v>507</v>
      </c>
      <c r="E490" s="40">
        <v>827356563.50408602</v>
      </c>
      <c r="F490" s="34">
        <v>13.9981212719994</v>
      </c>
      <c r="G490" t="s">
        <v>462</v>
      </c>
    </row>
    <row r="491" spans="1:7" x14ac:dyDescent="0.3">
      <c r="A491">
        <v>489</v>
      </c>
      <c r="B491">
        <v>2019</v>
      </c>
      <c r="C491">
        <v>3</v>
      </c>
      <c r="D491" t="s">
        <v>508</v>
      </c>
      <c r="E491" s="40">
        <v>4220946584.3996902</v>
      </c>
      <c r="F491" s="34">
        <v>12.4913618277909</v>
      </c>
      <c r="G491" t="s">
        <v>462</v>
      </c>
    </row>
    <row r="492" spans="1:7" x14ac:dyDescent="0.3">
      <c r="A492">
        <v>490</v>
      </c>
      <c r="B492">
        <v>2019</v>
      </c>
      <c r="C492">
        <v>3</v>
      </c>
      <c r="D492" t="s">
        <v>509</v>
      </c>
      <c r="E492" s="40">
        <v>2959607197.2367201</v>
      </c>
      <c r="F492" s="34">
        <v>18.647178651152799</v>
      </c>
      <c r="G492" t="s">
        <v>462</v>
      </c>
    </row>
    <row r="493" spans="1:7" x14ac:dyDescent="0.3">
      <c r="A493">
        <v>491</v>
      </c>
      <c r="B493">
        <v>2019</v>
      </c>
      <c r="C493">
        <v>3</v>
      </c>
      <c r="D493" t="s">
        <v>511</v>
      </c>
      <c r="E493" s="40">
        <v>2510603854.2291598</v>
      </c>
      <c r="F493" s="34">
        <v>17.1802454771396</v>
      </c>
      <c r="G493" t="s">
        <v>462</v>
      </c>
    </row>
    <row r="494" spans="1:7" x14ac:dyDescent="0.3">
      <c r="A494">
        <v>492</v>
      </c>
      <c r="B494">
        <v>2019</v>
      </c>
      <c r="C494">
        <v>3</v>
      </c>
      <c r="D494" t="s">
        <v>512</v>
      </c>
      <c r="E494" s="40">
        <v>926083821.65156698</v>
      </c>
      <c r="F494" s="34">
        <v>16.727288892727199</v>
      </c>
      <c r="G494" t="s">
        <v>462</v>
      </c>
    </row>
    <row r="495" spans="1:7" x14ac:dyDescent="0.3">
      <c r="A495">
        <v>493</v>
      </c>
      <c r="B495">
        <v>2019</v>
      </c>
      <c r="C495">
        <v>3</v>
      </c>
      <c r="D495" t="s">
        <v>513</v>
      </c>
      <c r="E495" s="40">
        <v>632285103.81478095</v>
      </c>
      <c r="F495" s="34">
        <v>15.1871094458574</v>
      </c>
      <c r="G495" t="s">
        <v>462</v>
      </c>
    </row>
    <row r="496" spans="1:7" x14ac:dyDescent="0.3">
      <c r="A496">
        <v>494</v>
      </c>
      <c r="B496">
        <v>2019</v>
      </c>
      <c r="C496">
        <v>3</v>
      </c>
      <c r="E496" s="40">
        <v>170397351.73281899</v>
      </c>
      <c r="F496" s="34">
        <v>17.513255880503198</v>
      </c>
      <c r="G496" t="s">
        <v>462</v>
      </c>
    </row>
    <row r="497" spans="1:7" x14ac:dyDescent="0.3">
      <c r="A497">
        <v>495</v>
      </c>
      <c r="B497">
        <v>2019</v>
      </c>
      <c r="C497">
        <v>3</v>
      </c>
      <c r="D497" t="s">
        <v>514</v>
      </c>
      <c r="E497" s="40">
        <v>892140772.56039798</v>
      </c>
      <c r="F497" s="34">
        <v>21.401553079790201</v>
      </c>
      <c r="G497" t="s">
        <v>462</v>
      </c>
    </row>
    <row r="498" spans="1:7" x14ac:dyDescent="0.3">
      <c r="A498">
        <v>496</v>
      </c>
      <c r="B498">
        <v>2019</v>
      </c>
      <c r="C498">
        <v>3</v>
      </c>
      <c r="D498" t="s">
        <v>515</v>
      </c>
      <c r="E498" s="40">
        <v>879882403.52739799</v>
      </c>
      <c r="F498" s="34">
        <v>22.7973780577368</v>
      </c>
      <c r="G498" t="s">
        <v>462</v>
      </c>
    </row>
    <row r="499" spans="1:7" x14ac:dyDescent="0.3">
      <c r="A499">
        <v>497</v>
      </c>
      <c r="B499">
        <v>2019</v>
      </c>
      <c r="C499">
        <v>3</v>
      </c>
      <c r="D499" t="s">
        <v>516</v>
      </c>
      <c r="E499" s="40">
        <v>807895918.10077405</v>
      </c>
      <c r="F499" s="34">
        <v>18.884485246309001</v>
      </c>
      <c r="G499" t="s">
        <v>462</v>
      </c>
    </row>
    <row r="500" spans="1:7" x14ac:dyDescent="0.3">
      <c r="A500">
        <v>498</v>
      </c>
      <c r="B500">
        <v>2019</v>
      </c>
      <c r="C500">
        <v>3</v>
      </c>
      <c r="D500" t="s">
        <v>517</v>
      </c>
      <c r="E500" s="40">
        <v>572891135.03383696</v>
      </c>
      <c r="F500" s="34">
        <v>13.2781301292934</v>
      </c>
      <c r="G500" t="s">
        <v>462</v>
      </c>
    </row>
    <row r="501" spans="1:7" x14ac:dyDescent="0.3">
      <c r="A501">
        <v>499</v>
      </c>
      <c r="B501">
        <v>2019</v>
      </c>
      <c r="C501">
        <v>3</v>
      </c>
      <c r="D501" t="s">
        <v>518</v>
      </c>
      <c r="E501" s="40">
        <v>674208960.326653</v>
      </c>
      <c r="F501" s="34">
        <v>19.295634834251601</v>
      </c>
      <c r="G501" t="s">
        <v>462</v>
      </c>
    </row>
    <row r="502" spans="1:7" x14ac:dyDescent="0.3">
      <c r="A502">
        <v>500</v>
      </c>
      <c r="B502">
        <v>2019</v>
      </c>
      <c r="C502">
        <v>3</v>
      </c>
      <c r="D502" t="s">
        <v>519</v>
      </c>
      <c r="E502" s="40">
        <v>6302144122.2382202</v>
      </c>
      <c r="F502" s="34">
        <v>20.6483123170818</v>
      </c>
      <c r="G502" t="s">
        <v>462</v>
      </c>
    </row>
    <row r="503" spans="1:7" x14ac:dyDescent="0.3">
      <c r="A503">
        <v>501</v>
      </c>
      <c r="B503">
        <v>2019</v>
      </c>
      <c r="C503">
        <v>3</v>
      </c>
      <c r="D503" t="s">
        <v>520</v>
      </c>
      <c r="E503" s="40">
        <v>7349764963.0592299</v>
      </c>
      <c r="F503" s="34">
        <v>17.000811599437899</v>
      </c>
      <c r="G503" t="s">
        <v>462</v>
      </c>
    </row>
    <row r="504" spans="1:7" x14ac:dyDescent="0.3">
      <c r="A504">
        <v>502</v>
      </c>
      <c r="B504">
        <v>2019</v>
      </c>
      <c r="C504">
        <v>3</v>
      </c>
      <c r="D504" t="s">
        <v>521</v>
      </c>
      <c r="E504" s="40">
        <v>2807295723.03092</v>
      </c>
      <c r="F504" s="34">
        <v>19.961322540105101</v>
      </c>
      <c r="G504" t="s">
        <v>462</v>
      </c>
    </row>
    <row r="505" spans="1:7" x14ac:dyDescent="0.3">
      <c r="A505">
        <v>503</v>
      </c>
      <c r="B505">
        <v>2019</v>
      </c>
      <c r="C505">
        <v>3</v>
      </c>
      <c r="D505" t="s">
        <v>522</v>
      </c>
      <c r="E505" s="40">
        <v>788418057.77379298</v>
      </c>
      <c r="F505" s="34">
        <v>12.5616883372423</v>
      </c>
      <c r="G505" t="s">
        <v>462</v>
      </c>
    </row>
    <row r="506" spans="1:7" x14ac:dyDescent="0.3">
      <c r="A506">
        <v>504</v>
      </c>
      <c r="B506">
        <v>2019</v>
      </c>
      <c r="C506">
        <v>3</v>
      </c>
      <c r="D506" t="s">
        <v>523</v>
      </c>
      <c r="E506" s="40">
        <v>6157060053.8993101</v>
      </c>
      <c r="F506" s="34">
        <v>17.447173835063801</v>
      </c>
      <c r="G506" t="s">
        <v>462</v>
      </c>
    </row>
    <row r="507" spans="1:7" x14ac:dyDescent="0.3">
      <c r="A507">
        <v>505</v>
      </c>
      <c r="B507">
        <v>2019</v>
      </c>
      <c r="C507">
        <v>3</v>
      </c>
      <c r="D507" t="s">
        <v>524</v>
      </c>
      <c r="E507" s="40">
        <v>1712578914.74523</v>
      </c>
      <c r="F507" s="34">
        <v>16.359764245517901</v>
      </c>
      <c r="G507" t="s">
        <v>462</v>
      </c>
    </row>
    <row r="508" spans="1:7" x14ac:dyDescent="0.3">
      <c r="A508">
        <v>506</v>
      </c>
      <c r="B508">
        <v>2019</v>
      </c>
      <c r="C508">
        <v>3</v>
      </c>
      <c r="D508" t="s">
        <v>525</v>
      </c>
      <c r="E508" s="40">
        <v>1304389226.7879901</v>
      </c>
      <c r="F508" s="34">
        <v>16.7764872959767</v>
      </c>
      <c r="G508" t="s">
        <v>462</v>
      </c>
    </row>
    <row r="509" spans="1:7" x14ac:dyDescent="0.3">
      <c r="A509">
        <v>507</v>
      </c>
      <c r="B509">
        <v>2019</v>
      </c>
      <c r="C509">
        <v>3</v>
      </c>
      <c r="D509" t="s">
        <v>526</v>
      </c>
      <c r="E509" s="40">
        <v>1050405127.63638</v>
      </c>
      <c r="F509" s="34">
        <v>17.731271849461301</v>
      </c>
      <c r="G509" t="s">
        <v>462</v>
      </c>
    </row>
    <row r="510" spans="1:7" x14ac:dyDescent="0.3">
      <c r="A510">
        <v>508</v>
      </c>
      <c r="B510">
        <v>2019</v>
      </c>
      <c r="C510">
        <v>3</v>
      </c>
      <c r="D510" t="s">
        <v>527</v>
      </c>
      <c r="E510" s="40">
        <v>4109588598.75948</v>
      </c>
      <c r="F510" s="34">
        <v>24.6398221622186</v>
      </c>
      <c r="G510" t="s">
        <v>462</v>
      </c>
    </row>
    <row r="511" spans="1:7" x14ac:dyDescent="0.3">
      <c r="A511">
        <v>509</v>
      </c>
      <c r="B511">
        <v>2019</v>
      </c>
      <c r="C511">
        <v>3</v>
      </c>
      <c r="D511" t="s">
        <v>528</v>
      </c>
      <c r="E511" s="40">
        <v>187712077.197236</v>
      </c>
      <c r="F511" s="34">
        <v>11.954215775073401</v>
      </c>
      <c r="G511" t="s">
        <v>462</v>
      </c>
    </row>
    <row r="512" spans="1:7" x14ac:dyDescent="0.3">
      <c r="A512">
        <v>510</v>
      </c>
      <c r="B512">
        <v>2019</v>
      </c>
      <c r="C512">
        <v>4</v>
      </c>
      <c r="D512" t="s">
        <v>495</v>
      </c>
      <c r="E512" s="40">
        <v>538829451.73819995</v>
      </c>
      <c r="F512" s="34">
        <v>242.34522794959699</v>
      </c>
      <c r="G512" t="s">
        <v>462</v>
      </c>
    </row>
    <row r="513" spans="1:7" x14ac:dyDescent="0.3">
      <c r="A513">
        <v>511</v>
      </c>
      <c r="B513">
        <v>2019</v>
      </c>
      <c r="C513">
        <v>4</v>
      </c>
      <c r="D513" t="s">
        <v>496</v>
      </c>
      <c r="E513" s="40">
        <v>329669436.07159501</v>
      </c>
      <c r="F513" s="34">
        <v>174.663425857764</v>
      </c>
      <c r="G513" t="s">
        <v>462</v>
      </c>
    </row>
    <row r="514" spans="1:7" x14ac:dyDescent="0.3">
      <c r="A514">
        <v>512</v>
      </c>
      <c r="B514">
        <v>2019</v>
      </c>
      <c r="C514">
        <v>4</v>
      </c>
      <c r="D514" t="s">
        <v>497</v>
      </c>
      <c r="E514" s="40">
        <v>477600716.67271</v>
      </c>
      <c r="F514" s="34">
        <v>182.170260528592</v>
      </c>
      <c r="G514" t="s">
        <v>462</v>
      </c>
    </row>
    <row r="515" spans="1:7" x14ac:dyDescent="0.3">
      <c r="A515">
        <v>513</v>
      </c>
      <c r="B515">
        <v>2019</v>
      </c>
      <c r="C515">
        <v>4</v>
      </c>
      <c r="D515" t="s">
        <v>498</v>
      </c>
      <c r="E515" s="40">
        <v>257796283.745581</v>
      </c>
      <c r="F515" s="34">
        <v>159.92953271547199</v>
      </c>
      <c r="G515" t="s">
        <v>462</v>
      </c>
    </row>
    <row r="516" spans="1:7" x14ac:dyDescent="0.3">
      <c r="A516">
        <v>514</v>
      </c>
      <c r="B516">
        <v>2019</v>
      </c>
      <c r="C516">
        <v>4</v>
      </c>
      <c r="D516" t="s">
        <v>499</v>
      </c>
      <c r="E516" s="40">
        <v>833128860.04000998</v>
      </c>
      <c r="F516" s="34">
        <v>149.03195675030199</v>
      </c>
      <c r="G516" t="s">
        <v>462</v>
      </c>
    </row>
    <row r="517" spans="1:7" x14ac:dyDescent="0.3">
      <c r="A517">
        <v>515</v>
      </c>
      <c r="B517">
        <v>2019</v>
      </c>
      <c r="C517">
        <v>4</v>
      </c>
      <c r="D517" t="s">
        <v>500</v>
      </c>
      <c r="E517" s="40">
        <v>700835369.21509898</v>
      </c>
      <c r="F517" s="34">
        <v>115.97179361459899</v>
      </c>
      <c r="G517" t="s">
        <v>462</v>
      </c>
    </row>
    <row r="518" spans="1:7" x14ac:dyDescent="0.3">
      <c r="A518">
        <v>516</v>
      </c>
      <c r="B518">
        <v>2019</v>
      </c>
      <c r="C518">
        <v>4</v>
      </c>
      <c r="D518" t="s">
        <v>501</v>
      </c>
      <c r="E518" s="40">
        <v>1795071606.8408</v>
      </c>
      <c r="F518" s="34">
        <v>108.37485949876201</v>
      </c>
      <c r="G518" t="s">
        <v>462</v>
      </c>
    </row>
    <row r="519" spans="1:7" x14ac:dyDescent="0.3">
      <c r="A519">
        <v>517</v>
      </c>
      <c r="B519">
        <v>2019</v>
      </c>
      <c r="C519">
        <v>4</v>
      </c>
      <c r="D519" t="s">
        <v>502</v>
      </c>
      <c r="E519" s="40">
        <v>10046150688.1397</v>
      </c>
      <c r="F519" s="34">
        <v>105.380410275344</v>
      </c>
      <c r="G519" t="s">
        <v>462</v>
      </c>
    </row>
    <row r="520" spans="1:7" x14ac:dyDescent="0.3">
      <c r="A520">
        <v>518</v>
      </c>
      <c r="B520">
        <v>2019</v>
      </c>
      <c r="C520">
        <v>4</v>
      </c>
      <c r="D520" t="s">
        <v>503</v>
      </c>
      <c r="E520" s="40">
        <v>3161364612.4783401</v>
      </c>
      <c r="F520" s="34">
        <v>114.242447922642</v>
      </c>
      <c r="G520" t="s">
        <v>462</v>
      </c>
    </row>
    <row r="521" spans="1:7" x14ac:dyDescent="0.3">
      <c r="A521">
        <v>519</v>
      </c>
      <c r="B521">
        <v>2019</v>
      </c>
      <c r="C521">
        <v>4</v>
      </c>
      <c r="D521" t="s">
        <v>504</v>
      </c>
      <c r="E521" s="40">
        <v>314580284.56420898</v>
      </c>
      <c r="F521" s="34">
        <v>251.90378384908399</v>
      </c>
      <c r="G521" t="s">
        <v>462</v>
      </c>
    </row>
    <row r="522" spans="1:7" x14ac:dyDescent="0.3">
      <c r="A522">
        <v>520</v>
      </c>
      <c r="B522">
        <v>2019</v>
      </c>
      <c r="C522">
        <v>4</v>
      </c>
      <c r="D522" t="s">
        <v>505</v>
      </c>
      <c r="E522" s="40">
        <v>396913777.44862098</v>
      </c>
      <c r="F522" s="34">
        <v>177.301689967692</v>
      </c>
      <c r="G522" t="s">
        <v>462</v>
      </c>
    </row>
    <row r="523" spans="1:7" x14ac:dyDescent="0.3">
      <c r="A523">
        <v>521</v>
      </c>
      <c r="B523">
        <v>2019</v>
      </c>
      <c r="C523">
        <v>4</v>
      </c>
      <c r="D523" t="s">
        <v>506</v>
      </c>
      <c r="E523" s="40">
        <v>811283882.05878198</v>
      </c>
      <c r="F523" s="34">
        <v>159.191811819382</v>
      </c>
      <c r="G523" t="s">
        <v>462</v>
      </c>
    </row>
    <row r="524" spans="1:7" x14ac:dyDescent="0.3">
      <c r="A524">
        <v>522</v>
      </c>
      <c r="B524">
        <v>2019</v>
      </c>
      <c r="C524">
        <v>4</v>
      </c>
      <c r="D524" t="s">
        <v>507</v>
      </c>
      <c r="E524" s="40">
        <v>827356563.50408602</v>
      </c>
      <c r="F524" s="34">
        <v>120.189953554067</v>
      </c>
      <c r="G524" t="s">
        <v>462</v>
      </c>
    </row>
    <row r="525" spans="1:7" x14ac:dyDescent="0.3">
      <c r="A525">
        <v>523</v>
      </c>
      <c r="B525">
        <v>2019</v>
      </c>
      <c r="C525">
        <v>4</v>
      </c>
      <c r="D525" t="s">
        <v>508</v>
      </c>
      <c r="E525" s="40">
        <v>4220946584.3996902</v>
      </c>
      <c r="F525" s="34">
        <v>93.616405205391004</v>
      </c>
      <c r="G525" t="s">
        <v>462</v>
      </c>
    </row>
    <row r="526" spans="1:7" x14ac:dyDescent="0.3">
      <c r="A526">
        <v>524</v>
      </c>
      <c r="B526">
        <v>2019</v>
      </c>
      <c r="C526">
        <v>4</v>
      </c>
      <c r="D526" t="s">
        <v>509</v>
      </c>
      <c r="E526" s="40">
        <v>2959607197.2367201</v>
      </c>
      <c r="F526" s="34">
        <v>66.358167534024602</v>
      </c>
      <c r="G526" t="s">
        <v>462</v>
      </c>
    </row>
    <row r="527" spans="1:7" x14ac:dyDescent="0.3">
      <c r="A527">
        <v>525</v>
      </c>
      <c r="B527">
        <v>2019</v>
      </c>
      <c r="C527">
        <v>4</v>
      </c>
      <c r="D527" t="s">
        <v>511</v>
      </c>
      <c r="E527" s="40">
        <v>2510603854.2291598</v>
      </c>
      <c r="F527" s="34">
        <v>60.264904709698101</v>
      </c>
      <c r="G527" t="s">
        <v>462</v>
      </c>
    </row>
    <row r="528" spans="1:7" x14ac:dyDescent="0.3">
      <c r="A528">
        <v>526</v>
      </c>
      <c r="B528">
        <v>2019</v>
      </c>
      <c r="C528">
        <v>4</v>
      </c>
      <c r="D528" t="s">
        <v>512</v>
      </c>
      <c r="E528" s="40">
        <v>926083821.65156698</v>
      </c>
      <c r="F528" s="34">
        <v>101.742756855994</v>
      </c>
      <c r="G528" t="s">
        <v>462</v>
      </c>
    </row>
    <row r="529" spans="1:7" x14ac:dyDescent="0.3">
      <c r="A529">
        <v>527</v>
      </c>
      <c r="B529">
        <v>2019</v>
      </c>
      <c r="C529">
        <v>4</v>
      </c>
      <c r="D529" t="s">
        <v>513</v>
      </c>
      <c r="E529" s="40">
        <v>632285103.81478095</v>
      </c>
      <c r="F529" s="34">
        <v>59.326602742015901</v>
      </c>
      <c r="G529" t="s">
        <v>462</v>
      </c>
    </row>
    <row r="530" spans="1:7" x14ac:dyDescent="0.3">
      <c r="A530">
        <v>528</v>
      </c>
      <c r="B530">
        <v>2019</v>
      </c>
      <c r="C530">
        <v>4</v>
      </c>
      <c r="E530" s="40">
        <v>170397351.73281899</v>
      </c>
      <c r="F530" s="34">
        <v>93.819161919436496</v>
      </c>
      <c r="G530" t="s">
        <v>462</v>
      </c>
    </row>
    <row r="531" spans="1:7" x14ac:dyDescent="0.3">
      <c r="A531">
        <v>529</v>
      </c>
      <c r="B531">
        <v>2019</v>
      </c>
      <c r="C531">
        <v>4</v>
      </c>
      <c r="D531" t="s">
        <v>514</v>
      </c>
      <c r="E531" s="40">
        <v>892140772.56039798</v>
      </c>
      <c r="F531" s="34">
        <v>131.96219374681601</v>
      </c>
      <c r="G531" t="s">
        <v>462</v>
      </c>
    </row>
    <row r="532" spans="1:7" x14ac:dyDescent="0.3">
      <c r="A532">
        <v>530</v>
      </c>
      <c r="B532">
        <v>2019</v>
      </c>
      <c r="C532">
        <v>4</v>
      </c>
      <c r="D532" t="s">
        <v>515</v>
      </c>
      <c r="E532" s="40">
        <v>879882403.52739799</v>
      </c>
      <c r="F532" s="34">
        <v>141.31867331955399</v>
      </c>
      <c r="G532" t="s">
        <v>462</v>
      </c>
    </row>
    <row r="533" spans="1:7" x14ac:dyDescent="0.3">
      <c r="A533">
        <v>531</v>
      </c>
      <c r="B533">
        <v>2019</v>
      </c>
      <c r="C533">
        <v>4</v>
      </c>
      <c r="D533" t="s">
        <v>516</v>
      </c>
      <c r="E533" s="40">
        <v>807895918.10077405</v>
      </c>
      <c r="F533" s="34">
        <v>135.69227147520701</v>
      </c>
      <c r="G533" t="s">
        <v>462</v>
      </c>
    </row>
    <row r="534" spans="1:7" x14ac:dyDescent="0.3">
      <c r="A534">
        <v>532</v>
      </c>
      <c r="B534">
        <v>2019</v>
      </c>
      <c r="C534">
        <v>4</v>
      </c>
      <c r="D534" t="s">
        <v>517</v>
      </c>
      <c r="E534" s="40">
        <v>572891135.03383696</v>
      </c>
      <c r="F534" s="34">
        <v>108.81958936171399</v>
      </c>
      <c r="G534" t="s">
        <v>462</v>
      </c>
    </row>
    <row r="535" spans="1:7" x14ac:dyDescent="0.3">
      <c r="A535">
        <v>533</v>
      </c>
      <c r="B535">
        <v>2019</v>
      </c>
      <c r="C535">
        <v>4</v>
      </c>
      <c r="D535" t="s">
        <v>518</v>
      </c>
      <c r="E535" s="40">
        <v>674208960.326653</v>
      </c>
      <c r="F535" s="34">
        <v>156.935518880572</v>
      </c>
      <c r="G535" t="s">
        <v>462</v>
      </c>
    </row>
    <row r="536" spans="1:7" x14ac:dyDescent="0.3">
      <c r="A536">
        <v>534</v>
      </c>
      <c r="B536">
        <v>2019</v>
      </c>
      <c r="C536">
        <v>4</v>
      </c>
      <c r="D536" t="s">
        <v>519</v>
      </c>
      <c r="E536" s="40">
        <v>6302144122.2382202</v>
      </c>
      <c r="F536" s="34">
        <v>118.65115722514101</v>
      </c>
      <c r="G536" t="s">
        <v>462</v>
      </c>
    </row>
    <row r="537" spans="1:7" x14ac:dyDescent="0.3">
      <c r="A537">
        <v>535</v>
      </c>
      <c r="B537">
        <v>2019</v>
      </c>
      <c r="C537">
        <v>4</v>
      </c>
      <c r="D537" t="s">
        <v>520</v>
      </c>
      <c r="E537" s="40">
        <v>7349764963.0592299</v>
      </c>
      <c r="F537" s="34">
        <v>66.866480554298604</v>
      </c>
      <c r="G537" t="s">
        <v>462</v>
      </c>
    </row>
    <row r="538" spans="1:7" x14ac:dyDescent="0.3">
      <c r="A538">
        <v>536</v>
      </c>
      <c r="B538">
        <v>2019</v>
      </c>
      <c r="C538">
        <v>4</v>
      </c>
      <c r="D538" t="s">
        <v>521</v>
      </c>
      <c r="E538" s="40">
        <v>2807295723.03092</v>
      </c>
      <c r="F538" s="34">
        <v>127.70035464209001</v>
      </c>
      <c r="G538" t="s">
        <v>462</v>
      </c>
    </row>
    <row r="539" spans="1:7" x14ac:dyDescent="0.3">
      <c r="A539">
        <v>537</v>
      </c>
      <c r="B539">
        <v>2019</v>
      </c>
      <c r="C539">
        <v>4</v>
      </c>
      <c r="D539" t="s">
        <v>522</v>
      </c>
      <c r="E539" s="40">
        <v>788418057.77379298</v>
      </c>
      <c r="F539" s="34">
        <v>64.539006933895905</v>
      </c>
      <c r="G539" t="s">
        <v>462</v>
      </c>
    </row>
    <row r="540" spans="1:7" x14ac:dyDescent="0.3">
      <c r="A540">
        <v>538</v>
      </c>
      <c r="B540">
        <v>2019</v>
      </c>
      <c r="C540">
        <v>4</v>
      </c>
      <c r="D540" t="s">
        <v>523</v>
      </c>
      <c r="E540" s="40">
        <v>6157060053.8993101</v>
      </c>
      <c r="F540" s="34">
        <v>93.944163417240404</v>
      </c>
      <c r="G540" t="s">
        <v>462</v>
      </c>
    </row>
    <row r="541" spans="1:7" x14ac:dyDescent="0.3">
      <c r="A541">
        <v>539</v>
      </c>
      <c r="B541">
        <v>2019</v>
      </c>
      <c r="C541">
        <v>4</v>
      </c>
      <c r="D541" t="s">
        <v>524</v>
      </c>
      <c r="E541" s="40">
        <v>1712578914.74523</v>
      </c>
      <c r="F541" s="34">
        <v>42.005498265239297</v>
      </c>
      <c r="G541" t="s">
        <v>462</v>
      </c>
    </row>
    <row r="542" spans="1:7" x14ac:dyDescent="0.3">
      <c r="A542">
        <v>540</v>
      </c>
      <c r="B542">
        <v>2019</v>
      </c>
      <c r="C542">
        <v>4</v>
      </c>
      <c r="D542" t="s">
        <v>525</v>
      </c>
      <c r="E542" s="40">
        <v>1304389226.7879901</v>
      </c>
      <c r="F542" s="34">
        <v>41.224104330740403</v>
      </c>
      <c r="G542" t="s">
        <v>462</v>
      </c>
    </row>
    <row r="543" spans="1:7" x14ac:dyDescent="0.3">
      <c r="A543">
        <v>541</v>
      </c>
      <c r="B543">
        <v>2019</v>
      </c>
      <c r="C543">
        <v>4</v>
      </c>
      <c r="D543" t="s">
        <v>526</v>
      </c>
      <c r="E543" s="40">
        <v>1050405127.63638</v>
      </c>
      <c r="F543" s="34">
        <v>58.279531152959102</v>
      </c>
      <c r="G543" t="s">
        <v>462</v>
      </c>
    </row>
    <row r="544" spans="1:7" x14ac:dyDescent="0.3">
      <c r="A544">
        <v>542</v>
      </c>
      <c r="B544">
        <v>2019</v>
      </c>
      <c r="C544">
        <v>4</v>
      </c>
      <c r="D544" t="s">
        <v>527</v>
      </c>
      <c r="E544" s="40">
        <v>4109588598.75948</v>
      </c>
      <c r="F544" s="34">
        <v>91.066301135240295</v>
      </c>
      <c r="G544" t="s">
        <v>462</v>
      </c>
    </row>
    <row r="545" spans="1:7" x14ac:dyDescent="0.3">
      <c r="A545">
        <v>543</v>
      </c>
      <c r="B545">
        <v>2019</v>
      </c>
      <c r="C545">
        <v>4</v>
      </c>
      <c r="D545" t="s">
        <v>528</v>
      </c>
      <c r="E545" s="40">
        <v>187712077.197236</v>
      </c>
      <c r="F545" s="34">
        <v>54.2985175580746</v>
      </c>
      <c r="G545" t="s">
        <v>462</v>
      </c>
    </row>
    <row r="546" spans="1:7" x14ac:dyDescent="0.3">
      <c r="A546">
        <v>544</v>
      </c>
      <c r="B546">
        <v>2019</v>
      </c>
      <c r="C546">
        <v>5</v>
      </c>
      <c r="D546" t="s">
        <v>495</v>
      </c>
      <c r="E546" s="40">
        <v>538829451.73819995</v>
      </c>
      <c r="F546" s="34">
        <v>138.00841290277199</v>
      </c>
      <c r="G546" t="s">
        <v>462</v>
      </c>
    </row>
    <row r="547" spans="1:7" x14ac:dyDescent="0.3">
      <c r="A547">
        <v>545</v>
      </c>
      <c r="B547">
        <v>2019</v>
      </c>
      <c r="C547">
        <v>5</v>
      </c>
      <c r="D547" t="s">
        <v>496</v>
      </c>
      <c r="E547" s="40">
        <v>329669436.07159501</v>
      </c>
      <c r="F547" s="34">
        <v>96.909368483907301</v>
      </c>
      <c r="G547" t="s">
        <v>462</v>
      </c>
    </row>
    <row r="548" spans="1:7" x14ac:dyDescent="0.3">
      <c r="A548">
        <v>546</v>
      </c>
      <c r="B548">
        <v>2019</v>
      </c>
      <c r="C548">
        <v>5</v>
      </c>
      <c r="D548" t="s">
        <v>497</v>
      </c>
      <c r="E548" s="40">
        <v>477600716.67271</v>
      </c>
      <c r="F548" s="34">
        <v>103.45238452326301</v>
      </c>
      <c r="G548" t="s">
        <v>462</v>
      </c>
    </row>
    <row r="549" spans="1:7" x14ac:dyDescent="0.3">
      <c r="A549">
        <v>547</v>
      </c>
      <c r="B549">
        <v>2019</v>
      </c>
      <c r="C549">
        <v>5</v>
      </c>
      <c r="D549" t="s">
        <v>498</v>
      </c>
      <c r="E549" s="40">
        <v>257796283.745581</v>
      </c>
      <c r="F549" s="34">
        <v>83.126020735470505</v>
      </c>
      <c r="G549" t="s">
        <v>462</v>
      </c>
    </row>
    <row r="550" spans="1:7" x14ac:dyDescent="0.3">
      <c r="A550">
        <v>548</v>
      </c>
      <c r="B550">
        <v>2019</v>
      </c>
      <c r="C550">
        <v>5</v>
      </c>
      <c r="D550" t="s">
        <v>499</v>
      </c>
      <c r="E550" s="40">
        <v>833128860.04000998</v>
      </c>
      <c r="F550" s="34">
        <v>71.9607954044873</v>
      </c>
      <c r="G550" t="s">
        <v>462</v>
      </c>
    </row>
    <row r="551" spans="1:7" x14ac:dyDescent="0.3">
      <c r="A551">
        <v>549</v>
      </c>
      <c r="B551">
        <v>2019</v>
      </c>
      <c r="C551">
        <v>5</v>
      </c>
      <c r="D551" t="s">
        <v>500</v>
      </c>
      <c r="E551" s="40">
        <v>700835369.21509898</v>
      </c>
      <c r="F551" s="34">
        <v>57.194955037617497</v>
      </c>
      <c r="G551" t="s">
        <v>462</v>
      </c>
    </row>
    <row r="552" spans="1:7" x14ac:dyDescent="0.3">
      <c r="A552">
        <v>550</v>
      </c>
      <c r="B552">
        <v>2019</v>
      </c>
      <c r="C552">
        <v>5</v>
      </c>
      <c r="D552" t="s">
        <v>501</v>
      </c>
      <c r="E552" s="40">
        <v>1795071606.8408</v>
      </c>
      <c r="F552" s="34">
        <v>32.359488112446499</v>
      </c>
      <c r="G552" t="s">
        <v>462</v>
      </c>
    </row>
    <row r="553" spans="1:7" x14ac:dyDescent="0.3">
      <c r="A553">
        <v>551</v>
      </c>
      <c r="B553">
        <v>2019</v>
      </c>
      <c r="C553">
        <v>5</v>
      </c>
      <c r="D553" t="s">
        <v>502</v>
      </c>
      <c r="E553" s="40">
        <v>10046150688.1397</v>
      </c>
      <c r="F553" s="34">
        <v>23.792931736959002</v>
      </c>
      <c r="G553" t="s">
        <v>462</v>
      </c>
    </row>
    <row r="554" spans="1:7" x14ac:dyDescent="0.3">
      <c r="A554">
        <v>552</v>
      </c>
      <c r="B554">
        <v>2019</v>
      </c>
      <c r="C554">
        <v>5</v>
      </c>
      <c r="D554" t="s">
        <v>503</v>
      </c>
      <c r="E554" s="40">
        <v>3161364612.4783401</v>
      </c>
      <c r="F554" s="34">
        <v>35.648789659956499</v>
      </c>
      <c r="G554" t="s">
        <v>462</v>
      </c>
    </row>
    <row r="555" spans="1:7" x14ac:dyDescent="0.3">
      <c r="A555">
        <v>553</v>
      </c>
      <c r="B555">
        <v>2019</v>
      </c>
      <c r="C555">
        <v>5</v>
      </c>
      <c r="D555" t="s">
        <v>504</v>
      </c>
      <c r="E555" s="40">
        <v>314580284.56420898</v>
      </c>
      <c r="F555" s="34">
        <v>143.435339866395</v>
      </c>
      <c r="G555" t="s">
        <v>462</v>
      </c>
    </row>
    <row r="556" spans="1:7" x14ac:dyDescent="0.3">
      <c r="A556">
        <v>554</v>
      </c>
      <c r="B556">
        <v>2019</v>
      </c>
      <c r="C556">
        <v>5</v>
      </c>
      <c r="D556" t="s">
        <v>505</v>
      </c>
      <c r="E556" s="40">
        <v>396913777.44862098</v>
      </c>
      <c r="F556" s="34">
        <v>95.315652147780497</v>
      </c>
      <c r="G556" t="s">
        <v>462</v>
      </c>
    </row>
    <row r="557" spans="1:7" x14ac:dyDescent="0.3">
      <c r="A557">
        <v>555</v>
      </c>
      <c r="B557">
        <v>2019</v>
      </c>
      <c r="C557">
        <v>5</v>
      </c>
      <c r="D557" t="s">
        <v>506</v>
      </c>
      <c r="E557" s="40">
        <v>811283882.05878198</v>
      </c>
      <c r="F557" s="34">
        <v>46.1871224632024</v>
      </c>
      <c r="G557" t="s">
        <v>462</v>
      </c>
    </row>
    <row r="558" spans="1:7" x14ac:dyDescent="0.3">
      <c r="A558">
        <v>556</v>
      </c>
      <c r="B558">
        <v>2019</v>
      </c>
      <c r="C558">
        <v>5</v>
      </c>
      <c r="D558" t="s">
        <v>507</v>
      </c>
      <c r="E558" s="40">
        <v>827356563.50408602</v>
      </c>
      <c r="F558" s="34">
        <v>29.540283252066001</v>
      </c>
      <c r="G558" t="s">
        <v>462</v>
      </c>
    </row>
    <row r="559" spans="1:7" x14ac:dyDescent="0.3">
      <c r="A559">
        <v>557</v>
      </c>
      <c r="B559">
        <v>2019</v>
      </c>
      <c r="C559">
        <v>5</v>
      </c>
      <c r="D559" t="s">
        <v>508</v>
      </c>
      <c r="E559" s="40">
        <v>4220946584.3996902</v>
      </c>
      <c r="F559" s="34">
        <v>53.293278748847101</v>
      </c>
      <c r="G559" t="s">
        <v>462</v>
      </c>
    </row>
    <row r="560" spans="1:7" x14ac:dyDescent="0.3">
      <c r="A560">
        <v>558</v>
      </c>
      <c r="B560">
        <v>2019</v>
      </c>
      <c r="C560">
        <v>5</v>
      </c>
      <c r="D560" t="s">
        <v>509</v>
      </c>
      <c r="E560" s="40">
        <v>2959607197.2367201</v>
      </c>
      <c r="F560" s="34">
        <v>197.344813184938</v>
      </c>
      <c r="G560" t="s">
        <v>462</v>
      </c>
    </row>
    <row r="561" spans="1:7" x14ac:dyDescent="0.3">
      <c r="A561">
        <v>559</v>
      </c>
      <c r="B561">
        <v>2019</v>
      </c>
      <c r="C561">
        <v>5</v>
      </c>
      <c r="D561" t="s">
        <v>511</v>
      </c>
      <c r="E561" s="40">
        <v>2510603854.2291598</v>
      </c>
      <c r="F561" s="34">
        <v>56.838336903356101</v>
      </c>
      <c r="G561" t="s">
        <v>462</v>
      </c>
    </row>
    <row r="562" spans="1:7" x14ac:dyDescent="0.3">
      <c r="A562">
        <v>560</v>
      </c>
      <c r="B562">
        <v>2019</v>
      </c>
      <c r="C562">
        <v>5</v>
      </c>
      <c r="D562" t="s">
        <v>512</v>
      </c>
      <c r="E562" s="40">
        <v>926083821.65156698</v>
      </c>
      <c r="F562" s="34">
        <v>42.688898321649098</v>
      </c>
      <c r="G562" t="s">
        <v>462</v>
      </c>
    </row>
    <row r="563" spans="1:7" x14ac:dyDescent="0.3">
      <c r="A563">
        <v>561</v>
      </c>
      <c r="B563">
        <v>2019</v>
      </c>
      <c r="C563">
        <v>5</v>
      </c>
      <c r="D563" t="s">
        <v>513</v>
      </c>
      <c r="E563" s="40">
        <v>632285103.81478095</v>
      </c>
      <c r="F563" s="34">
        <v>418.76036591890801</v>
      </c>
      <c r="G563" t="s">
        <v>462</v>
      </c>
    </row>
    <row r="564" spans="1:7" x14ac:dyDescent="0.3">
      <c r="A564">
        <v>562</v>
      </c>
      <c r="B564">
        <v>2019</v>
      </c>
      <c r="C564">
        <v>5</v>
      </c>
      <c r="E564" s="40">
        <v>170397351.73281899</v>
      </c>
      <c r="F564" s="34">
        <v>21.018100448958101</v>
      </c>
      <c r="G564" t="s">
        <v>462</v>
      </c>
    </row>
    <row r="565" spans="1:7" x14ac:dyDescent="0.3">
      <c r="A565">
        <v>563</v>
      </c>
      <c r="B565">
        <v>2019</v>
      </c>
      <c r="C565">
        <v>5</v>
      </c>
      <c r="D565" t="s">
        <v>514</v>
      </c>
      <c r="E565" s="40">
        <v>892140772.56039798</v>
      </c>
      <c r="F565" s="34">
        <v>40.501369930167201</v>
      </c>
      <c r="G565" t="s">
        <v>462</v>
      </c>
    </row>
    <row r="566" spans="1:7" x14ac:dyDescent="0.3">
      <c r="A566">
        <v>564</v>
      </c>
      <c r="B566">
        <v>2019</v>
      </c>
      <c r="C566">
        <v>5</v>
      </c>
      <c r="D566" t="s">
        <v>515</v>
      </c>
      <c r="E566" s="40">
        <v>879882403.52739799</v>
      </c>
      <c r="F566" s="34">
        <v>33.757193654135499</v>
      </c>
      <c r="G566" t="s">
        <v>462</v>
      </c>
    </row>
    <row r="567" spans="1:7" x14ac:dyDescent="0.3">
      <c r="A567">
        <v>565</v>
      </c>
      <c r="B567">
        <v>2019</v>
      </c>
      <c r="C567">
        <v>5</v>
      </c>
      <c r="D567" t="s">
        <v>516</v>
      </c>
      <c r="E567" s="40">
        <v>807895918.10077405</v>
      </c>
      <c r="F567" s="34">
        <v>31.1402956250936</v>
      </c>
      <c r="G567" t="s">
        <v>462</v>
      </c>
    </row>
    <row r="568" spans="1:7" x14ac:dyDescent="0.3">
      <c r="A568">
        <v>566</v>
      </c>
      <c r="B568">
        <v>2019</v>
      </c>
      <c r="C568">
        <v>5</v>
      </c>
      <c r="D568" t="s">
        <v>517</v>
      </c>
      <c r="E568" s="40">
        <v>572891135.03383696</v>
      </c>
      <c r="F568" s="34">
        <v>22.540906429984599</v>
      </c>
      <c r="G568" t="s">
        <v>462</v>
      </c>
    </row>
    <row r="569" spans="1:7" x14ac:dyDescent="0.3">
      <c r="A569">
        <v>567</v>
      </c>
      <c r="B569">
        <v>2019</v>
      </c>
      <c r="C569">
        <v>5</v>
      </c>
      <c r="D569" t="s">
        <v>518</v>
      </c>
      <c r="E569" s="40">
        <v>674208960.326653</v>
      </c>
      <c r="F569" s="34">
        <v>29.985129973984101</v>
      </c>
      <c r="G569" t="s">
        <v>462</v>
      </c>
    </row>
    <row r="570" spans="1:7" x14ac:dyDescent="0.3">
      <c r="A570">
        <v>568</v>
      </c>
      <c r="B570">
        <v>2019</v>
      </c>
      <c r="C570">
        <v>5</v>
      </c>
      <c r="D570" t="s">
        <v>519</v>
      </c>
      <c r="E570" s="40">
        <v>6302144122.2382202</v>
      </c>
      <c r="F570" s="34">
        <v>63.094276577106598</v>
      </c>
      <c r="G570" t="s">
        <v>462</v>
      </c>
    </row>
    <row r="571" spans="1:7" x14ac:dyDescent="0.3">
      <c r="A571">
        <v>569</v>
      </c>
      <c r="B571">
        <v>2019</v>
      </c>
      <c r="C571">
        <v>5</v>
      </c>
      <c r="D571" t="s">
        <v>520</v>
      </c>
      <c r="E571" s="40">
        <v>7349764963.0592299</v>
      </c>
      <c r="F571" s="34">
        <v>157.89363699862599</v>
      </c>
      <c r="G571" t="s">
        <v>462</v>
      </c>
    </row>
    <row r="572" spans="1:7" x14ac:dyDescent="0.3">
      <c r="A572">
        <v>570</v>
      </c>
      <c r="B572">
        <v>2019</v>
      </c>
      <c r="C572">
        <v>5</v>
      </c>
      <c r="D572" t="s">
        <v>521</v>
      </c>
      <c r="E572" s="40">
        <v>2807295723.03092</v>
      </c>
      <c r="F572" s="34">
        <v>85.947625756218002</v>
      </c>
      <c r="G572" t="s">
        <v>462</v>
      </c>
    </row>
    <row r="573" spans="1:7" x14ac:dyDescent="0.3">
      <c r="A573">
        <v>571</v>
      </c>
      <c r="B573">
        <v>2019</v>
      </c>
      <c r="C573">
        <v>5</v>
      </c>
      <c r="D573" t="s">
        <v>522</v>
      </c>
      <c r="E573" s="40">
        <v>788418057.77379298</v>
      </c>
      <c r="F573" s="34">
        <v>604.32667660910101</v>
      </c>
      <c r="G573" t="s">
        <v>462</v>
      </c>
    </row>
    <row r="574" spans="1:7" x14ac:dyDescent="0.3">
      <c r="A574">
        <v>572</v>
      </c>
      <c r="B574">
        <v>2019</v>
      </c>
      <c r="C574">
        <v>5</v>
      </c>
      <c r="D574" t="s">
        <v>523</v>
      </c>
      <c r="E574" s="40">
        <v>6157060053.8993101</v>
      </c>
      <c r="F574" s="34">
        <v>106.495365002098</v>
      </c>
      <c r="G574" t="s">
        <v>462</v>
      </c>
    </row>
    <row r="575" spans="1:7" x14ac:dyDescent="0.3">
      <c r="A575">
        <v>573</v>
      </c>
      <c r="B575">
        <v>2019</v>
      </c>
      <c r="C575">
        <v>5</v>
      </c>
      <c r="D575" t="s">
        <v>524</v>
      </c>
      <c r="E575" s="40">
        <v>1712578914.74523</v>
      </c>
      <c r="F575" s="34">
        <v>262.35857574269198</v>
      </c>
      <c r="G575" t="s">
        <v>462</v>
      </c>
    </row>
    <row r="576" spans="1:7" x14ac:dyDescent="0.3">
      <c r="A576">
        <v>574</v>
      </c>
      <c r="B576">
        <v>2019</v>
      </c>
      <c r="C576">
        <v>5</v>
      </c>
      <c r="D576" t="s">
        <v>525</v>
      </c>
      <c r="E576" s="40">
        <v>1304389226.7879901</v>
      </c>
      <c r="F576" s="34">
        <v>435.41344819160901</v>
      </c>
      <c r="G576" t="s">
        <v>462</v>
      </c>
    </row>
    <row r="577" spans="1:7" x14ac:dyDescent="0.3">
      <c r="A577">
        <v>575</v>
      </c>
      <c r="B577">
        <v>2019</v>
      </c>
      <c r="C577">
        <v>5</v>
      </c>
      <c r="D577" t="s">
        <v>526</v>
      </c>
      <c r="E577" s="40">
        <v>1050405127.63638</v>
      </c>
      <c r="F577" s="34">
        <v>311.126977605653</v>
      </c>
      <c r="G577" t="s">
        <v>462</v>
      </c>
    </row>
    <row r="578" spans="1:7" x14ac:dyDescent="0.3">
      <c r="A578">
        <v>576</v>
      </c>
      <c r="B578">
        <v>2019</v>
      </c>
      <c r="C578">
        <v>5</v>
      </c>
      <c r="D578" t="s">
        <v>527</v>
      </c>
      <c r="E578" s="40">
        <v>4109588598.75948</v>
      </c>
      <c r="F578" s="34">
        <v>423.44568329662599</v>
      </c>
      <c r="G578" t="s">
        <v>462</v>
      </c>
    </row>
    <row r="579" spans="1:7" x14ac:dyDescent="0.3">
      <c r="A579">
        <v>577</v>
      </c>
      <c r="B579">
        <v>2019</v>
      </c>
      <c r="C579">
        <v>5</v>
      </c>
      <c r="D579" t="s">
        <v>528</v>
      </c>
      <c r="E579" s="40">
        <v>187712077.197236</v>
      </c>
      <c r="F579" s="34">
        <v>557.00159698709194</v>
      </c>
      <c r="G579" t="s">
        <v>462</v>
      </c>
    </row>
    <row r="580" spans="1:7" x14ac:dyDescent="0.3">
      <c r="A580">
        <v>578</v>
      </c>
      <c r="B580">
        <v>2019</v>
      </c>
      <c r="C580">
        <v>6</v>
      </c>
      <c r="D580" t="s">
        <v>495</v>
      </c>
      <c r="E580" s="40">
        <v>538829451.73819995</v>
      </c>
      <c r="F580" s="34">
        <v>140.83676162418999</v>
      </c>
      <c r="G580" t="s">
        <v>462</v>
      </c>
    </row>
    <row r="581" spans="1:7" x14ac:dyDescent="0.3">
      <c r="A581">
        <v>579</v>
      </c>
      <c r="B581">
        <v>2019</v>
      </c>
      <c r="C581">
        <v>6</v>
      </c>
      <c r="D581" t="s">
        <v>496</v>
      </c>
      <c r="E581" s="40">
        <v>329669436.07159501</v>
      </c>
      <c r="F581" s="34">
        <v>74.391112358543097</v>
      </c>
      <c r="G581" t="s">
        <v>462</v>
      </c>
    </row>
    <row r="582" spans="1:7" x14ac:dyDescent="0.3">
      <c r="A582">
        <v>580</v>
      </c>
      <c r="B582">
        <v>2019</v>
      </c>
      <c r="C582">
        <v>6</v>
      </c>
      <c r="D582" t="s">
        <v>497</v>
      </c>
      <c r="E582" s="40">
        <v>477600716.67271</v>
      </c>
      <c r="F582" s="34">
        <v>86.527097499691195</v>
      </c>
      <c r="G582" t="s">
        <v>462</v>
      </c>
    </row>
    <row r="583" spans="1:7" x14ac:dyDescent="0.3">
      <c r="A583">
        <v>581</v>
      </c>
      <c r="B583">
        <v>2019</v>
      </c>
      <c r="C583">
        <v>6</v>
      </c>
      <c r="D583" t="s">
        <v>498</v>
      </c>
      <c r="E583" s="40">
        <v>257796283.745581</v>
      </c>
      <c r="F583" s="34">
        <v>76.091274407429907</v>
      </c>
      <c r="G583" t="s">
        <v>462</v>
      </c>
    </row>
    <row r="584" spans="1:7" x14ac:dyDescent="0.3">
      <c r="A584">
        <v>582</v>
      </c>
      <c r="B584">
        <v>2019</v>
      </c>
      <c r="C584">
        <v>6</v>
      </c>
      <c r="D584" t="s">
        <v>499</v>
      </c>
      <c r="E584" s="40">
        <v>833128860.04000998</v>
      </c>
      <c r="F584" s="34">
        <v>65.088168798763405</v>
      </c>
      <c r="G584" t="s">
        <v>462</v>
      </c>
    </row>
    <row r="585" spans="1:7" x14ac:dyDescent="0.3">
      <c r="A585">
        <v>583</v>
      </c>
      <c r="B585">
        <v>2019</v>
      </c>
      <c r="C585">
        <v>6</v>
      </c>
      <c r="D585" t="s">
        <v>500</v>
      </c>
      <c r="E585" s="40">
        <v>700835369.21509898</v>
      </c>
      <c r="F585" s="34">
        <v>47.495284501237201</v>
      </c>
      <c r="G585" t="s">
        <v>462</v>
      </c>
    </row>
    <row r="586" spans="1:7" x14ac:dyDescent="0.3">
      <c r="A586">
        <v>584</v>
      </c>
      <c r="B586">
        <v>2019</v>
      </c>
      <c r="C586">
        <v>6</v>
      </c>
      <c r="D586" t="s">
        <v>501</v>
      </c>
      <c r="E586" s="40">
        <v>1795071606.8408</v>
      </c>
      <c r="F586" s="34">
        <v>26.997675387491601</v>
      </c>
      <c r="G586" t="s">
        <v>462</v>
      </c>
    </row>
    <row r="587" spans="1:7" x14ac:dyDescent="0.3">
      <c r="A587">
        <v>585</v>
      </c>
      <c r="B587">
        <v>2019</v>
      </c>
      <c r="C587">
        <v>6</v>
      </c>
      <c r="D587" t="s">
        <v>502</v>
      </c>
      <c r="E587" s="40">
        <v>10046150688.1397</v>
      </c>
      <c r="F587" s="34">
        <v>6.3173213547508196</v>
      </c>
      <c r="G587" t="s">
        <v>462</v>
      </c>
    </row>
    <row r="588" spans="1:7" x14ac:dyDescent="0.3">
      <c r="A588">
        <v>586</v>
      </c>
      <c r="B588">
        <v>2019</v>
      </c>
      <c r="C588">
        <v>6</v>
      </c>
      <c r="D588" t="s">
        <v>503</v>
      </c>
      <c r="E588" s="40">
        <v>3161364612.4783401</v>
      </c>
      <c r="F588" s="34">
        <v>7.8555446836116403</v>
      </c>
      <c r="G588" t="s">
        <v>462</v>
      </c>
    </row>
    <row r="589" spans="1:7" x14ac:dyDescent="0.3">
      <c r="A589">
        <v>587</v>
      </c>
      <c r="B589">
        <v>2019</v>
      </c>
      <c r="C589">
        <v>6</v>
      </c>
      <c r="D589" t="s">
        <v>504</v>
      </c>
      <c r="E589" s="40">
        <v>314580284.56420898</v>
      </c>
      <c r="F589" s="34">
        <v>100.931276005667</v>
      </c>
      <c r="G589" t="s">
        <v>462</v>
      </c>
    </row>
    <row r="590" spans="1:7" x14ac:dyDescent="0.3">
      <c r="A590">
        <v>588</v>
      </c>
      <c r="B590">
        <v>2019</v>
      </c>
      <c r="C590">
        <v>6</v>
      </c>
      <c r="D590" t="s">
        <v>505</v>
      </c>
      <c r="E590" s="40">
        <v>396913777.44862098</v>
      </c>
      <c r="F590" s="34">
        <v>67.598960438476595</v>
      </c>
      <c r="G590" t="s">
        <v>462</v>
      </c>
    </row>
    <row r="591" spans="1:7" x14ac:dyDescent="0.3">
      <c r="A591">
        <v>589</v>
      </c>
      <c r="B591">
        <v>2019</v>
      </c>
      <c r="C591">
        <v>6</v>
      </c>
      <c r="D591" t="s">
        <v>506</v>
      </c>
      <c r="E591" s="40">
        <v>811283882.05878198</v>
      </c>
      <c r="F591" s="34">
        <v>14.478840987048599</v>
      </c>
      <c r="G591" t="s">
        <v>462</v>
      </c>
    </row>
    <row r="592" spans="1:7" x14ac:dyDescent="0.3">
      <c r="A592">
        <v>590</v>
      </c>
      <c r="B592">
        <v>2019</v>
      </c>
      <c r="C592">
        <v>6</v>
      </c>
      <c r="D592" t="s">
        <v>507</v>
      </c>
      <c r="E592" s="40">
        <v>827356563.50408602</v>
      </c>
      <c r="F592" s="34">
        <v>8.2156137819730599</v>
      </c>
      <c r="G592" t="s">
        <v>462</v>
      </c>
    </row>
    <row r="593" spans="1:7" x14ac:dyDescent="0.3">
      <c r="A593">
        <v>591</v>
      </c>
      <c r="B593">
        <v>2019</v>
      </c>
      <c r="C593">
        <v>6</v>
      </c>
      <c r="D593" t="s">
        <v>508</v>
      </c>
      <c r="E593" s="40">
        <v>4220946584.3996902</v>
      </c>
      <c r="F593" s="34">
        <v>9.9625293640099102</v>
      </c>
      <c r="G593" t="s">
        <v>462</v>
      </c>
    </row>
    <row r="594" spans="1:7" x14ac:dyDescent="0.3">
      <c r="A594">
        <v>592</v>
      </c>
      <c r="B594">
        <v>2019</v>
      </c>
      <c r="C594">
        <v>6</v>
      </c>
      <c r="D594" t="s">
        <v>509</v>
      </c>
      <c r="E594" s="40">
        <v>2959607197.2367201</v>
      </c>
      <c r="F594" s="34">
        <v>59.374580838312603</v>
      </c>
      <c r="G594" t="s">
        <v>462</v>
      </c>
    </row>
    <row r="595" spans="1:7" x14ac:dyDescent="0.3">
      <c r="A595">
        <v>593</v>
      </c>
      <c r="B595">
        <v>2019</v>
      </c>
      <c r="C595">
        <v>6</v>
      </c>
      <c r="D595" t="s">
        <v>511</v>
      </c>
      <c r="E595" s="40">
        <v>2510603854.2291598</v>
      </c>
      <c r="F595" s="34">
        <v>42.779354203522203</v>
      </c>
      <c r="G595" t="s">
        <v>462</v>
      </c>
    </row>
    <row r="596" spans="1:7" x14ac:dyDescent="0.3">
      <c r="A596">
        <v>594</v>
      </c>
      <c r="B596">
        <v>2019</v>
      </c>
      <c r="C596">
        <v>6</v>
      </c>
      <c r="D596" t="s">
        <v>512</v>
      </c>
      <c r="E596" s="40">
        <v>926083821.65156698</v>
      </c>
      <c r="F596" s="34">
        <v>22.909092235671299</v>
      </c>
      <c r="G596" t="s">
        <v>462</v>
      </c>
    </row>
    <row r="597" spans="1:7" x14ac:dyDescent="0.3">
      <c r="A597">
        <v>595</v>
      </c>
      <c r="B597">
        <v>2019</v>
      </c>
      <c r="C597">
        <v>6</v>
      </c>
      <c r="D597" t="s">
        <v>513</v>
      </c>
      <c r="E597" s="40">
        <v>632285103.81478095</v>
      </c>
      <c r="F597" s="34">
        <v>88.216482236005405</v>
      </c>
      <c r="G597" t="s">
        <v>462</v>
      </c>
    </row>
    <row r="598" spans="1:7" x14ac:dyDescent="0.3">
      <c r="A598">
        <v>596</v>
      </c>
      <c r="B598">
        <v>2019</v>
      </c>
      <c r="C598">
        <v>6</v>
      </c>
      <c r="E598" s="40">
        <v>170397351.73281899</v>
      </c>
      <c r="F598" s="34">
        <v>0.52746121560716397</v>
      </c>
      <c r="G598" t="s">
        <v>462</v>
      </c>
    </row>
    <row r="599" spans="1:7" x14ac:dyDescent="0.3">
      <c r="A599">
        <v>597</v>
      </c>
      <c r="B599">
        <v>2019</v>
      </c>
      <c r="C599">
        <v>6</v>
      </c>
      <c r="D599" t="s">
        <v>514</v>
      </c>
      <c r="E599" s="40">
        <v>892140772.56039798</v>
      </c>
      <c r="F599" s="34">
        <v>21.905418916116201</v>
      </c>
      <c r="G599" t="s">
        <v>462</v>
      </c>
    </row>
    <row r="600" spans="1:7" x14ac:dyDescent="0.3">
      <c r="A600">
        <v>598</v>
      </c>
      <c r="B600">
        <v>2019</v>
      </c>
      <c r="C600">
        <v>6</v>
      </c>
      <c r="D600" t="s">
        <v>515</v>
      </c>
      <c r="E600" s="40">
        <v>879882403.52739799</v>
      </c>
      <c r="F600" s="34">
        <v>14.6206349278026</v>
      </c>
      <c r="G600" t="s">
        <v>462</v>
      </c>
    </row>
    <row r="601" spans="1:7" x14ac:dyDescent="0.3">
      <c r="A601">
        <v>599</v>
      </c>
      <c r="B601">
        <v>2019</v>
      </c>
      <c r="C601">
        <v>6</v>
      </c>
      <c r="D601" t="s">
        <v>516</v>
      </c>
      <c r="E601" s="40">
        <v>807895918.10077405</v>
      </c>
      <c r="F601" s="34">
        <v>11.5877781712173</v>
      </c>
      <c r="G601" t="s">
        <v>462</v>
      </c>
    </row>
    <row r="602" spans="1:7" x14ac:dyDescent="0.3">
      <c r="A602">
        <v>600</v>
      </c>
      <c r="B602">
        <v>2019</v>
      </c>
      <c r="C602">
        <v>6</v>
      </c>
      <c r="D602" t="s">
        <v>517</v>
      </c>
      <c r="E602" s="40">
        <v>572891135.03383696</v>
      </c>
      <c r="F602" s="34">
        <v>7.6912197620359004</v>
      </c>
      <c r="G602" t="s">
        <v>462</v>
      </c>
    </row>
    <row r="603" spans="1:7" x14ac:dyDescent="0.3">
      <c r="A603">
        <v>601</v>
      </c>
      <c r="B603">
        <v>2019</v>
      </c>
      <c r="C603">
        <v>6</v>
      </c>
      <c r="D603" t="s">
        <v>518</v>
      </c>
      <c r="E603" s="40">
        <v>674208960.326653</v>
      </c>
      <c r="F603" s="34">
        <v>11.913150189181099</v>
      </c>
      <c r="G603" t="s">
        <v>462</v>
      </c>
    </row>
    <row r="604" spans="1:7" x14ac:dyDescent="0.3">
      <c r="A604">
        <v>602</v>
      </c>
      <c r="B604">
        <v>2019</v>
      </c>
      <c r="C604">
        <v>6</v>
      </c>
      <c r="D604" t="s">
        <v>519</v>
      </c>
      <c r="E604" s="40">
        <v>6302144122.2382202</v>
      </c>
      <c r="F604" s="34">
        <v>9.2257087325279894</v>
      </c>
      <c r="G604" t="s">
        <v>462</v>
      </c>
    </row>
    <row r="605" spans="1:7" x14ac:dyDescent="0.3">
      <c r="A605">
        <v>603</v>
      </c>
      <c r="B605">
        <v>2019</v>
      </c>
      <c r="C605">
        <v>6</v>
      </c>
      <c r="D605" t="s">
        <v>520</v>
      </c>
      <c r="E605" s="40">
        <v>7349764963.0592299</v>
      </c>
      <c r="F605" s="34">
        <v>49.692001499259803</v>
      </c>
      <c r="G605" t="s">
        <v>462</v>
      </c>
    </row>
    <row r="606" spans="1:7" x14ac:dyDescent="0.3">
      <c r="A606">
        <v>604</v>
      </c>
      <c r="B606">
        <v>2019</v>
      </c>
      <c r="C606">
        <v>6</v>
      </c>
      <c r="D606" t="s">
        <v>521</v>
      </c>
      <c r="E606" s="40">
        <v>2807295723.03092</v>
      </c>
      <c r="F606" s="34">
        <v>10.0781416946537</v>
      </c>
      <c r="G606" t="s">
        <v>462</v>
      </c>
    </row>
    <row r="607" spans="1:7" x14ac:dyDescent="0.3">
      <c r="A607">
        <v>605</v>
      </c>
      <c r="B607">
        <v>2019</v>
      </c>
      <c r="C607">
        <v>6</v>
      </c>
      <c r="D607" t="s">
        <v>522</v>
      </c>
      <c r="E607" s="40">
        <v>788418057.77379298</v>
      </c>
      <c r="F607" s="34">
        <v>106.74761299595799</v>
      </c>
      <c r="G607" t="s">
        <v>462</v>
      </c>
    </row>
    <row r="608" spans="1:7" x14ac:dyDescent="0.3">
      <c r="A608">
        <v>606</v>
      </c>
      <c r="B608">
        <v>2019</v>
      </c>
      <c r="C608">
        <v>6</v>
      </c>
      <c r="D608" t="s">
        <v>523</v>
      </c>
      <c r="E608" s="40">
        <v>6157060053.8993101</v>
      </c>
      <c r="F608" s="34">
        <v>25.969648667177299</v>
      </c>
      <c r="G608" t="s">
        <v>462</v>
      </c>
    </row>
    <row r="609" spans="1:7" x14ac:dyDescent="0.3">
      <c r="A609">
        <v>607</v>
      </c>
      <c r="B609">
        <v>2019</v>
      </c>
      <c r="C609">
        <v>6</v>
      </c>
      <c r="D609" t="s">
        <v>524</v>
      </c>
      <c r="E609" s="40">
        <v>1712578914.74523</v>
      </c>
      <c r="F609" s="34">
        <v>53.899551750630202</v>
      </c>
      <c r="G609" t="s">
        <v>462</v>
      </c>
    </row>
    <row r="610" spans="1:7" x14ac:dyDescent="0.3">
      <c r="A610">
        <v>608</v>
      </c>
      <c r="B610">
        <v>2019</v>
      </c>
      <c r="C610">
        <v>6</v>
      </c>
      <c r="D610" t="s">
        <v>525</v>
      </c>
      <c r="E610" s="40">
        <v>1304389226.7879901</v>
      </c>
      <c r="F610" s="34">
        <v>78.356499600580705</v>
      </c>
      <c r="G610" t="s">
        <v>462</v>
      </c>
    </row>
    <row r="611" spans="1:7" x14ac:dyDescent="0.3">
      <c r="A611">
        <v>609</v>
      </c>
      <c r="B611">
        <v>2019</v>
      </c>
      <c r="C611">
        <v>6</v>
      </c>
      <c r="D611" t="s">
        <v>526</v>
      </c>
      <c r="E611" s="40">
        <v>1050405127.63638</v>
      </c>
      <c r="F611" s="34">
        <v>54.414519315224801</v>
      </c>
      <c r="G611" t="s">
        <v>462</v>
      </c>
    </row>
    <row r="612" spans="1:7" x14ac:dyDescent="0.3">
      <c r="A612">
        <v>610</v>
      </c>
      <c r="B612">
        <v>2019</v>
      </c>
      <c r="C612">
        <v>6</v>
      </c>
      <c r="D612" t="s">
        <v>527</v>
      </c>
      <c r="E612" s="40">
        <v>4109588598.75948</v>
      </c>
      <c r="F612" s="34">
        <v>63.530843572602599</v>
      </c>
      <c r="G612" t="s">
        <v>462</v>
      </c>
    </row>
    <row r="613" spans="1:7" x14ac:dyDescent="0.3">
      <c r="A613">
        <v>611</v>
      </c>
      <c r="B613">
        <v>2019</v>
      </c>
      <c r="C613">
        <v>6</v>
      </c>
      <c r="D613" t="s">
        <v>528</v>
      </c>
      <c r="E613" s="40">
        <v>187712077.197236</v>
      </c>
      <c r="F613" s="34">
        <v>65.659990082821807</v>
      </c>
      <c r="G613" t="s">
        <v>462</v>
      </c>
    </row>
    <row r="614" spans="1:7" x14ac:dyDescent="0.3">
      <c r="A614">
        <v>612</v>
      </c>
      <c r="B614">
        <v>2019</v>
      </c>
      <c r="C614">
        <v>7</v>
      </c>
      <c r="D614" t="s">
        <v>495</v>
      </c>
      <c r="E614" s="40">
        <v>538829451.73819995</v>
      </c>
      <c r="F614" s="34">
        <v>80.577968596542405</v>
      </c>
      <c r="G614" t="s">
        <v>462</v>
      </c>
    </row>
    <row r="615" spans="1:7" x14ac:dyDescent="0.3">
      <c r="A615">
        <v>613</v>
      </c>
      <c r="B615">
        <v>2019</v>
      </c>
      <c r="C615">
        <v>7</v>
      </c>
      <c r="D615" t="s">
        <v>496</v>
      </c>
      <c r="E615" s="40">
        <v>329669436.07159501</v>
      </c>
      <c r="F615" s="34">
        <v>49.043451450678504</v>
      </c>
      <c r="G615" t="s">
        <v>462</v>
      </c>
    </row>
    <row r="616" spans="1:7" x14ac:dyDescent="0.3">
      <c r="A616">
        <v>614</v>
      </c>
      <c r="B616">
        <v>2019</v>
      </c>
      <c r="C616">
        <v>7</v>
      </c>
      <c r="D616" t="s">
        <v>497</v>
      </c>
      <c r="E616" s="40">
        <v>477600716.67271</v>
      </c>
      <c r="F616" s="34">
        <v>56.788591136567703</v>
      </c>
      <c r="G616" t="s">
        <v>462</v>
      </c>
    </row>
    <row r="617" spans="1:7" x14ac:dyDescent="0.3">
      <c r="A617">
        <v>615</v>
      </c>
      <c r="B617">
        <v>2019</v>
      </c>
      <c r="C617">
        <v>7</v>
      </c>
      <c r="D617" t="s">
        <v>498</v>
      </c>
      <c r="E617" s="40">
        <v>257796283.745581</v>
      </c>
      <c r="F617" s="34">
        <v>41.267740883244201</v>
      </c>
      <c r="G617" t="s">
        <v>462</v>
      </c>
    </row>
    <row r="618" spans="1:7" x14ac:dyDescent="0.3">
      <c r="A618">
        <v>616</v>
      </c>
      <c r="B618">
        <v>2019</v>
      </c>
      <c r="C618">
        <v>7</v>
      </c>
      <c r="D618" t="s">
        <v>499</v>
      </c>
      <c r="E618" s="40">
        <v>833128860.04000998</v>
      </c>
      <c r="F618" s="34">
        <v>31.868260261301899</v>
      </c>
      <c r="G618" t="s">
        <v>462</v>
      </c>
    </row>
    <row r="619" spans="1:7" x14ac:dyDescent="0.3">
      <c r="A619">
        <v>617</v>
      </c>
      <c r="B619">
        <v>2019</v>
      </c>
      <c r="C619">
        <v>7</v>
      </c>
      <c r="D619" t="s">
        <v>500</v>
      </c>
      <c r="E619" s="40">
        <v>700835369.21509898</v>
      </c>
      <c r="F619" s="34">
        <v>18.517336991894499</v>
      </c>
      <c r="G619" t="s">
        <v>462</v>
      </c>
    </row>
    <row r="620" spans="1:7" x14ac:dyDescent="0.3">
      <c r="A620">
        <v>618</v>
      </c>
      <c r="B620">
        <v>2019</v>
      </c>
      <c r="C620">
        <v>7</v>
      </c>
      <c r="D620" t="s">
        <v>501</v>
      </c>
      <c r="E620" s="40">
        <v>1795071606.8408</v>
      </c>
      <c r="F620" s="34">
        <v>5.4834702561789204</v>
      </c>
      <c r="G620" t="s">
        <v>462</v>
      </c>
    </row>
    <row r="621" spans="1:7" x14ac:dyDescent="0.3">
      <c r="A621">
        <v>619</v>
      </c>
      <c r="B621">
        <v>2019</v>
      </c>
      <c r="C621">
        <v>7</v>
      </c>
      <c r="D621" t="s">
        <v>502</v>
      </c>
      <c r="E621" s="40">
        <v>10046150688.1397</v>
      </c>
      <c r="F621" s="34">
        <v>5.1297574012998899</v>
      </c>
      <c r="G621" t="s">
        <v>462</v>
      </c>
    </row>
    <row r="622" spans="1:7" x14ac:dyDescent="0.3">
      <c r="A622">
        <v>620</v>
      </c>
      <c r="B622">
        <v>2019</v>
      </c>
      <c r="C622">
        <v>7</v>
      </c>
      <c r="D622" t="s">
        <v>503</v>
      </c>
      <c r="E622" s="40">
        <v>3161364612.4783401</v>
      </c>
      <c r="F622" s="34">
        <v>4.9295516138293101</v>
      </c>
      <c r="G622" t="s">
        <v>462</v>
      </c>
    </row>
    <row r="623" spans="1:7" x14ac:dyDescent="0.3">
      <c r="A623">
        <v>621</v>
      </c>
      <c r="B623">
        <v>2019</v>
      </c>
      <c r="C623">
        <v>7</v>
      </c>
      <c r="D623" t="s">
        <v>504</v>
      </c>
      <c r="E623" s="40">
        <v>314580284.56420898</v>
      </c>
      <c r="F623" s="34">
        <v>69.708698488070098</v>
      </c>
      <c r="G623" t="s">
        <v>462</v>
      </c>
    </row>
    <row r="624" spans="1:7" x14ac:dyDescent="0.3">
      <c r="A624">
        <v>622</v>
      </c>
      <c r="B624">
        <v>2019</v>
      </c>
      <c r="C624">
        <v>7</v>
      </c>
      <c r="D624" t="s">
        <v>505</v>
      </c>
      <c r="E624" s="40">
        <v>396913777.44862098</v>
      </c>
      <c r="F624" s="34">
        <v>48.9493966786304</v>
      </c>
      <c r="G624" t="s">
        <v>462</v>
      </c>
    </row>
    <row r="625" spans="1:7" x14ac:dyDescent="0.3">
      <c r="A625">
        <v>623</v>
      </c>
      <c r="B625">
        <v>2019</v>
      </c>
      <c r="C625">
        <v>7</v>
      </c>
      <c r="D625" t="s">
        <v>506</v>
      </c>
      <c r="E625" s="40">
        <v>811283882.05878198</v>
      </c>
      <c r="F625" s="34">
        <v>24.911788263760201</v>
      </c>
      <c r="G625" t="s">
        <v>462</v>
      </c>
    </row>
    <row r="626" spans="1:7" x14ac:dyDescent="0.3">
      <c r="A626">
        <v>624</v>
      </c>
      <c r="B626">
        <v>2019</v>
      </c>
      <c r="C626">
        <v>7</v>
      </c>
      <c r="D626" t="s">
        <v>507</v>
      </c>
      <c r="E626" s="40">
        <v>827356563.50408602</v>
      </c>
      <c r="F626" s="34">
        <v>15.0217786667771</v>
      </c>
      <c r="G626" t="s">
        <v>462</v>
      </c>
    </row>
    <row r="627" spans="1:7" x14ac:dyDescent="0.3">
      <c r="A627">
        <v>625</v>
      </c>
      <c r="B627">
        <v>2019</v>
      </c>
      <c r="C627">
        <v>7</v>
      </c>
      <c r="D627" t="s">
        <v>508</v>
      </c>
      <c r="E627" s="40">
        <v>4220946584.3996902</v>
      </c>
      <c r="F627" s="34">
        <v>16.4005328482396</v>
      </c>
      <c r="G627" t="s">
        <v>462</v>
      </c>
    </row>
    <row r="628" spans="1:7" x14ac:dyDescent="0.3">
      <c r="A628">
        <v>626</v>
      </c>
      <c r="B628">
        <v>2019</v>
      </c>
      <c r="C628">
        <v>7</v>
      </c>
      <c r="D628" t="s">
        <v>509</v>
      </c>
      <c r="E628" s="40">
        <v>2959607197.2367201</v>
      </c>
      <c r="F628" s="34">
        <v>81.402993270445904</v>
      </c>
      <c r="G628" t="s">
        <v>462</v>
      </c>
    </row>
    <row r="629" spans="1:7" x14ac:dyDescent="0.3">
      <c r="A629">
        <v>627</v>
      </c>
      <c r="B629">
        <v>2019</v>
      </c>
      <c r="C629">
        <v>7</v>
      </c>
      <c r="D629" t="s">
        <v>511</v>
      </c>
      <c r="E629" s="40">
        <v>2510603854.2291598</v>
      </c>
      <c r="F629" s="34">
        <v>42.4659754815615</v>
      </c>
      <c r="G629" t="s">
        <v>462</v>
      </c>
    </row>
    <row r="630" spans="1:7" x14ac:dyDescent="0.3">
      <c r="A630">
        <v>628</v>
      </c>
      <c r="B630">
        <v>2019</v>
      </c>
      <c r="C630">
        <v>7</v>
      </c>
      <c r="D630" t="s">
        <v>512</v>
      </c>
      <c r="E630" s="40">
        <v>926083821.65156698</v>
      </c>
      <c r="F630" s="34">
        <v>20.690340260151501</v>
      </c>
      <c r="G630" t="s">
        <v>462</v>
      </c>
    </row>
    <row r="631" spans="1:7" x14ac:dyDescent="0.3">
      <c r="A631">
        <v>629</v>
      </c>
      <c r="B631">
        <v>2019</v>
      </c>
      <c r="C631">
        <v>7</v>
      </c>
      <c r="D631" t="s">
        <v>513</v>
      </c>
      <c r="E631" s="40">
        <v>632285103.81478095</v>
      </c>
      <c r="F631" s="34">
        <v>115.068318022019</v>
      </c>
      <c r="G631" t="s">
        <v>462</v>
      </c>
    </row>
    <row r="632" spans="1:7" x14ac:dyDescent="0.3">
      <c r="A632">
        <v>630</v>
      </c>
      <c r="B632">
        <v>2019</v>
      </c>
      <c r="C632">
        <v>7</v>
      </c>
      <c r="E632" s="40">
        <v>170397351.73281899</v>
      </c>
      <c r="F632" s="34">
        <v>0.73268954151641896</v>
      </c>
      <c r="G632" t="s">
        <v>462</v>
      </c>
    </row>
    <row r="633" spans="1:7" x14ac:dyDescent="0.3">
      <c r="A633">
        <v>631</v>
      </c>
      <c r="B633">
        <v>2019</v>
      </c>
      <c r="C633">
        <v>7</v>
      </c>
      <c r="D633" t="s">
        <v>514</v>
      </c>
      <c r="E633" s="40">
        <v>892140772.56039798</v>
      </c>
      <c r="F633" s="34">
        <v>8.5557731547356592</v>
      </c>
      <c r="G633" t="s">
        <v>462</v>
      </c>
    </row>
    <row r="634" spans="1:7" x14ac:dyDescent="0.3">
      <c r="A634">
        <v>632</v>
      </c>
      <c r="B634">
        <v>2019</v>
      </c>
      <c r="C634">
        <v>7</v>
      </c>
      <c r="D634" t="s">
        <v>515</v>
      </c>
      <c r="E634" s="40">
        <v>879882403.52739799</v>
      </c>
      <c r="F634" s="34">
        <v>15.282158299788099</v>
      </c>
      <c r="G634" t="s">
        <v>462</v>
      </c>
    </row>
    <row r="635" spans="1:7" x14ac:dyDescent="0.3">
      <c r="A635">
        <v>633</v>
      </c>
      <c r="B635">
        <v>2019</v>
      </c>
      <c r="C635">
        <v>7</v>
      </c>
      <c r="D635" t="s">
        <v>516</v>
      </c>
      <c r="E635" s="40">
        <v>807895918.10077405</v>
      </c>
      <c r="F635" s="34">
        <v>16.830808497998699</v>
      </c>
      <c r="G635" t="s">
        <v>462</v>
      </c>
    </row>
    <row r="636" spans="1:7" x14ac:dyDescent="0.3">
      <c r="A636">
        <v>634</v>
      </c>
      <c r="B636">
        <v>2019</v>
      </c>
      <c r="C636">
        <v>7</v>
      </c>
      <c r="D636" t="s">
        <v>517</v>
      </c>
      <c r="E636" s="40">
        <v>572891135.03383696</v>
      </c>
      <c r="F636" s="34">
        <v>14.442858781008001</v>
      </c>
      <c r="G636" t="s">
        <v>462</v>
      </c>
    </row>
    <row r="637" spans="1:7" x14ac:dyDescent="0.3">
      <c r="A637">
        <v>635</v>
      </c>
      <c r="B637">
        <v>2019</v>
      </c>
      <c r="C637">
        <v>7</v>
      </c>
      <c r="D637" t="s">
        <v>518</v>
      </c>
      <c r="E637" s="40">
        <v>674208960.326653</v>
      </c>
      <c r="F637" s="34">
        <v>19.863970051749199</v>
      </c>
      <c r="G637" t="s">
        <v>462</v>
      </c>
    </row>
    <row r="638" spans="1:7" x14ac:dyDescent="0.3">
      <c r="A638">
        <v>636</v>
      </c>
      <c r="B638">
        <v>2019</v>
      </c>
      <c r="C638">
        <v>7</v>
      </c>
      <c r="D638" t="s">
        <v>519</v>
      </c>
      <c r="E638" s="40">
        <v>6302144122.2382202</v>
      </c>
      <c r="F638" s="34">
        <v>9.2585822430724303</v>
      </c>
      <c r="G638" t="s">
        <v>462</v>
      </c>
    </row>
    <row r="639" spans="1:7" x14ac:dyDescent="0.3">
      <c r="A639">
        <v>637</v>
      </c>
      <c r="B639">
        <v>2019</v>
      </c>
      <c r="C639">
        <v>7</v>
      </c>
      <c r="D639" t="s">
        <v>520</v>
      </c>
      <c r="E639" s="40">
        <v>7349764963.0592299</v>
      </c>
      <c r="F639" s="34">
        <v>56.529393162098202</v>
      </c>
      <c r="G639" t="s">
        <v>462</v>
      </c>
    </row>
    <row r="640" spans="1:7" x14ac:dyDescent="0.3">
      <c r="A640">
        <v>638</v>
      </c>
      <c r="B640">
        <v>2019</v>
      </c>
      <c r="C640">
        <v>7</v>
      </c>
      <c r="D640" t="s">
        <v>521</v>
      </c>
      <c r="E640" s="40">
        <v>2807295723.03092</v>
      </c>
      <c r="F640" s="34">
        <v>10.833981161431799</v>
      </c>
      <c r="G640" t="s">
        <v>462</v>
      </c>
    </row>
    <row r="641" spans="1:7" x14ac:dyDescent="0.3">
      <c r="A641">
        <v>639</v>
      </c>
      <c r="B641">
        <v>2019</v>
      </c>
      <c r="C641">
        <v>7</v>
      </c>
      <c r="D641" t="s">
        <v>522</v>
      </c>
      <c r="E641" s="40">
        <v>788418057.77379298</v>
      </c>
      <c r="F641" s="34">
        <v>147.935644257419</v>
      </c>
      <c r="G641" t="s">
        <v>462</v>
      </c>
    </row>
    <row r="642" spans="1:7" x14ac:dyDescent="0.3">
      <c r="A642">
        <v>640</v>
      </c>
      <c r="B642">
        <v>2019</v>
      </c>
      <c r="C642">
        <v>7</v>
      </c>
      <c r="D642" t="s">
        <v>523</v>
      </c>
      <c r="E642" s="40">
        <v>6157060053.8993101</v>
      </c>
      <c r="F642" s="34">
        <v>28.3367641417172</v>
      </c>
      <c r="G642" t="s">
        <v>462</v>
      </c>
    </row>
    <row r="643" spans="1:7" x14ac:dyDescent="0.3">
      <c r="A643">
        <v>641</v>
      </c>
      <c r="B643">
        <v>2019</v>
      </c>
      <c r="C643">
        <v>7</v>
      </c>
      <c r="D643" t="s">
        <v>524</v>
      </c>
      <c r="E643" s="40">
        <v>1712578914.74523</v>
      </c>
      <c r="F643" s="34">
        <v>60.362114145819604</v>
      </c>
      <c r="G643" t="s">
        <v>462</v>
      </c>
    </row>
    <row r="644" spans="1:7" x14ac:dyDescent="0.3">
      <c r="A644">
        <v>642</v>
      </c>
      <c r="B644">
        <v>2019</v>
      </c>
      <c r="C644">
        <v>7</v>
      </c>
      <c r="D644" t="s">
        <v>525</v>
      </c>
      <c r="E644" s="40">
        <v>1304389226.7879901</v>
      </c>
      <c r="F644" s="34">
        <v>97.460149251503395</v>
      </c>
      <c r="G644" t="s">
        <v>462</v>
      </c>
    </row>
    <row r="645" spans="1:7" x14ac:dyDescent="0.3">
      <c r="A645">
        <v>643</v>
      </c>
      <c r="B645">
        <v>2019</v>
      </c>
      <c r="C645">
        <v>7</v>
      </c>
      <c r="D645" t="s">
        <v>526</v>
      </c>
      <c r="E645" s="40">
        <v>1050405127.63638</v>
      </c>
      <c r="F645" s="34">
        <v>70.306523542783395</v>
      </c>
      <c r="G645" t="s">
        <v>462</v>
      </c>
    </row>
    <row r="646" spans="1:7" x14ac:dyDescent="0.3">
      <c r="A646">
        <v>644</v>
      </c>
      <c r="B646">
        <v>2019</v>
      </c>
      <c r="C646">
        <v>7</v>
      </c>
      <c r="D646" t="s">
        <v>527</v>
      </c>
      <c r="E646" s="40">
        <v>4109588598.75948</v>
      </c>
      <c r="F646" s="34">
        <v>73.325587751403305</v>
      </c>
      <c r="G646" t="s">
        <v>462</v>
      </c>
    </row>
    <row r="647" spans="1:7" x14ac:dyDescent="0.3">
      <c r="A647">
        <v>645</v>
      </c>
      <c r="B647">
        <v>2019</v>
      </c>
      <c r="C647">
        <v>7</v>
      </c>
      <c r="D647" t="s">
        <v>528</v>
      </c>
      <c r="E647" s="40">
        <v>187712077.197236</v>
      </c>
      <c r="F647" s="34">
        <v>91.272163906256594</v>
      </c>
      <c r="G647" t="s">
        <v>462</v>
      </c>
    </row>
    <row r="648" spans="1:7" x14ac:dyDescent="0.3">
      <c r="A648">
        <v>646</v>
      </c>
      <c r="B648">
        <v>2019</v>
      </c>
      <c r="C648">
        <v>8</v>
      </c>
      <c r="D648" t="s">
        <v>495</v>
      </c>
      <c r="E648" s="40">
        <v>538829451.73819995</v>
      </c>
      <c r="F648" s="34">
        <v>93.586309799851406</v>
      </c>
      <c r="G648" t="s">
        <v>462</v>
      </c>
    </row>
    <row r="649" spans="1:7" x14ac:dyDescent="0.3">
      <c r="A649">
        <v>647</v>
      </c>
      <c r="B649">
        <v>2019</v>
      </c>
      <c r="C649">
        <v>8</v>
      </c>
      <c r="D649" t="s">
        <v>496</v>
      </c>
      <c r="E649" s="40">
        <v>329669436.07159501</v>
      </c>
      <c r="F649" s="34">
        <v>46.040586148481601</v>
      </c>
      <c r="G649" t="s">
        <v>462</v>
      </c>
    </row>
    <row r="650" spans="1:7" x14ac:dyDescent="0.3">
      <c r="A650">
        <v>648</v>
      </c>
      <c r="B650">
        <v>2019</v>
      </c>
      <c r="C650">
        <v>8</v>
      </c>
      <c r="D650" t="s">
        <v>497</v>
      </c>
      <c r="E650" s="40">
        <v>477600716.67271</v>
      </c>
      <c r="F650" s="34">
        <v>60.507071769208103</v>
      </c>
      <c r="G650" t="s">
        <v>462</v>
      </c>
    </row>
    <row r="651" spans="1:7" x14ac:dyDescent="0.3">
      <c r="A651">
        <v>649</v>
      </c>
      <c r="B651">
        <v>2019</v>
      </c>
      <c r="C651">
        <v>8</v>
      </c>
      <c r="D651" t="s">
        <v>498</v>
      </c>
      <c r="E651" s="40">
        <v>257796283.745581</v>
      </c>
      <c r="F651" s="34">
        <v>41.061036708233601</v>
      </c>
      <c r="G651" t="s">
        <v>462</v>
      </c>
    </row>
    <row r="652" spans="1:7" x14ac:dyDescent="0.3">
      <c r="A652">
        <v>650</v>
      </c>
      <c r="B652">
        <v>2019</v>
      </c>
      <c r="C652">
        <v>8</v>
      </c>
      <c r="D652" t="s">
        <v>499</v>
      </c>
      <c r="E652" s="40">
        <v>833128860.04000998</v>
      </c>
      <c r="F652" s="34">
        <v>36.399301353582501</v>
      </c>
      <c r="G652" t="s">
        <v>462</v>
      </c>
    </row>
    <row r="653" spans="1:7" x14ac:dyDescent="0.3">
      <c r="A653">
        <v>651</v>
      </c>
      <c r="B653">
        <v>2019</v>
      </c>
      <c r="C653">
        <v>8</v>
      </c>
      <c r="D653" t="s">
        <v>500</v>
      </c>
      <c r="E653" s="40">
        <v>700835369.21509898</v>
      </c>
      <c r="F653" s="34">
        <v>26.125358340596801</v>
      </c>
      <c r="G653" t="s">
        <v>462</v>
      </c>
    </row>
    <row r="654" spans="1:7" x14ac:dyDescent="0.3">
      <c r="A654">
        <v>652</v>
      </c>
      <c r="B654">
        <v>2019</v>
      </c>
      <c r="C654">
        <v>8</v>
      </c>
      <c r="D654" t="s">
        <v>501</v>
      </c>
      <c r="E654" s="40">
        <v>1795071606.8408</v>
      </c>
      <c r="F654" s="34">
        <v>6.2155037705742302</v>
      </c>
      <c r="G654" t="s">
        <v>462</v>
      </c>
    </row>
    <row r="655" spans="1:7" x14ac:dyDescent="0.3">
      <c r="A655">
        <v>653</v>
      </c>
      <c r="B655">
        <v>2019</v>
      </c>
      <c r="C655">
        <v>8</v>
      </c>
      <c r="D655" t="s">
        <v>502</v>
      </c>
      <c r="E655" s="40">
        <v>10046150688.1397</v>
      </c>
      <c r="F655" s="34">
        <v>4.0327560308101598</v>
      </c>
      <c r="G655" t="s">
        <v>462</v>
      </c>
    </row>
    <row r="656" spans="1:7" x14ac:dyDescent="0.3">
      <c r="A656">
        <v>654</v>
      </c>
      <c r="B656">
        <v>2019</v>
      </c>
      <c r="C656">
        <v>8</v>
      </c>
      <c r="D656" t="s">
        <v>503</v>
      </c>
      <c r="E656" s="40">
        <v>3161364612.4783401</v>
      </c>
      <c r="F656" s="34">
        <v>4.5173969740881601</v>
      </c>
      <c r="G656" t="s">
        <v>462</v>
      </c>
    </row>
    <row r="657" spans="1:7" x14ac:dyDescent="0.3">
      <c r="A657">
        <v>655</v>
      </c>
      <c r="B657">
        <v>2019</v>
      </c>
      <c r="C657">
        <v>8</v>
      </c>
      <c r="D657" t="s">
        <v>504</v>
      </c>
      <c r="E657" s="40">
        <v>314580284.56420898</v>
      </c>
      <c r="F657" s="34">
        <v>58.7064978192913</v>
      </c>
      <c r="G657" t="s">
        <v>462</v>
      </c>
    </row>
    <row r="658" spans="1:7" x14ac:dyDescent="0.3">
      <c r="A658">
        <v>656</v>
      </c>
      <c r="B658">
        <v>2019</v>
      </c>
      <c r="C658">
        <v>8</v>
      </c>
      <c r="D658" t="s">
        <v>505</v>
      </c>
      <c r="E658" s="40">
        <v>396913777.44862098</v>
      </c>
      <c r="F658" s="34">
        <v>39.021907976678698</v>
      </c>
      <c r="G658" t="s">
        <v>462</v>
      </c>
    </row>
    <row r="659" spans="1:7" x14ac:dyDescent="0.3">
      <c r="A659">
        <v>657</v>
      </c>
      <c r="B659">
        <v>2019</v>
      </c>
      <c r="C659">
        <v>8</v>
      </c>
      <c r="D659" t="s">
        <v>506</v>
      </c>
      <c r="E659" s="40">
        <v>811283882.05878198</v>
      </c>
      <c r="F659" s="34">
        <v>12.073409667437099</v>
      </c>
      <c r="G659" t="s">
        <v>462</v>
      </c>
    </row>
    <row r="660" spans="1:7" x14ac:dyDescent="0.3">
      <c r="A660">
        <v>658</v>
      </c>
      <c r="B660">
        <v>2019</v>
      </c>
      <c r="C660">
        <v>8</v>
      </c>
      <c r="D660" t="s">
        <v>507</v>
      </c>
      <c r="E660" s="40">
        <v>827356563.50408602</v>
      </c>
      <c r="F660" s="34">
        <v>7.1598033232653302</v>
      </c>
      <c r="G660" t="s">
        <v>462</v>
      </c>
    </row>
    <row r="661" spans="1:7" x14ac:dyDescent="0.3">
      <c r="A661">
        <v>659</v>
      </c>
      <c r="B661">
        <v>2019</v>
      </c>
      <c r="C661">
        <v>8</v>
      </c>
      <c r="D661" t="s">
        <v>508</v>
      </c>
      <c r="E661" s="40">
        <v>4220946584.3996902</v>
      </c>
      <c r="F661" s="34">
        <v>21.200171382120601</v>
      </c>
      <c r="G661" t="s">
        <v>462</v>
      </c>
    </row>
    <row r="662" spans="1:7" x14ac:dyDescent="0.3">
      <c r="A662">
        <v>660</v>
      </c>
      <c r="B662">
        <v>2019</v>
      </c>
      <c r="C662">
        <v>8</v>
      </c>
      <c r="D662" t="s">
        <v>509</v>
      </c>
      <c r="E662" s="40">
        <v>2959607197.2367201</v>
      </c>
      <c r="F662" s="34">
        <v>45.748427587817901</v>
      </c>
      <c r="G662" t="s">
        <v>462</v>
      </c>
    </row>
    <row r="663" spans="1:7" x14ac:dyDescent="0.3">
      <c r="A663">
        <v>661</v>
      </c>
      <c r="B663">
        <v>2019</v>
      </c>
      <c r="C663">
        <v>8</v>
      </c>
      <c r="D663" t="s">
        <v>511</v>
      </c>
      <c r="E663" s="40">
        <v>2510603854.2291598</v>
      </c>
      <c r="F663" s="34">
        <v>38.280681214458603</v>
      </c>
      <c r="G663" t="s">
        <v>462</v>
      </c>
    </row>
    <row r="664" spans="1:7" x14ac:dyDescent="0.3">
      <c r="A664">
        <v>662</v>
      </c>
      <c r="B664">
        <v>2019</v>
      </c>
      <c r="C664">
        <v>8</v>
      </c>
      <c r="D664" t="s">
        <v>512</v>
      </c>
      <c r="E664" s="40">
        <v>926083821.65156698</v>
      </c>
      <c r="F664" s="34">
        <v>25.497682982731501</v>
      </c>
      <c r="G664" t="s">
        <v>462</v>
      </c>
    </row>
    <row r="665" spans="1:7" x14ac:dyDescent="0.3">
      <c r="A665">
        <v>663</v>
      </c>
      <c r="B665">
        <v>2019</v>
      </c>
      <c r="C665">
        <v>8</v>
      </c>
      <c r="D665" t="s">
        <v>513</v>
      </c>
      <c r="E665" s="40">
        <v>632285103.81478095</v>
      </c>
      <c r="F665" s="34">
        <v>50.332303685177799</v>
      </c>
      <c r="G665" t="s">
        <v>462</v>
      </c>
    </row>
    <row r="666" spans="1:7" x14ac:dyDescent="0.3">
      <c r="A666">
        <v>664</v>
      </c>
      <c r="B666">
        <v>2019</v>
      </c>
      <c r="C666">
        <v>8</v>
      </c>
      <c r="E666" s="40">
        <v>170397351.73281899</v>
      </c>
      <c r="F666" s="34">
        <v>0</v>
      </c>
      <c r="G666" t="s">
        <v>462</v>
      </c>
    </row>
    <row r="667" spans="1:7" x14ac:dyDescent="0.3">
      <c r="A667">
        <v>665</v>
      </c>
      <c r="B667">
        <v>2019</v>
      </c>
      <c r="C667">
        <v>8</v>
      </c>
      <c r="D667" t="s">
        <v>514</v>
      </c>
      <c r="E667" s="40">
        <v>892140772.56039798</v>
      </c>
      <c r="F667" s="34">
        <v>5.7850206218759599</v>
      </c>
      <c r="G667" t="s">
        <v>462</v>
      </c>
    </row>
    <row r="668" spans="1:7" x14ac:dyDescent="0.3">
      <c r="A668">
        <v>666</v>
      </c>
      <c r="B668">
        <v>2019</v>
      </c>
      <c r="C668">
        <v>8</v>
      </c>
      <c r="D668" t="s">
        <v>515</v>
      </c>
      <c r="E668" s="40">
        <v>879882403.52739799</v>
      </c>
      <c r="F668" s="34">
        <v>9.9079197865844595</v>
      </c>
      <c r="G668" t="s">
        <v>462</v>
      </c>
    </row>
    <row r="669" spans="1:7" x14ac:dyDescent="0.3">
      <c r="A669">
        <v>667</v>
      </c>
      <c r="B669">
        <v>2019</v>
      </c>
      <c r="C669">
        <v>8</v>
      </c>
      <c r="D669" t="s">
        <v>516</v>
      </c>
      <c r="E669" s="40">
        <v>807895918.10077405</v>
      </c>
      <c r="F669" s="34">
        <v>13.858895946527101</v>
      </c>
      <c r="G669" t="s">
        <v>462</v>
      </c>
    </row>
    <row r="670" spans="1:7" x14ac:dyDescent="0.3">
      <c r="A670">
        <v>668</v>
      </c>
      <c r="B670">
        <v>2019</v>
      </c>
      <c r="C670">
        <v>8</v>
      </c>
      <c r="D670" t="s">
        <v>517</v>
      </c>
      <c r="E670" s="40">
        <v>572891135.03383696</v>
      </c>
      <c r="F670" s="34">
        <v>9.6998005200485498</v>
      </c>
      <c r="G670" t="s">
        <v>462</v>
      </c>
    </row>
    <row r="671" spans="1:7" x14ac:dyDescent="0.3">
      <c r="A671">
        <v>669</v>
      </c>
      <c r="B671">
        <v>2019</v>
      </c>
      <c r="C671">
        <v>8</v>
      </c>
      <c r="D671" t="s">
        <v>518</v>
      </c>
      <c r="E671" s="40">
        <v>674208960.326653</v>
      </c>
      <c r="F671" s="34">
        <v>15.430940191141101</v>
      </c>
      <c r="G671" t="s">
        <v>462</v>
      </c>
    </row>
    <row r="672" spans="1:7" x14ac:dyDescent="0.3">
      <c r="A672">
        <v>670</v>
      </c>
      <c r="B672">
        <v>2019</v>
      </c>
      <c r="C672">
        <v>8</v>
      </c>
      <c r="D672" t="s">
        <v>519</v>
      </c>
      <c r="E672" s="40">
        <v>6302144122.2382202</v>
      </c>
      <c r="F672" s="34">
        <v>17.891805479295201</v>
      </c>
      <c r="G672" t="s">
        <v>462</v>
      </c>
    </row>
    <row r="673" spans="1:7" x14ac:dyDescent="0.3">
      <c r="A673">
        <v>671</v>
      </c>
      <c r="B673">
        <v>2019</v>
      </c>
      <c r="C673">
        <v>8</v>
      </c>
      <c r="D673" t="s">
        <v>520</v>
      </c>
      <c r="E673" s="40">
        <v>7349764963.0592299</v>
      </c>
      <c r="F673" s="34">
        <v>45.092004030889399</v>
      </c>
      <c r="G673" t="s">
        <v>462</v>
      </c>
    </row>
    <row r="674" spans="1:7" x14ac:dyDescent="0.3">
      <c r="A674">
        <v>672</v>
      </c>
      <c r="B674">
        <v>2019</v>
      </c>
      <c r="C674">
        <v>8</v>
      </c>
      <c r="D674" t="s">
        <v>521</v>
      </c>
      <c r="E674" s="40">
        <v>2807295723.03092</v>
      </c>
      <c r="F674" s="34">
        <v>21.930679071700901</v>
      </c>
      <c r="G674" t="s">
        <v>462</v>
      </c>
    </row>
    <row r="675" spans="1:7" x14ac:dyDescent="0.3">
      <c r="A675">
        <v>673</v>
      </c>
      <c r="B675">
        <v>2019</v>
      </c>
      <c r="C675">
        <v>8</v>
      </c>
      <c r="D675" t="s">
        <v>522</v>
      </c>
      <c r="E675" s="40">
        <v>788418057.77379298</v>
      </c>
      <c r="F675" s="34">
        <v>67.192801528944401</v>
      </c>
      <c r="G675" t="s">
        <v>462</v>
      </c>
    </row>
    <row r="676" spans="1:7" x14ac:dyDescent="0.3">
      <c r="A676">
        <v>674</v>
      </c>
      <c r="B676">
        <v>2019</v>
      </c>
      <c r="C676">
        <v>8</v>
      </c>
      <c r="D676" t="s">
        <v>523</v>
      </c>
      <c r="E676" s="40">
        <v>6157060053.8993101</v>
      </c>
      <c r="F676" s="34">
        <v>54.348274113605001</v>
      </c>
      <c r="G676" t="s">
        <v>462</v>
      </c>
    </row>
    <row r="677" spans="1:7" x14ac:dyDescent="0.3">
      <c r="A677">
        <v>675</v>
      </c>
      <c r="B677">
        <v>2019</v>
      </c>
      <c r="C677">
        <v>8</v>
      </c>
      <c r="D677" t="s">
        <v>524</v>
      </c>
      <c r="E677" s="40">
        <v>1712578914.74523</v>
      </c>
      <c r="F677" s="34">
        <v>73.239468989886305</v>
      </c>
      <c r="G677" t="s">
        <v>462</v>
      </c>
    </row>
    <row r="678" spans="1:7" x14ac:dyDescent="0.3">
      <c r="A678">
        <v>676</v>
      </c>
      <c r="B678">
        <v>2019</v>
      </c>
      <c r="C678">
        <v>8</v>
      </c>
      <c r="D678" t="s">
        <v>525</v>
      </c>
      <c r="E678" s="40">
        <v>1304389226.7879901</v>
      </c>
      <c r="F678" s="34">
        <v>62.629639478740899</v>
      </c>
      <c r="G678" t="s">
        <v>462</v>
      </c>
    </row>
    <row r="679" spans="1:7" x14ac:dyDescent="0.3">
      <c r="A679">
        <v>677</v>
      </c>
      <c r="B679">
        <v>2019</v>
      </c>
      <c r="C679">
        <v>8</v>
      </c>
      <c r="D679" t="s">
        <v>526</v>
      </c>
      <c r="E679" s="40">
        <v>1050405127.63638</v>
      </c>
      <c r="F679" s="34">
        <v>80.046281771117606</v>
      </c>
      <c r="G679" t="s">
        <v>462</v>
      </c>
    </row>
    <row r="680" spans="1:7" x14ac:dyDescent="0.3">
      <c r="A680">
        <v>678</v>
      </c>
      <c r="B680">
        <v>2019</v>
      </c>
      <c r="C680">
        <v>8</v>
      </c>
      <c r="D680" t="s">
        <v>527</v>
      </c>
      <c r="E680" s="40">
        <v>4109588598.75948</v>
      </c>
      <c r="F680" s="34">
        <v>69.526536437758196</v>
      </c>
      <c r="G680" t="s">
        <v>462</v>
      </c>
    </row>
    <row r="681" spans="1:7" x14ac:dyDescent="0.3">
      <c r="A681">
        <v>679</v>
      </c>
      <c r="B681">
        <v>2019</v>
      </c>
      <c r="C681">
        <v>8</v>
      </c>
      <c r="D681" t="s">
        <v>528</v>
      </c>
      <c r="E681" s="40">
        <v>187712077.197236</v>
      </c>
      <c r="F681" s="34">
        <v>70.819610403923505</v>
      </c>
      <c r="G681" t="s">
        <v>462</v>
      </c>
    </row>
    <row r="682" spans="1:7" x14ac:dyDescent="0.3">
      <c r="A682">
        <v>680</v>
      </c>
      <c r="B682">
        <v>2019</v>
      </c>
      <c r="C682">
        <v>9</v>
      </c>
      <c r="D682" t="s">
        <v>495</v>
      </c>
      <c r="E682" s="40">
        <v>538829451.73819995</v>
      </c>
      <c r="F682" s="34">
        <v>71.290307512340704</v>
      </c>
      <c r="G682" t="s">
        <v>462</v>
      </c>
    </row>
    <row r="683" spans="1:7" x14ac:dyDescent="0.3">
      <c r="A683">
        <v>681</v>
      </c>
      <c r="B683">
        <v>2019</v>
      </c>
      <c r="C683">
        <v>9</v>
      </c>
      <c r="D683" t="s">
        <v>496</v>
      </c>
      <c r="E683" s="40">
        <v>329669436.07159501</v>
      </c>
      <c r="F683" s="34">
        <v>45.818356183869902</v>
      </c>
      <c r="G683" t="s">
        <v>462</v>
      </c>
    </row>
    <row r="684" spans="1:7" x14ac:dyDescent="0.3">
      <c r="A684">
        <v>682</v>
      </c>
      <c r="B684">
        <v>2019</v>
      </c>
      <c r="C684">
        <v>9</v>
      </c>
      <c r="D684" t="s">
        <v>497</v>
      </c>
      <c r="E684" s="40">
        <v>477600716.67271</v>
      </c>
      <c r="F684" s="34">
        <v>52.658405350031003</v>
      </c>
      <c r="G684" t="s">
        <v>462</v>
      </c>
    </row>
    <row r="685" spans="1:7" x14ac:dyDescent="0.3">
      <c r="A685">
        <v>683</v>
      </c>
      <c r="B685">
        <v>2019</v>
      </c>
      <c r="C685">
        <v>9</v>
      </c>
      <c r="D685" t="s">
        <v>498</v>
      </c>
      <c r="E685" s="40">
        <v>257796283.745581</v>
      </c>
      <c r="F685" s="34">
        <v>43.465958664067799</v>
      </c>
      <c r="G685" t="s">
        <v>462</v>
      </c>
    </row>
    <row r="686" spans="1:7" x14ac:dyDescent="0.3">
      <c r="A686">
        <v>684</v>
      </c>
      <c r="B686">
        <v>2019</v>
      </c>
      <c r="C686">
        <v>9</v>
      </c>
      <c r="D686" t="s">
        <v>499</v>
      </c>
      <c r="E686" s="40">
        <v>833128860.04000998</v>
      </c>
      <c r="F686" s="34">
        <v>35.0613742035451</v>
      </c>
      <c r="G686" t="s">
        <v>462</v>
      </c>
    </row>
    <row r="687" spans="1:7" x14ac:dyDescent="0.3">
      <c r="A687">
        <v>685</v>
      </c>
      <c r="B687">
        <v>2019</v>
      </c>
      <c r="C687">
        <v>9</v>
      </c>
      <c r="D687" t="s">
        <v>500</v>
      </c>
      <c r="E687" s="40">
        <v>700835369.21509898</v>
      </c>
      <c r="F687" s="34">
        <v>31.976539976943599</v>
      </c>
      <c r="G687" t="s">
        <v>462</v>
      </c>
    </row>
    <row r="688" spans="1:7" x14ac:dyDescent="0.3">
      <c r="A688">
        <v>686</v>
      </c>
      <c r="B688">
        <v>2019</v>
      </c>
      <c r="C688">
        <v>9</v>
      </c>
      <c r="D688" t="s">
        <v>501</v>
      </c>
      <c r="E688" s="40">
        <v>1795071606.8408</v>
      </c>
      <c r="F688" s="34">
        <v>18.1015704580213</v>
      </c>
      <c r="G688" t="s">
        <v>462</v>
      </c>
    </row>
    <row r="689" spans="1:7" x14ac:dyDescent="0.3">
      <c r="A689">
        <v>687</v>
      </c>
      <c r="B689">
        <v>2019</v>
      </c>
      <c r="C689">
        <v>9</v>
      </c>
      <c r="D689" t="s">
        <v>502</v>
      </c>
      <c r="E689" s="40">
        <v>10046150688.1397</v>
      </c>
      <c r="F689" s="34">
        <v>2.77960381439966</v>
      </c>
      <c r="G689" t="s">
        <v>462</v>
      </c>
    </row>
    <row r="690" spans="1:7" x14ac:dyDescent="0.3">
      <c r="A690">
        <v>688</v>
      </c>
      <c r="B690">
        <v>2019</v>
      </c>
      <c r="C690">
        <v>9</v>
      </c>
      <c r="D690" t="s">
        <v>503</v>
      </c>
      <c r="E690" s="40">
        <v>3161364612.4783401</v>
      </c>
      <c r="F690" s="34">
        <v>1.51210655627801</v>
      </c>
      <c r="G690" t="s">
        <v>462</v>
      </c>
    </row>
    <row r="691" spans="1:7" x14ac:dyDescent="0.3">
      <c r="A691">
        <v>689</v>
      </c>
      <c r="B691">
        <v>2019</v>
      </c>
      <c r="C691">
        <v>9</v>
      </c>
      <c r="D691" t="s">
        <v>504</v>
      </c>
      <c r="E691" s="40">
        <v>314580284.56420898</v>
      </c>
      <c r="F691" s="34">
        <v>57.190102902636703</v>
      </c>
      <c r="G691" t="s">
        <v>462</v>
      </c>
    </row>
    <row r="692" spans="1:7" x14ac:dyDescent="0.3">
      <c r="A692">
        <v>690</v>
      </c>
      <c r="B692">
        <v>2019</v>
      </c>
      <c r="C692">
        <v>9</v>
      </c>
      <c r="D692" t="s">
        <v>505</v>
      </c>
      <c r="E692" s="40">
        <v>396913777.44862098</v>
      </c>
      <c r="F692" s="34">
        <v>39.920328102795501</v>
      </c>
      <c r="G692" t="s">
        <v>462</v>
      </c>
    </row>
    <row r="693" spans="1:7" x14ac:dyDescent="0.3">
      <c r="A693">
        <v>691</v>
      </c>
      <c r="B693">
        <v>2019</v>
      </c>
      <c r="C693">
        <v>9</v>
      </c>
      <c r="D693" t="s">
        <v>506</v>
      </c>
      <c r="E693" s="40">
        <v>811283882.05878198</v>
      </c>
      <c r="F693" s="34">
        <v>6.0125473417158402</v>
      </c>
      <c r="G693" t="s">
        <v>462</v>
      </c>
    </row>
    <row r="694" spans="1:7" x14ac:dyDescent="0.3">
      <c r="A694">
        <v>692</v>
      </c>
      <c r="B694">
        <v>2019</v>
      </c>
      <c r="C694">
        <v>9</v>
      </c>
      <c r="D694" t="s">
        <v>507</v>
      </c>
      <c r="E694" s="40">
        <v>827356563.50408602</v>
      </c>
      <c r="F694" s="34">
        <v>7.8278475934286003E-3</v>
      </c>
      <c r="G694" t="s">
        <v>462</v>
      </c>
    </row>
    <row r="695" spans="1:7" x14ac:dyDescent="0.3">
      <c r="A695">
        <v>693</v>
      </c>
      <c r="B695">
        <v>2019</v>
      </c>
      <c r="C695">
        <v>9</v>
      </c>
      <c r="D695" t="s">
        <v>508</v>
      </c>
      <c r="E695" s="40">
        <v>4220946584.3996902</v>
      </c>
      <c r="F695" s="34">
        <v>14.847971071189599</v>
      </c>
      <c r="G695" t="s">
        <v>462</v>
      </c>
    </row>
    <row r="696" spans="1:7" x14ac:dyDescent="0.3">
      <c r="A696">
        <v>694</v>
      </c>
      <c r="B696">
        <v>2019</v>
      </c>
      <c r="C696">
        <v>9</v>
      </c>
      <c r="D696" t="s">
        <v>509</v>
      </c>
      <c r="E696" s="40">
        <v>2959607197.2367201</v>
      </c>
      <c r="F696" s="34">
        <v>50.695315382588603</v>
      </c>
      <c r="G696" t="s">
        <v>462</v>
      </c>
    </row>
    <row r="697" spans="1:7" x14ac:dyDescent="0.3">
      <c r="A697">
        <v>695</v>
      </c>
      <c r="B697">
        <v>2019</v>
      </c>
      <c r="C697">
        <v>9</v>
      </c>
      <c r="D697" t="s">
        <v>511</v>
      </c>
      <c r="E697" s="40">
        <v>2510603854.2291598</v>
      </c>
      <c r="F697" s="34">
        <v>51.696232633236399</v>
      </c>
      <c r="G697" t="s">
        <v>462</v>
      </c>
    </row>
    <row r="698" spans="1:7" x14ac:dyDescent="0.3">
      <c r="A698">
        <v>696</v>
      </c>
      <c r="B698">
        <v>2019</v>
      </c>
      <c r="C698">
        <v>9</v>
      </c>
      <c r="D698" t="s">
        <v>512</v>
      </c>
      <c r="E698" s="40">
        <v>926083821.65156698</v>
      </c>
      <c r="F698" s="34">
        <v>34.037227495259202</v>
      </c>
      <c r="G698" t="s">
        <v>462</v>
      </c>
    </row>
    <row r="699" spans="1:7" x14ac:dyDescent="0.3">
      <c r="A699">
        <v>697</v>
      </c>
      <c r="B699">
        <v>2019</v>
      </c>
      <c r="C699">
        <v>9</v>
      </c>
      <c r="D699" t="s">
        <v>513</v>
      </c>
      <c r="E699" s="40">
        <v>632285103.81478095</v>
      </c>
      <c r="F699" s="34">
        <v>67.422841874747306</v>
      </c>
      <c r="G699" t="s">
        <v>462</v>
      </c>
    </row>
    <row r="700" spans="1:7" x14ac:dyDescent="0.3">
      <c r="A700">
        <v>698</v>
      </c>
      <c r="B700">
        <v>2019</v>
      </c>
      <c r="C700">
        <v>9</v>
      </c>
      <c r="E700" s="40">
        <v>170397351.73281899</v>
      </c>
      <c r="F700" s="34">
        <v>0</v>
      </c>
      <c r="G700" t="s">
        <v>462</v>
      </c>
    </row>
    <row r="701" spans="1:7" x14ac:dyDescent="0.3">
      <c r="A701">
        <v>699</v>
      </c>
      <c r="B701">
        <v>2019</v>
      </c>
      <c r="C701">
        <v>9</v>
      </c>
      <c r="D701" t="s">
        <v>514</v>
      </c>
      <c r="E701" s="40">
        <v>892140772.56039798</v>
      </c>
      <c r="F701" s="34">
        <v>16.982143747382299</v>
      </c>
      <c r="G701" t="s">
        <v>462</v>
      </c>
    </row>
    <row r="702" spans="1:7" x14ac:dyDescent="0.3">
      <c r="A702">
        <v>700</v>
      </c>
      <c r="B702">
        <v>2019</v>
      </c>
      <c r="C702">
        <v>9</v>
      </c>
      <c r="D702" t="s">
        <v>515</v>
      </c>
      <c r="E702" s="40">
        <v>879882403.52739799</v>
      </c>
      <c r="F702" s="34">
        <v>9.6515569743396892</v>
      </c>
      <c r="G702" t="s">
        <v>462</v>
      </c>
    </row>
    <row r="703" spans="1:7" x14ac:dyDescent="0.3">
      <c r="A703">
        <v>701</v>
      </c>
      <c r="B703">
        <v>2019</v>
      </c>
      <c r="C703">
        <v>9</v>
      </c>
      <c r="D703" t="s">
        <v>516</v>
      </c>
      <c r="E703" s="40">
        <v>807895918.10077405</v>
      </c>
      <c r="F703" s="34">
        <v>3.9822713466399202</v>
      </c>
      <c r="G703" t="s">
        <v>462</v>
      </c>
    </row>
    <row r="704" spans="1:7" x14ac:dyDescent="0.3">
      <c r="A704">
        <v>702</v>
      </c>
      <c r="B704">
        <v>2019</v>
      </c>
      <c r="C704">
        <v>9</v>
      </c>
      <c r="D704" t="s">
        <v>517</v>
      </c>
      <c r="E704" s="40">
        <v>572891135.03383696</v>
      </c>
      <c r="F704" s="34">
        <v>1.6563885615431599</v>
      </c>
      <c r="G704" t="s">
        <v>462</v>
      </c>
    </row>
    <row r="705" spans="1:7" x14ac:dyDescent="0.3">
      <c r="A705">
        <v>703</v>
      </c>
      <c r="B705">
        <v>2019</v>
      </c>
      <c r="C705">
        <v>9</v>
      </c>
      <c r="D705" t="s">
        <v>518</v>
      </c>
      <c r="E705" s="40">
        <v>674208960.326653</v>
      </c>
      <c r="F705" s="34">
        <v>10.114687800372799</v>
      </c>
      <c r="G705" t="s">
        <v>462</v>
      </c>
    </row>
    <row r="706" spans="1:7" x14ac:dyDescent="0.3">
      <c r="A706">
        <v>704</v>
      </c>
      <c r="B706">
        <v>2019</v>
      </c>
      <c r="C706">
        <v>9</v>
      </c>
      <c r="D706" t="s">
        <v>519</v>
      </c>
      <c r="E706" s="40">
        <v>6302144122.2382202</v>
      </c>
      <c r="F706" s="34">
        <v>13.0155639426163</v>
      </c>
      <c r="G706" t="s">
        <v>462</v>
      </c>
    </row>
    <row r="707" spans="1:7" x14ac:dyDescent="0.3">
      <c r="A707">
        <v>705</v>
      </c>
      <c r="B707">
        <v>2019</v>
      </c>
      <c r="C707">
        <v>9</v>
      </c>
      <c r="D707" t="s">
        <v>520</v>
      </c>
      <c r="E707" s="40">
        <v>7349764963.0592299</v>
      </c>
      <c r="F707" s="34">
        <v>63.632974360901102</v>
      </c>
      <c r="G707" t="s">
        <v>462</v>
      </c>
    </row>
    <row r="708" spans="1:7" x14ac:dyDescent="0.3">
      <c r="A708">
        <v>706</v>
      </c>
      <c r="B708">
        <v>2019</v>
      </c>
      <c r="C708">
        <v>9</v>
      </c>
      <c r="D708" t="s">
        <v>521</v>
      </c>
      <c r="E708" s="40">
        <v>2807295723.03092</v>
      </c>
      <c r="F708" s="34">
        <v>19.1259950126509</v>
      </c>
      <c r="G708" t="s">
        <v>462</v>
      </c>
    </row>
    <row r="709" spans="1:7" x14ac:dyDescent="0.3">
      <c r="A709">
        <v>707</v>
      </c>
      <c r="B709">
        <v>2019</v>
      </c>
      <c r="C709">
        <v>9</v>
      </c>
      <c r="D709" t="s">
        <v>522</v>
      </c>
      <c r="E709" s="40">
        <v>788418057.77379298</v>
      </c>
      <c r="F709" s="34">
        <v>58.245345951295903</v>
      </c>
      <c r="G709" t="s">
        <v>462</v>
      </c>
    </row>
    <row r="710" spans="1:7" x14ac:dyDescent="0.3">
      <c r="A710">
        <v>708</v>
      </c>
      <c r="B710">
        <v>2019</v>
      </c>
      <c r="C710">
        <v>9</v>
      </c>
      <c r="D710" t="s">
        <v>523</v>
      </c>
      <c r="E710" s="40">
        <v>6157060053.8993101</v>
      </c>
      <c r="F710" s="34">
        <v>40.3224183143072</v>
      </c>
      <c r="G710" t="s">
        <v>462</v>
      </c>
    </row>
    <row r="711" spans="1:7" x14ac:dyDescent="0.3">
      <c r="A711">
        <v>709</v>
      </c>
      <c r="B711">
        <v>2019</v>
      </c>
      <c r="C711">
        <v>9</v>
      </c>
      <c r="D711" t="s">
        <v>524</v>
      </c>
      <c r="E711" s="40">
        <v>1712578914.74523</v>
      </c>
      <c r="F711" s="34">
        <v>61.298866893955399</v>
      </c>
      <c r="G711" t="s">
        <v>462</v>
      </c>
    </row>
    <row r="712" spans="1:7" x14ac:dyDescent="0.3">
      <c r="A712">
        <v>710</v>
      </c>
      <c r="B712">
        <v>2019</v>
      </c>
      <c r="C712">
        <v>9</v>
      </c>
      <c r="D712" t="s">
        <v>525</v>
      </c>
      <c r="E712" s="40">
        <v>1304389226.7879901</v>
      </c>
      <c r="F712" s="34">
        <v>89.577813774015198</v>
      </c>
      <c r="G712" t="s">
        <v>462</v>
      </c>
    </row>
    <row r="713" spans="1:7" x14ac:dyDescent="0.3">
      <c r="A713">
        <v>711</v>
      </c>
      <c r="B713">
        <v>2019</v>
      </c>
      <c r="C713">
        <v>9</v>
      </c>
      <c r="D713" t="s">
        <v>526</v>
      </c>
      <c r="E713" s="40">
        <v>1050405127.63638</v>
      </c>
      <c r="F713" s="34">
        <v>96.948392637730095</v>
      </c>
      <c r="G713" t="s">
        <v>462</v>
      </c>
    </row>
    <row r="714" spans="1:7" x14ac:dyDescent="0.3">
      <c r="A714">
        <v>712</v>
      </c>
      <c r="B714">
        <v>2019</v>
      </c>
      <c r="C714">
        <v>9</v>
      </c>
      <c r="D714" t="s">
        <v>527</v>
      </c>
      <c r="E714" s="40">
        <v>4109588598.75948</v>
      </c>
      <c r="F714" s="34">
        <v>113.358420672561</v>
      </c>
      <c r="G714" t="s">
        <v>462</v>
      </c>
    </row>
    <row r="715" spans="1:7" x14ac:dyDescent="0.3">
      <c r="A715">
        <v>713</v>
      </c>
      <c r="B715">
        <v>2019</v>
      </c>
      <c r="C715">
        <v>9</v>
      </c>
      <c r="D715" t="s">
        <v>528</v>
      </c>
      <c r="E715" s="40">
        <v>187712077.197236</v>
      </c>
      <c r="F715" s="34">
        <v>84.523092208706998</v>
      </c>
      <c r="G715" t="s">
        <v>462</v>
      </c>
    </row>
    <row r="716" spans="1:7" x14ac:dyDescent="0.3">
      <c r="A716">
        <v>714</v>
      </c>
      <c r="B716">
        <v>2019</v>
      </c>
      <c r="C716">
        <v>10</v>
      </c>
      <c r="D716" t="s">
        <v>495</v>
      </c>
      <c r="E716" s="40">
        <v>538829451.73819995</v>
      </c>
      <c r="F716" s="34">
        <v>505.08045417219301</v>
      </c>
      <c r="G716" t="s">
        <v>462</v>
      </c>
    </row>
    <row r="717" spans="1:7" x14ac:dyDescent="0.3">
      <c r="A717">
        <v>715</v>
      </c>
      <c r="B717">
        <v>2019</v>
      </c>
      <c r="C717">
        <v>10</v>
      </c>
      <c r="D717" t="s">
        <v>496</v>
      </c>
      <c r="E717" s="40">
        <v>329669436.07159501</v>
      </c>
      <c r="F717" s="34">
        <v>284.19641255153402</v>
      </c>
      <c r="G717" t="s">
        <v>462</v>
      </c>
    </row>
    <row r="718" spans="1:7" x14ac:dyDescent="0.3">
      <c r="A718">
        <v>716</v>
      </c>
      <c r="B718">
        <v>2019</v>
      </c>
      <c r="C718">
        <v>10</v>
      </c>
      <c r="D718" t="s">
        <v>497</v>
      </c>
      <c r="E718" s="40">
        <v>477600716.67271</v>
      </c>
      <c r="F718" s="34">
        <v>264.26776582080998</v>
      </c>
      <c r="G718" t="s">
        <v>462</v>
      </c>
    </row>
    <row r="719" spans="1:7" x14ac:dyDescent="0.3">
      <c r="A719">
        <v>717</v>
      </c>
      <c r="B719">
        <v>2019</v>
      </c>
      <c r="C719">
        <v>10</v>
      </c>
      <c r="D719" t="s">
        <v>498</v>
      </c>
      <c r="E719" s="40">
        <v>257796283.745581</v>
      </c>
      <c r="F719" s="34">
        <v>218.36387124456201</v>
      </c>
      <c r="G719" t="s">
        <v>462</v>
      </c>
    </row>
    <row r="720" spans="1:7" x14ac:dyDescent="0.3">
      <c r="A720">
        <v>718</v>
      </c>
      <c r="B720">
        <v>2019</v>
      </c>
      <c r="C720">
        <v>10</v>
      </c>
      <c r="D720" t="s">
        <v>499</v>
      </c>
      <c r="E720" s="40">
        <v>833128860.04000998</v>
      </c>
      <c r="F720" s="34">
        <v>200.02870627624699</v>
      </c>
      <c r="G720" t="s">
        <v>462</v>
      </c>
    </row>
    <row r="721" spans="1:7" x14ac:dyDescent="0.3">
      <c r="A721">
        <v>719</v>
      </c>
      <c r="B721">
        <v>2019</v>
      </c>
      <c r="C721">
        <v>10</v>
      </c>
      <c r="D721" t="s">
        <v>500</v>
      </c>
      <c r="E721" s="40">
        <v>700835369.21509898</v>
      </c>
      <c r="F721" s="34">
        <v>185.24164420787801</v>
      </c>
      <c r="G721" t="s">
        <v>462</v>
      </c>
    </row>
    <row r="722" spans="1:7" x14ac:dyDescent="0.3">
      <c r="A722">
        <v>720</v>
      </c>
      <c r="B722">
        <v>2019</v>
      </c>
      <c r="C722">
        <v>10</v>
      </c>
      <c r="D722" t="s">
        <v>501</v>
      </c>
      <c r="E722" s="40">
        <v>1795071606.8408</v>
      </c>
      <c r="F722" s="34">
        <v>172.471323050595</v>
      </c>
      <c r="G722" t="s">
        <v>462</v>
      </c>
    </row>
    <row r="723" spans="1:7" x14ac:dyDescent="0.3">
      <c r="A723">
        <v>721</v>
      </c>
      <c r="B723">
        <v>2019</v>
      </c>
      <c r="C723">
        <v>10</v>
      </c>
      <c r="D723" t="s">
        <v>502</v>
      </c>
      <c r="E723" s="40">
        <v>10046150688.1397</v>
      </c>
      <c r="F723" s="34">
        <v>130.50070805210299</v>
      </c>
      <c r="G723" t="s">
        <v>462</v>
      </c>
    </row>
    <row r="724" spans="1:7" x14ac:dyDescent="0.3">
      <c r="A724">
        <v>722</v>
      </c>
      <c r="B724">
        <v>2019</v>
      </c>
      <c r="C724">
        <v>10</v>
      </c>
      <c r="D724" t="s">
        <v>503</v>
      </c>
      <c r="E724" s="40">
        <v>3161364612.4783401</v>
      </c>
      <c r="F724" s="34">
        <v>95.549437629430201</v>
      </c>
      <c r="G724" t="s">
        <v>462</v>
      </c>
    </row>
    <row r="725" spans="1:7" x14ac:dyDescent="0.3">
      <c r="A725">
        <v>723</v>
      </c>
      <c r="B725">
        <v>2019</v>
      </c>
      <c r="C725">
        <v>10</v>
      </c>
      <c r="D725" t="s">
        <v>504</v>
      </c>
      <c r="E725" s="40">
        <v>314580284.56420898</v>
      </c>
      <c r="F725" s="34">
        <v>555.80102435663503</v>
      </c>
      <c r="G725" t="s">
        <v>462</v>
      </c>
    </row>
    <row r="726" spans="1:7" x14ac:dyDescent="0.3">
      <c r="A726">
        <v>724</v>
      </c>
      <c r="B726">
        <v>2019</v>
      </c>
      <c r="C726">
        <v>10</v>
      </c>
      <c r="D726" t="s">
        <v>505</v>
      </c>
      <c r="E726" s="40">
        <v>396913777.44862098</v>
      </c>
      <c r="F726" s="34">
        <v>326.56357072501902</v>
      </c>
      <c r="G726" t="s">
        <v>462</v>
      </c>
    </row>
    <row r="727" spans="1:7" x14ac:dyDescent="0.3">
      <c r="A727">
        <v>725</v>
      </c>
      <c r="B727">
        <v>2019</v>
      </c>
      <c r="C727">
        <v>10</v>
      </c>
      <c r="D727" t="s">
        <v>506</v>
      </c>
      <c r="E727" s="40">
        <v>811283882.05878198</v>
      </c>
      <c r="F727" s="34">
        <v>321.46899765905198</v>
      </c>
      <c r="G727" t="s">
        <v>462</v>
      </c>
    </row>
    <row r="728" spans="1:7" x14ac:dyDescent="0.3">
      <c r="A728">
        <v>726</v>
      </c>
      <c r="B728">
        <v>2019</v>
      </c>
      <c r="C728">
        <v>10</v>
      </c>
      <c r="D728" t="s">
        <v>507</v>
      </c>
      <c r="E728" s="40">
        <v>827356563.50408602</v>
      </c>
      <c r="F728" s="34">
        <v>229.60628524575901</v>
      </c>
      <c r="G728" t="s">
        <v>462</v>
      </c>
    </row>
    <row r="729" spans="1:7" x14ac:dyDescent="0.3">
      <c r="A729">
        <v>727</v>
      </c>
      <c r="B729">
        <v>2019</v>
      </c>
      <c r="C729">
        <v>10</v>
      </c>
      <c r="D729" t="s">
        <v>508</v>
      </c>
      <c r="E729" s="40">
        <v>4220946584.3996902</v>
      </c>
      <c r="F729" s="34">
        <v>131.84154630173899</v>
      </c>
      <c r="G729" t="s">
        <v>462</v>
      </c>
    </row>
    <row r="730" spans="1:7" x14ac:dyDescent="0.3">
      <c r="A730">
        <v>728</v>
      </c>
      <c r="B730">
        <v>2019</v>
      </c>
      <c r="C730">
        <v>10</v>
      </c>
      <c r="D730" t="s">
        <v>509</v>
      </c>
      <c r="E730" s="40">
        <v>2959607197.2367201</v>
      </c>
      <c r="F730" s="34">
        <v>255.39926456692501</v>
      </c>
      <c r="G730" t="s">
        <v>462</v>
      </c>
    </row>
    <row r="731" spans="1:7" x14ac:dyDescent="0.3">
      <c r="A731">
        <v>729</v>
      </c>
      <c r="B731">
        <v>2019</v>
      </c>
      <c r="C731">
        <v>10</v>
      </c>
      <c r="D731" t="s">
        <v>511</v>
      </c>
      <c r="E731" s="40">
        <v>2510603854.2291598</v>
      </c>
      <c r="F731" s="34">
        <v>223.62377548098101</v>
      </c>
      <c r="G731" t="s">
        <v>462</v>
      </c>
    </row>
    <row r="732" spans="1:7" x14ac:dyDescent="0.3">
      <c r="A732">
        <v>730</v>
      </c>
      <c r="B732">
        <v>2019</v>
      </c>
      <c r="C732">
        <v>10</v>
      </c>
      <c r="D732" t="s">
        <v>512</v>
      </c>
      <c r="E732" s="40">
        <v>926083821.65156698</v>
      </c>
      <c r="F732" s="34">
        <v>137.335181541358</v>
      </c>
      <c r="G732" t="s">
        <v>462</v>
      </c>
    </row>
    <row r="733" spans="1:7" x14ac:dyDescent="0.3">
      <c r="A733">
        <v>731</v>
      </c>
      <c r="B733">
        <v>2019</v>
      </c>
      <c r="C733">
        <v>10</v>
      </c>
      <c r="D733" t="s">
        <v>513</v>
      </c>
      <c r="E733" s="40">
        <v>632285103.81478095</v>
      </c>
      <c r="F733" s="34">
        <v>338.19483340556098</v>
      </c>
      <c r="G733" t="s">
        <v>462</v>
      </c>
    </row>
    <row r="734" spans="1:7" x14ac:dyDescent="0.3">
      <c r="A734">
        <v>732</v>
      </c>
      <c r="B734">
        <v>2019</v>
      </c>
      <c r="C734">
        <v>10</v>
      </c>
      <c r="E734" s="40">
        <v>170397351.73281899</v>
      </c>
      <c r="F734" s="34">
        <v>61.587168502147598</v>
      </c>
      <c r="G734" t="s">
        <v>462</v>
      </c>
    </row>
    <row r="735" spans="1:7" x14ac:dyDescent="0.3">
      <c r="A735">
        <v>733</v>
      </c>
      <c r="B735">
        <v>2019</v>
      </c>
      <c r="C735">
        <v>10</v>
      </c>
      <c r="D735" t="s">
        <v>514</v>
      </c>
      <c r="E735" s="40">
        <v>892140772.56039798</v>
      </c>
      <c r="F735" s="34">
        <v>215.88902788991601</v>
      </c>
      <c r="G735" t="s">
        <v>462</v>
      </c>
    </row>
    <row r="736" spans="1:7" x14ac:dyDescent="0.3">
      <c r="A736">
        <v>734</v>
      </c>
      <c r="B736">
        <v>2019</v>
      </c>
      <c r="C736">
        <v>10</v>
      </c>
      <c r="D736" t="s">
        <v>515</v>
      </c>
      <c r="E736" s="40">
        <v>879882403.52739799</v>
      </c>
      <c r="F736" s="34">
        <v>262.06952573099801</v>
      </c>
      <c r="G736" t="s">
        <v>462</v>
      </c>
    </row>
    <row r="737" spans="1:7" x14ac:dyDescent="0.3">
      <c r="A737">
        <v>735</v>
      </c>
      <c r="B737">
        <v>2019</v>
      </c>
      <c r="C737">
        <v>10</v>
      </c>
      <c r="D737" t="s">
        <v>516</v>
      </c>
      <c r="E737" s="40">
        <v>807895918.10077405</v>
      </c>
      <c r="F737" s="34">
        <v>254.717836757642</v>
      </c>
      <c r="G737" t="s">
        <v>462</v>
      </c>
    </row>
    <row r="738" spans="1:7" x14ac:dyDescent="0.3">
      <c r="A738">
        <v>736</v>
      </c>
      <c r="B738">
        <v>2019</v>
      </c>
      <c r="C738">
        <v>10</v>
      </c>
      <c r="D738" t="s">
        <v>517</v>
      </c>
      <c r="E738" s="40">
        <v>572891135.03383696</v>
      </c>
      <c r="F738" s="34">
        <v>193.049393442921</v>
      </c>
      <c r="G738" t="s">
        <v>462</v>
      </c>
    </row>
    <row r="739" spans="1:7" x14ac:dyDescent="0.3">
      <c r="A739">
        <v>737</v>
      </c>
      <c r="B739">
        <v>2019</v>
      </c>
      <c r="C739">
        <v>10</v>
      </c>
      <c r="D739" t="s">
        <v>518</v>
      </c>
      <c r="E739" s="40">
        <v>674208960.326653</v>
      </c>
      <c r="F739" s="34">
        <v>257.23278545790498</v>
      </c>
      <c r="G739" t="s">
        <v>462</v>
      </c>
    </row>
    <row r="740" spans="1:7" x14ac:dyDescent="0.3">
      <c r="A740">
        <v>738</v>
      </c>
      <c r="B740">
        <v>2019</v>
      </c>
      <c r="C740">
        <v>10</v>
      </c>
      <c r="D740" t="s">
        <v>519</v>
      </c>
      <c r="E740" s="40">
        <v>6302144122.2382202</v>
      </c>
      <c r="F740" s="34">
        <v>141.09898041362399</v>
      </c>
      <c r="G740" t="s">
        <v>462</v>
      </c>
    </row>
    <row r="741" spans="1:7" x14ac:dyDescent="0.3">
      <c r="A741">
        <v>739</v>
      </c>
      <c r="B741">
        <v>2019</v>
      </c>
      <c r="C741">
        <v>10</v>
      </c>
      <c r="D741" t="s">
        <v>520</v>
      </c>
      <c r="E741" s="40">
        <v>7349764963.0592299</v>
      </c>
      <c r="F741" s="34">
        <v>277.70927055107802</v>
      </c>
      <c r="G741" t="s">
        <v>462</v>
      </c>
    </row>
    <row r="742" spans="1:7" x14ac:dyDescent="0.3">
      <c r="A742">
        <v>740</v>
      </c>
      <c r="B742">
        <v>2019</v>
      </c>
      <c r="C742">
        <v>10</v>
      </c>
      <c r="D742" t="s">
        <v>521</v>
      </c>
      <c r="E742" s="40">
        <v>2807295723.03092</v>
      </c>
      <c r="F742" s="34">
        <v>165.548096321381</v>
      </c>
      <c r="G742" t="s">
        <v>462</v>
      </c>
    </row>
    <row r="743" spans="1:7" x14ac:dyDescent="0.3">
      <c r="A743">
        <v>741</v>
      </c>
      <c r="B743">
        <v>2019</v>
      </c>
      <c r="C743">
        <v>10</v>
      </c>
      <c r="D743" t="s">
        <v>522</v>
      </c>
      <c r="E743" s="40">
        <v>788418057.77379298</v>
      </c>
      <c r="F743" s="34">
        <v>346.77015276624701</v>
      </c>
      <c r="G743" t="s">
        <v>462</v>
      </c>
    </row>
    <row r="744" spans="1:7" x14ac:dyDescent="0.3">
      <c r="A744">
        <v>742</v>
      </c>
      <c r="B744">
        <v>2019</v>
      </c>
      <c r="C744">
        <v>10</v>
      </c>
      <c r="D744" t="s">
        <v>523</v>
      </c>
      <c r="E744" s="40">
        <v>6157060053.8993101</v>
      </c>
      <c r="F744" s="34">
        <v>255.83347439682399</v>
      </c>
      <c r="G744" t="s">
        <v>462</v>
      </c>
    </row>
    <row r="745" spans="1:7" x14ac:dyDescent="0.3">
      <c r="A745">
        <v>743</v>
      </c>
      <c r="B745">
        <v>2019</v>
      </c>
      <c r="C745">
        <v>10</v>
      </c>
      <c r="D745" t="s">
        <v>524</v>
      </c>
      <c r="E745" s="40">
        <v>1712578914.74523</v>
      </c>
      <c r="F745" s="34">
        <v>402.17371402833999</v>
      </c>
      <c r="G745" t="s">
        <v>462</v>
      </c>
    </row>
    <row r="746" spans="1:7" x14ac:dyDescent="0.3">
      <c r="A746">
        <v>744</v>
      </c>
      <c r="B746">
        <v>2019</v>
      </c>
      <c r="C746">
        <v>10</v>
      </c>
      <c r="D746" t="s">
        <v>525</v>
      </c>
      <c r="E746" s="40">
        <v>1304389226.7879901</v>
      </c>
      <c r="F746" s="34">
        <v>478.47492690633402</v>
      </c>
      <c r="G746" t="s">
        <v>462</v>
      </c>
    </row>
    <row r="747" spans="1:7" x14ac:dyDescent="0.3">
      <c r="A747">
        <v>745</v>
      </c>
      <c r="B747">
        <v>2019</v>
      </c>
      <c r="C747">
        <v>10</v>
      </c>
      <c r="D747" t="s">
        <v>526</v>
      </c>
      <c r="E747" s="40">
        <v>1050405127.63638</v>
      </c>
      <c r="F747" s="34">
        <v>419.88107688220498</v>
      </c>
      <c r="G747" t="s">
        <v>462</v>
      </c>
    </row>
    <row r="748" spans="1:7" x14ac:dyDescent="0.3">
      <c r="A748">
        <v>746</v>
      </c>
      <c r="B748">
        <v>2019</v>
      </c>
      <c r="C748">
        <v>10</v>
      </c>
      <c r="D748" t="s">
        <v>527</v>
      </c>
      <c r="E748" s="40">
        <v>4109588598.75948</v>
      </c>
      <c r="F748" s="34">
        <v>439.53292420151701</v>
      </c>
      <c r="G748" t="s">
        <v>462</v>
      </c>
    </row>
    <row r="749" spans="1:7" x14ac:dyDescent="0.3">
      <c r="A749">
        <v>747</v>
      </c>
      <c r="B749">
        <v>2019</v>
      </c>
      <c r="C749">
        <v>10</v>
      </c>
      <c r="D749" t="s">
        <v>528</v>
      </c>
      <c r="E749" s="40">
        <v>187712077.197236</v>
      </c>
      <c r="F749" s="34">
        <v>403.65544848673397</v>
      </c>
      <c r="G749" t="s">
        <v>462</v>
      </c>
    </row>
    <row r="750" spans="1:7" x14ac:dyDescent="0.3">
      <c r="A750">
        <v>748</v>
      </c>
      <c r="B750">
        <v>2019</v>
      </c>
      <c r="C750">
        <v>11</v>
      </c>
      <c r="D750" t="s">
        <v>495</v>
      </c>
      <c r="E750" s="40">
        <v>538829451.73819995</v>
      </c>
      <c r="F750" s="34">
        <v>306.41300439062701</v>
      </c>
      <c r="G750" t="s">
        <v>462</v>
      </c>
    </row>
    <row r="751" spans="1:7" x14ac:dyDescent="0.3">
      <c r="A751">
        <v>749</v>
      </c>
      <c r="B751">
        <v>2019</v>
      </c>
      <c r="C751">
        <v>11</v>
      </c>
      <c r="D751" t="s">
        <v>496</v>
      </c>
      <c r="E751" s="40">
        <v>329669436.07159501</v>
      </c>
      <c r="F751" s="34">
        <v>266.57034965782299</v>
      </c>
      <c r="G751" t="s">
        <v>462</v>
      </c>
    </row>
    <row r="752" spans="1:7" x14ac:dyDescent="0.3">
      <c r="A752">
        <v>750</v>
      </c>
      <c r="B752">
        <v>2019</v>
      </c>
      <c r="C752">
        <v>11</v>
      </c>
      <c r="D752" t="s">
        <v>497</v>
      </c>
      <c r="E752" s="40">
        <v>477600716.67271</v>
      </c>
      <c r="F752" s="34">
        <v>271.92898583799399</v>
      </c>
      <c r="G752" t="s">
        <v>462</v>
      </c>
    </row>
    <row r="753" spans="1:7" x14ac:dyDescent="0.3">
      <c r="A753">
        <v>751</v>
      </c>
      <c r="B753">
        <v>2019</v>
      </c>
      <c r="C753">
        <v>11</v>
      </c>
      <c r="D753" t="s">
        <v>498</v>
      </c>
      <c r="E753" s="40">
        <v>257796283.745581</v>
      </c>
      <c r="F753" s="34">
        <v>241.23904399412001</v>
      </c>
      <c r="G753" t="s">
        <v>462</v>
      </c>
    </row>
    <row r="754" spans="1:7" x14ac:dyDescent="0.3">
      <c r="A754">
        <v>752</v>
      </c>
      <c r="B754">
        <v>2019</v>
      </c>
      <c r="C754">
        <v>11</v>
      </c>
      <c r="D754" t="s">
        <v>499</v>
      </c>
      <c r="E754" s="40">
        <v>833128860.04000998</v>
      </c>
      <c r="F754" s="34">
        <v>251.67763109473501</v>
      </c>
      <c r="G754" t="s">
        <v>462</v>
      </c>
    </row>
    <row r="755" spans="1:7" x14ac:dyDescent="0.3">
      <c r="A755">
        <v>753</v>
      </c>
      <c r="B755">
        <v>2019</v>
      </c>
      <c r="C755">
        <v>11</v>
      </c>
      <c r="D755" t="s">
        <v>500</v>
      </c>
      <c r="E755" s="40">
        <v>700835369.21509898</v>
      </c>
      <c r="F755" s="34">
        <v>212.22233651305899</v>
      </c>
      <c r="G755" t="s">
        <v>462</v>
      </c>
    </row>
    <row r="756" spans="1:7" x14ac:dyDescent="0.3">
      <c r="A756">
        <v>754</v>
      </c>
      <c r="B756">
        <v>2019</v>
      </c>
      <c r="C756">
        <v>11</v>
      </c>
      <c r="D756" t="s">
        <v>501</v>
      </c>
      <c r="E756" s="40">
        <v>1795071606.8408</v>
      </c>
      <c r="F756" s="34">
        <v>216.370384209836</v>
      </c>
      <c r="G756" t="s">
        <v>462</v>
      </c>
    </row>
    <row r="757" spans="1:7" x14ac:dyDescent="0.3">
      <c r="A757">
        <v>755</v>
      </c>
      <c r="B757">
        <v>2019</v>
      </c>
      <c r="C757">
        <v>11</v>
      </c>
      <c r="D757" t="s">
        <v>502</v>
      </c>
      <c r="E757" s="40">
        <v>10046150688.1397</v>
      </c>
      <c r="F757" s="34">
        <v>243.39364426376201</v>
      </c>
      <c r="G757" t="s">
        <v>462</v>
      </c>
    </row>
    <row r="758" spans="1:7" x14ac:dyDescent="0.3">
      <c r="A758">
        <v>756</v>
      </c>
      <c r="B758">
        <v>2019</v>
      </c>
      <c r="C758">
        <v>11</v>
      </c>
      <c r="D758" t="s">
        <v>503</v>
      </c>
      <c r="E758" s="40">
        <v>3161364612.4783401</v>
      </c>
      <c r="F758" s="34">
        <v>189.93628077760499</v>
      </c>
      <c r="G758" t="s">
        <v>462</v>
      </c>
    </row>
    <row r="759" spans="1:7" x14ac:dyDescent="0.3">
      <c r="A759">
        <v>757</v>
      </c>
      <c r="B759">
        <v>2019</v>
      </c>
      <c r="C759">
        <v>11</v>
      </c>
      <c r="D759" t="s">
        <v>504</v>
      </c>
      <c r="E759" s="40">
        <v>314580284.56420898</v>
      </c>
      <c r="F759" s="34">
        <v>334.30682044972201</v>
      </c>
      <c r="G759" t="s">
        <v>462</v>
      </c>
    </row>
    <row r="760" spans="1:7" x14ac:dyDescent="0.3">
      <c r="A760">
        <v>758</v>
      </c>
      <c r="B760">
        <v>2019</v>
      </c>
      <c r="C760">
        <v>11</v>
      </c>
      <c r="D760" t="s">
        <v>505</v>
      </c>
      <c r="E760" s="40">
        <v>396913777.44862098</v>
      </c>
      <c r="F760" s="34">
        <v>281.59160106895598</v>
      </c>
      <c r="G760" t="s">
        <v>462</v>
      </c>
    </row>
    <row r="761" spans="1:7" x14ac:dyDescent="0.3">
      <c r="A761">
        <v>759</v>
      </c>
      <c r="B761">
        <v>2019</v>
      </c>
      <c r="C761">
        <v>11</v>
      </c>
      <c r="D761" t="s">
        <v>506</v>
      </c>
      <c r="E761" s="40">
        <v>811283882.05878198</v>
      </c>
      <c r="F761" s="34">
        <v>353.183023614435</v>
      </c>
      <c r="G761" t="s">
        <v>462</v>
      </c>
    </row>
    <row r="762" spans="1:7" x14ac:dyDescent="0.3">
      <c r="A762">
        <v>760</v>
      </c>
      <c r="B762">
        <v>2019</v>
      </c>
      <c r="C762">
        <v>11</v>
      </c>
      <c r="D762" t="s">
        <v>507</v>
      </c>
      <c r="E762" s="40">
        <v>827356563.50408602</v>
      </c>
      <c r="F762" s="34">
        <v>329.64327321060102</v>
      </c>
      <c r="G762" t="s">
        <v>462</v>
      </c>
    </row>
    <row r="763" spans="1:7" x14ac:dyDescent="0.3">
      <c r="A763">
        <v>761</v>
      </c>
      <c r="B763">
        <v>2019</v>
      </c>
      <c r="C763">
        <v>11</v>
      </c>
      <c r="D763" t="s">
        <v>508</v>
      </c>
      <c r="E763" s="40">
        <v>4220946584.3996902</v>
      </c>
      <c r="F763" s="34">
        <v>271.31745934060598</v>
      </c>
      <c r="G763" t="s">
        <v>462</v>
      </c>
    </row>
    <row r="764" spans="1:7" x14ac:dyDescent="0.3">
      <c r="A764">
        <v>762</v>
      </c>
      <c r="B764">
        <v>2019</v>
      </c>
      <c r="C764">
        <v>11</v>
      </c>
      <c r="D764" t="s">
        <v>509</v>
      </c>
      <c r="E764" s="40">
        <v>2959607197.2367201</v>
      </c>
      <c r="F764" s="34">
        <v>243.97173468556699</v>
      </c>
      <c r="G764" t="s">
        <v>462</v>
      </c>
    </row>
    <row r="765" spans="1:7" x14ac:dyDescent="0.3">
      <c r="A765">
        <v>763</v>
      </c>
      <c r="B765">
        <v>2019</v>
      </c>
      <c r="C765">
        <v>11</v>
      </c>
      <c r="D765" t="s">
        <v>511</v>
      </c>
      <c r="E765" s="40">
        <v>2510603854.2291598</v>
      </c>
      <c r="F765" s="34">
        <v>199.624568800817</v>
      </c>
      <c r="G765" t="s">
        <v>462</v>
      </c>
    </row>
    <row r="766" spans="1:7" x14ac:dyDescent="0.3">
      <c r="A766">
        <v>764</v>
      </c>
      <c r="B766">
        <v>2019</v>
      </c>
      <c r="C766">
        <v>11</v>
      </c>
      <c r="D766" t="s">
        <v>512</v>
      </c>
      <c r="E766" s="40">
        <v>926083821.65156698</v>
      </c>
      <c r="F766" s="34">
        <v>219.32782687976999</v>
      </c>
      <c r="G766" t="s">
        <v>462</v>
      </c>
    </row>
    <row r="767" spans="1:7" x14ac:dyDescent="0.3">
      <c r="A767">
        <v>765</v>
      </c>
      <c r="B767">
        <v>2019</v>
      </c>
      <c r="C767">
        <v>11</v>
      </c>
      <c r="D767" t="s">
        <v>513</v>
      </c>
      <c r="E767" s="40">
        <v>632285103.81478095</v>
      </c>
      <c r="F767" s="34">
        <v>236.62361101056601</v>
      </c>
      <c r="G767" t="s">
        <v>462</v>
      </c>
    </row>
    <row r="768" spans="1:7" x14ac:dyDescent="0.3">
      <c r="A768">
        <v>766</v>
      </c>
      <c r="B768">
        <v>2019</v>
      </c>
      <c r="C768">
        <v>11</v>
      </c>
      <c r="E768" s="40">
        <v>170397351.73281899</v>
      </c>
      <c r="F768" s="34">
        <v>195.17167937219301</v>
      </c>
      <c r="G768" t="s">
        <v>462</v>
      </c>
    </row>
    <row r="769" spans="1:7" x14ac:dyDescent="0.3">
      <c r="A769">
        <v>767</v>
      </c>
      <c r="B769">
        <v>2019</v>
      </c>
      <c r="C769">
        <v>11</v>
      </c>
      <c r="D769" t="s">
        <v>514</v>
      </c>
      <c r="E769" s="40">
        <v>892140772.56039798</v>
      </c>
      <c r="F769" s="34">
        <v>300.98128110224002</v>
      </c>
      <c r="G769" t="s">
        <v>462</v>
      </c>
    </row>
    <row r="770" spans="1:7" x14ac:dyDescent="0.3">
      <c r="A770">
        <v>768</v>
      </c>
      <c r="B770">
        <v>2019</v>
      </c>
      <c r="C770">
        <v>11</v>
      </c>
      <c r="D770" t="s">
        <v>515</v>
      </c>
      <c r="E770" s="40">
        <v>879882403.52739799</v>
      </c>
      <c r="F770" s="34">
        <v>356.74627168178199</v>
      </c>
      <c r="G770" t="s">
        <v>462</v>
      </c>
    </row>
    <row r="771" spans="1:7" x14ac:dyDescent="0.3">
      <c r="A771">
        <v>769</v>
      </c>
      <c r="B771">
        <v>2019</v>
      </c>
      <c r="C771">
        <v>11</v>
      </c>
      <c r="D771" t="s">
        <v>516</v>
      </c>
      <c r="E771" s="40">
        <v>807895918.10077405</v>
      </c>
      <c r="F771" s="34">
        <v>364.70244841915797</v>
      </c>
      <c r="G771" t="s">
        <v>462</v>
      </c>
    </row>
    <row r="772" spans="1:7" x14ac:dyDescent="0.3">
      <c r="A772">
        <v>770</v>
      </c>
      <c r="B772">
        <v>2019</v>
      </c>
      <c r="C772">
        <v>11</v>
      </c>
      <c r="D772" t="s">
        <v>517</v>
      </c>
      <c r="E772" s="40">
        <v>572891135.03383696</v>
      </c>
      <c r="F772" s="34">
        <v>294.28852905087803</v>
      </c>
      <c r="G772" t="s">
        <v>462</v>
      </c>
    </row>
    <row r="773" spans="1:7" x14ac:dyDescent="0.3">
      <c r="A773">
        <v>771</v>
      </c>
      <c r="B773">
        <v>2019</v>
      </c>
      <c r="C773">
        <v>11</v>
      </c>
      <c r="D773" t="s">
        <v>518</v>
      </c>
      <c r="E773" s="40">
        <v>674208960.326653</v>
      </c>
      <c r="F773" s="34">
        <v>375.64824622274</v>
      </c>
      <c r="G773" t="s">
        <v>462</v>
      </c>
    </row>
    <row r="774" spans="1:7" x14ac:dyDescent="0.3">
      <c r="A774">
        <v>772</v>
      </c>
      <c r="B774">
        <v>2019</v>
      </c>
      <c r="C774">
        <v>11</v>
      </c>
      <c r="D774" t="s">
        <v>519</v>
      </c>
      <c r="E774" s="40">
        <v>6302144122.2382202</v>
      </c>
      <c r="F774" s="34">
        <v>233.110612839347</v>
      </c>
      <c r="G774" t="s">
        <v>462</v>
      </c>
    </row>
    <row r="775" spans="1:7" x14ac:dyDescent="0.3">
      <c r="A775">
        <v>773</v>
      </c>
      <c r="B775">
        <v>2019</v>
      </c>
      <c r="C775">
        <v>11</v>
      </c>
      <c r="D775" t="s">
        <v>520</v>
      </c>
      <c r="E775" s="40">
        <v>7349764963.0592299</v>
      </c>
      <c r="F775" s="34">
        <v>182.83837835253499</v>
      </c>
      <c r="G775" t="s">
        <v>462</v>
      </c>
    </row>
    <row r="776" spans="1:7" x14ac:dyDescent="0.3">
      <c r="A776">
        <v>774</v>
      </c>
      <c r="B776">
        <v>2019</v>
      </c>
      <c r="C776">
        <v>11</v>
      </c>
      <c r="D776" t="s">
        <v>521</v>
      </c>
      <c r="E776" s="40">
        <v>2807295723.03092</v>
      </c>
      <c r="F776" s="34">
        <v>187.54175180980701</v>
      </c>
      <c r="G776" t="s">
        <v>462</v>
      </c>
    </row>
    <row r="777" spans="1:7" x14ac:dyDescent="0.3">
      <c r="A777">
        <v>775</v>
      </c>
      <c r="B777">
        <v>2019</v>
      </c>
      <c r="C777">
        <v>11</v>
      </c>
      <c r="D777" t="s">
        <v>522</v>
      </c>
      <c r="E777" s="40">
        <v>788418057.77379298</v>
      </c>
      <c r="F777" s="34">
        <v>229.06696314162701</v>
      </c>
      <c r="G777" t="s">
        <v>462</v>
      </c>
    </row>
    <row r="778" spans="1:7" x14ac:dyDescent="0.3">
      <c r="A778">
        <v>776</v>
      </c>
      <c r="B778">
        <v>2019</v>
      </c>
      <c r="C778">
        <v>11</v>
      </c>
      <c r="D778" t="s">
        <v>523</v>
      </c>
      <c r="E778" s="40">
        <v>6157060053.8993101</v>
      </c>
      <c r="F778" s="34">
        <v>157.726324954539</v>
      </c>
      <c r="G778" t="s">
        <v>462</v>
      </c>
    </row>
    <row r="779" spans="1:7" x14ac:dyDescent="0.3">
      <c r="A779">
        <v>777</v>
      </c>
      <c r="B779">
        <v>2019</v>
      </c>
      <c r="C779">
        <v>11</v>
      </c>
      <c r="D779" t="s">
        <v>524</v>
      </c>
      <c r="E779" s="40">
        <v>1712578914.74523</v>
      </c>
      <c r="F779" s="34">
        <v>155.245627798805</v>
      </c>
      <c r="G779" t="s">
        <v>462</v>
      </c>
    </row>
    <row r="780" spans="1:7" x14ac:dyDescent="0.3">
      <c r="A780">
        <v>778</v>
      </c>
      <c r="B780">
        <v>2019</v>
      </c>
      <c r="C780">
        <v>11</v>
      </c>
      <c r="D780" t="s">
        <v>525</v>
      </c>
      <c r="E780" s="40">
        <v>1304389226.7879901</v>
      </c>
      <c r="F780" s="34">
        <v>223.898727235895</v>
      </c>
      <c r="G780" t="s">
        <v>462</v>
      </c>
    </row>
    <row r="781" spans="1:7" x14ac:dyDescent="0.3">
      <c r="A781">
        <v>779</v>
      </c>
      <c r="B781">
        <v>2019</v>
      </c>
      <c r="C781">
        <v>11</v>
      </c>
      <c r="D781" t="s">
        <v>526</v>
      </c>
      <c r="E781" s="40">
        <v>1050405127.63638</v>
      </c>
      <c r="F781" s="34">
        <v>151.431138713135</v>
      </c>
      <c r="G781" t="s">
        <v>462</v>
      </c>
    </row>
    <row r="782" spans="1:7" x14ac:dyDescent="0.3">
      <c r="A782">
        <v>780</v>
      </c>
      <c r="B782">
        <v>2019</v>
      </c>
      <c r="C782">
        <v>11</v>
      </c>
      <c r="D782" t="s">
        <v>527</v>
      </c>
      <c r="E782" s="40">
        <v>4109588598.75948</v>
      </c>
      <c r="F782" s="34">
        <v>175.699128884911</v>
      </c>
      <c r="G782" t="s">
        <v>462</v>
      </c>
    </row>
    <row r="783" spans="1:7" x14ac:dyDescent="0.3">
      <c r="A783">
        <v>781</v>
      </c>
      <c r="B783">
        <v>2019</v>
      </c>
      <c r="C783">
        <v>11</v>
      </c>
      <c r="D783" t="s">
        <v>528</v>
      </c>
      <c r="E783" s="40">
        <v>187712077.197236</v>
      </c>
      <c r="F783" s="34">
        <v>150.97604367533299</v>
      </c>
      <c r="G783" t="s">
        <v>462</v>
      </c>
    </row>
    <row r="784" spans="1:7" x14ac:dyDescent="0.3">
      <c r="A784">
        <v>782</v>
      </c>
      <c r="B784">
        <v>2019</v>
      </c>
      <c r="C784">
        <v>12</v>
      </c>
      <c r="D784" t="s">
        <v>495</v>
      </c>
      <c r="E784" s="40">
        <v>538829451.73819995</v>
      </c>
      <c r="F784" s="34">
        <v>269.70684441679998</v>
      </c>
      <c r="G784" t="s">
        <v>462</v>
      </c>
    </row>
    <row r="785" spans="1:7" x14ac:dyDescent="0.3">
      <c r="A785">
        <v>783</v>
      </c>
      <c r="B785">
        <v>2019</v>
      </c>
      <c r="C785">
        <v>12</v>
      </c>
      <c r="D785" t="s">
        <v>496</v>
      </c>
      <c r="E785" s="40">
        <v>329669436.07159501</v>
      </c>
      <c r="F785" s="34">
        <v>252.89340298169401</v>
      </c>
      <c r="G785" t="s">
        <v>462</v>
      </c>
    </row>
    <row r="786" spans="1:7" x14ac:dyDescent="0.3">
      <c r="A786">
        <v>784</v>
      </c>
      <c r="B786">
        <v>2019</v>
      </c>
      <c r="C786">
        <v>12</v>
      </c>
      <c r="D786" t="s">
        <v>497</v>
      </c>
      <c r="E786" s="40">
        <v>477600716.67271</v>
      </c>
      <c r="F786" s="34">
        <v>259.93018556376398</v>
      </c>
      <c r="G786" t="s">
        <v>462</v>
      </c>
    </row>
    <row r="787" spans="1:7" x14ac:dyDescent="0.3">
      <c r="A787">
        <v>785</v>
      </c>
      <c r="B787">
        <v>2019</v>
      </c>
      <c r="C787">
        <v>12</v>
      </c>
      <c r="D787" t="s">
        <v>498</v>
      </c>
      <c r="E787" s="40">
        <v>257796283.745581</v>
      </c>
      <c r="F787" s="34">
        <v>245.983057243677</v>
      </c>
      <c r="G787" t="s">
        <v>462</v>
      </c>
    </row>
    <row r="788" spans="1:7" x14ac:dyDescent="0.3">
      <c r="A788">
        <v>786</v>
      </c>
      <c r="B788">
        <v>2019</v>
      </c>
      <c r="C788">
        <v>12</v>
      </c>
      <c r="D788" t="s">
        <v>499</v>
      </c>
      <c r="E788" s="40">
        <v>833128860.04000998</v>
      </c>
      <c r="F788" s="34">
        <v>276.352430755098</v>
      </c>
      <c r="G788" t="s">
        <v>462</v>
      </c>
    </row>
    <row r="789" spans="1:7" x14ac:dyDescent="0.3">
      <c r="A789">
        <v>787</v>
      </c>
      <c r="B789">
        <v>2019</v>
      </c>
      <c r="C789">
        <v>12</v>
      </c>
      <c r="D789" t="s">
        <v>500</v>
      </c>
      <c r="E789" s="40">
        <v>700835369.21509898</v>
      </c>
      <c r="F789" s="34">
        <v>284.49097489153303</v>
      </c>
      <c r="G789" t="s">
        <v>462</v>
      </c>
    </row>
    <row r="790" spans="1:7" x14ac:dyDescent="0.3">
      <c r="A790">
        <v>788</v>
      </c>
      <c r="B790">
        <v>2019</v>
      </c>
      <c r="C790">
        <v>12</v>
      </c>
      <c r="D790" t="s">
        <v>501</v>
      </c>
      <c r="E790" s="40">
        <v>1795071606.8408</v>
      </c>
      <c r="F790" s="34">
        <v>247.081192878715</v>
      </c>
      <c r="G790" t="s">
        <v>462</v>
      </c>
    </row>
    <row r="791" spans="1:7" x14ac:dyDescent="0.3">
      <c r="A791">
        <v>789</v>
      </c>
      <c r="B791">
        <v>2019</v>
      </c>
      <c r="C791">
        <v>12</v>
      </c>
      <c r="D791" t="s">
        <v>502</v>
      </c>
      <c r="E791" s="40">
        <v>10046150688.1397</v>
      </c>
      <c r="F791" s="34">
        <v>260.29630311198201</v>
      </c>
      <c r="G791" t="s">
        <v>462</v>
      </c>
    </row>
    <row r="792" spans="1:7" x14ac:dyDescent="0.3">
      <c r="A792">
        <v>790</v>
      </c>
      <c r="B792">
        <v>2019</v>
      </c>
      <c r="C792">
        <v>12</v>
      </c>
      <c r="D792" t="s">
        <v>503</v>
      </c>
      <c r="E792" s="40">
        <v>3161364612.4783401</v>
      </c>
      <c r="F792" s="34">
        <v>249.79158000912099</v>
      </c>
      <c r="G792" t="s">
        <v>462</v>
      </c>
    </row>
    <row r="793" spans="1:7" x14ac:dyDescent="0.3">
      <c r="A793">
        <v>791</v>
      </c>
      <c r="B793">
        <v>2019</v>
      </c>
      <c r="C793">
        <v>12</v>
      </c>
      <c r="D793" t="s">
        <v>504</v>
      </c>
      <c r="E793" s="40">
        <v>314580284.56420898</v>
      </c>
      <c r="F793" s="34">
        <v>272.09463063969997</v>
      </c>
      <c r="G793" t="s">
        <v>462</v>
      </c>
    </row>
    <row r="794" spans="1:7" x14ac:dyDescent="0.3">
      <c r="A794">
        <v>792</v>
      </c>
      <c r="B794">
        <v>2019</v>
      </c>
      <c r="C794">
        <v>12</v>
      </c>
      <c r="D794" t="s">
        <v>505</v>
      </c>
      <c r="E794" s="40">
        <v>396913777.44862098</v>
      </c>
      <c r="F794" s="34">
        <v>252.549471161273</v>
      </c>
      <c r="G794" t="s">
        <v>462</v>
      </c>
    </row>
    <row r="795" spans="1:7" x14ac:dyDescent="0.3">
      <c r="A795">
        <v>793</v>
      </c>
      <c r="B795">
        <v>2019</v>
      </c>
      <c r="C795">
        <v>12</v>
      </c>
      <c r="D795" t="s">
        <v>506</v>
      </c>
      <c r="E795" s="40">
        <v>811283882.05878198</v>
      </c>
      <c r="F795" s="34">
        <v>237.308074773996</v>
      </c>
      <c r="G795" t="s">
        <v>462</v>
      </c>
    </row>
    <row r="796" spans="1:7" x14ac:dyDescent="0.3">
      <c r="A796">
        <v>794</v>
      </c>
      <c r="B796">
        <v>2019</v>
      </c>
      <c r="C796">
        <v>12</v>
      </c>
      <c r="D796" t="s">
        <v>507</v>
      </c>
      <c r="E796" s="40">
        <v>827356563.50408602</v>
      </c>
      <c r="F796" s="34">
        <v>246.19861782579599</v>
      </c>
      <c r="G796" t="s">
        <v>462</v>
      </c>
    </row>
    <row r="797" spans="1:7" x14ac:dyDescent="0.3">
      <c r="A797">
        <v>795</v>
      </c>
      <c r="B797">
        <v>2019</v>
      </c>
      <c r="C797">
        <v>12</v>
      </c>
      <c r="D797" t="s">
        <v>508</v>
      </c>
      <c r="E797" s="40">
        <v>4220946584.3996902</v>
      </c>
      <c r="F797" s="34">
        <v>290.18060909336998</v>
      </c>
      <c r="G797" t="s">
        <v>462</v>
      </c>
    </row>
    <row r="798" spans="1:7" x14ac:dyDescent="0.3">
      <c r="A798">
        <v>796</v>
      </c>
      <c r="B798">
        <v>2019</v>
      </c>
      <c r="C798">
        <v>12</v>
      </c>
      <c r="D798" t="s">
        <v>509</v>
      </c>
      <c r="E798" s="40">
        <v>2959607197.2367201</v>
      </c>
      <c r="F798" s="34">
        <v>164.80293209941101</v>
      </c>
      <c r="G798" t="s">
        <v>462</v>
      </c>
    </row>
    <row r="799" spans="1:7" x14ac:dyDescent="0.3">
      <c r="A799">
        <v>797</v>
      </c>
      <c r="B799">
        <v>2019</v>
      </c>
      <c r="C799">
        <v>12</v>
      </c>
      <c r="D799" t="s">
        <v>511</v>
      </c>
      <c r="E799" s="40">
        <v>2510603854.2291598</v>
      </c>
      <c r="F799" s="34">
        <v>173.213363973197</v>
      </c>
      <c r="G799" t="s">
        <v>462</v>
      </c>
    </row>
    <row r="800" spans="1:7" x14ac:dyDescent="0.3">
      <c r="A800">
        <v>798</v>
      </c>
      <c r="B800">
        <v>2019</v>
      </c>
      <c r="C800">
        <v>12</v>
      </c>
      <c r="D800" t="s">
        <v>512</v>
      </c>
      <c r="E800" s="40">
        <v>926083821.65156698</v>
      </c>
      <c r="F800" s="34">
        <v>255.908008534928</v>
      </c>
      <c r="G800" t="s">
        <v>462</v>
      </c>
    </row>
    <row r="801" spans="1:7" x14ac:dyDescent="0.3">
      <c r="A801">
        <v>799</v>
      </c>
      <c r="B801">
        <v>2019</v>
      </c>
      <c r="C801">
        <v>12</v>
      </c>
      <c r="D801" t="s">
        <v>513</v>
      </c>
      <c r="E801" s="40">
        <v>632285103.81478095</v>
      </c>
      <c r="F801" s="34">
        <v>145.08026666341499</v>
      </c>
      <c r="G801" t="s">
        <v>462</v>
      </c>
    </row>
    <row r="802" spans="1:7" x14ac:dyDescent="0.3">
      <c r="A802">
        <v>800</v>
      </c>
      <c r="B802">
        <v>2019</v>
      </c>
      <c r="C802">
        <v>12</v>
      </c>
      <c r="E802" s="40">
        <v>170397351.73281899</v>
      </c>
      <c r="F802" s="34">
        <v>218.96820582265499</v>
      </c>
      <c r="G802" t="s">
        <v>462</v>
      </c>
    </row>
    <row r="803" spans="1:7" x14ac:dyDescent="0.3">
      <c r="A803">
        <v>801</v>
      </c>
      <c r="B803">
        <v>2019</v>
      </c>
      <c r="C803">
        <v>12</v>
      </c>
      <c r="D803" t="s">
        <v>514</v>
      </c>
      <c r="E803" s="40">
        <v>892140772.56039798</v>
      </c>
      <c r="F803" s="34">
        <v>270.98215266203999</v>
      </c>
      <c r="G803" t="s">
        <v>462</v>
      </c>
    </row>
    <row r="804" spans="1:7" x14ac:dyDescent="0.3">
      <c r="A804">
        <v>802</v>
      </c>
      <c r="B804">
        <v>2019</v>
      </c>
      <c r="C804">
        <v>12</v>
      </c>
      <c r="D804" t="s">
        <v>515</v>
      </c>
      <c r="E804" s="40">
        <v>879882403.52739799</v>
      </c>
      <c r="F804" s="34">
        <v>279.46209443593102</v>
      </c>
      <c r="G804" t="s">
        <v>462</v>
      </c>
    </row>
    <row r="805" spans="1:7" x14ac:dyDescent="0.3">
      <c r="A805">
        <v>803</v>
      </c>
      <c r="B805">
        <v>2019</v>
      </c>
      <c r="C805">
        <v>12</v>
      </c>
      <c r="D805" t="s">
        <v>516</v>
      </c>
      <c r="E805" s="40">
        <v>807895918.10077405</v>
      </c>
      <c r="F805" s="34">
        <v>305.751427488812</v>
      </c>
      <c r="G805" t="s">
        <v>462</v>
      </c>
    </row>
    <row r="806" spans="1:7" x14ac:dyDescent="0.3">
      <c r="A806">
        <v>804</v>
      </c>
      <c r="B806">
        <v>2019</v>
      </c>
      <c r="C806">
        <v>12</v>
      </c>
      <c r="D806" t="s">
        <v>517</v>
      </c>
      <c r="E806" s="40">
        <v>572891135.03383696</v>
      </c>
      <c r="F806" s="34">
        <v>288.25368520279198</v>
      </c>
      <c r="G806" t="s">
        <v>462</v>
      </c>
    </row>
    <row r="807" spans="1:7" x14ac:dyDescent="0.3">
      <c r="A807">
        <v>805</v>
      </c>
      <c r="B807">
        <v>2019</v>
      </c>
      <c r="C807">
        <v>12</v>
      </c>
      <c r="D807" t="s">
        <v>518</v>
      </c>
      <c r="E807" s="40">
        <v>674208960.326653</v>
      </c>
      <c r="F807" s="34">
        <v>366.34462512623099</v>
      </c>
      <c r="G807" t="s">
        <v>462</v>
      </c>
    </row>
    <row r="808" spans="1:7" x14ac:dyDescent="0.3">
      <c r="A808">
        <v>806</v>
      </c>
      <c r="B808">
        <v>2019</v>
      </c>
      <c r="C808">
        <v>12</v>
      </c>
      <c r="D808" t="s">
        <v>519</v>
      </c>
      <c r="E808" s="40">
        <v>6302144122.2382202</v>
      </c>
      <c r="F808" s="34">
        <v>237.03059451859099</v>
      </c>
      <c r="G808" t="s">
        <v>462</v>
      </c>
    </row>
    <row r="809" spans="1:7" x14ac:dyDescent="0.3">
      <c r="A809">
        <v>807</v>
      </c>
      <c r="B809">
        <v>2019</v>
      </c>
      <c r="C809">
        <v>12</v>
      </c>
      <c r="D809" t="s">
        <v>520</v>
      </c>
      <c r="E809" s="40">
        <v>7349764963.0592299</v>
      </c>
      <c r="F809" s="34">
        <v>184.20259669053101</v>
      </c>
      <c r="G809" t="s">
        <v>462</v>
      </c>
    </row>
    <row r="810" spans="1:7" x14ac:dyDescent="0.3">
      <c r="A810">
        <v>808</v>
      </c>
      <c r="B810">
        <v>2019</v>
      </c>
      <c r="C810">
        <v>12</v>
      </c>
      <c r="D810" t="s">
        <v>521</v>
      </c>
      <c r="E810" s="40">
        <v>2807295723.03092</v>
      </c>
      <c r="F810" s="34">
        <v>238.86588191199399</v>
      </c>
      <c r="G810" t="s">
        <v>462</v>
      </c>
    </row>
    <row r="811" spans="1:7" x14ac:dyDescent="0.3">
      <c r="A811">
        <v>809</v>
      </c>
      <c r="B811">
        <v>2019</v>
      </c>
      <c r="C811">
        <v>12</v>
      </c>
      <c r="D811" t="s">
        <v>522</v>
      </c>
      <c r="E811" s="40">
        <v>788418057.77379298</v>
      </c>
      <c r="F811" s="34">
        <v>116.692571664816</v>
      </c>
      <c r="G811" t="s">
        <v>462</v>
      </c>
    </row>
    <row r="812" spans="1:7" x14ac:dyDescent="0.3">
      <c r="A812">
        <v>810</v>
      </c>
      <c r="B812">
        <v>2019</v>
      </c>
      <c r="C812">
        <v>12</v>
      </c>
      <c r="D812" t="s">
        <v>523</v>
      </c>
      <c r="E812" s="40">
        <v>6157060053.8993101</v>
      </c>
      <c r="F812" s="34">
        <v>237.29937175149499</v>
      </c>
      <c r="G812" t="s">
        <v>462</v>
      </c>
    </row>
    <row r="813" spans="1:7" x14ac:dyDescent="0.3">
      <c r="A813">
        <v>811</v>
      </c>
      <c r="B813">
        <v>2019</v>
      </c>
      <c r="C813">
        <v>12</v>
      </c>
      <c r="D813" t="s">
        <v>524</v>
      </c>
      <c r="E813" s="40">
        <v>1712578914.74523</v>
      </c>
      <c r="F813" s="34">
        <v>171.726175159083</v>
      </c>
      <c r="G813" t="s">
        <v>462</v>
      </c>
    </row>
    <row r="814" spans="1:7" x14ac:dyDescent="0.3">
      <c r="A814">
        <v>812</v>
      </c>
      <c r="B814">
        <v>2019</v>
      </c>
      <c r="C814">
        <v>12</v>
      </c>
      <c r="D814" t="s">
        <v>525</v>
      </c>
      <c r="E814" s="40">
        <v>1304389226.7879901</v>
      </c>
      <c r="F814" s="34">
        <v>139.835292193789</v>
      </c>
      <c r="G814" t="s">
        <v>462</v>
      </c>
    </row>
    <row r="815" spans="1:7" x14ac:dyDescent="0.3">
      <c r="A815">
        <v>813</v>
      </c>
      <c r="B815">
        <v>2019</v>
      </c>
      <c r="C815">
        <v>12</v>
      </c>
      <c r="D815" t="s">
        <v>526</v>
      </c>
      <c r="E815" s="40">
        <v>1050405127.63638</v>
      </c>
      <c r="F815" s="34">
        <v>182.10925799566101</v>
      </c>
      <c r="G815" t="s">
        <v>462</v>
      </c>
    </row>
    <row r="816" spans="1:7" x14ac:dyDescent="0.3">
      <c r="A816">
        <v>814</v>
      </c>
      <c r="B816">
        <v>2019</v>
      </c>
      <c r="C816">
        <v>12</v>
      </c>
      <c r="D816" t="s">
        <v>527</v>
      </c>
      <c r="E816" s="40">
        <v>4109588598.75948</v>
      </c>
      <c r="F816" s="34">
        <v>182.80723476803601</v>
      </c>
      <c r="G816" t="s">
        <v>462</v>
      </c>
    </row>
    <row r="817" spans="1:7" x14ac:dyDescent="0.3">
      <c r="A817">
        <v>815</v>
      </c>
      <c r="B817">
        <v>2019</v>
      </c>
      <c r="C817">
        <v>12</v>
      </c>
      <c r="D817" t="s">
        <v>528</v>
      </c>
      <c r="E817" s="40">
        <v>187712077.197236</v>
      </c>
      <c r="F817" s="34">
        <v>156.35005586596199</v>
      </c>
      <c r="G817" t="s">
        <v>462</v>
      </c>
    </row>
    <row r="818" spans="1:7" x14ac:dyDescent="0.3">
      <c r="A818">
        <v>816</v>
      </c>
      <c r="B818">
        <v>2020</v>
      </c>
      <c r="C818">
        <v>1</v>
      </c>
      <c r="D818" t="s">
        <v>495</v>
      </c>
      <c r="E818" s="40">
        <v>538829451.73819995</v>
      </c>
      <c r="F818" s="34">
        <v>150.292419093902</v>
      </c>
      <c r="G818" t="s">
        <v>462</v>
      </c>
    </row>
    <row r="819" spans="1:7" x14ac:dyDescent="0.3">
      <c r="A819">
        <v>817</v>
      </c>
      <c r="B819">
        <v>2020</v>
      </c>
      <c r="C819">
        <v>1</v>
      </c>
      <c r="D819" t="s">
        <v>496</v>
      </c>
      <c r="E819" s="40">
        <v>329669436.07159501</v>
      </c>
      <c r="F819" s="34">
        <v>148.14095289180901</v>
      </c>
      <c r="G819" t="s">
        <v>462</v>
      </c>
    </row>
    <row r="820" spans="1:7" x14ac:dyDescent="0.3">
      <c r="A820">
        <v>818</v>
      </c>
      <c r="B820">
        <v>2020</v>
      </c>
      <c r="C820">
        <v>1</v>
      </c>
      <c r="D820" t="s">
        <v>497</v>
      </c>
      <c r="E820" s="40">
        <v>477600716.67271</v>
      </c>
      <c r="F820" s="34">
        <v>130.07499156715801</v>
      </c>
      <c r="G820" t="s">
        <v>462</v>
      </c>
    </row>
    <row r="821" spans="1:7" x14ac:dyDescent="0.3">
      <c r="A821">
        <v>819</v>
      </c>
      <c r="B821">
        <v>2020</v>
      </c>
      <c r="C821">
        <v>1</v>
      </c>
      <c r="D821" t="s">
        <v>498</v>
      </c>
      <c r="E821" s="40">
        <v>257796283.745581</v>
      </c>
      <c r="F821" s="34">
        <v>130.254288586505</v>
      </c>
      <c r="G821" t="s">
        <v>462</v>
      </c>
    </row>
    <row r="822" spans="1:7" x14ac:dyDescent="0.3">
      <c r="A822">
        <v>820</v>
      </c>
      <c r="B822">
        <v>2020</v>
      </c>
      <c r="C822">
        <v>1</v>
      </c>
      <c r="D822" t="s">
        <v>499</v>
      </c>
      <c r="E822" s="40">
        <v>833128860.04000998</v>
      </c>
      <c r="F822" s="34">
        <v>130.11867609957201</v>
      </c>
      <c r="G822" t="s">
        <v>462</v>
      </c>
    </row>
    <row r="823" spans="1:7" x14ac:dyDescent="0.3">
      <c r="A823">
        <v>821</v>
      </c>
      <c r="B823">
        <v>2020</v>
      </c>
      <c r="C823">
        <v>1</v>
      </c>
      <c r="D823" t="s">
        <v>500</v>
      </c>
      <c r="E823" s="40">
        <v>700835369.21509898</v>
      </c>
      <c r="F823" s="34">
        <v>146.90148272489699</v>
      </c>
      <c r="G823" t="s">
        <v>462</v>
      </c>
    </row>
    <row r="824" spans="1:7" x14ac:dyDescent="0.3">
      <c r="A824">
        <v>822</v>
      </c>
      <c r="B824">
        <v>2020</v>
      </c>
      <c r="C824">
        <v>1</v>
      </c>
      <c r="D824" t="s">
        <v>501</v>
      </c>
      <c r="E824" s="40">
        <v>1795071606.8408</v>
      </c>
      <c r="F824" s="34">
        <v>134.26114741474001</v>
      </c>
      <c r="G824" t="s">
        <v>462</v>
      </c>
    </row>
    <row r="825" spans="1:7" x14ac:dyDescent="0.3">
      <c r="A825">
        <v>823</v>
      </c>
      <c r="B825">
        <v>2020</v>
      </c>
      <c r="C825">
        <v>1</v>
      </c>
      <c r="D825" t="s">
        <v>502</v>
      </c>
      <c r="E825" s="40">
        <v>10046150688.1397</v>
      </c>
      <c r="F825" s="34">
        <v>114.310453026856</v>
      </c>
      <c r="G825" t="s">
        <v>462</v>
      </c>
    </row>
    <row r="826" spans="1:7" x14ac:dyDescent="0.3">
      <c r="A826">
        <v>824</v>
      </c>
      <c r="B826">
        <v>2020</v>
      </c>
      <c r="C826">
        <v>1</v>
      </c>
      <c r="D826" t="s">
        <v>503</v>
      </c>
      <c r="E826" s="40">
        <v>3161364612.4783401</v>
      </c>
      <c r="F826" s="34">
        <v>116.31897799880601</v>
      </c>
      <c r="G826" t="s">
        <v>462</v>
      </c>
    </row>
    <row r="827" spans="1:7" x14ac:dyDescent="0.3">
      <c r="A827">
        <v>825</v>
      </c>
      <c r="B827">
        <v>2020</v>
      </c>
      <c r="C827">
        <v>1</v>
      </c>
      <c r="D827" t="s">
        <v>504</v>
      </c>
      <c r="E827" s="40">
        <v>314580284.56420898</v>
      </c>
      <c r="F827" s="34">
        <v>152.603985139896</v>
      </c>
      <c r="G827" t="s">
        <v>462</v>
      </c>
    </row>
    <row r="828" spans="1:7" x14ac:dyDescent="0.3">
      <c r="A828">
        <v>826</v>
      </c>
      <c r="B828">
        <v>2020</v>
      </c>
      <c r="C828">
        <v>1</v>
      </c>
      <c r="D828" t="s">
        <v>505</v>
      </c>
      <c r="E828" s="40">
        <v>396913777.44862098</v>
      </c>
      <c r="F828" s="34">
        <v>157.37850624731101</v>
      </c>
      <c r="G828" t="s">
        <v>462</v>
      </c>
    </row>
    <row r="829" spans="1:7" x14ac:dyDescent="0.3">
      <c r="A829">
        <v>827</v>
      </c>
      <c r="B829">
        <v>2020</v>
      </c>
      <c r="C829">
        <v>1</v>
      </c>
      <c r="D829" t="s">
        <v>506</v>
      </c>
      <c r="E829" s="40">
        <v>811283882.05878198</v>
      </c>
      <c r="F829" s="34">
        <v>141.53789126142601</v>
      </c>
      <c r="G829" t="s">
        <v>462</v>
      </c>
    </row>
    <row r="830" spans="1:7" x14ac:dyDescent="0.3">
      <c r="A830">
        <v>828</v>
      </c>
      <c r="B830">
        <v>2020</v>
      </c>
      <c r="C830">
        <v>1</v>
      </c>
      <c r="D830" t="s">
        <v>507</v>
      </c>
      <c r="E830" s="40">
        <v>827356563.50408602</v>
      </c>
      <c r="F830" s="34">
        <v>112.385971039678</v>
      </c>
      <c r="G830" t="s">
        <v>462</v>
      </c>
    </row>
    <row r="831" spans="1:7" x14ac:dyDescent="0.3">
      <c r="A831">
        <v>829</v>
      </c>
      <c r="B831">
        <v>2020</v>
      </c>
      <c r="C831">
        <v>1</v>
      </c>
      <c r="D831" t="s">
        <v>508</v>
      </c>
      <c r="E831" s="40">
        <v>4220946584.3996902</v>
      </c>
      <c r="F831" s="34">
        <v>97.678834160445902</v>
      </c>
      <c r="G831" t="s">
        <v>462</v>
      </c>
    </row>
    <row r="832" spans="1:7" x14ac:dyDescent="0.3">
      <c r="A832">
        <v>830</v>
      </c>
      <c r="B832">
        <v>2020</v>
      </c>
      <c r="C832">
        <v>1</v>
      </c>
      <c r="D832" t="s">
        <v>509</v>
      </c>
      <c r="E832" s="40">
        <v>2959607197.2367201</v>
      </c>
      <c r="F832" s="34">
        <v>49.989090452496498</v>
      </c>
      <c r="G832" t="s">
        <v>462</v>
      </c>
    </row>
    <row r="833" spans="1:7" x14ac:dyDescent="0.3">
      <c r="A833">
        <v>831</v>
      </c>
      <c r="B833">
        <v>2020</v>
      </c>
      <c r="C833">
        <v>1</v>
      </c>
      <c r="D833" t="s">
        <v>511</v>
      </c>
      <c r="E833" s="40">
        <v>2510603854.2291598</v>
      </c>
      <c r="F833" s="34">
        <v>62.785552031175001</v>
      </c>
      <c r="G833" t="s">
        <v>462</v>
      </c>
    </row>
    <row r="834" spans="1:7" x14ac:dyDescent="0.3">
      <c r="A834">
        <v>832</v>
      </c>
      <c r="B834">
        <v>2020</v>
      </c>
      <c r="C834">
        <v>1</v>
      </c>
      <c r="D834" t="s">
        <v>512</v>
      </c>
      <c r="E834" s="40">
        <v>926083821.65156698</v>
      </c>
      <c r="F834" s="34">
        <v>108.31672657107799</v>
      </c>
      <c r="G834" t="s">
        <v>462</v>
      </c>
    </row>
    <row r="835" spans="1:7" x14ac:dyDescent="0.3">
      <c r="A835">
        <v>833</v>
      </c>
      <c r="B835">
        <v>2020</v>
      </c>
      <c r="C835">
        <v>1</v>
      </c>
      <c r="D835" t="s">
        <v>513</v>
      </c>
      <c r="E835" s="40">
        <v>632285103.81478095</v>
      </c>
      <c r="F835" s="34">
        <v>38.492695260590502</v>
      </c>
      <c r="G835" t="s">
        <v>462</v>
      </c>
    </row>
    <row r="836" spans="1:7" x14ac:dyDescent="0.3">
      <c r="A836">
        <v>834</v>
      </c>
      <c r="B836">
        <v>2020</v>
      </c>
      <c r="C836">
        <v>1</v>
      </c>
      <c r="E836" s="40">
        <v>170397351.73281899</v>
      </c>
      <c r="F836" s="34">
        <v>85.025443914714799</v>
      </c>
      <c r="G836" t="s">
        <v>462</v>
      </c>
    </row>
    <row r="837" spans="1:7" x14ac:dyDescent="0.3">
      <c r="A837">
        <v>835</v>
      </c>
      <c r="B837">
        <v>2020</v>
      </c>
      <c r="C837">
        <v>1</v>
      </c>
      <c r="D837" t="s">
        <v>514</v>
      </c>
      <c r="E837" s="40">
        <v>892140772.56039798</v>
      </c>
      <c r="F837" s="34">
        <v>153.861138710105</v>
      </c>
      <c r="G837" t="s">
        <v>462</v>
      </c>
    </row>
    <row r="838" spans="1:7" x14ac:dyDescent="0.3">
      <c r="A838">
        <v>836</v>
      </c>
      <c r="B838">
        <v>2020</v>
      </c>
      <c r="C838">
        <v>1</v>
      </c>
      <c r="D838" t="s">
        <v>515</v>
      </c>
      <c r="E838" s="40">
        <v>879882403.52739799</v>
      </c>
      <c r="F838" s="34">
        <v>171.34140585022499</v>
      </c>
      <c r="G838" t="s">
        <v>462</v>
      </c>
    </row>
    <row r="839" spans="1:7" x14ac:dyDescent="0.3">
      <c r="A839">
        <v>837</v>
      </c>
      <c r="B839">
        <v>2020</v>
      </c>
      <c r="C839">
        <v>1</v>
      </c>
      <c r="D839" t="s">
        <v>516</v>
      </c>
      <c r="E839" s="40">
        <v>807895918.10077405</v>
      </c>
      <c r="F839" s="34">
        <v>170.33050795061899</v>
      </c>
      <c r="G839" t="s">
        <v>462</v>
      </c>
    </row>
    <row r="840" spans="1:7" x14ac:dyDescent="0.3">
      <c r="A840">
        <v>838</v>
      </c>
      <c r="B840">
        <v>2020</v>
      </c>
      <c r="C840">
        <v>1</v>
      </c>
      <c r="D840" t="s">
        <v>517</v>
      </c>
      <c r="E840" s="40">
        <v>572891135.03383696</v>
      </c>
      <c r="F840" s="34">
        <v>131.63215252831</v>
      </c>
      <c r="G840" t="s">
        <v>462</v>
      </c>
    </row>
    <row r="841" spans="1:7" x14ac:dyDescent="0.3">
      <c r="A841">
        <v>839</v>
      </c>
      <c r="B841">
        <v>2020</v>
      </c>
      <c r="C841">
        <v>1</v>
      </c>
      <c r="D841" t="s">
        <v>518</v>
      </c>
      <c r="E841" s="40">
        <v>674208960.326653</v>
      </c>
      <c r="F841" s="34">
        <v>182.87200900408001</v>
      </c>
      <c r="G841" t="s">
        <v>462</v>
      </c>
    </row>
    <row r="842" spans="1:7" x14ac:dyDescent="0.3">
      <c r="A842">
        <v>840</v>
      </c>
      <c r="B842">
        <v>2020</v>
      </c>
      <c r="C842">
        <v>1</v>
      </c>
      <c r="D842" t="s">
        <v>519</v>
      </c>
      <c r="E842" s="40">
        <v>6302144122.2382202</v>
      </c>
      <c r="F842" s="34">
        <v>107.94792872066699</v>
      </c>
      <c r="G842" t="s">
        <v>462</v>
      </c>
    </row>
    <row r="843" spans="1:7" x14ac:dyDescent="0.3">
      <c r="A843">
        <v>841</v>
      </c>
      <c r="B843">
        <v>2020</v>
      </c>
      <c r="C843">
        <v>1</v>
      </c>
      <c r="D843" t="s">
        <v>520</v>
      </c>
      <c r="E843" s="40">
        <v>7349764963.0592299</v>
      </c>
      <c r="F843" s="34">
        <v>82.043081489243207</v>
      </c>
      <c r="G843" t="s">
        <v>462</v>
      </c>
    </row>
    <row r="844" spans="1:7" x14ac:dyDescent="0.3">
      <c r="A844">
        <v>842</v>
      </c>
      <c r="B844">
        <v>2020</v>
      </c>
      <c r="C844">
        <v>1</v>
      </c>
      <c r="D844" t="s">
        <v>521</v>
      </c>
      <c r="E844" s="40">
        <v>2807295723.03092</v>
      </c>
      <c r="F844" s="34">
        <v>129.36455488042699</v>
      </c>
      <c r="G844" t="s">
        <v>462</v>
      </c>
    </row>
    <row r="845" spans="1:7" x14ac:dyDescent="0.3">
      <c r="A845">
        <v>843</v>
      </c>
      <c r="B845">
        <v>2020</v>
      </c>
      <c r="C845">
        <v>1</v>
      </c>
      <c r="D845" t="s">
        <v>522</v>
      </c>
      <c r="E845" s="40">
        <v>788418057.77379298</v>
      </c>
      <c r="F845" s="34">
        <v>29.835842350893</v>
      </c>
      <c r="G845" t="s">
        <v>462</v>
      </c>
    </row>
    <row r="846" spans="1:7" x14ac:dyDescent="0.3">
      <c r="A846">
        <v>844</v>
      </c>
      <c r="B846">
        <v>2020</v>
      </c>
      <c r="C846">
        <v>1</v>
      </c>
      <c r="D846" t="s">
        <v>523</v>
      </c>
      <c r="E846" s="40">
        <v>6157060053.8993101</v>
      </c>
      <c r="F846" s="34">
        <v>121.05427918845901</v>
      </c>
      <c r="G846" t="s">
        <v>462</v>
      </c>
    </row>
    <row r="847" spans="1:7" x14ac:dyDescent="0.3">
      <c r="A847">
        <v>845</v>
      </c>
      <c r="B847">
        <v>2020</v>
      </c>
      <c r="C847">
        <v>1</v>
      </c>
      <c r="D847" t="s">
        <v>524</v>
      </c>
      <c r="E847" s="40">
        <v>1712578914.74523</v>
      </c>
      <c r="F847" s="34">
        <v>61.771585287112003</v>
      </c>
      <c r="G847" t="s">
        <v>462</v>
      </c>
    </row>
    <row r="848" spans="1:7" x14ac:dyDescent="0.3">
      <c r="A848">
        <v>846</v>
      </c>
      <c r="B848">
        <v>2020</v>
      </c>
      <c r="C848">
        <v>1</v>
      </c>
      <c r="D848" t="s">
        <v>525</v>
      </c>
      <c r="E848" s="40">
        <v>1304389226.7879901</v>
      </c>
      <c r="F848" s="34">
        <v>64.818494886379696</v>
      </c>
      <c r="G848" t="s">
        <v>462</v>
      </c>
    </row>
    <row r="849" spans="1:7" x14ac:dyDescent="0.3">
      <c r="A849">
        <v>847</v>
      </c>
      <c r="B849">
        <v>2020</v>
      </c>
      <c r="C849">
        <v>1</v>
      </c>
      <c r="D849" t="s">
        <v>526</v>
      </c>
      <c r="E849" s="40">
        <v>1050405127.63638</v>
      </c>
      <c r="F849" s="34">
        <v>79.5411087157823</v>
      </c>
      <c r="G849" t="s">
        <v>462</v>
      </c>
    </row>
    <row r="850" spans="1:7" x14ac:dyDescent="0.3">
      <c r="A850">
        <v>848</v>
      </c>
      <c r="B850">
        <v>2020</v>
      </c>
      <c r="C850">
        <v>1</v>
      </c>
      <c r="D850" t="s">
        <v>527</v>
      </c>
      <c r="E850" s="40">
        <v>4109588598.75948</v>
      </c>
      <c r="F850" s="34">
        <v>97.637296739087404</v>
      </c>
      <c r="G850" t="s">
        <v>462</v>
      </c>
    </row>
    <row r="851" spans="1:7" x14ac:dyDescent="0.3">
      <c r="A851">
        <v>849</v>
      </c>
      <c r="B851">
        <v>2020</v>
      </c>
      <c r="C851">
        <v>1</v>
      </c>
      <c r="D851" t="s">
        <v>528</v>
      </c>
      <c r="E851" s="40">
        <v>187712077.197236</v>
      </c>
      <c r="F851" s="34">
        <v>49.0186155652029</v>
      </c>
      <c r="G851" t="s">
        <v>462</v>
      </c>
    </row>
    <row r="852" spans="1:7" x14ac:dyDescent="0.3">
      <c r="A852">
        <v>850</v>
      </c>
      <c r="B852">
        <v>2020</v>
      </c>
      <c r="C852">
        <v>2</v>
      </c>
      <c r="D852" t="s">
        <v>495</v>
      </c>
      <c r="E852" s="40">
        <v>538829451.73819995</v>
      </c>
      <c r="F852" s="34">
        <v>102.933392154502</v>
      </c>
      <c r="G852" t="s">
        <v>462</v>
      </c>
    </row>
    <row r="853" spans="1:7" x14ac:dyDescent="0.3">
      <c r="A853">
        <v>851</v>
      </c>
      <c r="B853">
        <v>2020</v>
      </c>
      <c r="C853">
        <v>2</v>
      </c>
      <c r="D853" t="s">
        <v>496</v>
      </c>
      <c r="E853" s="40">
        <v>329669436.07159501</v>
      </c>
      <c r="F853" s="34">
        <v>73.247408267888403</v>
      </c>
      <c r="G853" t="s">
        <v>462</v>
      </c>
    </row>
    <row r="854" spans="1:7" x14ac:dyDescent="0.3">
      <c r="A854">
        <v>852</v>
      </c>
      <c r="B854">
        <v>2020</v>
      </c>
      <c r="C854">
        <v>2</v>
      </c>
      <c r="D854" t="s">
        <v>497</v>
      </c>
      <c r="E854" s="40">
        <v>477600716.67271</v>
      </c>
      <c r="F854" s="34">
        <v>76.171919231597101</v>
      </c>
      <c r="G854" t="s">
        <v>462</v>
      </c>
    </row>
    <row r="855" spans="1:7" x14ac:dyDescent="0.3">
      <c r="A855">
        <v>853</v>
      </c>
      <c r="B855">
        <v>2020</v>
      </c>
      <c r="C855">
        <v>2</v>
      </c>
      <c r="D855" t="s">
        <v>498</v>
      </c>
      <c r="E855" s="40">
        <v>257796283.745581</v>
      </c>
      <c r="F855" s="34">
        <v>74.327984198803406</v>
      </c>
      <c r="G855" t="s">
        <v>462</v>
      </c>
    </row>
    <row r="856" spans="1:7" x14ac:dyDescent="0.3">
      <c r="A856">
        <v>854</v>
      </c>
      <c r="B856">
        <v>2020</v>
      </c>
      <c r="C856">
        <v>2</v>
      </c>
      <c r="D856" t="s">
        <v>499</v>
      </c>
      <c r="E856" s="40">
        <v>833128860.04000998</v>
      </c>
      <c r="F856" s="34">
        <v>66.723226630476304</v>
      </c>
      <c r="G856" t="s">
        <v>462</v>
      </c>
    </row>
    <row r="857" spans="1:7" x14ac:dyDescent="0.3">
      <c r="A857">
        <v>855</v>
      </c>
      <c r="B857">
        <v>2020</v>
      </c>
      <c r="C857">
        <v>2</v>
      </c>
      <c r="D857" t="s">
        <v>500</v>
      </c>
      <c r="E857" s="40">
        <v>700835369.21509898</v>
      </c>
      <c r="F857" s="34">
        <v>49.261848947728701</v>
      </c>
      <c r="G857" t="s">
        <v>462</v>
      </c>
    </row>
    <row r="858" spans="1:7" x14ac:dyDescent="0.3">
      <c r="A858">
        <v>856</v>
      </c>
      <c r="B858">
        <v>2020</v>
      </c>
      <c r="C858">
        <v>2</v>
      </c>
      <c r="D858" t="s">
        <v>501</v>
      </c>
      <c r="E858" s="40">
        <v>1795071606.8408</v>
      </c>
      <c r="F858" s="34">
        <v>60.959836921638797</v>
      </c>
      <c r="G858" t="s">
        <v>462</v>
      </c>
    </row>
    <row r="859" spans="1:7" x14ac:dyDescent="0.3">
      <c r="A859">
        <v>857</v>
      </c>
      <c r="B859">
        <v>2020</v>
      </c>
      <c r="C859">
        <v>2</v>
      </c>
      <c r="D859" t="s">
        <v>502</v>
      </c>
      <c r="E859" s="40">
        <v>10046150688.1397</v>
      </c>
      <c r="F859" s="34">
        <v>60.036385025707297</v>
      </c>
      <c r="G859" t="s">
        <v>462</v>
      </c>
    </row>
    <row r="860" spans="1:7" x14ac:dyDescent="0.3">
      <c r="A860">
        <v>858</v>
      </c>
      <c r="B860">
        <v>2020</v>
      </c>
      <c r="C860">
        <v>2</v>
      </c>
      <c r="D860" t="s">
        <v>503</v>
      </c>
      <c r="E860" s="40">
        <v>3161364612.4783401</v>
      </c>
      <c r="F860" s="34">
        <v>47.630368625747202</v>
      </c>
      <c r="G860" t="s">
        <v>462</v>
      </c>
    </row>
    <row r="861" spans="1:7" x14ac:dyDescent="0.3">
      <c r="A861">
        <v>859</v>
      </c>
      <c r="B861">
        <v>2020</v>
      </c>
      <c r="C861">
        <v>2</v>
      </c>
      <c r="D861" t="s">
        <v>504</v>
      </c>
      <c r="E861" s="40">
        <v>314580284.56420898</v>
      </c>
      <c r="F861" s="34">
        <v>85.315243013784098</v>
      </c>
      <c r="G861" t="s">
        <v>462</v>
      </c>
    </row>
    <row r="862" spans="1:7" x14ac:dyDescent="0.3">
      <c r="A862">
        <v>860</v>
      </c>
      <c r="B862">
        <v>2020</v>
      </c>
      <c r="C862">
        <v>2</v>
      </c>
      <c r="D862" t="s">
        <v>505</v>
      </c>
      <c r="E862" s="40">
        <v>396913777.44862098</v>
      </c>
      <c r="F862" s="34">
        <v>72.842331827403896</v>
      </c>
      <c r="G862" t="s">
        <v>462</v>
      </c>
    </row>
    <row r="863" spans="1:7" x14ac:dyDescent="0.3">
      <c r="A863">
        <v>861</v>
      </c>
      <c r="B863">
        <v>2020</v>
      </c>
      <c r="C863">
        <v>2</v>
      </c>
      <c r="D863" t="s">
        <v>506</v>
      </c>
      <c r="E863" s="40">
        <v>811283882.05878198</v>
      </c>
      <c r="F863" s="34">
        <v>63.750093116428999</v>
      </c>
      <c r="G863" t="s">
        <v>462</v>
      </c>
    </row>
    <row r="864" spans="1:7" x14ac:dyDescent="0.3">
      <c r="A864">
        <v>862</v>
      </c>
      <c r="B864">
        <v>2020</v>
      </c>
      <c r="C864">
        <v>2</v>
      </c>
      <c r="D864" t="s">
        <v>507</v>
      </c>
      <c r="E864" s="40">
        <v>827356563.50408602</v>
      </c>
      <c r="F864" s="34">
        <v>48.9559359428264</v>
      </c>
      <c r="G864" t="s">
        <v>462</v>
      </c>
    </row>
    <row r="865" spans="1:7" x14ac:dyDescent="0.3">
      <c r="A865">
        <v>863</v>
      </c>
      <c r="B865">
        <v>2020</v>
      </c>
      <c r="C865">
        <v>2</v>
      </c>
      <c r="D865" t="s">
        <v>508</v>
      </c>
      <c r="E865" s="40">
        <v>4220946584.3996902</v>
      </c>
      <c r="F865" s="34">
        <v>40.791395746670702</v>
      </c>
      <c r="G865" t="s">
        <v>462</v>
      </c>
    </row>
    <row r="866" spans="1:7" x14ac:dyDescent="0.3">
      <c r="A866">
        <v>864</v>
      </c>
      <c r="B866">
        <v>2020</v>
      </c>
      <c r="C866">
        <v>2</v>
      </c>
      <c r="D866" t="s">
        <v>509</v>
      </c>
      <c r="E866" s="40">
        <v>2959607197.2367201</v>
      </c>
      <c r="F866" s="34">
        <v>7.35250610508358</v>
      </c>
      <c r="G866" t="s">
        <v>462</v>
      </c>
    </row>
    <row r="867" spans="1:7" x14ac:dyDescent="0.3">
      <c r="A867">
        <v>865</v>
      </c>
      <c r="B867">
        <v>2020</v>
      </c>
      <c r="C867">
        <v>2</v>
      </c>
      <c r="D867" t="s">
        <v>511</v>
      </c>
      <c r="E867" s="40">
        <v>2510603854.2291598</v>
      </c>
      <c r="F867" s="34">
        <v>13.733286968649001</v>
      </c>
      <c r="G867" t="s">
        <v>462</v>
      </c>
    </row>
    <row r="868" spans="1:7" x14ac:dyDescent="0.3">
      <c r="A868">
        <v>866</v>
      </c>
      <c r="B868">
        <v>2020</v>
      </c>
      <c r="C868">
        <v>2</v>
      </c>
      <c r="D868" t="s">
        <v>512</v>
      </c>
      <c r="E868" s="40">
        <v>926083821.65156698</v>
      </c>
      <c r="F868" s="34">
        <v>27.089255702046898</v>
      </c>
      <c r="G868" t="s">
        <v>462</v>
      </c>
    </row>
    <row r="869" spans="1:7" x14ac:dyDescent="0.3">
      <c r="A869">
        <v>867</v>
      </c>
      <c r="B869">
        <v>2020</v>
      </c>
      <c r="C869">
        <v>2</v>
      </c>
      <c r="D869" t="s">
        <v>513</v>
      </c>
      <c r="E869" s="40">
        <v>632285103.81478095</v>
      </c>
      <c r="F869" s="34">
        <v>6.8422167881813296</v>
      </c>
      <c r="G869" t="s">
        <v>462</v>
      </c>
    </row>
    <row r="870" spans="1:7" x14ac:dyDescent="0.3">
      <c r="A870">
        <v>868</v>
      </c>
      <c r="B870">
        <v>2020</v>
      </c>
      <c r="C870">
        <v>2</v>
      </c>
      <c r="E870" s="40">
        <v>170397351.73281899</v>
      </c>
      <c r="F870" s="34">
        <v>36.734721343959997</v>
      </c>
      <c r="G870" t="s">
        <v>462</v>
      </c>
    </row>
    <row r="871" spans="1:7" x14ac:dyDescent="0.3">
      <c r="A871">
        <v>869</v>
      </c>
      <c r="B871">
        <v>2020</v>
      </c>
      <c r="C871">
        <v>2</v>
      </c>
      <c r="D871" t="s">
        <v>514</v>
      </c>
      <c r="E871" s="40">
        <v>892140772.56039798</v>
      </c>
      <c r="F871" s="34">
        <v>65.012352105001796</v>
      </c>
      <c r="G871" t="s">
        <v>462</v>
      </c>
    </row>
    <row r="872" spans="1:7" x14ac:dyDescent="0.3">
      <c r="A872">
        <v>870</v>
      </c>
      <c r="B872">
        <v>2020</v>
      </c>
      <c r="C872">
        <v>2</v>
      </c>
      <c r="D872" t="s">
        <v>515</v>
      </c>
      <c r="E872" s="40">
        <v>879882403.52739799</v>
      </c>
      <c r="F872" s="34">
        <v>87.137784892119598</v>
      </c>
      <c r="G872" t="s">
        <v>462</v>
      </c>
    </row>
    <row r="873" spans="1:7" x14ac:dyDescent="0.3">
      <c r="A873">
        <v>871</v>
      </c>
      <c r="B873">
        <v>2020</v>
      </c>
      <c r="C873">
        <v>2</v>
      </c>
      <c r="D873" t="s">
        <v>516</v>
      </c>
      <c r="E873" s="40">
        <v>807895918.10077405</v>
      </c>
      <c r="F873" s="34">
        <v>78.089248878881094</v>
      </c>
      <c r="G873" t="s">
        <v>462</v>
      </c>
    </row>
    <row r="874" spans="1:7" x14ac:dyDescent="0.3">
      <c r="A874">
        <v>872</v>
      </c>
      <c r="B874">
        <v>2020</v>
      </c>
      <c r="C874">
        <v>2</v>
      </c>
      <c r="D874" t="s">
        <v>517</v>
      </c>
      <c r="E874" s="40">
        <v>572891135.03383696</v>
      </c>
      <c r="F874" s="34">
        <v>53.122875786892898</v>
      </c>
      <c r="G874" t="s">
        <v>462</v>
      </c>
    </row>
    <row r="875" spans="1:7" x14ac:dyDescent="0.3">
      <c r="A875">
        <v>873</v>
      </c>
      <c r="B875">
        <v>2020</v>
      </c>
      <c r="C875">
        <v>2</v>
      </c>
      <c r="D875" t="s">
        <v>518</v>
      </c>
      <c r="E875" s="40">
        <v>674208960.326653</v>
      </c>
      <c r="F875" s="34">
        <v>89.498966015023001</v>
      </c>
      <c r="G875" t="s">
        <v>462</v>
      </c>
    </row>
    <row r="876" spans="1:7" x14ac:dyDescent="0.3">
      <c r="A876">
        <v>874</v>
      </c>
      <c r="B876">
        <v>2020</v>
      </c>
      <c r="C876">
        <v>2</v>
      </c>
      <c r="D876" t="s">
        <v>519</v>
      </c>
      <c r="E876" s="40">
        <v>6302144122.2382202</v>
      </c>
      <c r="F876" s="34">
        <v>37.124592268583498</v>
      </c>
      <c r="G876" t="s">
        <v>462</v>
      </c>
    </row>
    <row r="877" spans="1:7" x14ac:dyDescent="0.3">
      <c r="A877">
        <v>875</v>
      </c>
      <c r="B877">
        <v>2020</v>
      </c>
      <c r="C877">
        <v>2</v>
      </c>
      <c r="D877" t="s">
        <v>520</v>
      </c>
      <c r="E877" s="40">
        <v>7349764963.0592299</v>
      </c>
      <c r="F877" s="34">
        <v>19.1294038621125</v>
      </c>
      <c r="G877" t="s">
        <v>462</v>
      </c>
    </row>
    <row r="878" spans="1:7" x14ac:dyDescent="0.3">
      <c r="A878">
        <v>876</v>
      </c>
      <c r="B878">
        <v>2020</v>
      </c>
      <c r="C878">
        <v>2</v>
      </c>
      <c r="D878" t="s">
        <v>521</v>
      </c>
      <c r="E878" s="40">
        <v>2807295723.03092</v>
      </c>
      <c r="F878" s="34">
        <v>39.802985858478998</v>
      </c>
      <c r="G878" t="s">
        <v>462</v>
      </c>
    </row>
    <row r="879" spans="1:7" x14ac:dyDescent="0.3">
      <c r="A879">
        <v>877</v>
      </c>
      <c r="B879">
        <v>2020</v>
      </c>
      <c r="C879">
        <v>2</v>
      </c>
      <c r="D879" t="s">
        <v>522</v>
      </c>
      <c r="E879" s="40">
        <v>788418057.77379298</v>
      </c>
      <c r="F879" s="34">
        <v>6.5229743231370598</v>
      </c>
      <c r="G879" t="s">
        <v>462</v>
      </c>
    </row>
    <row r="880" spans="1:7" x14ac:dyDescent="0.3">
      <c r="A880">
        <v>878</v>
      </c>
      <c r="B880">
        <v>2020</v>
      </c>
      <c r="C880">
        <v>2</v>
      </c>
      <c r="D880" t="s">
        <v>523</v>
      </c>
      <c r="E880" s="40">
        <v>6157060053.8993101</v>
      </c>
      <c r="F880" s="34">
        <v>29.739930745010401</v>
      </c>
      <c r="G880" t="s">
        <v>462</v>
      </c>
    </row>
    <row r="881" spans="1:7" x14ac:dyDescent="0.3">
      <c r="A881">
        <v>879</v>
      </c>
      <c r="B881">
        <v>2020</v>
      </c>
      <c r="C881">
        <v>2</v>
      </c>
      <c r="D881" t="s">
        <v>524</v>
      </c>
      <c r="E881" s="40">
        <v>1712578914.74523</v>
      </c>
      <c r="F881" s="34">
        <v>16.354380122362599</v>
      </c>
      <c r="G881" t="s">
        <v>462</v>
      </c>
    </row>
    <row r="882" spans="1:7" x14ac:dyDescent="0.3">
      <c r="A882">
        <v>880</v>
      </c>
      <c r="B882">
        <v>2020</v>
      </c>
      <c r="C882">
        <v>2</v>
      </c>
      <c r="D882" t="s">
        <v>525</v>
      </c>
      <c r="E882" s="40">
        <v>1304389226.7879901</v>
      </c>
      <c r="F882" s="34">
        <v>12.831752221488101</v>
      </c>
      <c r="G882" t="s">
        <v>462</v>
      </c>
    </row>
    <row r="883" spans="1:7" x14ac:dyDescent="0.3">
      <c r="A883">
        <v>881</v>
      </c>
      <c r="B883">
        <v>2020</v>
      </c>
      <c r="C883">
        <v>2</v>
      </c>
      <c r="D883" t="s">
        <v>526</v>
      </c>
      <c r="E883" s="40">
        <v>1050405127.63638</v>
      </c>
      <c r="F883" s="34">
        <v>20.330722203787602</v>
      </c>
      <c r="G883" t="s">
        <v>462</v>
      </c>
    </row>
    <row r="884" spans="1:7" x14ac:dyDescent="0.3">
      <c r="A884">
        <v>882</v>
      </c>
      <c r="B884">
        <v>2020</v>
      </c>
      <c r="C884">
        <v>2</v>
      </c>
      <c r="D884" t="s">
        <v>527</v>
      </c>
      <c r="E884" s="40">
        <v>4109588598.75948</v>
      </c>
      <c r="F884" s="34">
        <v>21.446199442009199</v>
      </c>
      <c r="G884" t="s">
        <v>462</v>
      </c>
    </row>
    <row r="885" spans="1:7" x14ac:dyDescent="0.3">
      <c r="A885">
        <v>883</v>
      </c>
      <c r="B885">
        <v>2020</v>
      </c>
      <c r="C885">
        <v>2</v>
      </c>
      <c r="D885" t="s">
        <v>528</v>
      </c>
      <c r="E885" s="40">
        <v>187712077.197236</v>
      </c>
      <c r="F885" s="34">
        <v>10.3187791734047</v>
      </c>
      <c r="G885" t="s">
        <v>462</v>
      </c>
    </row>
    <row r="886" spans="1:7" x14ac:dyDescent="0.3">
      <c r="A886">
        <v>884</v>
      </c>
      <c r="B886">
        <v>2020</v>
      </c>
      <c r="C886">
        <v>3</v>
      </c>
      <c r="D886" t="s">
        <v>495</v>
      </c>
      <c r="E886" s="40">
        <v>538829451.73819995</v>
      </c>
      <c r="F886" s="34">
        <v>267.70827737859798</v>
      </c>
      <c r="G886" t="s">
        <v>462</v>
      </c>
    </row>
    <row r="887" spans="1:7" x14ac:dyDescent="0.3">
      <c r="A887">
        <v>885</v>
      </c>
      <c r="B887">
        <v>2020</v>
      </c>
      <c r="C887">
        <v>3</v>
      </c>
      <c r="D887" t="s">
        <v>496</v>
      </c>
      <c r="E887" s="40">
        <v>329669436.07159501</v>
      </c>
      <c r="F887" s="34">
        <v>202.46839631260701</v>
      </c>
      <c r="G887" t="s">
        <v>462</v>
      </c>
    </row>
    <row r="888" spans="1:7" x14ac:dyDescent="0.3">
      <c r="A888">
        <v>886</v>
      </c>
      <c r="B888">
        <v>2020</v>
      </c>
      <c r="C888">
        <v>3</v>
      </c>
      <c r="D888" t="s">
        <v>497</v>
      </c>
      <c r="E888" s="40">
        <v>477600716.67271</v>
      </c>
      <c r="F888" s="34">
        <v>210.18925717762201</v>
      </c>
      <c r="G888" t="s">
        <v>462</v>
      </c>
    </row>
    <row r="889" spans="1:7" x14ac:dyDescent="0.3">
      <c r="A889">
        <v>887</v>
      </c>
      <c r="B889">
        <v>2020</v>
      </c>
      <c r="C889">
        <v>3</v>
      </c>
      <c r="D889" t="s">
        <v>498</v>
      </c>
      <c r="E889" s="40">
        <v>257796283.745581</v>
      </c>
      <c r="F889" s="34">
        <v>191.86602371211401</v>
      </c>
      <c r="G889" t="s">
        <v>462</v>
      </c>
    </row>
    <row r="890" spans="1:7" x14ac:dyDescent="0.3">
      <c r="A890">
        <v>888</v>
      </c>
      <c r="B890">
        <v>2020</v>
      </c>
      <c r="C890">
        <v>3</v>
      </c>
      <c r="D890" t="s">
        <v>499</v>
      </c>
      <c r="E890" s="40">
        <v>833128860.04000998</v>
      </c>
      <c r="F890" s="34">
        <v>188.32639612418299</v>
      </c>
      <c r="G890" t="s">
        <v>462</v>
      </c>
    </row>
    <row r="891" spans="1:7" x14ac:dyDescent="0.3">
      <c r="A891">
        <v>889</v>
      </c>
      <c r="B891">
        <v>2020</v>
      </c>
      <c r="C891">
        <v>3</v>
      </c>
      <c r="D891" t="s">
        <v>500</v>
      </c>
      <c r="E891" s="40">
        <v>700835369.21509898</v>
      </c>
      <c r="F891" s="34">
        <v>183.322320471083</v>
      </c>
      <c r="G891" t="s">
        <v>462</v>
      </c>
    </row>
    <row r="892" spans="1:7" x14ac:dyDescent="0.3">
      <c r="A892">
        <v>890</v>
      </c>
      <c r="B892">
        <v>2020</v>
      </c>
      <c r="C892">
        <v>3</v>
      </c>
      <c r="D892" t="s">
        <v>501</v>
      </c>
      <c r="E892" s="40">
        <v>1795071606.8408</v>
      </c>
      <c r="F892" s="34">
        <v>179.95553587598101</v>
      </c>
      <c r="G892" t="s">
        <v>462</v>
      </c>
    </row>
    <row r="893" spans="1:7" x14ac:dyDescent="0.3">
      <c r="A893">
        <v>891</v>
      </c>
      <c r="B893">
        <v>2020</v>
      </c>
      <c r="C893">
        <v>3</v>
      </c>
      <c r="D893" t="s">
        <v>502</v>
      </c>
      <c r="E893" s="40">
        <v>10046150688.1397</v>
      </c>
      <c r="F893" s="34">
        <v>164.371496015102</v>
      </c>
      <c r="G893" t="s">
        <v>462</v>
      </c>
    </row>
    <row r="894" spans="1:7" x14ac:dyDescent="0.3">
      <c r="A894">
        <v>892</v>
      </c>
      <c r="B894">
        <v>2020</v>
      </c>
      <c r="C894">
        <v>3</v>
      </c>
      <c r="D894" t="s">
        <v>503</v>
      </c>
      <c r="E894" s="40">
        <v>3161364612.4783401</v>
      </c>
      <c r="F894" s="34">
        <v>212.458884784909</v>
      </c>
      <c r="G894" t="s">
        <v>462</v>
      </c>
    </row>
    <row r="895" spans="1:7" x14ac:dyDescent="0.3">
      <c r="A895">
        <v>893</v>
      </c>
      <c r="B895">
        <v>2020</v>
      </c>
      <c r="C895">
        <v>3</v>
      </c>
      <c r="D895" t="s">
        <v>504</v>
      </c>
      <c r="E895" s="40">
        <v>314580284.56420898</v>
      </c>
      <c r="F895" s="34">
        <v>221.91326341172399</v>
      </c>
      <c r="G895" t="s">
        <v>462</v>
      </c>
    </row>
    <row r="896" spans="1:7" x14ac:dyDescent="0.3">
      <c r="A896">
        <v>894</v>
      </c>
      <c r="B896">
        <v>2020</v>
      </c>
      <c r="C896">
        <v>3</v>
      </c>
      <c r="D896" t="s">
        <v>505</v>
      </c>
      <c r="E896" s="40">
        <v>396913777.44862098</v>
      </c>
      <c r="F896" s="34">
        <v>202.797384490025</v>
      </c>
      <c r="G896" t="s">
        <v>462</v>
      </c>
    </row>
    <row r="897" spans="1:7" x14ac:dyDescent="0.3">
      <c r="A897">
        <v>895</v>
      </c>
      <c r="B897">
        <v>2020</v>
      </c>
      <c r="C897">
        <v>3</v>
      </c>
      <c r="D897" t="s">
        <v>506</v>
      </c>
      <c r="E897" s="40">
        <v>811283882.05878198</v>
      </c>
      <c r="F897" s="34">
        <v>193.222401739633</v>
      </c>
      <c r="G897" t="s">
        <v>462</v>
      </c>
    </row>
    <row r="898" spans="1:7" x14ac:dyDescent="0.3">
      <c r="A898">
        <v>896</v>
      </c>
      <c r="B898">
        <v>2020</v>
      </c>
      <c r="C898">
        <v>3</v>
      </c>
      <c r="D898" t="s">
        <v>507</v>
      </c>
      <c r="E898" s="40">
        <v>827356563.50408602</v>
      </c>
      <c r="F898" s="34">
        <v>184.01301003754099</v>
      </c>
      <c r="G898" t="s">
        <v>462</v>
      </c>
    </row>
    <row r="899" spans="1:7" x14ac:dyDescent="0.3">
      <c r="A899">
        <v>897</v>
      </c>
      <c r="B899">
        <v>2020</v>
      </c>
      <c r="C899">
        <v>3</v>
      </c>
      <c r="D899" t="s">
        <v>508</v>
      </c>
      <c r="E899" s="40">
        <v>4220946584.3996902</v>
      </c>
      <c r="F899" s="34">
        <v>186.05891896067999</v>
      </c>
      <c r="G899" t="s">
        <v>462</v>
      </c>
    </row>
    <row r="900" spans="1:7" x14ac:dyDescent="0.3">
      <c r="A900">
        <v>898</v>
      </c>
      <c r="B900">
        <v>2020</v>
      </c>
      <c r="C900">
        <v>3</v>
      </c>
      <c r="D900" t="s">
        <v>509</v>
      </c>
      <c r="E900" s="40">
        <v>2959607197.2367201</v>
      </c>
      <c r="F900" s="34">
        <v>97.342647849597199</v>
      </c>
      <c r="G900" t="s">
        <v>462</v>
      </c>
    </row>
    <row r="901" spans="1:7" x14ac:dyDescent="0.3">
      <c r="A901">
        <v>899</v>
      </c>
      <c r="B901">
        <v>2020</v>
      </c>
      <c r="C901">
        <v>3</v>
      </c>
      <c r="D901" t="s">
        <v>511</v>
      </c>
      <c r="E901" s="40">
        <v>2510603854.2291598</v>
      </c>
      <c r="F901" s="34">
        <v>155.66126732102899</v>
      </c>
      <c r="G901" t="s">
        <v>462</v>
      </c>
    </row>
    <row r="902" spans="1:7" x14ac:dyDescent="0.3">
      <c r="A902">
        <v>900</v>
      </c>
      <c r="B902">
        <v>2020</v>
      </c>
      <c r="C902">
        <v>3</v>
      </c>
      <c r="D902" t="s">
        <v>512</v>
      </c>
      <c r="E902" s="40">
        <v>926083821.65156698</v>
      </c>
      <c r="F902" s="34">
        <v>209.82261608239199</v>
      </c>
      <c r="G902" t="s">
        <v>462</v>
      </c>
    </row>
    <row r="903" spans="1:7" x14ac:dyDescent="0.3">
      <c r="A903">
        <v>901</v>
      </c>
      <c r="B903">
        <v>2020</v>
      </c>
      <c r="C903">
        <v>3</v>
      </c>
      <c r="D903" t="s">
        <v>513</v>
      </c>
      <c r="E903" s="40">
        <v>632285103.81478095</v>
      </c>
      <c r="F903" s="34">
        <v>67.577282945001201</v>
      </c>
      <c r="G903" t="s">
        <v>462</v>
      </c>
    </row>
    <row r="904" spans="1:7" x14ac:dyDescent="0.3">
      <c r="A904">
        <v>902</v>
      </c>
      <c r="B904">
        <v>2020</v>
      </c>
      <c r="C904">
        <v>3</v>
      </c>
      <c r="E904" s="40">
        <v>170397351.73281899</v>
      </c>
      <c r="F904" s="34">
        <v>191.940007193828</v>
      </c>
      <c r="G904" t="s">
        <v>462</v>
      </c>
    </row>
    <row r="905" spans="1:7" x14ac:dyDescent="0.3">
      <c r="A905">
        <v>903</v>
      </c>
      <c r="B905">
        <v>2020</v>
      </c>
      <c r="C905">
        <v>3</v>
      </c>
      <c r="D905" t="s">
        <v>514</v>
      </c>
      <c r="E905" s="40">
        <v>892140772.56039798</v>
      </c>
      <c r="F905" s="34">
        <v>195.70792136631101</v>
      </c>
      <c r="G905" t="s">
        <v>462</v>
      </c>
    </row>
    <row r="906" spans="1:7" x14ac:dyDescent="0.3">
      <c r="A906">
        <v>904</v>
      </c>
      <c r="B906">
        <v>2020</v>
      </c>
      <c r="C906">
        <v>3</v>
      </c>
      <c r="D906" t="s">
        <v>515</v>
      </c>
      <c r="E906" s="40">
        <v>879882403.52739799</v>
      </c>
      <c r="F906" s="34">
        <v>209.023010021244</v>
      </c>
      <c r="G906" t="s">
        <v>462</v>
      </c>
    </row>
    <row r="907" spans="1:7" x14ac:dyDescent="0.3">
      <c r="A907">
        <v>905</v>
      </c>
      <c r="B907">
        <v>2020</v>
      </c>
      <c r="C907">
        <v>3</v>
      </c>
      <c r="D907" t="s">
        <v>516</v>
      </c>
      <c r="E907" s="40">
        <v>807895918.10077405</v>
      </c>
      <c r="F907" s="34">
        <v>197.83649286975</v>
      </c>
      <c r="G907" t="s">
        <v>462</v>
      </c>
    </row>
    <row r="908" spans="1:7" x14ac:dyDescent="0.3">
      <c r="A908">
        <v>906</v>
      </c>
      <c r="B908">
        <v>2020</v>
      </c>
      <c r="C908">
        <v>3</v>
      </c>
      <c r="D908" t="s">
        <v>517</v>
      </c>
      <c r="E908" s="40">
        <v>572891135.03383696</v>
      </c>
      <c r="F908" s="34">
        <v>164.933018414375</v>
      </c>
      <c r="G908" t="s">
        <v>462</v>
      </c>
    </row>
    <row r="909" spans="1:7" x14ac:dyDescent="0.3">
      <c r="A909">
        <v>907</v>
      </c>
      <c r="B909">
        <v>2020</v>
      </c>
      <c r="C909">
        <v>3</v>
      </c>
      <c r="D909" t="s">
        <v>518</v>
      </c>
      <c r="E909" s="40">
        <v>674208960.326653</v>
      </c>
      <c r="F909" s="34">
        <v>207.91115924751</v>
      </c>
      <c r="G909" t="s">
        <v>462</v>
      </c>
    </row>
    <row r="910" spans="1:7" x14ac:dyDescent="0.3">
      <c r="A910">
        <v>908</v>
      </c>
      <c r="B910">
        <v>2020</v>
      </c>
      <c r="C910">
        <v>3</v>
      </c>
      <c r="D910" t="s">
        <v>519</v>
      </c>
      <c r="E910" s="40">
        <v>6302144122.2382202</v>
      </c>
      <c r="F910" s="34">
        <v>214.393619292593</v>
      </c>
      <c r="G910" t="s">
        <v>462</v>
      </c>
    </row>
    <row r="911" spans="1:7" x14ac:dyDescent="0.3">
      <c r="A911">
        <v>909</v>
      </c>
      <c r="B911">
        <v>2020</v>
      </c>
      <c r="C911">
        <v>3</v>
      </c>
      <c r="D911" t="s">
        <v>520</v>
      </c>
      <c r="E911" s="40">
        <v>7349764963.0592299</v>
      </c>
      <c r="F911" s="34">
        <v>130.74704623588099</v>
      </c>
      <c r="G911" t="s">
        <v>462</v>
      </c>
    </row>
    <row r="912" spans="1:7" x14ac:dyDescent="0.3">
      <c r="A912">
        <v>910</v>
      </c>
      <c r="B912">
        <v>2020</v>
      </c>
      <c r="C912">
        <v>3</v>
      </c>
      <c r="D912" t="s">
        <v>521</v>
      </c>
      <c r="E912" s="40">
        <v>2807295723.03092</v>
      </c>
      <c r="F912" s="34">
        <v>220.37502494700499</v>
      </c>
      <c r="G912" t="s">
        <v>462</v>
      </c>
    </row>
    <row r="913" spans="1:7" x14ac:dyDescent="0.3">
      <c r="A913">
        <v>911</v>
      </c>
      <c r="B913">
        <v>2020</v>
      </c>
      <c r="C913">
        <v>3</v>
      </c>
      <c r="D913" t="s">
        <v>522</v>
      </c>
      <c r="E913" s="40">
        <v>788418057.77379298</v>
      </c>
      <c r="F913" s="34">
        <v>57.713831467901102</v>
      </c>
      <c r="G913" t="s">
        <v>462</v>
      </c>
    </row>
    <row r="914" spans="1:7" x14ac:dyDescent="0.3">
      <c r="A914">
        <v>912</v>
      </c>
      <c r="B914">
        <v>2020</v>
      </c>
      <c r="C914">
        <v>3</v>
      </c>
      <c r="D914" t="s">
        <v>523</v>
      </c>
      <c r="E914" s="40">
        <v>6157060053.8993101</v>
      </c>
      <c r="F914" s="34">
        <v>155.16688836770899</v>
      </c>
      <c r="G914" t="s">
        <v>462</v>
      </c>
    </row>
    <row r="915" spans="1:7" x14ac:dyDescent="0.3">
      <c r="A915">
        <v>913</v>
      </c>
      <c r="B915">
        <v>2020</v>
      </c>
      <c r="C915">
        <v>3</v>
      </c>
      <c r="D915" t="s">
        <v>524</v>
      </c>
      <c r="E915" s="40">
        <v>1712578914.74523</v>
      </c>
      <c r="F915" s="34">
        <v>111.25298545451599</v>
      </c>
      <c r="G915" t="s">
        <v>462</v>
      </c>
    </row>
    <row r="916" spans="1:7" x14ac:dyDescent="0.3">
      <c r="A916">
        <v>914</v>
      </c>
      <c r="B916">
        <v>2020</v>
      </c>
      <c r="C916">
        <v>3</v>
      </c>
      <c r="D916" t="s">
        <v>525</v>
      </c>
      <c r="E916" s="40">
        <v>1304389226.7879901</v>
      </c>
      <c r="F916" s="34">
        <v>104.273964252993</v>
      </c>
      <c r="G916" t="s">
        <v>462</v>
      </c>
    </row>
    <row r="917" spans="1:7" x14ac:dyDescent="0.3">
      <c r="A917">
        <v>915</v>
      </c>
      <c r="B917">
        <v>2020</v>
      </c>
      <c r="C917">
        <v>3</v>
      </c>
      <c r="D917" t="s">
        <v>526</v>
      </c>
      <c r="E917" s="40">
        <v>1050405127.63638</v>
      </c>
      <c r="F917" s="34">
        <v>119.31651868008601</v>
      </c>
      <c r="G917" t="s">
        <v>462</v>
      </c>
    </row>
    <row r="918" spans="1:7" x14ac:dyDescent="0.3">
      <c r="A918">
        <v>916</v>
      </c>
      <c r="B918">
        <v>2020</v>
      </c>
      <c r="C918">
        <v>3</v>
      </c>
      <c r="D918" t="s">
        <v>527</v>
      </c>
      <c r="E918" s="40">
        <v>4109588598.75948</v>
      </c>
      <c r="F918" s="34">
        <v>124.38876377519701</v>
      </c>
      <c r="G918" t="s">
        <v>462</v>
      </c>
    </row>
    <row r="919" spans="1:7" x14ac:dyDescent="0.3">
      <c r="A919">
        <v>917</v>
      </c>
      <c r="B919">
        <v>2020</v>
      </c>
      <c r="C919">
        <v>3</v>
      </c>
      <c r="D919" t="s">
        <v>528</v>
      </c>
      <c r="E919" s="40">
        <v>187712077.197236</v>
      </c>
      <c r="F919" s="34">
        <v>98.786021974724704</v>
      </c>
      <c r="G919" t="s">
        <v>462</v>
      </c>
    </row>
    <row r="920" spans="1:7" x14ac:dyDescent="0.3">
      <c r="A920">
        <v>918</v>
      </c>
      <c r="B920">
        <v>2020</v>
      </c>
      <c r="C920">
        <v>4</v>
      </c>
      <c r="D920" t="s">
        <v>495</v>
      </c>
      <c r="E920" s="40">
        <v>538829451.73819995</v>
      </c>
      <c r="F920" s="34">
        <v>656.87426239092201</v>
      </c>
      <c r="G920" t="s">
        <v>462</v>
      </c>
    </row>
    <row r="921" spans="1:7" x14ac:dyDescent="0.3">
      <c r="A921">
        <v>919</v>
      </c>
      <c r="B921">
        <v>2020</v>
      </c>
      <c r="C921">
        <v>4</v>
      </c>
      <c r="D921" t="s">
        <v>496</v>
      </c>
      <c r="E921" s="40">
        <v>329669436.07159501</v>
      </c>
      <c r="F921" s="34">
        <v>437.46230039207302</v>
      </c>
      <c r="G921" t="s">
        <v>462</v>
      </c>
    </row>
    <row r="922" spans="1:7" x14ac:dyDescent="0.3">
      <c r="A922">
        <v>920</v>
      </c>
      <c r="B922">
        <v>2020</v>
      </c>
      <c r="C922">
        <v>4</v>
      </c>
      <c r="D922" t="s">
        <v>497</v>
      </c>
      <c r="E922" s="40">
        <v>477600716.67271</v>
      </c>
      <c r="F922" s="34">
        <v>482.75169354098699</v>
      </c>
      <c r="G922" t="s">
        <v>462</v>
      </c>
    </row>
    <row r="923" spans="1:7" x14ac:dyDescent="0.3">
      <c r="A923">
        <v>921</v>
      </c>
      <c r="B923">
        <v>2020</v>
      </c>
      <c r="C923">
        <v>4</v>
      </c>
      <c r="D923" t="s">
        <v>498</v>
      </c>
      <c r="E923" s="40">
        <v>257796283.745581</v>
      </c>
      <c r="F923" s="34">
        <v>398.90018679014901</v>
      </c>
      <c r="G923" t="s">
        <v>462</v>
      </c>
    </row>
    <row r="924" spans="1:7" x14ac:dyDescent="0.3">
      <c r="A924">
        <v>922</v>
      </c>
      <c r="B924">
        <v>2020</v>
      </c>
      <c r="C924">
        <v>4</v>
      </c>
      <c r="D924" t="s">
        <v>499</v>
      </c>
      <c r="E924" s="40">
        <v>833128860.04000998</v>
      </c>
      <c r="F924" s="34">
        <v>373.91328914655901</v>
      </c>
      <c r="G924" t="s">
        <v>462</v>
      </c>
    </row>
    <row r="925" spans="1:7" x14ac:dyDescent="0.3">
      <c r="A925">
        <v>923</v>
      </c>
      <c r="B925">
        <v>2020</v>
      </c>
      <c r="C925">
        <v>4</v>
      </c>
      <c r="D925" t="s">
        <v>500</v>
      </c>
      <c r="E925" s="40">
        <v>700835369.21509898</v>
      </c>
      <c r="F925" s="34">
        <v>285.865897477994</v>
      </c>
      <c r="G925" t="s">
        <v>462</v>
      </c>
    </row>
    <row r="926" spans="1:7" x14ac:dyDescent="0.3">
      <c r="A926">
        <v>924</v>
      </c>
      <c r="B926">
        <v>2020</v>
      </c>
      <c r="C926">
        <v>4</v>
      </c>
      <c r="D926" t="s">
        <v>501</v>
      </c>
      <c r="E926" s="40">
        <v>1795071606.8408</v>
      </c>
      <c r="F926" s="34">
        <v>237.12233015852101</v>
      </c>
      <c r="G926" t="s">
        <v>462</v>
      </c>
    </row>
    <row r="927" spans="1:7" x14ac:dyDescent="0.3">
      <c r="A927">
        <v>925</v>
      </c>
      <c r="B927">
        <v>2020</v>
      </c>
      <c r="C927">
        <v>4</v>
      </c>
      <c r="D927" t="s">
        <v>502</v>
      </c>
      <c r="E927" s="40">
        <v>10046150688.1397</v>
      </c>
      <c r="F927" s="34">
        <v>205.232100077962</v>
      </c>
      <c r="G927" t="s">
        <v>462</v>
      </c>
    </row>
    <row r="928" spans="1:7" x14ac:dyDescent="0.3">
      <c r="A928">
        <v>926</v>
      </c>
      <c r="B928">
        <v>2020</v>
      </c>
      <c r="C928">
        <v>4</v>
      </c>
      <c r="D928" t="s">
        <v>503</v>
      </c>
      <c r="E928" s="40">
        <v>3161364612.4783401</v>
      </c>
      <c r="F928" s="34">
        <v>204.95118257112199</v>
      </c>
      <c r="G928" t="s">
        <v>462</v>
      </c>
    </row>
    <row r="929" spans="1:7" x14ac:dyDescent="0.3">
      <c r="A929">
        <v>927</v>
      </c>
      <c r="B929">
        <v>2020</v>
      </c>
      <c r="C929">
        <v>4</v>
      </c>
      <c r="D929" t="s">
        <v>504</v>
      </c>
      <c r="E929" s="40">
        <v>314580284.56420898</v>
      </c>
      <c r="F929" s="34">
        <v>674.73707298033696</v>
      </c>
      <c r="G929" t="s">
        <v>462</v>
      </c>
    </row>
    <row r="930" spans="1:7" x14ac:dyDescent="0.3">
      <c r="A930">
        <v>928</v>
      </c>
      <c r="B930">
        <v>2020</v>
      </c>
      <c r="C930">
        <v>4</v>
      </c>
      <c r="D930" t="s">
        <v>505</v>
      </c>
      <c r="E930" s="40">
        <v>396913777.44862098</v>
      </c>
      <c r="F930" s="34">
        <v>431.639314420387</v>
      </c>
      <c r="G930" t="s">
        <v>462</v>
      </c>
    </row>
    <row r="931" spans="1:7" x14ac:dyDescent="0.3">
      <c r="A931">
        <v>929</v>
      </c>
      <c r="B931">
        <v>2020</v>
      </c>
      <c r="C931">
        <v>4</v>
      </c>
      <c r="D931" t="s">
        <v>506</v>
      </c>
      <c r="E931" s="40">
        <v>811283882.05878198</v>
      </c>
      <c r="F931" s="34">
        <v>326.736105540496</v>
      </c>
      <c r="G931" t="s">
        <v>462</v>
      </c>
    </row>
    <row r="932" spans="1:7" x14ac:dyDescent="0.3">
      <c r="A932">
        <v>930</v>
      </c>
      <c r="B932">
        <v>2020</v>
      </c>
      <c r="C932">
        <v>4</v>
      </c>
      <c r="D932" t="s">
        <v>507</v>
      </c>
      <c r="E932" s="40">
        <v>827356563.50408602</v>
      </c>
      <c r="F932" s="34">
        <v>238.80672651906301</v>
      </c>
      <c r="G932" t="s">
        <v>462</v>
      </c>
    </row>
    <row r="933" spans="1:7" x14ac:dyDescent="0.3">
      <c r="A933">
        <v>931</v>
      </c>
      <c r="B933">
        <v>2020</v>
      </c>
      <c r="C933">
        <v>4</v>
      </c>
      <c r="D933" t="s">
        <v>508</v>
      </c>
      <c r="E933" s="40">
        <v>4220946584.3996902</v>
      </c>
      <c r="F933" s="34">
        <v>171.00606927822099</v>
      </c>
      <c r="G933" t="s">
        <v>462</v>
      </c>
    </row>
    <row r="934" spans="1:7" x14ac:dyDescent="0.3">
      <c r="A934">
        <v>932</v>
      </c>
      <c r="B934">
        <v>2020</v>
      </c>
      <c r="C934">
        <v>4</v>
      </c>
      <c r="D934" t="s">
        <v>509</v>
      </c>
      <c r="E934" s="40">
        <v>2959607197.2367201</v>
      </c>
      <c r="F934" s="34">
        <v>257.77240124036302</v>
      </c>
      <c r="G934" t="s">
        <v>462</v>
      </c>
    </row>
    <row r="935" spans="1:7" x14ac:dyDescent="0.3">
      <c r="A935">
        <v>933</v>
      </c>
      <c r="B935">
        <v>2020</v>
      </c>
      <c r="C935">
        <v>4</v>
      </c>
      <c r="D935" t="s">
        <v>511</v>
      </c>
      <c r="E935" s="40">
        <v>2510603854.2291598</v>
      </c>
      <c r="F935" s="34">
        <v>131.64195245631799</v>
      </c>
      <c r="G935" t="s">
        <v>462</v>
      </c>
    </row>
    <row r="936" spans="1:7" x14ac:dyDescent="0.3">
      <c r="A936">
        <v>934</v>
      </c>
      <c r="B936">
        <v>2020</v>
      </c>
      <c r="C936">
        <v>4</v>
      </c>
      <c r="D936" t="s">
        <v>512</v>
      </c>
      <c r="E936" s="40">
        <v>926083821.65156698</v>
      </c>
      <c r="F936" s="34">
        <v>122.21211912097399</v>
      </c>
      <c r="G936" t="s">
        <v>462</v>
      </c>
    </row>
    <row r="937" spans="1:7" x14ac:dyDescent="0.3">
      <c r="A937">
        <v>935</v>
      </c>
      <c r="B937">
        <v>2020</v>
      </c>
      <c r="C937">
        <v>4</v>
      </c>
      <c r="D937" t="s">
        <v>513</v>
      </c>
      <c r="E937" s="40">
        <v>632285103.81478095</v>
      </c>
      <c r="F937" s="34">
        <v>356.68267685186902</v>
      </c>
      <c r="G937" t="s">
        <v>462</v>
      </c>
    </row>
    <row r="938" spans="1:7" x14ac:dyDescent="0.3">
      <c r="A938">
        <v>936</v>
      </c>
      <c r="B938">
        <v>2020</v>
      </c>
      <c r="C938">
        <v>4</v>
      </c>
      <c r="E938" s="40">
        <v>170397351.73281899</v>
      </c>
      <c r="F938" s="34">
        <v>151.01676449341201</v>
      </c>
      <c r="G938" t="s">
        <v>462</v>
      </c>
    </row>
    <row r="939" spans="1:7" x14ac:dyDescent="0.3">
      <c r="A939">
        <v>937</v>
      </c>
      <c r="B939">
        <v>2020</v>
      </c>
      <c r="C939">
        <v>4</v>
      </c>
      <c r="D939" t="s">
        <v>514</v>
      </c>
      <c r="E939" s="40">
        <v>892140772.56039798</v>
      </c>
      <c r="F939" s="34">
        <v>270.28548646297799</v>
      </c>
      <c r="G939" t="s">
        <v>462</v>
      </c>
    </row>
    <row r="940" spans="1:7" x14ac:dyDescent="0.3">
      <c r="A940">
        <v>938</v>
      </c>
      <c r="B940">
        <v>2020</v>
      </c>
      <c r="C940">
        <v>4</v>
      </c>
      <c r="D940" t="s">
        <v>515</v>
      </c>
      <c r="E940" s="40">
        <v>879882403.52739799</v>
      </c>
      <c r="F940" s="34">
        <v>278.47279226993498</v>
      </c>
      <c r="G940" t="s">
        <v>462</v>
      </c>
    </row>
    <row r="941" spans="1:7" x14ac:dyDescent="0.3">
      <c r="A941">
        <v>939</v>
      </c>
      <c r="B941">
        <v>2020</v>
      </c>
      <c r="C941">
        <v>4</v>
      </c>
      <c r="D941" t="s">
        <v>516</v>
      </c>
      <c r="E941" s="40">
        <v>807895918.10077405</v>
      </c>
      <c r="F941" s="34">
        <v>268.471561380352</v>
      </c>
      <c r="G941" t="s">
        <v>462</v>
      </c>
    </row>
    <row r="942" spans="1:7" x14ac:dyDescent="0.3">
      <c r="A942">
        <v>940</v>
      </c>
      <c r="B942">
        <v>2020</v>
      </c>
      <c r="C942">
        <v>4</v>
      </c>
      <c r="D942" t="s">
        <v>517</v>
      </c>
      <c r="E942" s="40">
        <v>572891135.03383696</v>
      </c>
      <c r="F942" s="34">
        <v>215.61017356427399</v>
      </c>
      <c r="G942" t="s">
        <v>462</v>
      </c>
    </row>
    <row r="943" spans="1:7" x14ac:dyDescent="0.3">
      <c r="A943">
        <v>941</v>
      </c>
      <c r="B943">
        <v>2020</v>
      </c>
      <c r="C943">
        <v>4</v>
      </c>
      <c r="D943" t="s">
        <v>518</v>
      </c>
      <c r="E943" s="40">
        <v>674208960.326653</v>
      </c>
      <c r="F943" s="34">
        <v>317.35617573288499</v>
      </c>
      <c r="G943" t="s">
        <v>462</v>
      </c>
    </row>
    <row r="944" spans="1:7" x14ac:dyDescent="0.3">
      <c r="A944">
        <v>942</v>
      </c>
      <c r="B944">
        <v>2020</v>
      </c>
      <c r="C944">
        <v>4</v>
      </c>
      <c r="D944" t="s">
        <v>519</v>
      </c>
      <c r="E944" s="40">
        <v>6302144122.2382202</v>
      </c>
      <c r="F944" s="34">
        <v>170.791620990339</v>
      </c>
      <c r="G944" t="s">
        <v>462</v>
      </c>
    </row>
    <row r="945" spans="1:7" x14ac:dyDescent="0.3">
      <c r="A945">
        <v>943</v>
      </c>
      <c r="B945">
        <v>2020</v>
      </c>
      <c r="C945">
        <v>4</v>
      </c>
      <c r="D945" t="s">
        <v>520</v>
      </c>
      <c r="E945" s="40">
        <v>7349764963.0592299</v>
      </c>
      <c r="F945" s="34">
        <v>222.549044278152</v>
      </c>
      <c r="G945" t="s">
        <v>462</v>
      </c>
    </row>
    <row r="946" spans="1:7" x14ac:dyDescent="0.3">
      <c r="A946">
        <v>944</v>
      </c>
      <c r="B946">
        <v>2020</v>
      </c>
      <c r="C946">
        <v>4</v>
      </c>
      <c r="D946" t="s">
        <v>521</v>
      </c>
      <c r="E946" s="40">
        <v>2807295723.03092</v>
      </c>
      <c r="F946" s="34">
        <v>180.97086796585899</v>
      </c>
      <c r="G946" t="s">
        <v>462</v>
      </c>
    </row>
    <row r="947" spans="1:7" x14ac:dyDescent="0.3">
      <c r="A947">
        <v>945</v>
      </c>
      <c r="B947">
        <v>2020</v>
      </c>
      <c r="C947">
        <v>4</v>
      </c>
      <c r="D947" t="s">
        <v>522</v>
      </c>
      <c r="E947" s="40">
        <v>788418057.77379298</v>
      </c>
      <c r="F947" s="34">
        <v>469.41724433588701</v>
      </c>
      <c r="G947" t="s">
        <v>462</v>
      </c>
    </row>
    <row r="948" spans="1:7" x14ac:dyDescent="0.3">
      <c r="A948">
        <v>946</v>
      </c>
      <c r="B948">
        <v>2020</v>
      </c>
      <c r="C948">
        <v>4</v>
      </c>
      <c r="D948" t="s">
        <v>523</v>
      </c>
      <c r="E948" s="40">
        <v>6157060053.8993101</v>
      </c>
      <c r="F948" s="34">
        <v>241.01444098151799</v>
      </c>
      <c r="G948" t="s">
        <v>462</v>
      </c>
    </row>
    <row r="949" spans="1:7" x14ac:dyDescent="0.3">
      <c r="A949">
        <v>947</v>
      </c>
      <c r="B949">
        <v>2020</v>
      </c>
      <c r="C949">
        <v>4</v>
      </c>
      <c r="D949" t="s">
        <v>524</v>
      </c>
      <c r="E949" s="40">
        <v>1712578914.74523</v>
      </c>
      <c r="F949" s="34">
        <v>323.30084326339301</v>
      </c>
      <c r="G949" t="s">
        <v>462</v>
      </c>
    </row>
    <row r="950" spans="1:7" x14ac:dyDescent="0.3">
      <c r="A950">
        <v>948</v>
      </c>
      <c r="B950">
        <v>2020</v>
      </c>
      <c r="C950">
        <v>4</v>
      </c>
      <c r="D950" t="s">
        <v>525</v>
      </c>
      <c r="E950" s="40">
        <v>1304389226.7879901</v>
      </c>
      <c r="F950" s="34">
        <v>464.64846888488103</v>
      </c>
      <c r="G950" t="s">
        <v>462</v>
      </c>
    </row>
    <row r="951" spans="1:7" x14ac:dyDescent="0.3">
      <c r="A951">
        <v>949</v>
      </c>
      <c r="B951">
        <v>2020</v>
      </c>
      <c r="C951">
        <v>4</v>
      </c>
      <c r="D951" t="s">
        <v>526</v>
      </c>
      <c r="E951" s="40">
        <v>1050405127.63638</v>
      </c>
      <c r="F951" s="34">
        <v>450.69234628523998</v>
      </c>
      <c r="G951" t="s">
        <v>462</v>
      </c>
    </row>
    <row r="952" spans="1:7" x14ac:dyDescent="0.3">
      <c r="A952">
        <v>950</v>
      </c>
      <c r="B952">
        <v>2020</v>
      </c>
      <c r="C952">
        <v>4</v>
      </c>
      <c r="D952" t="s">
        <v>527</v>
      </c>
      <c r="E952" s="40">
        <v>4109588598.75948</v>
      </c>
      <c r="F952" s="34">
        <v>536.26539666025997</v>
      </c>
      <c r="G952" t="s">
        <v>462</v>
      </c>
    </row>
    <row r="953" spans="1:7" x14ac:dyDescent="0.3">
      <c r="A953">
        <v>951</v>
      </c>
      <c r="B953">
        <v>2020</v>
      </c>
      <c r="C953">
        <v>4</v>
      </c>
      <c r="D953" t="s">
        <v>528</v>
      </c>
      <c r="E953" s="40">
        <v>187712077.197236</v>
      </c>
      <c r="F953" s="34">
        <v>617.70320202126402</v>
      </c>
      <c r="G953" t="s">
        <v>462</v>
      </c>
    </row>
    <row r="954" spans="1:7" x14ac:dyDescent="0.3">
      <c r="A954">
        <v>952</v>
      </c>
      <c r="B954">
        <v>2020</v>
      </c>
      <c r="C954">
        <v>5</v>
      </c>
      <c r="D954" t="s">
        <v>495</v>
      </c>
      <c r="E954" s="40">
        <v>538829451.73819995</v>
      </c>
      <c r="F954" s="34">
        <v>239.85168044957999</v>
      </c>
      <c r="G954" t="s">
        <v>462</v>
      </c>
    </row>
    <row r="955" spans="1:7" x14ac:dyDescent="0.3">
      <c r="A955">
        <v>953</v>
      </c>
      <c r="B955">
        <v>2020</v>
      </c>
      <c r="C955">
        <v>5</v>
      </c>
      <c r="D955" t="s">
        <v>496</v>
      </c>
      <c r="E955" s="40">
        <v>329669436.07159501</v>
      </c>
      <c r="F955" s="34">
        <v>153.08339349659599</v>
      </c>
      <c r="G955" t="s">
        <v>462</v>
      </c>
    </row>
    <row r="956" spans="1:7" x14ac:dyDescent="0.3">
      <c r="A956">
        <v>954</v>
      </c>
      <c r="B956">
        <v>2020</v>
      </c>
      <c r="C956">
        <v>5</v>
      </c>
      <c r="D956" t="s">
        <v>497</v>
      </c>
      <c r="E956" s="40">
        <v>477600716.67271</v>
      </c>
      <c r="F956" s="34">
        <v>166.24052305093099</v>
      </c>
      <c r="G956" t="s">
        <v>462</v>
      </c>
    </row>
    <row r="957" spans="1:7" x14ac:dyDescent="0.3">
      <c r="A957">
        <v>955</v>
      </c>
      <c r="B957">
        <v>2020</v>
      </c>
      <c r="C957">
        <v>5</v>
      </c>
      <c r="D957" t="s">
        <v>498</v>
      </c>
      <c r="E957" s="40">
        <v>257796283.745581</v>
      </c>
      <c r="F957" s="34">
        <v>125.846030069737</v>
      </c>
      <c r="G957" t="s">
        <v>462</v>
      </c>
    </row>
    <row r="958" spans="1:7" x14ac:dyDescent="0.3">
      <c r="A958">
        <v>956</v>
      </c>
      <c r="B958">
        <v>2020</v>
      </c>
      <c r="C958">
        <v>5</v>
      </c>
      <c r="D958" t="s">
        <v>499</v>
      </c>
      <c r="E958" s="40">
        <v>833128860.04000998</v>
      </c>
      <c r="F958" s="34">
        <v>110.67314824352999</v>
      </c>
      <c r="G958" t="s">
        <v>462</v>
      </c>
    </row>
    <row r="959" spans="1:7" x14ac:dyDescent="0.3">
      <c r="A959">
        <v>957</v>
      </c>
      <c r="B959">
        <v>2020</v>
      </c>
      <c r="C959">
        <v>5</v>
      </c>
      <c r="D959" t="s">
        <v>500</v>
      </c>
      <c r="E959" s="40">
        <v>700835369.21509898</v>
      </c>
      <c r="F959" s="34">
        <v>75.507823198738507</v>
      </c>
      <c r="G959" t="s">
        <v>462</v>
      </c>
    </row>
    <row r="960" spans="1:7" x14ac:dyDescent="0.3">
      <c r="A960">
        <v>958</v>
      </c>
      <c r="B960">
        <v>2020</v>
      </c>
      <c r="C960">
        <v>5</v>
      </c>
      <c r="D960" t="s">
        <v>501</v>
      </c>
      <c r="E960" s="40">
        <v>1795071606.8408</v>
      </c>
      <c r="F960" s="34">
        <v>45.643902553020297</v>
      </c>
      <c r="G960" t="s">
        <v>462</v>
      </c>
    </row>
    <row r="961" spans="1:7" x14ac:dyDescent="0.3">
      <c r="A961">
        <v>959</v>
      </c>
      <c r="B961">
        <v>2020</v>
      </c>
      <c r="C961">
        <v>5</v>
      </c>
      <c r="D961" t="s">
        <v>502</v>
      </c>
      <c r="E961" s="40">
        <v>10046150688.1397</v>
      </c>
      <c r="F961" s="34">
        <v>24.650612328574901</v>
      </c>
      <c r="G961" t="s">
        <v>462</v>
      </c>
    </row>
    <row r="962" spans="1:7" x14ac:dyDescent="0.3">
      <c r="A962">
        <v>960</v>
      </c>
      <c r="B962">
        <v>2020</v>
      </c>
      <c r="C962">
        <v>5</v>
      </c>
      <c r="D962" t="s">
        <v>503</v>
      </c>
      <c r="E962" s="40">
        <v>3161364612.4783401</v>
      </c>
      <c r="F962" s="34">
        <v>29.420165810062599</v>
      </c>
      <c r="G962" t="s">
        <v>462</v>
      </c>
    </row>
    <row r="963" spans="1:7" x14ac:dyDescent="0.3">
      <c r="A963">
        <v>961</v>
      </c>
      <c r="B963">
        <v>2020</v>
      </c>
      <c r="C963">
        <v>5</v>
      </c>
      <c r="D963" t="s">
        <v>504</v>
      </c>
      <c r="E963" s="40">
        <v>314580284.56420898</v>
      </c>
      <c r="F963" s="34">
        <v>251.09039337521199</v>
      </c>
      <c r="G963" t="s">
        <v>462</v>
      </c>
    </row>
    <row r="964" spans="1:7" x14ac:dyDescent="0.3">
      <c r="A964">
        <v>962</v>
      </c>
      <c r="B964">
        <v>2020</v>
      </c>
      <c r="C964">
        <v>5</v>
      </c>
      <c r="D964" t="s">
        <v>505</v>
      </c>
      <c r="E964" s="40">
        <v>396913777.44862098</v>
      </c>
      <c r="F964" s="34">
        <v>150.63966832563599</v>
      </c>
      <c r="G964" t="s">
        <v>462</v>
      </c>
    </row>
    <row r="965" spans="1:7" x14ac:dyDescent="0.3">
      <c r="A965">
        <v>963</v>
      </c>
      <c r="B965">
        <v>2020</v>
      </c>
      <c r="C965">
        <v>5</v>
      </c>
      <c r="D965" t="s">
        <v>506</v>
      </c>
      <c r="E965" s="40">
        <v>811283882.05878198</v>
      </c>
      <c r="F965" s="34">
        <v>62.858784232976802</v>
      </c>
      <c r="G965" t="s">
        <v>462</v>
      </c>
    </row>
    <row r="966" spans="1:7" x14ac:dyDescent="0.3">
      <c r="A966">
        <v>964</v>
      </c>
      <c r="B966">
        <v>2020</v>
      </c>
      <c r="C966">
        <v>5</v>
      </c>
      <c r="D966" t="s">
        <v>507</v>
      </c>
      <c r="E966" s="40">
        <v>827356563.50408602</v>
      </c>
      <c r="F966" s="34">
        <v>36.979689165740503</v>
      </c>
      <c r="G966" t="s">
        <v>462</v>
      </c>
    </row>
    <row r="967" spans="1:7" x14ac:dyDescent="0.3">
      <c r="A967">
        <v>965</v>
      </c>
      <c r="B967">
        <v>2020</v>
      </c>
      <c r="C967">
        <v>5</v>
      </c>
      <c r="D967" t="s">
        <v>508</v>
      </c>
      <c r="E967" s="40">
        <v>4220946584.3996902</v>
      </c>
      <c r="F967" s="34">
        <v>17.837316127638001</v>
      </c>
      <c r="G967" t="s">
        <v>462</v>
      </c>
    </row>
    <row r="968" spans="1:7" x14ac:dyDescent="0.3">
      <c r="A968">
        <v>966</v>
      </c>
      <c r="B968">
        <v>2020</v>
      </c>
      <c r="C968">
        <v>5</v>
      </c>
      <c r="D968" t="s">
        <v>509</v>
      </c>
      <c r="E968" s="40">
        <v>2959607197.2367201</v>
      </c>
      <c r="F968" s="34">
        <v>90.959879677928399</v>
      </c>
      <c r="G968" t="s">
        <v>462</v>
      </c>
    </row>
    <row r="969" spans="1:7" x14ac:dyDescent="0.3">
      <c r="A969">
        <v>967</v>
      </c>
      <c r="B969">
        <v>2020</v>
      </c>
      <c r="C969">
        <v>5</v>
      </c>
      <c r="D969" t="s">
        <v>511</v>
      </c>
      <c r="E969" s="40">
        <v>2510603854.2291598</v>
      </c>
      <c r="F969" s="34">
        <v>19.6552866853038</v>
      </c>
      <c r="G969" t="s">
        <v>462</v>
      </c>
    </row>
    <row r="970" spans="1:7" x14ac:dyDescent="0.3">
      <c r="A970">
        <v>968</v>
      </c>
      <c r="B970">
        <v>2020</v>
      </c>
      <c r="C970">
        <v>5</v>
      </c>
      <c r="D970" t="s">
        <v>512</v>
      </c>
      <c r="E970" s="40">
        <v>926083821.65156698</v>
      </c>
      <c r="F970" s="34">
        <v>11.9273440726449</v>
      </c>
      <c r="G970" t="s">
        <v>462</v>
      </c>
    </row>
    <row r="971" spans="1:7" x14ac:dyDescent="0.3">
      <c r="A971">
        <v>969</v>
      </c>
      <c r="B971">
        <v>2020</v>
      </c>
      <c r="C971">
        <v>5</v>
      </c>
      <c r="D971" t="s">
        <v>513</v>
      </c>
      <c r="E971" s="40">
        <v>632285103.81478095</v>
      </c>
      <c r="F971" s="34">
        <v>175.96848224189</v>
      </c>
      <c r="G971" t="s">
        <v>462</v>
      </c>
    </row>
    <row r="972" spans="1:7" x14ac:dyDescent="0.3">
      <c r="A972">
        <v>970</v>
      </c>
      <c r="B972">
        <v>2020</v>
      </c>
      <c r="C972">
        <v>5</v>
      </c>
      <c r="E972" s="40">
        <v>170397351.73281899</v>
      </c>
      <c r="F972" s="34">
        <v>13.090613844502601</v>
      </c>
      <c r="G972" t="s">
        <v>462</v>
      </c>
    </row>
    <row r="973" spans="1:7" x14ac:dyDescent="0.3">
      <c r="A973">
        <v>971</v>
      </c>
      <c r="B973">
        <v>2020</v>
      </c>
      <c r="C973">
        <v>5</v>
      </c>
      <c r="D973" t="s">
        <v>514</v>
      </c>
      <c r="E973" s="40">
        <v>892140772.56039798</v>
      </c>
      <c r="F973" s="34">
        <v>54.795541261856798</v>
      </c>
      <c r="G973" t="s">
        <v>462</v>
      </c>
    </row>
    <row r="974" spans="1:7" x14ac:dyDescent="0.3">
      <c r="A974">
        <v>972</v>
      </c>
      <c r="B974">
        <v>2020</v>
      </c>
      <c r="C974">
        <v>5</v>
      </c>
      <c r="D974" t="s">
        <v>515</v>
      </c>
      <c r="E974" s="40">
        <v>879882403.52739799</v>
      </c>
      <c r="F974" s="34">
        <v>42.8979142722688</v>
      </c>
      <c r="G974" t="s">
        <v>462</v>
      </c>
    </row>
    <row r="975" spans="1:7" x14ac:dyDescent="0.3">
      <c r="A975">
        <v>973</v>
      </c>
      <c r="B975">
        <v>2020</v>
      </c>
      <c r="C975">
        <v>5</v>
      </c>
      <c r="D975" t="s">
        <v>516</v>
      </c>
      <c r="E975" s="40">
        <v>807895918.10077405</v>
      </c>
      <c r="F975" s="34">
        <v>38.1123927945766</v>
      </c>
      <c r="G975" t="s">
        <v>462</v>
      </c>
    </row>
    <row r="976" spans="1:7" x14ac:dyDescent="0.3">
      <c r="A976">
        <v>974</v>
      </c>
      <c r="B976">
        <v>2020</v>
      </c>
      <c r="C976">
        <v>5</v>
      </c>
      <c r="D976" t="s">
        <v>517</v>
      </c>
      <c r="E976" s="40">
        <v>572891135.03383696</v>
      </c>
      <c r="F976" s="34">
        <v>27.5566093634454</v>
      </c>
      <c r="G976" t="s">
        <v>462</v>
      </c>
    </row>
    <row r="977" spans="1:7" x14ac:dyDescent="0.3">
      <c r="A977">
        <v>975</v>
      </c>
      <c r="B977">
        <v>2020</v>
      </c>
      <c r="C977">
        <v>5</v>
      </c>
      <c r="D977" t="s">
        <v>518</v>
      </c>
      <c r="E977" s="40">
        <v>674208960.326653</v>
      </c>
      <c r="F977" s="34">
        <v>36.074053020775899</v>
      </c>
      <c r="G977" t="s">
        <v>462</v>
      </c>
    </row>
    <row r="978" spans="1:7" x14ac:dyDescent="0.3">
      <c r="A978">
        <v>976</v>
      </c>
      <c r="B978">
        <v>2020</v>
      </c>
      <c r="C978">
        <v>5</v>
      </c>
      <c r="D978" t="s">
        <v>519</v>
      </c>
      <c r="E978" s="40">
        <v>6302144122.2382202</v>
      </c>
      <c r="F978" s="34">
        <v>18.691259966255501</v>
      </c>
      <c r="G978" t="s">
        <v>462</v>
      </c>
    </row>
    <row r="979" spans="1:7" x14ac:dyDescent="0.3">
      <c r="A979">
        <v>977</v>
      </c>
      <c r="B979">
        <v>2020</v>
      </c>
      <c r="C979">
        <v>5</v>
      </c>
      <c r="D979" t="s">
        <v>520</v>
      </c>
      <c r="E979" s="40">
        <v>7349764963.0592299</v>
      </c>
      <c r="F979" s="34">
        <v>77.153704509958402</v>
      </c>
      <c r="G979" t="s">
        <v>462</v>
      </c>
    </row>
    <row r="980" spans="1:7" x14ac:dyDescent="0.3">
      <c r="A980">
        <v>978</v>
      </c>
      <c r="B980">
        <v>2020</v>
      </c>
      <c r="C980">
        <v>5</v>
      </c>
      <c r="D980" t="s">
        <v>521</v>
      </c>
      <c r="E980" s="40">
        <v>2807295723.03092</v>
      </c>
      <c r="F980" s="34">
        <v>27.9314336053577</v>
      </c>
      <c r="G980" t="s">
        <v>462</v>
      </c>
    </row>
    <row r="981" spans="1:7" x14ac:dyDescent="0.3">
      <c r="A981">
        <v>979</v>
      </c>
      <c r="B981">
        <v>2020</v>
      </c>
      <c r="C981">
        <v>5</v>
      </c>
      <c r="D981" t="s">
        <v>522</v>
      </c>
      <c r="E981" s="40">
        <v>788418057.77379298</v>
      </c>
      <c r="F981" s="34">
        <v>263.75891601561602</v>
      </c>
      <c r="G981" t="s">
        <v>462</v>
      </c>
    </row>
    <row r="982" spans="1:7" x14ac:dyDescent="0.3">
      <c r="A982">
        <v>980</v>
      </c>
      <c r="B982">
        <v>2020</v>
      </c>
      <c r="C982">
        <v>5</v>
      </c>
      <c r="D982" t="s">
        <v>523</v>
      </c>
      <c r="E982" s="40">
        <v>6157060053.8993101</v>
      </c>
      <c r="F982" s="34">
        <v>42.529015487450103</v>
      </c>
      <c r="G982" t="s">
        <v>462</v>
      </c>
    </row>
    <row r="983" spans="1:7" x14ac:dyDescent="0.3">
      <c r="A983">
        <v>981</v>
      </c>
      <c r="B983">
        <v>2020</v>
      </c>
      <c r="C983">
        <v>5</v>
      </c>
      <c r="D983" t="s">
        <v>524</v>
      </c>
      <c r="E983" s="40">
        <v>1712578914.74523</v>
      </c>
      <c r="F983" s="34">
        <v>147.089818971098</v>
      </c>
      <c r="G983" t="s">
        <v>462</v>
      </c>
    </row>
    <row r="984" spans="1:7" x14ac:dyDescent="0.3">
      <c r="A984">
        <v>982</v>
      </c>
      <c r="B984">
        <v>2020</v>
      </c>
      <c r="C984">
        <v>5</v>
      </c>
      <c r="D984" t="s">
        <v>525</v>
      </c>
      <c r="E984" s="40">
        <v>1304389226.7879901</v>
      </c>
      <c r="F984" s="34">
        <v>263.81789385431802</v>
      </c>
      <c r="G984" t="s">
        <v>462</v>
      </c>
    </row>
    <row r="985" spans="1:7" x14ac:dyDescent="0.3">
      <c r="A985">
        <v>983</v>
      </c>
      <c r="B985">
        <v>2020</v>
      </c>
      <c r="C985">
        <v>5</v>
      </c>
      <c r="D985" t="s">
        <v>526</v>
      </c>
      <c r="E985" s="40">
        <v>1050405127.63638</v>
      </c>
      <c r="F985" s="34">
        <v>157.44219223591199</v>
      </c>
      <c r="G985" t="s">
        <v>462</v>
      </c>
    </row>
    <row r="986" spans="1:7" x14ac:dyDescent="0.3">
      <c r="A986">
        <v>984</v>
      </c>
      <c r="B986">
        <v>2020</v>
      </c>
      <c r="C986">
        <v>5</v>
      </c>
      <c r="D986" t="s">
        <v>527</v>
      </c>
      <c r="E986" s="40">
        <v>4109588598.75948</v>
      </c>
      <c r="F986" s="34">
        <v>175.96234257860999</v>
      </c>
      <c r="G986" t="s">
        <v>462</v>
      </c>
    </row>
    <row r="987" spans="1:7" x14ac:dyDescent="0.3">
      <c r="A987">
        <v>985</v>
      </c>
      <c r="B987">
        <v>2020</v>
      </c>
      <c r="C987">
        <v>5</v>
      </c>
      <c r="D987" t="s">
        <v>528</v>
      </c>
      <c r="E987" s="40">
        <v>187712077.197236</v>
      </c>
      <c r="F987" s="34">
        <v>317.75587077114602</v>
      </c>
      <c r="G987" t="s">
        <v>462</v>
      </c>
    </row>
    <row r="988" spans="1:7" x14ac:dyDescent="0.3">
      <c r="A988">
        <v>986</v>
      </c>
      <c r="B988">
        <v>2020</v>
      </c>
      <c r="C988">
        <v>6</v>
      </c>
      <c r="D988" t="s">
        <v>495</v>
      </c>
      <c r="E988" s="40">
        <v>538829451.73819995</v>
      </c>
      <c r="F988" s="34">
        <v>134.28909513547299</v>
      </c>
      <c r="G988" t="s">
        <v>462</v>
      </c>
    </row>
    <row r="989" spans="1:7" x14ac:dyDescent="0.3">
      <c r="A989">
        <v>987</v>
      </c>
      <c r="B989">
        <v>2020</v>
      </c>
      <c r="C989">
        <v>6</v>
      </c>
      <c r="D989" t="s">
        <v>496</v>
      </c>
      <c r="E989" s="40">
        <v>329669436.07159501</v>
      </c>
      <c r="F989" s="34">
        <v>83.654017162228797</v>
      </c>
      <c r="G989" t="s">
        <v>462</v>
      </c>
    </row>
    <row r="990" spans="1:7" x14ac:dyDescent="0.3">
      <c r="A990">
        <v>988</v>
      </c>
      <c r="B990">
        <v>2020</v>
      </c>
      <c r="C990">
        <v>6</v>
      </c>
      <c r="D990" t="s">
        <v>497</v>
      </c>
      <c r="E990" s="40">
        <v>477600716.67271</v>
      </c>
      <c r="F990" s="34">
        <v>97.905191525377305</v>
      </c>
      <c r="G990" t="s">
        <v>462</v>
      </c>
    </row>
    <row r="991" spans="1:7" x14ac:dyDescent="0.3">
      <c r="A991">
        <v>989</v>
      </c>
      <c r="B991">
        <v>2020</v>
      </c>
      <c r="C991">
        <v>6</v>
      </c>
      <c r="D991" t="s">
        <v>498</v>
      </c>
      <c r="E991" s="40">
        <v>257796283.745581</v>
      </c>
      <c r="F991" s="34">
        <v>71.645476901469493</v>
      </c>
      <c r="G991" t="s">
        <v>462</v>
      </c>
    </row>
    <row r="992" spans="1:7" x14ac:dyDescent="0.3">
      <c r="A992">
        <v>990</v>
      </c>
      <c r="B992">
        <v>2020</v>
      </c>
      <c r="C992">
        <v>6</v>
      </c>
      <c r="D992" t="s">
        <v>499</v>
      </c>
      <c r="E992" s="40">
        <v>833128860.04000998</v>
      </c>
      <c r="F992" s="34">
        <v>54.042890033425003</v>
      </c>
      <c r="G992" t="s">
        <v>462</v>
      </c>
    </row>
    <row r="993" spans="1:7" x14ac:dyDescent="0.3">
      <c r="A993">
        <v>991</v>
      </c>
      <c r="B993">
        <v>2020</v>
      </c>
      <c r="C993">
        <v>6</v>
      </c>
      <c r="D993" t="s">
        <v>500</v>
      </c>
      <c r="E993" s="40">
        <v>700835369.21509898</v>
      </c>
      <c r="F993" s="34">
        <v>37.884110938680898</v>
      </c>
      <c r="G993" t="s">
        <v>462</v>
      </c>
    </row>
    <row r="994" spans="1:7" x14ac:dyDescent="0.3">
      <c r="A994">
        <v>992</v>
      </c>
      <c r="B994">
        <v>2020</v>
      </c>
      <c r="C994">
        <v>6</v>
      </c>
      <c r="D994" t="s">
        <v>501</v>
      </c>
      <c r="E994" s="40">
        <v>1795071606.8408</v>
      </c>
      <c r="F994" s="34">
        <v>15.3527353521369</v>
      </c>
      <c r="G994" t="s">
        <v>462</v>
      </c>
    </row>
    <row r="995" spans="1:7" x14ac:dyDescent="0.3">
      <c r="A995">
        <v>993</v>
      </c>
      <c r="B995">
        <v>2020</v>
      </c>
      <c r="C995">
        <v>6</v>
      </c>
      <c r="D995" t="s">
        <v>502</v>
      </c>
      <c r="E995" s="40">
        <v>10046150688.1397</v>
      </c>
      <c r="F995" s="34">
        <v>6.7506179814956697</v>
      </c>
      <c r="G995" t="s">
        <v>462</v>
      </c>
    </row>
    <row r="996" spans="1:7" x14ac:dyDescent="0.3">
      <c r="A996">
        <v>994</v>
      </c>
      <c r="B996">
        <v>2020</v>
      </c>
      <c r="C996">
        <v>6</v>
      </c>
      <c r="D996" t="s">
        <v>503</v>
      </c>
      <c r="E996" s="40">
        <v>3161364612.4783401</v>
      </c>
      <c r="F996" s="34">
        <v>6.7251751857324802</v>
      </c>
      <c r="G996" t="s">
        <v>462</v>
      </c>
    </row>
    <row r="997" spans="1:7" x14ac:dyDescent="0.3">
      <c r="A997">
        <v>995</v>
      </c>
      <c r="B997">
        <v>2020</v>
      </c>
      <c r="C997">
        <v>6</v>
      </c>
      <c r="D997" t="s">
        <v>504</v>
      </c>
      <c r="E997" s="40">
        <v>314580284.56420898</v>
      </c>
      <c r="F997" s="34">
        <v>116.89417864035499</v>
      </c>
      <c r="G997" t="s">
        <v>462</v>
      </c>
    </row>
    <row r="998" spans="1:7" x14ac:dyDescent="0.3">
      <c r="A998">
        <v>996</v>
      </c>
      <c r="B998">
        <v>2020</v>
      </c>
      <c r="C998">
        <v>6</v>
      </c>
      <c r="D998" t="s">
        <v>505</v>
      </c>
      <c r="E998" s="40">
        <v>396913777.44862098</v>
      </c>
      <c r="F998" s="34">
        <v>76.593316900122403</v>
      </c>
      <c r="G998" t="s">
        <v>462</v>
      </c>
    </row>
    <row r="999" spans="1:7" x14ac:dyDescent="0.3">
      <c r="A999">
        <v>997</v>
      </c>
      <c r="B999">
        <v>2020</v>
      </c>
      <c r="C999">
        <v>6</v>
      </c>
      <c r="D999" t="s">
        <v>506</v>
      </c>
      <c r="E999" s="40">
        <v>811283882.05878198</v>
      </c>
      <c r="F999" s="34">
        <v>19.062387285551299</v>
      </c>
      <c r="G999" t="s">
        <v>462</v>
      </c>
    </row>
    <row r="1000" spans="1:7" x14ac:dyDescent="0.3">
      <c r="A1000">
        <v>998</v>
      </c>
      <c r="B1000">
        <v>2020</v>
      </c>
      <c r="C1000">
        <v>6</v>
      </c>
      <c r="D1000" t="s">
        <v>507</v>
      </c>
      <c r="E1000" s="40">
        <v>827356563.50408602</v>
      </c>
      <c r="F1000" s="34">
        <v>10.521674203020901</v>
      </c>
      <c r="G1000" t="s">
        <v>462</v>
      </c>
    </row>
    <row r="1001" spans="1:7" x14ac:dyDescent="0.3">
      <c r="A1001">
        <v>999</v>
      </c>
      <c r="B1001">
        <v>2020</v>
      </c>
      <c r="C1001">
        <v>6</v>
      </c>
      <c r="D1001" t="s">
        <v>508</v>
      </c>
      <c r="E1001" s="40">
        <v>4220946584.3996902</v>
      </c>
      <c r="F1001" s="34">
        <v>9.3657180003354004</v>
      </c>
      <c r="G1001" t="s">
        <v>462</v>
      </c>
    </row>
    <row r="1002" spans="1:7" x14ac:dyDescent="0.3">
      <c r="A1002">
        <v>1000</v>
      </c>
      <c r="B1002">
        <v>2020</v>
      </c>
      <c r="C1002">
        <v>6</v>
      </c>
      <c r="D1002" t="s">
        <v>509</v>
      </c>
      <c r="E1002" s="40">
        <v>2959607197.2367201</v>
      </c>
      <c r="F1002" s="34">
        <v>87.392482727149797</v>
      </c>
      <c r="G1002" t="s">
        <v>462</v>
      </c>
    </row>
    <row r="1003" spans="1:7" x14ac:dyDescent="0.3">
      <c r="A1003">
        <v>1001</v>
      </c>
      <c r="B1003">
        <v>2020</v>
      </c>
      <c r="C1003">
        <v>6</v>
      </c>
      <c r="D1003" t="s">
        <v>511</v>
      </c>
      <c r="E1003" s="40">
        <v>2510603854.2291598</v>
      </c>
      <c r="F1003" s="34">
        <v>47.6019635964158</v>
      </c>
      <c r="G1003" t="s">
        <v>462</v>
      </c>
    </row>
    <row r="1004" spans="1:7" x14ac:dyDescent="0.3">
      <c r="A1004">
        <v>1002</v>
      </c>
      <c r="B1004">
        <v>2020</v>
      </c>
      <c r="C1004">
        <v>6</v>
      </c>
      <c r="D1004" t="s">
        <v>512</v>
      </c>
      <c r="E1004" s="40">
        <v>926083821.65156698</v>
      </c>
      <c r="F1004" s="34">
        <v>21.409610914807999</v>
      </c>
      <c r="G1004" t="s">
        <v>462</v>
      </c>
    </row>
    <row r="1005" spans="1:7" x14ac:dyDescent="0.3">
      <c r="A1005">
        <v>1003</v>
      </c>
      <c r="B1005">
        <v>2020</v>
      </c>
      <c r="C1005">
        <v>6</v>
      </c>
      <c r="D1005" t="s">
        <v>513</v>
      </c>
      <c r="E1005" s="40">
        <v>632285103.81478095</v>
      </c>
      <c r="F1005" s="34">
        <v>154.37325717209299</v>
      </c>
      <c r="G1005" t="s">
        <v>462</v>
      </c>
    </row>
    <row r="1006" spans="1:7" x14ac:dyDescent="0.3">
      <c r="A1006">
        <v>1004</v>
      </c>
      <c r="B1006">
        <v>2020</v>
      </c>
      <c r="C1006">
        <v>6</v>
      </c>
      <c r="E1006" s="40">
        <v>170397351.73281899</v>
      </c>
      <c r="F1006" s="34">
        <v>1.4499081133237299</v>
      </c>
      <c r="G1006" t="s">
        <v>462</v>
      </c>
    </row>
    <row r="1007" spans="1:7" x14ac:dyDescent="0.3">
      <c r="A1007">
        <v>1005</v>
      </c>
      <c r="B1007">
        <v>2020</v>
      </c>
      <c r="C1007">
        <v>6</v>
      </c>
      <c r="D1007" t="s">
        <v>514</v>
      </c>
      <c r="E1007" s="40">
        <v>892140772.56039798</v>
      </c>
      <c r="F1007" s="34">
        <v>19.6965816542494</v>
      </c>
      <c r="G1007" t="s">
        <v>462</v>
      </c>
    </row>
    <row r="1008" spans="1:7" x14ac:dyDescent="0.3">
      <c r="A1008">
        <v>1006</v>
      </c>
      <c r="B1008">
        <v>2020</v>
      </c>
      <c r="C1008">
        <v>6</v>
      </c>
      <c r="D1008" t="s">
        <v>515</v>
      </c>
      <c r="E1008" s="40">
        <v>879882403.52739799</v>
      </c>
      <c r="F1008" s="34">
        <v>19.482852672407301</v>
      </c>
      <c r="G1008" t="s">
        <v>462</v>
      </c>
    </row>
    <row r="1009" spans="1:7" x14ac:dyDescent="0.3">
      <c r="A1009">
        <v>1007</v>
      </c>
      <c r="B1009">
        <v>2020</v>
      </c>
      <c r="C1009">
        <v>6</v>
      </c>
      <c r="D1009" t="s">
        <v>516</v>
      </c>
      <c r="E1009" s="40">
        <v>807895918.10077405</v>
      </c>
      <c r="F1009" s="34">
        <v>17.901915212713501</v>
      </c>
      <c r="G1009" t="s">
        <v>462</v>
      </c>
    </row>
    <row r="1010" spans="1:7" x14ac:dyDescent="0.3">
      <c r="A1010">
        <v>1008</v>
      </c>
      <c r="B1010">
        <v>2020</v>
      </c>
      <c r="C1010">
        <v>6</v>
      </c>
      <c r="D1010" t="s">
        <v>517</v>
      </c>
      <c r="E1010" s="40">
        <v>572891135.03383696</v>
      </c>
      <c r="F1010" s="34">
        <v>10.0108287419362</v>
      </c>
      <c r="G1010" t="s">
        <v>462</v>
      </c>
    </row>
    <row r="1011" spans="1:7" x14ac:dyDescent="0.3">
      <c r="A1011">
        <v>1009</v>
      </c>
      <c r="B1011">
        <v>2020</v>
      </c>
      <c r="C1011">
        <v>6</v>
      </c>
      <c r="D1011" t="s">
        <v>518</v>
      </c>
      <c r="E1011" s="40">
        <v>674208960.326653</v>
      </c>
      <c r="F1011" s="34">
        <v>15.594495769984199</v>
      </c>
      <c r="G1011" t="s">
        <v>462</v>
      </c>
    </row>
    <row r="1012" spans="1:7" x14ac:dyDescent="0.3">
      <c r="A1012">
        <v>1010</v>
      </c>
      <c r="B1012">
        <v>2020</v>
      </c>
      <c r="C1012">
        <v>6</v>
      </c>
      <c r="D1012" t="s">
        <v>519</v>
      </c>
      <c r="E1012" s="40">
        <v>6302144122.2382202</v>
      </c>
      <c r="F1012" s="34">
        <v>8.7326411627012099</v>
      </c>
      <c r="G1012" t="s">
        <v>462</v>
      </c>
    </row>
    <row r="1013" spans="1:7" x14ac:dyDescent="0.3">
      <c r="A1013">
        <v>1011</v>
      </c>
      <c r="B1013">
        <v>2020</v>
      </c>
      <c r="C1013">
        <v>6</v>
      </c>
      <c r="D1013" t="s">
        <v>520</v>
      </c>
      <c r="E1013" s="40">
        <v>7349764963.0592299</v>
      </c>
      <c r="F1013" s="34">
        <v>67.356639819093004</v>
      </c>
      <c r="G1013" t="s">
        <v>462</v>
      </c>
    </row>
    <row r="1014" spans="1:7" x14ac:dyDescent="0.3">
      <c r="A1014">
        <v>1012</v>
      </c>
      <c r="B1014">
        <v>2020</v>
      </c>
      <c r="C1014">
        <v>6</v>
      </c>
      <c r="D1014" t="s">
        <v>521</v>
      </c>
      <c r="E1014" s="40">
        <v>2807295723.03092</v>
      </c>
      <c r="F1014" s="34">
        <v>8.8520235549936608</v>
      </c>
      <c r="G1014" t="s">
        <v>462</v>
      </c>
    </row>
    <row r="1015" spans="1:7" x14ac:dyDescent="0.3">
      <c r="A1015">
        <v>1013</v>
      </c>
      <c r="B1015">
        <v>2020</v>
      </c>
      <c r="C1015">
        <v>6</v>
      </c>
      <c r="D1015" t="s">
        <v>522</v>
      </c>
      <c r="E1015" s="40">
        <v>788418057.77379298</v>
      </c>
      <c r="F1015" s="34">
        <v>223.73549039286101</v>
      </c>
      <c r="G1015" t="s">
        <v>462</v>
      </c>
    </row>
    <row r="1016" spans="1:7" x14ac:dyDescent="0.3">
      <c r="A1016">
        <v>1014</v>
      </c>
      <c r="B1016">
        <v>2020</v>
      </c>
      <c r="C1016">
        <v>6</v>
      </c>
      <c r="D1016" t="s">
        <v>523</v>
      </c>
      <c r="E1016" s="40">
        <v>6157060053.8993101</v>
      </c>
      <c r="F1016" s="34">
        <v>33.462936505559298</v>
      </c>
      <c r="G1016" t="s">
        <v>462</v>
      </c>
    </row>
    <row r="1017" spans="1:7" x14ac:dyDescent="0.3">
      <c r="A1017">
        <v>1015</v>
      </c>
      <c r="B1017">
        <v>2020</v>
      </c>
      <c r="C1017">
        <v>6</v>
      </c>
      <c r="D1017" t="s">
        <v>524</v>
      </c>
      <c r="E1017" s="40">
        <v>1712578914.74523</v>
      </c>
      <c r="F1017" s="34">
        <v>80.2089628739011</v>
      </c>
      <c r="G1017" t="s">
        <v>462</v>
      </c>
    </row>
    <row r="1018" spans="1:7" x14ac:dyDescent="0.3">
      <c r="A1018">
        <v>1016</v>
      </c>
      <c r="B1018">
        <v>2020</v>
      </c>
      <c r="C1018">
        <v>6</v>
      </c>
      <c r="D1018" t="s">
        <v>525</v>
      </c>
      <c r="E1018" s="40">
        <v>1304389226.7879901</v>
      </c>
      <c r="F1018" s="34">
        <v>151.70116725060501</v>
      </c>
      <c r="G1018" t="s">
        <v>462</v>
      </c>
    </row>
    <row r="1019" spans="1:7" x14ac:dyDescent="0.3">
      <c r="A1019">
        <v>1017</v>
      </c>
      <c r="B1019">
        <v>2020</v>
      </c>
      <c r="C1019">
        <v>6</v>
      </c>
      <c r="D1019" t="s">
        <v>526</v>
      </c>
      <c r="E1019" s="40">
        <v>1050405127.63638</v>
      </c>
      <c r="F1019" s="34">
        <v>92.580696032751803</v>
      </c>
      <c r="G1019" t="s">
        <v>462</v>
      </c>
    </row>
    <row r="1020" spans="1:7" x14ac:dyDescent="0.3">
      <c r="A1020">
        <v>1018</v>
      </c>
      <c r="B1020">
        <v>2020</v>
      </c>
      <c r="C1020">
        <v>6</v>
      </c>
      <c r="D1020" t="s">
        <v>527</v>
      </c>
      <c r="E1020" s="40">
        <v>4109588598.75948</v>
      </c>
      <c r="F1020" s="34">
        <v>110.758473492848</v>
      </c>
      <c r="G1020" t="s">
        <v>462</v>
      </c>
    </row>
    <row r="1021" spans="1:7" x14ac:dyDescent="0.3">
      <c r="A1021">
        <v>1019</v>
      </c>
      <c r="B1021">
        <v>2020</v>
      </c>
      <c r="C1021">
        <v>6</v>
      </c>
      <c r="D1021" t="s">
        <v>528</v>
      </c>
      <c r="E1021" s="40">
        <v>187712077.197236</v>
      </c>
      <c r="F1021" s="34">
        <v>164.589928833774</v>
      </c>
      <c r="G1021" t="s">
        <v>462</v>
      </c>
    </row>
    <row r="1022" spans="1:7" x14ac:dyDescent="0.3">
      <c r="A1022">
        <v>1020</v>
      </c>
      <c r="B1022">
        <v>2020</v>
      </c>
      <c r="C1022">
        <v>7</v>
      </c>
      <c r="D1022" t="s">
        <v>495</v>
      </c>
      <c r="E1022" s="40">
        <v>538829451.73819995</v>
      </c>
      <c r="F1022" s="34">
        <v>45.9927293533785</v>
      </c>
      <c r="G1022" t="s">
        <v>462</v>
      </c>
    </row>
    <row r="1023" spans="1:7" x14ac:dyDescent="0.3">
      <c r="A1023">
        <v>1021</v>
      </c>
      <c r="B1023">
        <v>2020</v>
      </c>
      <c r="C1023">
        <v>7</v>
      </c>
      <c r="D1023" t="s">
        <v>496</v>
      </c>
      <c r="E1023" s="40">
        <v>329669436.07159501</v>
      </c>
      <c r="F1023" s="34">
        <v>23.260452290669502</v>
      </c>
      <c r="G1023" t="s">
        <v>462</v>
      </c>
    </row>
    <row r="1024" spans="1:7" x14ac:dyDescent="0.3">
      <c r="A1024">
        <v>1022</v>
      </c>
      <c r="B1024">
        <v>2020</v>
      </c>
      <c r="C1024">
        <v>7</v>
      </c>
      <c r="D1024" t="s">
        <v>497</v>
      </c>
      <c r="E1024" s="40">
        <v>477600716.67271</v>
      </c>
      <c r="F1024" s="34">
        <v>26.537172658317601</v>
      </c>
      <c r="G1024" t="s">
        <v>462</v>
      </c>
    </row>
    <row r="1025" spans="1:7" x14ac:dyDescent="0.3">
      <c r="A1025">
        <v>1023</v>
      </c>
      <c r="B1025">
        <v>2020</v>
      </c>
      <c r="C1025">
        <v>7</v>
      </c>
      <c r="D1025" t="s">
        <v>498</v>
      </c>
      <c r="E1025" s="40">
        <v>257796283.745581</v>
      </c>
      <c r="F1025" s="34">
        <v>19.7476034792608</v>
      </c>
      <c r="G1025" t="s">
        <v>462</v>
      </c>
    </row>
    <row r="1026" spans="1:7" x14ac:dyDescent="0.3">
      <c r="A1026">
        <v>1024</v>
      </c>
      <c r="B1026">
        <v>2020</v>
      </c>
      <c r="C1026">
        <v>7</v>
      </c>
      <c r="D1026" t="s">
        <v>499</v>
      </c>
      <c r="E1026" s="40">
        <v>833128860.04000998</v>
      </c>
      <c r="F1026" s="34">
        <v>14.953253445955999</v>
      </c>
      <c r="G1026" t="s">
        <v>462</v>
      </c>
    </row>
    <row r="1027" spans="1:7" x14ac:dyDescent="0.3">
      <c r="A1027">
        <v>1025</v>
      </c>
      <c r="B1027">
        <v>2020</v>
      </c>
      <c r="C1027">
        <v>7</v>
      </c>
      <c r="D1027" t="s">
        <v>500</v>
      </c>
      <c r="E1027" s="40">
        <v>700835369.21509898</v>
      </c>
      <c r="F1027" s="34">
        <v>10.973589115245501</v>
      </c>
      <c r="G1027" t="s">
        <v>462</v>
      </c>
    </row>
    <row r="1028" spans="1:7" x14ac:dyDescent="0.3">
      <c r="A1028">
        <v>1026</v>
      </c>
      <c r="B1028">
        <v>2020</v>
      </c>
      <c r="C1028">
        <v>7</v>
      </c>
      <c r="D1028" t="s">
        <v>501</v>
      </c>
      <c r="E1028" s="40">
        <v>1795071606.8408</v>
      </c>
      <c r="F1028" s="34">
        <v>3.33630582660922</v>
      </c>
      <c r="G1028" t="s">
        <v>462</v>
      </c>
    </row>
    <row r="1029" spans="1:7" x14ac:dyDescent="0.3">
      <c r="A1029">
        <v>1027</v>
      </c>
      <c r="B1029">
        <v>2020</v>
      </c>
      <c r="C1029">
        <v>7</v>
      </c>
      <c r="D1029" t="s">
        <v>502</v>
      </c>
      <c r="E1029" s="40">
        <v>10046150688.1397</v>
      </c>
      <c r="F1029" s="34">
        <v>4.2803004622378804</v>
      </c>
      <c r="G1029" t="s">
        <v>462</v>
      </c>
    </row>
    <row r="1030" spans="1:7" x14ac:dyDescent="0.3">
      <c r="A1030">
        <v>1028</v>
      </c>
      <c r="B1030">
        <v>2020</v>
      </c>
      <c r="C1030">
        <v>7</v>
      </c>
      <c r="D1030" t="s">
        <v>503</v>
      </c>
      <c r="E1030" s="40">
        <v>3161364612.4783401</v>
      </c>
      <c r="F1030" s="34">
        <v>3.8878517760798599</v>
      </c>
      <c r="G1030" t="s">
        <v>462</v>
      </c>
    </row>
    <row r="1031" spans="1:7" x14ac:dyDescent="0.3">
      <c r="A1031">
        <v>1029</v>
      </c>
      <c r="B1031">
        <v>2020</v>
      </c>
      <c r="C1031">
        <v>7</v>
      </c>
      <c r="D1031" t="s">
        <v>504</v>
      </c>
      <c r="E1031" s="40">
        <v>314580284.56420898</v>
      </c>
      <c r="F1031" s="34">
        <v>39.487277952939003</v>
      </c>
      <c r="G1031" t="s">
        <v>462</v>
      </c>
    </row>
    <row r="1032" spans="1:7" x14ac:dyDescent="0.3">
      <c r="A1032">
        <v>1030</v>
      </c>
      <c r="B1032">
        <v>2020</v>
      </c>
      <c r="C1032">
        <v>7</v>
      </c>
      <c r="D1032" t="s">
        <v>505</v>
      </c>
      <c r="E1032" s="40">
        <v>396913777.44862098</v>
      </c>
      <c r="F1032" s="34">
        <v>23.4658153385734</v>
      </c>
      <c r="G1032" t="s">
        <v>462</v>
      </c>
    </row>
    <row r="1033" spans="1:7" x14ac:dyDescent="0.3">
      <c r="A1033">
        <v>1031</v>
      </c>
      <c r="B1033">
        <v>2020</v>
      </c>
      <c r="C1033">
        <v>7</v>
      </c>
      <c r="D1033" t="s">
        <v>506</v>
      </c>
      <c r="E1033" s="40">
        <v>811283882.05878198</v>
      </c>
      <c r="F1033" s="34">
        <v>11.7768038665007</v>
      </c>
      <c r="G1033" t="s">
        <v>462</v>
      </c>
    </row>
    <row r="1034" spans="1:7" x14ac:dyDescent="0.3">
      <c r="A1034">
        <v>1032</v>
      </c>
      <c r="B1034">
        <v>2020</v>
      </c>
      <c r="C1034">
        <v>7</v>
      </c>
      <c r="D1034" t="s">
        <v>507</v>
      </c>
      <c r="E1034" s="40">
        <v>827356563.50408602</v>
      </c>
      <c r="F1034" s="34">
        <v>10.414486662531401</v>
      </c>
      <c r="G1034" t="s">
        <v>462</v>
      </c>
    </row>
    <row r="1035" spans="1:7" x14ac:dyDescent="0.3">
      <c r="A1035">
        <v>1033</v>
      </c>
      <c r="B1035">
        <v>2020</v>
      </c>
      <c r="C1035">
        <v>7</v>
      </c>
      <c r="D1035" t="s">
        <v>508</v>
      </c>
      <c r="E1035" s="40">
        <v>4220946584.3996902</v>
      </c>
      <c r="F1035" s="34">
        <v>16.870350229319001</v>
      </c>
      <c r="G1035" t="s">
        <v>462</v>
      </c>
    </row>
    <row r="1036" spans="1:7" x14ac:dyDescent="0.3">
      <c r="A1036">
        <v>1034</v>
      </c>
      <c r="B1036">
        <v>2020</v>
      </c>
      <c r="C1036">
        <v>7</v>
      </c>
      <c r="D1036" t="s">
        <v>509</v>
      </c>
      <c r="E1036" s="40">
        <v>2959607197.2367201</v>
      </c>
      <c r="F1036" s="34">
        <v>104.674339001097</v>
      </c>
      <c r="G1036" t="s">
        <v>462</v>
      </c>
    </row>
    <row r="1037" spans="1:7" x14ac:dyDescent="0.3">
      <c r="A1037">
        <v>1035</v>
      </c>
      <c r="B1037">
        <v>2020</v>
      </c>
      <c r="C1037">
        <v>7</v>
      </c>
      <c r="D1037" t="s">
        <v>511</v>
      </c>
      <c r="E1037" s="40">
        <v>2510603854.2291598</v>
      </c>
      <c r="F1037" s="34">
        <v>42.602441281528897</v>
      </c>
      <c r="G1037" t="s">
        <v>462</v>
      </c>
    </row>
    <row r="1038" spans="1:7" x14ac:dyDescent="0.3">
      <c r="A1038">
        <v>1036</v>
      </c>
      <c r="B1038">
        <v>2020</v>
      </c>
      <c r="C1038">
        <v>7</v>
      </c>
      <c r="D1038" t="s">
        <v>512</v>
      </c>
      <c r="E1038" s="40">
        <v>926083821.65156698</v>
      </c>
      <c r="F1038" s="34">
        <v>19.468918056495902</v>
      </c>
      <c r="G1038" t="s">
        <v>462</v>
      </c>
    </row>
    <row r="1039" spans="1:7" x14ac:dyDescent="0.3">
      <c r="A1039">
        <v>1037</v>
      </c>
      <c r="B1039">
        <v>2020</v>
      </c>
      <c r="C1039">
        <v>7</v>
      </c>
      <c r="D1039" t="s">
        <v>513</v>
      </c>
      <c r="E1039" s="40">
        <v>632285103.81478095</v>
      </c>
      <c r="F1039" s="34">
        <v>145.639615599027</v>
      </c>
      <c r="G1039" t="s">
        <v>462</v>
      </c>
    </row>
    <row r="1040" spans="1:7" x14ac:dyDescent="0.3">
      <c r="A1040">
        <v>1038</v>
      </c>
      <c r="B1040">
        <v>2020</v>
      </c>
      <c r="C1040">
        <v>7</v>
      </c>
      <c r="E1040" s="40">
        <v>170397351.73281899</v>
      </c>
      <c r="F1040" s="34">
        <v>0.371701089511147</v>
      </c>
      <c r="G1040" t="s">
        <v>462</v>
      </c>
    </row>
    <row r="1041" spans="1:7" x14ac:dyDescent="0.3">
      <c r="A1041">
        <v>1039</v>
      </c>
      <c r="B1041">
        <v>2020</v>
      </c>
      <c r="C1041">
        <v>7</v>
      </c>
      <c r="D1041" t="s">
        <v>514</v>
      </c>
      <c r="E1041" s="40">
        <v>892140772.56039798</v>
      </c>
      <c r="F1041" s="34">
        <v>4.7253945825378896</v>
      </c>
      <c r="G1041" t="s">
        <v>462</v>
      </c>
    </row>
    <row r="1042" spans="1:7" x14ac:dyDescent="0.3">
      <c r="A1042">
        <v>1040</v>
      </c>
      <c r="B1042">
        <v>2020</v>
      </c>
      <c r="C1042">
        <v>7</v>
      </c>
      <c r="D1042" t="s">
        <v>515</v>
      </c>
      <c r="E1042" s="40">
        <v>879882403.52739799</v>
      </c>
      <c r="F1042" s="34">
        <v>11.2949310907052</v>
      </c>
      <c r="G1042" t="s">
        <v>462</v>
      </c>
    </row>
    <row r="1043" spans="1:7" x14ac:dyDescent="0.3">
      <c r="A1043">
        <v>1041</v>
      </c>
      <c r="B1043">
        <v>2020</v>
      </c>
      <c r="C1043">
        <v>7</v>
      </c>
      <c r="D1043" t="s">
        <v>516</v>
      </c>
      <c r="E1043" s="40">
        <v>807895918.10077405</v>
      </c>
      <c r="F1043" s="34">
        <v>12.6767782190392</v>
      </c>
      <c r="G1043" t="s">
        <v>462</v>
      </c>
    </row>
    <row r="1044" spans="1:7" x14ac:dyDescent="0.3">
      <c r="A1044">
        <v>1042</v>
      </c>
      <c r="B1044">
        <v>2020</v>
      </c>
      <c r="C1044">
        <v>7</v>
      </c>
      <c r="D1044" t="s">
        <v>517</v>
      </c>
      <c r="E1044" s="40">
        <v>572891135.03383696</v>
      </c>
      <c r="F1044" s="34">
        <v>9.5856326312629907</v>
      </c>
      <c r="G1044" t="s">
        <v>462</v>
      </c>
    </row>
    <row r="1045" spans="1:7" x14ac:dyDescent="0.3">
      <c r="A1045">
        <v>1043</v>
      </c>
      <c r="B1045">
        <v>2020</v>
      </c>
      <c r="C1045">
        <v>7</v>
      </c>
      <c r="D1045" t="s">
        <v>518</v>
      </c>
      <c r="E1045" s="40">
        <v>674208960.326653</v>
      </c>
      <c r="F1045" s="34">
        <v>16.8168046798219</v>
      </c>
      <c r="G1045" t="s">
        <v>462</v>
      </c>
    </row>
    <row r="1046" spans="1:7" x14ac:dyDescent="0.3">
      <c r="A1046">
        <v>1044</v>
      </c>
      <c r="B1046">
        <v>2020</v>
      </c>
      <c r="C1046">
        <v>7</v>
      </c>
      <c r="D1046" t="s">
        <v>519</v>
      </c>
      <c r="E1046" s="40">
        <v>6302144122.2382202</v>
      </c>
      <c r="F1046" s="34">
        <v>9.2497372326081493</v>
      </c>
      <c r="G1046" t="s">
        <v>462</v>
      </c>
    </row>
    <row r="1047" spans="1:7" x14ac:dyDescent="0.3">
      <c r="A1047">
        <v>1045</v>
      </c>
      <c r="B1047">
        <v>2020</v>
      </c>
      <c r="C1047">
        <v>7</v>
      </c>
      <c r="D1047" t="s">
        <v>520</v>
      </c>
      <c r="E1047" s="40">
        <v>7349764963.0592299</v>
      </c>
      <c r="F1047" s="34">
        <v>58.595795763617502</v>
      </c>
      <c r="G1047" t="s">
        <v>462</v>
      </c>
    </row>
    <row r="1048" spans="1:7" x14ac:dyDescent="0.3">
      <c r="A1048">
        <v>1046</v>
      </c>
      <c r="B1048">
        <v>2020</v>
      </c>
      <c r="C1048">
        <v>7</v>
      </c>
      <c r="D1048" t="s">
        <v>521</v>
      </c>
      <c r="E1048" s="40">
        <v>2807295723.03092</v>
      </c>
      <c r="F1048" s="34">
        <v>7.9622321927538202</v>
      </c>
      <c r="G1048" t="s">
        <v>462</v>
      </c>
    </row>
    <row r="1049" spans="1:7" x14ac:dyDescent="0.3">
      <c r="A1049">
        <v>1047</v>
      </c>
      <c r="B1049">
        <v>2020</v>
      </c>
      <c r="C1049">
        <v>7</v>
      </c>
      <c r="D1049" t="s">
        <v>522</v>
      </c>
      <c r="E1049" s="40">
        <v>788418057.77379298</v>
      </c>
      <c r="F1049" s="34">
        <v>194.50975028542001</v>
      </c>
      <c r="G1049" t="s">
        <v>462</v>
      </c>
    </row>
    <row r="1050" spans="1:7" x14ac:dyDescent="0.3">
      <c r="A1050">
        <v>1048</v>
      </c>
      <c r="B1050">
        <v>2020</v>
      </c>
      <c r="C1050">
        <v>7</v>
      </c>
      <c r="D1050" t="s">
        <v>523</v>
      </c>
      <c r="E1050" s="40">
        <v>6157060053.8993101</v>
      </c>
      <c r="F1050" s="34">
        <v>26.783312468519998</v>
      </c>
      <c r="G1050" t="s">
        <v>462</v>
      </c>
    </row>
    <row r="1051" spans="1:7" x14ac:dyDescent="0.3">
      <c r="A1051">
        <v>1049</v>
      </c>
      <c r="B1051">
        <v>2020</v>
      </c>
      <c r="C1051">
        <v>7</v>
      </c>
      <c r="D1051" t="s">
        <v>524</v>
      </c>
      <c r="E1051" s="40">
        <v>1712578914.74523</v>
      </c>
      <c r="F1051" s="34">
        <v>66.142177309526801</v>
      </c>
      <c r="G1051" t="s">
        <v>462</v>
      </c>
    </row>
    <row r="1052" spans="1:7" x14ac:dyDescent="0.3">
      <c r="A1052">
        <v>1050</v>
      </c>
      <c r="B1052">
        <v>2020</v>
      </c>
      <c r="C1052">
        <v>7</v>
      </c>
      <c r="D1052" t="s">
        <v>525</v>
      </c>
      <c r="E1052" s="40">
        <v>1304389226.7879901</v>
      </c>
      <c r="F1052" s="34">
        <v>116.043935091164</v>
      </c>
      <c r="G1052" t="s">
        <v>462</v>
      </c>
    </row>
    <row r="1053" spans="1:7" x14ac:dyDescent="0.3">
      <c r="A1053">
        <v>1051</v>
      </c>
      <c r="B1053">
        <v>2020</v>
      </c>
      <c r="C1053">
        <v>7</v>
      </c>
      <c r="D1053" t="s">
        <v>526</v>
      </c>
      <c r="E1053" s="40">
        <v>1050405127.63638</v>
      </c>
      <c r="F1053" s="34">
        <v>86.335288992981503</v>
      </c>
      <c r="G1053" t="s">
        <v>462</v>
      </c>
    </row>
    <row r="1054" spans="1:7" x14ac:dyDescent="0.3">
      <c r="A1054">
        <v>1052</v>
      </c>
      <c r="B1054">
        <v>2020</v>
      </c>
      <c r="C1054">
        <v>7</v>
      </c>
      <c r="D1054" t="s">
        <v>527</v>
      </c>
      <c r="E1054" s="40">
        <v>4109588598.75948</v>
      </c>
      <c r="F1054" s="34">
        <v>98.788436845077399</v>
      </c>
      <c r="G1054" t="s">
        <v>462</v>
      </c>
    </row>
    <row r="1055" spans="1:7" x14ac:dyDescent="0.3">
      <c r="A1055">
        <v>1053</v>
      </c>
      <c r="B1055">
        <v>2020</v>
      </c>
      <c r="C1055">
        <v>7</v>
      </c>
      <c r="D1055" t="s">
        <v>528</v>
      </c>
      <c r="E1055" s="40">
        <v>187712077.197236</v>
      </c>
      <c r="F1055" s="34">
        <v>148.871176378641</v>
      </c>
      <c r="G1055" t="s">
        <v>462</v>
      </c>
    </row>
    <row r="1056" spans="1:7" x14ac:dyDescent="0.3">
      <c r="A1056">
        <v>1054</v>
      </c>
      <c r="B1056">
        <v>2020</v>
      </c>
      <c r="C1056">
        <v>8</v>
      </c>
      <c r="D1056" t="s">
        <v>495</v>
      </c>
      <c r="E1056" s="40">
        <v>538829451.73819995</v>
      </c>
      <c r="F1056" s="34">
        <v>59.426576908022099</v>
      </c>
      <c r="G1056" t="s">
        <v>462</v>
      </c>
    </row>
    <row r="1057" spans="1:7" x14ac:dyDescent="0.3">
      <c r="A1057">
        <v>1055</v>
      </c>
      <c r="B1057">
        <v>2020</v>
      </c>
      <c r="C1057">
        <v>8</v>
      </c>
      <c r="D1057" t="s">
        <v>496</v>
      </c>
      <c r="E1057" s="40">
        <v>329669436.07159501</v>
      </c>
      <c r="F1057" s="34">
        <v>24.504036551399601</v>
      </c>
      <c r="G1057" t="s">
        <v>462</v>
      </c>
    </row>
    <row r="1058" spans="1:7" x14ac:dyDescent="0.3">
      <c r="A1058">
        <v>1056</v>
      </c>
      <c r="B1058">
        <v>2020</v>
      </c>
      <c r="C1058">
        <v>8</v>
      </c>
      <c r="D1058" t="s">
        <v>497</v>
      </c>
      <c r="E1058" s="40">
        <v>477600716.67271</v>
      </c>
      <c r="F1058" s="34">
        <v>31.289479495320201</v>
      </c>
      <c r="G1058" t="s">
        <v>462</v>
      </c>
    </row>
    <row r="1059" spans="1:7" x14ac:dyDescent="0.3">
      <c r="A1059">
        <v>1057</v>
      </c>
      <c r="B1059">
        <v>2020</v>
      </c>
      <c r="C1059">
        <v>8</v>
      </c>
      <c r="D1059" t="s">
        <v>498</v>
      </c>
      <c r="E1059" s="40">
        <v>257796283.745581</v>
      </c>
      <c r="F1059" s="34">
        <v>19.498899629646399</v>
      </c>
      <c r="G1059" t="s">
        <v>462</v>
      </c>
    </row>
    <row r="1060" spans="1:7" x14ac:dyDescent="0.3">
      <c r="A1060">
        <v>1058</v>
      </c>
      <c r="B1060">
        <v>2020</v>
      </c>
      <c r="C1060">
        <v>8</v>
      </c>
      <c r="D1060" t="s">
        <v>499</v>
      </c>
      <c r="E1060" s="40">
        <v>833128860.04000998</v>
      </c>
      <c r="F1060" s="34">
        <v>16.003462663089401</v>
      </c>
      <c r="G1060" t="s">
        <v>462</v>
      </c>
    </row>
    <row r="1061" spans="1:7" x14ac:dyDescent="0.3">
      <c r="A1061">
        <v>1059</v>
      </c>
      <c r="B1061">
        <v>2020</v>
      </c>
      <c r="C1061">
        <v>8</v>
      </c>
      <c r="D1061" t="s">
        <v>500</v>
      </c>
      <c r="E1061" s="40">
        <v>700835369.21509898</v>
      </c>
      <c r="F1061" s="34">
        <v>10.6157756611665</v>
      </c>
      <c r="G1061" t="s">
        <v>462</v>
      </c>
    </row>
    <row r="1062" spans="1:7" x14ac:dyDescent="0.3">
      <c r="A1062">
        <v>1060</v>
      </c>
      <c r="B1062">
        <v>2020</v>
      </c>
      <c r="C1062">
        <v>8</v>
      </c>
      <c r="D1062" t="s">
        <v>501</v>
      </c>
      <c r="E1062" s="40">
        <v>1795071606.8408</v>
      </c>
      <c r="F1062" s="34">
        <v>1.7662143285618901</v>
      </c>
      <c r="G1062" t="s">
        <v>462</v>
      </c>
    </row>
    <row r="1063" spans="1:7" x14ac:dyDescent="0.3">
      <c r="A1063">
        <v>1061</v>
      </c>
      <c r="B1063">
        <v>2020</v>
      </c>
      <c r="C1063">
        <v>8</v>
      </c>
      <c r="D1063" t="s">
        <v>502</v>
      </c>
      <c r="E1063" s="40">
        <v>10046150688.1397</v>
      </c>
      <c r="F1063" s="34">
        <v>1.73175349774668</v>
      </c>
      <c r="G1063" t="s">
        <v>462</v>
      </c>
    </row>
    <row r="1064" spans="1:7" x14ac:dyDescent="0.3">
      <c r="A1064">
        <v>1062</v>
      </c>
      <c r="B1064">
        <v>2020</v>
      </c>
      <c r="C1064">
        <v>8</v>
      </c>
      <c r="D1064" t="s">
        <v>503</v>
      </c>
      <c r="E1064" s="40">
        <v>3161364612.4783401</v>
      </c>
      <c r="F1064" s="34">
        <v>2.09528914324226</v>
      </c>
      <c r="G1064" t="s">
        <v>462</v>
      </c>
    </row>
    <row r="1065" spans="1:7" x14ac:dyDescent="0.3">
      <c r="A1065">
        <v>1063</v>
      </c>
      <c r="B1065">
        <v>2020</v>
      </c>
      <c r="C1065">
        <v>8</v>
      </c>
      <c r="D1065" t="s">
        <v>504</v>
      </c>
      <c r="E1065" s="40">
        <v>314580284.56420898</v>
      </c>
      <c r="F1065" s="34">
        <v>41.091011995831899</v>
      </c>
      <c r="G1065" t="s">
        <v>462</v>
      </c>
    </row>
    <row r="1066" spans="1:7" x14ac:dyDescent="0.3">
      <c r="A1066">
        <v>1064</v>
      </c>
      <c r="B1066">
        <v>2020</v>
      </c>
      <c r="C1066">
        <v>8</v>
      </c>
      <c r="D1066" t="s">
        <v>505</v>
      </c>
      <c r="E1066" s="40">
        <v>396913777.44862098</v>
      </c>
      <c r="F1066" s="34">
        <v>21.453821250153101</v>
      </c>
      <c r="G1066" t="s">
        <v>462</v>
      </c>
    </row>
    <row r="1067" spans="1:7" x14ac:dyDescent="0.3">
      <c r="A1067">
        <v>1065</v>
      </c>
      <c r="B1067">
        <v>2020</v>
      </c>
      <c r="C1067">
        <v>8</v>
      </c>
      <c r="D1067" t="s">
        <v>506</v>
      </c>
      <c r="E1067" s="40">
        <v>811283882.05878198</v>
      </c>
      <c r="F1067" s="34">
        <v>7.6929652224228704</v>
      </c>
      <c r="G1067" t="s">
        <v>462</v>
      </c>
    </row>
    <row r="1068" spans="1:7" x14ac:dyDescent="0.3">
      <c r="A1068">
        <v>1066</v>
      </c>
      <c r="B1068">
        <v>2020</v>
      </c>
      <c r="C1068">
        <v>8</v>
      </c>
      <c r="D1068" t="s">
        <v>507</v>
      </c>
      <c r="E1068" s="40">
        <v>827356563.50408602</v>
      </c>
      <c r="F1068" s="34">
        <v>2.3549330507283801</v>
      </c>
      <c r="G1068" t="s">
        <v>462</v>
      </c>
    </row>
    <row r="1069" spans="1:7" x14ac:dyDescent="0.3">
      <c r="A1069">
        <v>1067</v>
      </c>
      <c r="B1069">
        <v>2020</v>
      </c>
      <c r="C1069">
        <v>8</v>
      </c>
      <c r="D1069" t="s">
        <v>508</v>
      </c>
      <c r="E1069" s="40">
        <v>4220946584.3996902</v>
      </c>
      <c r="F1069" s="34">
        <v>12.779093308101601</v>
      </c>
      <c r="G1069" t="s">
        <v>462</v>
      </c>
    </row>
    <row r="1070" spans="1:7" x14ac:dyDescent="0.3">
      <c r="A1070">
        <v>1068</v>
      </c>
      <c r="B1070">
        <v>2020</v>
      </c>
      <c r="C1070">
        <v>8</v>
      </c>
      <c r="D1070" t="s">
        <v>509</v>
      </c>
      <c r="E1070" s="40">
        <v>2959607197.2367201</v>
      </c>
      <c r="F1070" s="34">
        <v>32.139469088952403</v>
      </c>
      <c r="G1070" t="s">
        <v>462</v>
      </c>
    </row>
    <row r="1071" spans="1:7" x14ac:dyDescent="0.3">
      <c r="A1071">
        <v>1069</v>
      </c>
      <c r="B1071">
        <v>2020</v>
      </c>
      <c r="C1071">
        <v>8</v>
      </c>
      <c r="D1071" t="s">
        <v>511</v>
      </c>
      <c r="E1071" s="40">
        <v>2510603854.2291598</v>
      </c>
      <c r="F1071" s="34">
        <v>22.679056741021899</v>
      </c>
      <c r="G1071" t="s">
        <v>462</v>
      </c>
    </row>
    <row r="1072" spans="1:7" x14ac:dyDescent="0.3">
      <c r="A1072">
        <v>1070</v>
      </c>
      <c r="B1072">
        <v>2020</v>
      </c>
      <c r="C1072">
        <v>8</v>
      </c>
      <c r="D1072" t="s">
        <v>512</v>
      </c>
      <c r="E1072" s="40">
        <v>926083821.65156698</v>
      </c>
      <c r="F1072" s="34">
        <v>14.5708622536619</v>
      </c>
      <c r="G1072" t="s">
        <v>462</v>
      </c>
    </row>
    <row r="1073" spans="1:7" x14ac:dyDescent="0.3">
      <c r="A1073">
        <v>1071</v>
      </c>
      <c r="B1073">
        <v>2020</v>
      </c>
      <c r="C1073">
        <v>8</v>
      </c>
      <c r="D1073" t="s">
        <v>513</v>
      </c>
      <c r="E1073" s="40">
        <v>632285103.81478095</v>
      </c>
      <c r="F1073" s="34">
        <v>35.400019611731302</v>
      </c>
      <c r="G1073" t="s">
        <v>462</v>
      </c>
    </row>
    <row r="1074" spans="1:7" x14ac:dyDescent="0.3">
      <c r="A1074">
        <v>1072</v>
      </c>
      <c r="B1074">
        <v>2020</v>
      </c>
      <c r="C1074">
        <v>8</v>
      </c>
      <c r="E1074" s="40">
        <v>170397351.73281899</v>
      </c>
      <c r="F1074" s="34">
        <v>0</v>
      </c>
      <c r="G1074" t="s">
        <v>462</v>
      </c>
    </row>
    <row r="1075" spans="1:7" x14ac:dyDescent="0.3">
      <c r="A1075">
        <v>1073</v>
      </c>
      <c r="B1075">
        <v>2020</v>
      </c>
      <c r="C1075">
        <v>8</v>
      </c>
      <c r="D1075" t="s">
        <v>514</v>
      </c>
      <c r="E1075" s="40">
        <v>892140772.56039798</v>
      </c>
      <c r="F1075" s="34">
        <v>1.21596854012692</v>
      </c>
      <c r="G1075" t="s">
        <v>462</v>
      </c>
    </row>
    <row r="1076" spans="1:7" x14ac:dyDescent="0.3">
      <c r="A1076">
        <v>1074</v>
      </c>
      <c r="B1076">
        <v>2020</v>
      </c>
      <c r="C1076">
        <v>8</v>
      </c>
      <c r="D1076" t="s">
        <v>515</v>
      </c>
      <c r="E1076" s="40">
        <v>879882403.52739799</v>
      </c>
      <c r="F1076" s="34">
        <v>4.5719201388634403</v>
      </c>
      <c r="G1076" t="s">
        <v>462</v>
      </c>
    </row>
    <row r="1077" spans="1:7" x14ac:dyDescent="0.3">
      <c r="A1077">
        <v>1075</v>
      </c>
      <c r="B1077">
        <v>2020</v>
      </c>
      <c r="C1077">
        <v>8</v>
      </c>
      <c r="D1077" t="s">
        <v>516</v>
      </c>
      <c r="E1077" s="40">
        <v>807895918.10077405</v>
      </c>
      <c r="F1077" s="34">
        <v>5.7412655523494696</v>
      </c>
      <c r="G1077" t="s">
        <v>462</v>
      </c>
    </row>
    <row r="1078" spans="1:7" x14ac:dyDescent="0.3">
      <c r="A1078">
        <v>1076</v>
      </c>
      <c r="B1078">
        <v>2020</v>
      </c>
      <c r="C1078">
        <v>8</v>
      </c>
      <c r="D1078" t="s">
        <v>517</v>
      </c>
      <c r="E1078" s="40">
        <v>572891135.03383696</v>
      </c>
      <c r="F1078" s="34">
        <v>4.1243892618900002</v>
      </c>
      <c r="G1078" t="s">
        <v>462</v>
      </c>
    </row>
    <row r="1079" spans="1:7" x14ac:dyDescent="0.3">
      <c r="A1079">
        <v>1077</v>
      </c>
      <c r="B1079">
        <v>2020</v>
      </c>
      <c r="C1079">
        <v>8</v>
      </c>
      <c r="D1079" t="s">
        <v>518</v>
      </c>
      <c r="E1079" s="40">
        <v>674208960.326653</v>
      </c>
      <c r="F1079" s="34">
        <v>7.7518063019510102</v>
      </c>
      <c r="G1079" t="s">
        <v>462</v>
      </c>
    </row>
    <row r="1080" spans="1:7" x14ac:dyDescent="0.3">
      <c r="A1080">
        <v>1078</v>
      </c>
      <c r="B1080">
        <v>2020</v>
      </c>
      <c r="C1080">
        <v>8</v>
      </c>
      <c r="D1080" t="s">
        <v>519</v>
      </c>
      <c r="E1080" s="40">
        <v>6302144122.2382202</v>
      </c>
      <c r="F1080" s="34">
        <v>10.6353344801371</v>
      </c>
      <c r="G1080" t="s">
        <v>462</v>
      </c>
    </row>
    <row r="1081" spans="1:7" x14ac:dyDescent="0.3">
      <c r="A1081">
        <v>1079</v>
      </c>
      <c r="B1081">
        <v>2020</v>
      </c>
      <c r="C1081">
        <v>8</v>
      </c>
      <c r="D1081" t="s">
        <v>520</v>
      </c>
      <c r="E1081" s="40">
        <v>7349764963.0592299</v>
      </c>
      <c r="F1081" s="34">
        <v>27.176550910887201</v>
      </c>
      <c r="G1081" t="s">
        <v>462</v>
      </c>
    </row>
    <row r="1082" spans="1:7" x14ac:dyDescent="0.3">
      <c r="A1082">
        <v>1080</v>
      </c>
      <c r="B1082">
        <v>2020</v>
      </c>
      <c r="C1082">
        <v>8</v>
      </c>
      <c r="D1082" t="s">
        <v>521</v>
      </c>
      <c r="E1082" s="40">
        <v>2807295723.03092</v>
      </c>
      <c r="F1082" s="34">
        <v>11.238526688280601</v>
      </c>
      <c r="G1082" t="s">
        <v>462</v>
      </c>
    </row>
    <row r="1083" spans="1:7" x14ac:dyDescent="0.3">
      <c r="A1083">
        <v>1081</v>
      </c>
      <c r="B1083">
        <v>2020</v>
      </c>
      <c r="C1083">
        <v>8</v>
      </c>
      <c r="D1083" t="s">
        <v>522</v>
      </c>
      <c r="E1083" s="40">
        <v>788418057.77379298</v>
      </c>
      <c r="F1083" s="34">
        <v>52.530424524535199</v>
      </c>
      <c r="G1083" t="s">
        <v>462</v>
      </c>
    </row>
    <row r="1084" spans="1:7" x14ac:dyDescent="0.3">
      <c r="A1084">
        <v>1082</v>
      </c>
      <c r="B1084">
        <v>2020</v>
      </c>
      <c r="C1084">
        <v>8</v>
      </c>
      <c r="D1084" t="s">
        <v>523</v>
      </c>
      <c r="E1084" s="40">
        <v>6157060053.8993101</v>
      </c>
      <c r="F1084" s="34">
        <v>26.4676566402992</v>
      </c>
      <c r="G1084" t="s">
        <v>462</v>
      </c>
    </row>
    <row r="1085" spans="1:7" x14ac:dyDescent="0.3">
      <c r="A1085">
        <v>1083</v>
      </c>
      <c r="B1085">
        <v>2020</v>
      </c>
      <c r="C1085">
        <v>8</v>
      </c>
      <c r="D1085" t="s">
        <v>524</v>
      </c>
      <c r="E1085" s="40">
        <v>1712578914.74523</v>
      </c>
      <c r="F1085" s="34">
        <v>50.688949009451299</v>
      </c>
      <c r="G1085" t="s">
        <v>462</v>
      </c>
    </row>
    <row r="1086" spans="1:7" x14ac:dyDescent="0.3">
      <c r="A1086">
        <v>1084</v>
      </c>
      <c r="B1086">
        <v>2020</v>
      </c>
      <c r="C1086">
        <v>8</v>
      </c>
      <c r="D1086" t="s">
        <v>525</v>
      </c>
      <c r="E1086" s="40">
        <v>1304389226.7879901</v>
      </c>
      <c r="F1086" s="34">
        <v>45.807948720341003</v>
      </c>
      <c r="G1086" t="s">
        <v>462</v>
      </c>
    </row>
    <row r="1087" spans="1:7" x14ac:dyDescent="0.3">
      <c r="A1087">
        <v>1085</v>
      </c>
      <c r="B1087">
        <v>2020</v>
      </c>
      <c r="C1087">
        <v>8</v>
      </c>
      <c r="D1087" t="s">
        <v>526</v>
      </c>
      <c r="E1087" s="40">
        <v>1050405127.63638</v>
      </c>
      <c r="F1087" s="34">
        <v>52.448726487376703</v>
      </c>
      <c r="G1087" t="s">
        <v>462</v>
      </c>
    </row>
    <row r="1088" spans="1:7" x14ac:dyDescent="0.3">
      <c r="A1088">
        <v>1086</v>
      </c>
      <c r="B1088">
        <v>2020</v>
      </c>
      <c r="C1088">
        <v>8</v>
      </c>
      <c r="D1088" t="s">
        <v>527</v>
      </c>
      <c r="E1088" s="40">
        <v>4109588598.75948</v>
      </c>
      <c r="F1088" s="34">
        <v>45.588424178667601</v>
      </c>
      <c r="G1088" t="s">
        <v>462</v>
      </c>
    </row>
    <row r="1089" spans="1:7" x14ac:dyDescent="0.3">
      <c r="A1089">
        <v>1087</v>
      </c>
      <c r="B1089">
        <v>2020</v>
      </c>
      <c r="C1089">
        <v>8</v>
      </c>
      <c r="D1089" t="s">
        <v>528</v>
      </c>
      <c r="E1089" s="40">
        <v>187712077.197236</v>
      </c>
      <c r="F1089" s="34">
        <v>64.709556661674398</v>
      </c>
      <c r="G1089" t="s">
        <v>462</v>
      </c>
    </row>
    <row r="1090" spans="1:7" x14ac:dyDescent="0.3">
      <c r="A1090">
        <v>1088</v>
      </c>
      <c r="B1090">
        <v>2020</v>
      </c>
      <c r="C1090">
        <v>9</v>
      </c>
      <c r="D1090" t="s">
        <v>495</v>
      </c>
      <c r="E1090" s="40">
        <v>538829451.73819995</v>
      </c>
      <c r="F1090" s="34">
        <v>70.868887982714895</v>
      </c>
      <c r="G1090" t="s">
        <v>462</v>
      </c>
    </row>
    <row r="1091" spans="1:7" x14ac:dyDescent="0.3">
      <c r="A1091">
        <v>1089</v>
      </c>
      <c r="B1091">
        <v>2020</v>
      </c>
      <c r="C1091">
        <v>9</v>
      </c>
      <c r="D1091" t="s">
        <v>496</v>
      </c>
      <c r="E1091" s="40">
        <v>329669436.07159501</v>
      </c>
      <c r="F1091" s="34">
        <v>37.705747756688602</v>
      </c>
      <c r="G1091" t="s">
        <v>462</v>
      </c>
    </row>
    <row r="1092" spans="1:7" x14ac:dyDescent="0.3">
      <c r="A1092">
        <v>1090</v>
      </c>
      <c r="B1092">
        <v>2020</v>
      </c>
      <c r="C1092">
        <v>9</v>
      </c>
      <c r="D1092" t="s">
        <v>497</v>
      </c>
      <c r="E1092" s="40">
        <v>477600716.67271</v>
      </c>
      <c r="F1092" s="34">
        <v>42.6006619136406</v>
      </c>
      <c r="G1092" t="s">
        <v>462</v>
      </c>
    </row>
    <row r="1093" spans="1:7" x14ac:dyDescent="0.3">
      <c r="A1093">
        <v>1091</v>
      </c>
      <c r="B1093">
        <v>2020</v>
      </c>
      <c r="C1093">
        <v>9</v>
      </c>
      <c r="D1093" t="s">
        <v>498</v>
      </c>
      <c r="E1093" s="40">
        <v>257796283.745581</v>
      </c>
      <c r="F1093" s="34">
        <v>34.412633021780003</v>
      </c>
      <c r="G1093" t="s">
        <v>462</v>
      </c>
    </row>
    <row r="1094" spans="1:7" x14ac:dyDescent="0.3">
      <c r="A1094">
        <v>1092</v>
      </c>
      <c r="B1094">
        <v>2020</v>
      </c>
      <c r="C1094">
        <v>9</v>
      </c>
      <c r="D1094" t="s">
        <v>499</v>
      </c>
      <c r="E1094" s="40">
        <v>833128860.04000998</v>
      </c>
      <c r="F1094" s="34">
        <v>31.701442204623199</v>
      </c>
      <c r="G1094" t="s">
        <v>462</v>
      </c>
    </row>
    <row r="1095" spans="1:7" x14ac:dyDescent="0.3">
      <c r="A1095">
        <v>1093</v>
      </c>
      <c r="B1095">
        <v>2020</v>
      </c>
      <c r="C1095">
        <v>9</v>
      </c>
      <c r="D1095" t="s">
        <v>500</v>
      </c>
      <c r="E1095" s="40">
        <v>700835369.21509898</v>
      </c>
      <c r="F1095" s="34">
        <v>27.3600383020006</v>
      </c>
      <c r="G1095" t="s">
        <v>462</v>
      </c>
    </row>
    <row r="1096" spans="1:7" x14ac:dyDescent="0.3">
      <c r="A1096">
        <v>1094</v>
      </c>
      <c r="B1096">
        <v>2020</v>
      </c>
      <c r="C1096">
        <v>9</v>
      </c>
      <c r="D1096" t="s">
        <v>501</v>
      </c>
      <c r="E1096" s="40">
        <v>1795071606.8408</v>
      </c>
      <c r="F1096" s="34">
        <v>17.1379866456504</v>
      </c>
      <c r="G1096" t="s">
        <v>462</v>
      </c>
    </row>
    <row r="1097" spans="1:7" x14ac:dyDescent="0.3">
      <c r="A1097">
        <v>1095</v>
      </c>
      <c r="B1097">
        <v>2020</v>
      </c>
      <c r="C1097">
        <v>9</v>
      </c>
      <c r="D1097" t="s">
        <v>502</v>
      </c>
      <c r="E1097" s="40">
        <v>10046150688.1397</v>
      </c>
      <c r="F1097" s="34">
        <v>2.5547314031936499</v>
      </c>
      <c r="G1097" t="s">
        <v>462</v>
      </c>
    </row>
    <row r="1098" spans="1:7" x14ac:dyDescent="0.3">
      <c r="A1098">
        <v>1096</v>
      </c>
      <c r="B1098">
        <v>2020</v>
      </c>
      <c r="C1098">
        <v>9</v>
      </c>
      <c r="D1098" t="s">
        <v>503</v>
      </c>
      <c r="E1098" s="40">
        <v>3161364612.4783401</v>
      </c>
      <c r="F1098" s="34">
        <v>1.2790613818149399</v>
      </c>
      <c r="G1098" t="s">
        <v>462</v>
      </c>
    </row>
    <row r="1099" spans="1:7" x14ac:dyDescent="0.3">
      <c r="A1099">
        <v>1097</v>
      </c>
      <c r="B1099">
        <v>2020</v>
      </c>
      <c r="C1099">
        <v>9</v>
      </c>
      <c r="D1099" t="s">
        <v>504</v>
      </c>
      <c r="E1099" s="40">
        <v>314580284.56420898</v>
      </c>
      <c r="F1099" s="34">
        <v>48.686045528127401</v>
      </c>
      <c r="G1099" t="s">
        <v>462</v>
      </c>
    </row>
    <row r="1100" spans="1:7" x14ac:dyDescent="0.3">
      <c r="A1100">
        <v>1098</v>
      </c>
      <c r="B1100">
        <v>2020</v>
      </c>
      <c r="C1100">
        <v>9</v>
      </c>
      <c r="D1100" t="s">
        <v>505</v>
      </c>
      <c r="E1100" s="40">
        <v>396913777.44862098</v>
      </c>
      <c r="F1100" s="34">
        <v>32.392150133496898</v>
      </c>
      <c r="G1100" t="s">
        <v>462</v>
      </c>
    </row>
    <row r="1101" spans="1:7" x14ac:dyDescent="0.3">
      <c r="A1101">
        <v>1099</v>
      </c>
      <c r="B1101">
        <v>2020</v>
      </c>
      <c r="C1101">
        <v>9</v>
      </c>
      <c r="D1101" t="s">
        <v>506</v>
      </c>
      <c r="E1101" s="40">
        <v>811283882.05878198</v>
      </c>
      <c r="F1101" s="34">
        <v>4.1232435879234597</v>
      </c>
      <c r="G1101" t="s">
        <v>462</v>
      </c>
    </row>
    <row r="1102" spans="1:7" x14ac:dyDescent="0.3">
      <c r="A1102">
        <v>1100</v>
      </c>
      <c r="B1102">
        <v>2020</v>
      </c>
      <c r="C1102">
        <v>9</v>
      </c>
      <c r="D1102" t="s">
        <v>507</v>
      </c>
      <c r="E1102" s="40">
        <v>827356563.50408602</v>
      </c>
      <c r="F1102" s="34">
        <v>0.469921346398331</v>
      </c>
      <c r="G1102" t="s">
        <v>462</v>
      </c>
    </row>
    <row r="1103" spans="1:7" x14ac:dyDescent="0.3">
      <c r="A1103">
        <v>1101</v>
      </c>
      <c r="B1103">
        <v>2020</v>
      </c>
      <c r="C1103">
        <v>9</v>
      </c>
      <c r="D1103" t="s">
        <v>508</v>
      </c>
      <c r="E1103" s="40">
        <v>4220946584.3996902</v>
      </c>
      <c r="F1103" s="34">
        <v>14.1290381061761</v>
      </c>
      <c r="G1103" t="s">
        <v>462</v>
      </c>
    </row>
    <row r="1104" spans="1:7" x14ac:dyDescent="0.3">
      <c r="A1104">
        <v>1102</v>
      </c>
      <c r="B1104">
        <v>2020</v>
      </c>
      <c r="C1104">
        <v>9</v>
      </c>
      <c r="D1104" t="s">
        <v>509</v>
      </c>
      <c r="E1104" s="40">
        <v>2959607197.2367201</v>
      </c>
      <c r="F1104" s="34">
        <v>40.3500744427242</v>
      </c>
      <c r="G1104" t="s">
        <v>462</v>
      </c>
    </row>
    <row r="1105" spans="1:7" x14ac:dyDescent="0.3">
      <c r="A1105">
        <v>1103</v>
      </c>
      <c r="B1105">
        <v>2020</v>
      </c>
      <c r="C1105">
        <v>9</v>
      </c>
      <c r="D1105" t="s">
        <v>511</v>
      </c>
      <c r="E1105" s="40">
        <v>2510603854.2291598</v>
      </c>
      <c r="F1105" s="34">
        <v>37.091723089679903</v>
      </c>
      <c r="G1105" t="s">
        <v>462</v>
      </c>
    </row>
    <row r="1106" spans="1:7" x14ac:dyDescent="0.3">
      <c r="A1106">
        <v>1104</v>
      </c>
      <c r="B1106">
        <v>2020</v>
      </c>
      <c r="C1106">
        <v>9</v>
      </c>
      <c r="D1106" t="s">
        <v>512</v>
      </c>
      <c r="E1106" s="40">
        <v>926083821.65156698</v>
      </c>
      <c r="F1106" s="34">
        <v>27.454621704785499</v>
      </c>
      <c r="G1106" t="s">
        <v>462</v>
      </c>
    </row>
    <row r="1107" spans="1:7" x14ac:dyDescent="0.3">
      <c r="A1107">
        <v>1105</v>
      </c>
      <c r="B1107">
        <v>2020</v>
      </c>
      <c r="C1107">
        <v>9</v>
      </c>
      <c r="D1107" t="s">
        <v>513</v>
      </c>
      <c r="E1107" s="40">
        <v>632285103.81478095</v>
      </c>
      <c r="F1107" s="34">
        <v>48.391221346473401</v>
      </c>
      <c r="G1107" t="s">
        <v>462</v>
      </c>
    </row>
    <row r="1108" spans="1:7" x14ac:dyDescent="0.3">
      <c r="A1108">
        <v>1106</v>
      </c>
      <c r="B1108">
        <v>2020</v>
      </c>
      <c r="C1108">
        <v>9</v>
      </c>
      <c r="E1108" s="40">
        <v>170397351.73281899</v>
      </c>
      <c r="F1108" s="34">
        <v>1.4742872850083701E-4</v>
      </c>
      <c r="G1108" t="s">
        <v>462</v>
      </c>
    </row>
    <row r="1109" spans="1:7" x14ac:dyDescent="0.3">
      <c r="A1109">
        <v>1107</v>
      </c>
      <c r="B1109">
        <v>2020</v>
      </c>
      <c r="C1109">
        <v>9</v>
      </c>
      <c r="D1109" t="s">
        <v>514</v>
      </c>
      <c r="E1109" s="40">
        <v>892140772.56039798</v>
      </c>
      <c r="F1109" s="34">
        <v>12.8743291628597</v>
      </c>
      <c r="G1109" t="s">
        <v>462</v>
      </c>
    </row>
    <row r="1110" spans="1:7" x14ac:dyDescent="0.3">
      <c r="A1110">
        <v>1108</v>
      </c>
      <c r="B1110">
        <v>2020</v>
      </c>
      <c r="C1110">
        <v>9</v>
      </c>
      <c r="D1110" t="s">
        <v>515</v>
      </c>
      <c r="E1110" s="40">
        <v>879882403.52739799</v>
      </c>
      <c r="F1110" s="34">
        <v>5.7921620946999397</v>
      </c>
      <c r="G1110" t="s">
        <v>462</v>
      </c>
    </row>
    <row r="1111" spans="1:7" x14ac:dyDescent="0.3">
      <c r="A1111">
        <v>1109</v>
      </c>
      <c r="B1111">
        <v>2020</v>
      </c>
      <c r="C1111">
        <v>9</v>
      </c>
      <c r="D1111" t="s">
        <v>516</v>
      </c>
      <c r="E1111" s="40">
        <v>807895918.10077405</v>
      </c>
      <c r="F1111" s="34">
        <v>2.6000527384490502</v>
      </c>
      <c r="G1111" t="s">
        <v>462</v>
      </c>
    </row>
    <row r="1112" spans="1:7" x14ac:dyDescent="0.3">
      <c r="A1112">
        <v>1110</v>
      </c>
      <c r="B1112">
        <v>2020</v>
      </c>
      <c r="C1112">
        <v>9</v>
      </c>
      <c r="D1112" t="s">
        <v>517</v>
      </c>
      <c r="E1112" s="40">
        <v>572891135.03383696</v>
      </c>
      <c r="F1112" s="34">
        <v>2.1667210229526899</v>
      </c>
      <c r="G1112" t="s">
        <v>462</v>
      </c>
    </row>
    <row r="1113" spans="1:7" x14ac:dyDescent="0.3">
      <c r="A1113">
        <v>1111</v>
      </c>
      <c r="B1113">
        <v>2020</v>
      </c>
      <c r="C1113">
        <v>9</v>
      </c>
      <c r="D1113" t="s">
        <v>518</v>
      </c>
      <c r="E1113" s="40">
        <v>674208960.326653</v>
      </c>
      <c r="F1113" s="34">
        <v>8.3059771990599902</v>
      </c>
      <c r="G1113" t="s">
        <v>462</v>
      </c>
    </row>
    <row r="1114" spans="1:7" x14ac:dyDescent="0.3">
      <c r="A1114">
        <v>1112</v>
      </c>
      <c r="B1114">
        <v>2020</v>
      </c>
      <c r="C1114">
        <v>9</v>
      </c>
      <c r="D1114" t="s">
        <v>519</v>
      </c>
      <c r="E1114" s="40">
        <v>6302144122.2382202</v>
      </c>
      <c r="F1114" s="34">
        <v>11.874492139724</v>
      </c>
      <c r="G1114" t="s">
        <v>462</v>
      </c>
    </row>
    <row r="1115" spans="1:7" x14ac:dyDescent="0.3">
      <c r="A1115">
        <v>1113</v>
      </c>
      <c r="B1115">
        <v>2020</v>
      </c>
      <c r="C1115">
        <v>9</v>
      </c>
      <c r="D1115" t="s">
        <v>520</v>
      </c>
      <c r="E1115" s="40">
        <v>7349764963.0592299</v>
      </c>
      <c r="F1115" s="34">
        <v>43.975019616665499</v>
      </c>
      <c r="G1115" t="s">
        <v>462</v>
      </c>
    </row>
    <row r="1116" spans="1:7" x14ac:dyDescent="0.3">
      <c r="A1116">
        <v>1114</v>
      </c>
      <c r="B1116">
        <v>2020</v>
      </c>
      <c r="C1116">
        <v>9</v>
      </c>
      <c r="D1116" t="s">
        <v>521</v>
      </c>
      <c r="E1116" s="40">
        <v>2807295723.03092</v>
      </c>
      <c r="F1116" s="34">
        <v>16.7846597303216</v>
      </c>
      <c r="G1116" t="s">
        <v>462</v>
      </c>
    </row>
    <row r="1117" spans="1:7" x14ac:dyDescent="0.3">
      <c r="A1117">
        <v>1115</v>
      </c>
      <c r="B1117">
        <v>2020</v>
      </c>
      <c r="C1117">
        <v>9</v>
      </c>
      <c r="D1117" t="s">
        <v>522</v>
      </c>
      <c r="E1117" s="40">
        <v>788418057.77379298</v>
      </c>
      <c r="F1117" s="34">
        <v>41.049079328821499</v>
      </c>
      <c r="G1117" t="s">
        <v>462</v>
      </c>
    </row>
    <row r="1118" spans="1:7" x14ac:dyDescent="0.3">
      <c r="A1118">
        <v>1116</v>
      </c>
      <c r="B1118">
        <v>2020</v>
      </c>
      <c r="C1118">
        <v>9</v>
      </c>
      <c r="D1118" t="s">
        <v>523</v>
      </c>
      <c r="E1118" s="40">
        <v>6157060053.8993101</v>
      </c>
      <c r="F1118" s="34">
        <v>28.501145536593899</v>
      </c>
      <c r="G1118" t="s">
        <v>462</v>
      </c>
    </row>
    <row r="1119" spans="1:7" x14ac:dyDescent="0.3">
      <c r="A1119">
        <v>1117</v>
      </c>
      <c r="B1119">
        <v>2020</v>
      </c>
      <c r="C1119">
        <v>9</v>
      </c>
      <c r="D1119" t="s">
        <v>524</v>
      </c>
      <c r="E1119" s="40">
        <v>1712578914.74523</v>
      </c>
      <c r="F1119" s="34">
        <v>40.469292939627202</v>
      </c>
      <c r="G1119" t="s">
        <v>462</v>
      </c>
    </row>
    <row r="1120" spans="1:7" x14ac:dyDescent="0.3">
      <c r="A1120">
        <v>1118</v>
      </c>
      <c r="B1120">
        <v>2020</v>
      </c>
      <c r="C1120">
        <v>9</v>
      </c>
      <c r="D1120" t="s">
        <v>525</v>
      </c>
      <c r="E1120" s="40">
        <v>1304389226.7879901</v>
      </c>
      <c r="F1120" s="34">
        <v>57.832394707803502</v>
      </c>
      <c r="G1120" t="s">
        <v>462</v>
      </c>
    </row>
    <row r="1121" spans="1:7" x14ac:dyDescent="0.3">
      <c r="A1121">
        <v>1119</v>
      </c>
      <c r="B1121">
        <v>2020</v>
      </c>
      <c r="C1121">
        <v>9</v>
      </c>
      <c r="D1121" t="s">
        <v>526</v>
      </c>
      <c r="E1121" s="40">
        <v>1050405127.63638</v>
      </c>
      <c r="F1121" s="34">
        <v>74.8214969724051</v>
      </c>
      <c r="G1121" t="s">
        <v>462</v>
      </c>
    </row>
    <row r="1122" spans="1:7" x14ac:dyDescent="0.3">
      <c r="A1122">
        <v>1120</v>
      </c>
      <c r="B1122">
        <v>2020</v>
      </c>
      <c r="C1122">
        <v>9</v>
      </c>
      <c r="D1122" t="s">
        <v>527</v>
      </c>
      <c r="E1122" s="40">
        <v>4109588598.75948</v>
      </c>
      <c r="F1122" s="34">
        <v>93.814003088172001</v>
      </c>
      <c r="G1122" t="s">
        <v>462</v>
      </c>
    </row>
    <row r="1123" spans="1:7" x14ac:dyDescent="0.3">
      <c r="A1123">
        <v>1121</v>
      </c>
      <c r="B1123">
        <v>2020</v>
      </c>
      <c r="C1123">
        <v>9</v>
      </c>
      <c r="D1123" t="s">
        <v>528</v>
      </c>
      <c r="E1123" s="40">
        <v>187712077.197236</v>
      </c>
      <c r="F1123" s="34">
        <v>66.809865098106499</v>
      </c>
      <c r="G1123" t="s">
        <v>462</v>
      </c>
    </row>
    <row r="1124" spans="1:7" x14ac:dyDescent="0.3">
      <c r="A1124">
        <v>1122</v>
      </c>
      <c r="B1124">
        <v>2020</v>
      </c>
      <c r="C1124">
        <v>10</v>
      </c>
      <c r="D1124" t="s">
        <v>495</v>
      </c>
      <c r="E1124" s="40">
        <v>538829451.73819995</v>
      </c>
      <c r="F1124" s="34">
        <v>165.46878613143701</v>
      </c>
      <c r="G1124" t="s">
        <v>462</v>
      </c>
    </row>
    <row r="1125" spans="1:7" x14ac:dyDescent="0.3">
      <c r="A1125">
        <v>1123</v>
      </c>
      <c r="B1125">
        <v>2020</v>
      </c>
      <c r="C1125">
        <v>10</v>
      </c>
      <c r="D1125" t="s">
        <v>496</v>
      </c>
      <c r="E1125" s="40">
        <v>329669436.07159501</v>
      </c>
      <c r="F1125" s="34">
        <v>76.767848040292606</v>
      </c>
      <c r="G1125" t="s">
        <v>462</v>
      </c>
    </row>
    <row r="1126" spans="1:7" x14ac:dyDescent="0.3">
      <c r="A1126">
        <v>1124</v>
      </c>
      <c r="B1126">
        <v>2020</v>
      </c>
      <c r="C1126">
        <v>10</v>
      </c>
      <c r="D1126" t="s">
        <v>497</v>
      </c>
      <c r="E1126" s="40">
        <v>477600716.67271</v>
      </c>
      <c r="F1126" s="34">
        <v>82.5656550118307</v>
      </c>
      <c r="G1126" t="s">
        <v>462</v>
      </c>
    </row>
    <row r="1127" spans="1:7" x14ac:dyDescent="0.3">
      <c r="A1127">
        <v>1125</v>
      </c>
      <c r="B1127">
        <v>2020</v>
      </c>
      <c r="C1127">
        <v>10</v>
      </c>
      <c r="D1127" t="s">
        <v>498</v>
      </c>
      <c r="E1127" s="40">
        <v>257796283.745581</v>
      </c>
      <c r="F1127" s="34">
        <v>60.291924881862698</v>
      </c>
      <c r="G1127" t="s">
        <v>462</v>
      </c>
    </row>
    <row r="1128" spans="1:7" x14ac:dyDescent="0.3">
      <c r="A1128">
        <v>1126</v>
      </c>
      <c r="B1128">
        <v>2020</v>
      </c>
      <c r="C1128">
        <v>10</v>
      </c>
      <c r="D1128" t="s">
        <v>499</v>
      </c>
      <c r="E1128" s="40">
        <v>833128860.04000998</v>
      </c>
      <c r="F1128" s="34">
        <v>51.647541514535803</v>
      </c>
      <c r="G1128" t="s">
        <v>462</v>
      </c>
    </row>
    <row r="1129" spans="1:7" x14ac:dyDescent="0.3">
      <c r="A1129">
        <v>1127</v>
      </c>
      <c r="B1129">
        <v>2020</v>
      </c>
      <c r="C1129">
        <v>10</v>
      </c>
      <c r="D1129" t="s">
        <v>500</v>
      </c>
      <c r="E1129" s="40">
        <v>700835369.21509898</v>
      </c>
      <c r="F1129" s="34">
        <v>40.176909241238597</v>
      </c>
      <c r="G1129" t="s">
        <v>462</v>
      </c>
    </row>
    <row r="1130" spans="1:7" x14ac:dyDescent="0.3">
      <c r="A1130">
        <v>1128</v>
      </c>
      <c r="B1130">
        <v>2020</v>
      </c>
      <c r="C1130">
        <v>10</v>
      </c>
      <c r="D1130" t="s">
        <v>501</v>
      </c>
      <c r="E1130" s="40">
        <v>1795071606.8408</v>
      </c>
      <c r="F1130" s="34">
        <v>27.746619286308</v>
      </c>
      <c r="G1130" t="s">
        <v>462</v>
      </c>
    </row>
    <row r="1131" spans="1:7" x14ac:dyDescent="0.3">
      <c r="A1131">
        <v>1129</v>
      </c>
      <c r="B1131">
        <v>2020</v>
      </c>
      <c r="C1131">
        <v>10</v>
      </c>
      <c r="D1131" t="s">
        <v>502</v>
      </c>
      <c r="E1131" s="40">
        <v>10046150688.1397</v>
      </c>
      <c r="F1131" s="34">
        <v>16.594615636712199</v>
      </c>
      <c r="G1131" t="s">
        <v>462</v>
      </c>
    </row>
    <row r="1132" spans="1:7" x14ac:dyDescent="0.3">
      <c r="A1132">
        <v>1130</v>
      </c>
      <c r="B1132">
        <v>2020</v>
      </c>
      <c r="C1132">
        <v>10</v>
      </c>
      <c r="D1132" t="s">
        <v>503</v>
      </c>
      <c r="E1132" s="40">
        <v>3161364612.4783401</v>
      </c>
      <c r="F1132" s="34">
        <v>13.330440517699699</v>
      </c>
      <c r="G1132" t="s">
        <v>462</v>
      </c>
    </row>
    <row r="1133" spans="1:7" x14ac:dyDescent="0.3">
      <c r="A1133">
        <v>1131</v>
      </c>
      <c r="B1133">
        <v>2020</v>
      </c>
      <c r="C1133">
        <v>10</v>
      </c>
      <c r="D1133" t="s">
        <v>504</v>
      </c>
      <c r="E1133" s="40">
        <v>314580284.56420898</v>
      </c>
      <c r="F1133" s="34">
        <v>134.157442127922</v>
      </c>
      <c r="G1133" t="s">
        <v>462</v>
      </c>
    </row>
    <row r="1134" spans="1:7" x14ac:dyDescent="0.3">
      <c r="A1134">
        <v>1132</v>
      </c>
      <c r="B1134">
        <v>2020</v>
      </c>
      <c r="C1134">
        <v>10</v>
      </c>
      <c r="D1134" t="s">
        <v>505</v>
      </c>
      <c r="E1134" s="40">
        <v>396913777.44862098</v>
      </c>
      <c r="F1134" s="34">
        <v>79.421206220607601</v>
      </c>
      <c r="G1134" t="s">
        <v>462</v>
      </c>
    </row>
    <row r="1135" spans="1:7" x14ac:dyDescent="0.3">
      <c r="A1135">
        <v>1133</v>
      </c>
      <c r="B1135">
        <v>2020</v>
      </c>
      <c r="C1135">
        <v>10</v>
      </c>
      <c r="D1135" t="s">
        <v>506</v>
      </c>
      <c r="E1135" s="40">
        <v>811283882.05878198</v>
      </c>
      <c r="F1135" s="34">
        <v>41.142947048322597</v>
      </c>
      <c r="G1135" t="s">
        <v>462</v>
      </c>
    </row>
    <row r="1136" spans="1:7" x14ac:dyDescent="0.3">
      <c r="A1136">
        <v>1134</v>
      </c>
      <c r="B1136">
        <v>2020</v>
      </c>
      <c r="C1136">
        <v>10</v>
      </c>
      <c r="D1136" t="s">
        <v>507</v>
      </c>
      <c r="E1136" s="40">
        <v>827356563.50408602</v>
      </c>
      <c r="F1136" s="34">
        <v>28.0976454751125</v>
      </c>
      <c r="G1136" t="s">
        <v>462</v>
      </c>
    </row>
    <row r="1137" spans="1:7" x14ac:dyDescent="0.3">
      <c r="A1137">
        <v>1135</v>
      </c>
      <c r="B1137">
        <v>2020</v>
      </c>
      <c r="C1137">
        <v>10</v>
      </c>
      <c r="D1137" t="s">
        <v>508</v>
      </c>
      <c r="E1137" s="40">
        <v>4220946584.3996902</v>
      </c>
      <c r="F1137" s="34">
        <v>13.0738512135362</v>
      </c>
      <c r="G1137" t="s">
        <v>462</v>
      </c>
    </row>
    <row r="1138" spans="1:7" x14ac:dyDescent="0.3">
      <c r="A1138">
        <v>1136</v>
      </c>
      <c r="B1138">
        <v>2020</v>
      </c>
      <c r="C1138">
        <v>10</v>
      </c>
      <c r="D1138" t="s">
        <v>509</v>
      </c>
      <c r="E1138" s="40">
        <v>2959607197.2367201</v>
      </c>
      <c r="F1138" s="34">
        <v>14.231154466184901</v>
      </c>
      <c r="G1138" t="s">
        <v>462</v>
      </c>
    </row>
    <row r="1139" spans="1:7" x14ac:dyDescent="0.3">
      <c r="A1139">
        <v>1137</v>
      </c>
      <c r="B1139">
        <v>2020</v>
      </c>
      <c r="C1139">
        <v>10</v>
      </c>
      <c r="D1139" t="s">
        <v>511</v>
      </c>
      <c r="E1139" s="40">
        <v>2510603854.2291598</v>
      </c>
      <c r="F1139" s="34">
        <v>20.626925046188401</v>
      </c>
      <c r="G1139" t="s">
        <v>462</v>
      </c>
    </row>
    <row r="1140" spans="1:7" x14ac:dyDescent="0.3">
      <c r="A1140">
        <v>1138</v>
      </c>
      <c r="B1140">
        <v>2020</v>
      </c>
      <c r="C1140">
        <v>10</v>
      </c>
      <c r="D1140" t="s">
        <v>512</v>
      </c>
      <c r="E1140" s="40">
        <v>926083821.65156698</v>
      </c>
      <c r="F1140" s="34">
        <v>15.4907388882276</v>
      </c>
      <c r="G1140" t="s">
        <v>462</v>
      </c>
    </row>
    <row r="1141" spans="1:7" x14ac:dyDescent="0.3">
      <c r="A1141">
        <v>1139</v>
      </c>
      <c r="B1141">
        <v>2020</v>
      </c>
      <c r="C1141">
        <v>10</v>
      </c>
      <c r="D1141" t="s">
        <v>513</v>
      </c>
      <c r="E1141" s="40">
        <v>632285103.81478095</v>
      </c>
      <c r="F1141" s="34">
        <v>42.211845775620603</v>
      </c>
      <c r="G1141" t="s">
        <v>462</v>
      </c>
    </row>
    <row r="1142" spans="1:7" x14ac:dyDescent="0.3">
      <c r="A1142">
        <v>1140</v>
      </c>
      <c r="B1142">
        <v>2020</v>
      </c>
      <c r="C1142">
        <v>10</v>
      </c>
      <c r="E1142" s="40">
        <v>170397351.73281899</v>
      </c>
      <c r="F1142" s="34">
        <v>9.1721067373246594</v>
      </c>
      <c r="G1142" t="s">
        <v>462</v>
      </c>
    </row>
    <row r="1143" spans="1:7" x14ac:dyDescent="0.3">
      <c r="A1143">
        <v>1141</v>
      </c>
      <c r="B1143">
        <v>2020</v>
      </c>
      <c r="C1143">
        <v>10</v>
      </c>
      <c r="D1143" t="s">
        <v>514</v>
      </c>
      <c r="E1143" s="40">
        <v>892140772.56039798</v>
      </c>
      <c r="F1143" s="34">
        <v>31.977182315216901</v>
      </c>
      <c r="G1143" t="s">
        <v>462</v>
      </c>
    </row>
    <row r="1144" spans="1:7" x14ac:dyDescent="0.3">
      <c r="A1144">
        <v>1142</v>
      </c>
      <c r="B1144">
        <v>2020</v>
      </c>
      <c r="C1144">
        <v>10</v>
      </c>
      <c r="D1144" t="s">
        <v>515</v>
      </c>
      <c r="E1144" s="40">
        <v>879882403.52739799</v>
      </c>
      <c r="F1144" s="34">
        <v>35.206334263606898</v>
      </c>
      <c r="G1144" t="s">
        <v>462</v>
      </c>
    </row>
    <row r="1145" spans="1:7" x14ac:dyDescent="0.3">
      <c r="A1145">
        <v>1143</v>
      </c>
      <c r="B1145">
        <v>2020</v>
      </c>
      <c r="C1145">
        <v>10</v>
      </c>
      <c r="D1145" t="s">
        <v>516</v>
      </c>
      <c r="E1145" s="40">
        <v>807895918.10077405</v>
      </c>
      <c r="F1145" s="34">
        <v>36.247142646325102</v>
      </c>
      <c r="G1145" t="s">
        <v>462</v>
      </c>
    </row>
    <row r="1146" spans="1:7" x14ac:dyDescent="0.3">
      <c r="A1146">
        <v>1144</v>
      </c>
      <c r="B1146">
        <v>2020</v>
      </c>
      <c r="C1146">
        <v>10</v>
      </c>
      <c r="D1146" t="s">
        <v>517</v>
      </c>
      <c r="E1146" s="40">
        <v>572891135.03383696</v>
      </c>
      <c r="F1146" s="34">
        <v>26.099934860546</v>
      </c>
      <c r="G1146" t="s">
        <v>462</v>
      </c>
    </row>
    <row r="1147" spans="1:7" x14ac:dyDescent="0.3">
      <c r="A1147">
        <v>1145</v>
      </c>
      <c r="B1147">
        <v>2020</v>
      </c>
      <c r="C1147">
        <v>10</v>
      </c>
      <c r="D1147" t="s">
        <v>518</v>
      </c>
      <c r="E1147" s="40">
        <v>674208960.326653</v>
      </c>
      <c r="F1147" s="34">
        <v>41.1651842228585</v>
      </c>
      <c r="G1147" t="s">
        <v>462</v>
      </c>
    </row>
    <row r="1148" spans="1:7" x14ac:dyDescent="0.3">
      <c r="A1148">
        <v>1146</v>
      </c>
      <c r="B1148">
        <v>2020</v>
      </c>
      <c r="C1148">
        <v>10</v>
      </c>
      <c r="D1148" t="s">
        <v>519</v>
      </c>
      <c r="E1148" s="40">
        <v>6302144122.2382202</v>
      </c>
      <c r="F1148" s="34">
        <v>13.5597879828779</v>
      </c>
      <c r="G1148" t="s">
        <v>462</v>
      </c>
    </row>
    <row r="1149" spans="1:7" x14ac:dyDescent="0.3">
      <c r="A1149">
        <v>1147</v>
      </c>
      <c r="B1149">
        <v>2020</v>
      </c>
      <c r="C1149">
        <v>10</v>
      </c>
      <c r="D1149" t="s">
        <v>520</v>
      </c>
      <c r="E1149" s="40">
        <v>7349764963.0592299</v>
      </c>
      <c r="F1149" s="34">
        <v>37.8681641138499</v>
      </c>
      <c r="G1149" t="s">
        <v>462</v>
      </c>
    </row>
    <row r="1150" spans="1:7" x14ac:dyDescent="0.3">
      <c r="A1150">
        <v>1148</v>
      </c>
      <c r="B1150">
        <v>2020</v>
      </c>
      <c r="C1150">
        <v>10</v>
      </c>
      <c r="D1150" t="s">
        <v>521</v>
      </c>
      <c r="E1150" s="40">
        <v>2807295723.03092</v>
      </c>
      <c r="F1150" s="34">
        <v>20.209683137152201</v>
      </c>
      <c r="G1150" t="s">
        <v>462</v>
      </c>
    </row>
    <row r="1151" spans="1:7" x14ac:dyDescent="0.3">
      <c r="A1151">
        <v>1149</v>
      </c>
      <c r="B1151">
        <v>2020</v>
      </c>
      <c r="C1151">
        <v>10</v>
      </c>
      <c r="D1151" t="s">
        <v>522</v>
      </c>
      <c r="E1151" s="40">
        <v>788418057.77379298</v>
      </c>
      <c r="F1151" s="34">
        <v>49.921412013067197</v>
      </c>
      <c r="G1151" t="s">
        <v>462</v>
      </c>
    </row>
    <row r="1152" spans="1:7" x14ac:dyDescent="0.3">
      <c r="A1152">
        <v>1150</v>
      </c>
      <c r="B1152">
        <v>2020</v>
      </c>
      <c r="C1152">
        <v>10</v>
      </c>
      <c r="D1152" t="s">
        <v>523</v>
      </c>
      <c r="E1152" s="40">
        <v>6157060053.8993101</v>
      </c>
      <c r="F1152" s="34">
        <v>33.7399608603736</v>
      </c>
      <c r="G1152" t="s">
        <v>462</v>
      </c>
    </row>
    <row r="1153" spans="1:7" x14ac:dyDescent="0.3">
      <c r="A1153">
        <v>1151</v>
      </c>
      <c r="B1153">
        <v>2020</v>
      </c>
      <c r="C1153">
        <v>10</v>
      </c>
      <c r="D1153" t="s">
        <v>524</v>
      </c>
      <c r="E1153" s="40">
        <v>1712578914.74523</v>
      </c>
      <c r="F1153" s="34">
        <v>57.554391324173203</v>
      </c>
      <c r="G1153" t="s">
        <v>462</v>
      </c>
    </row>
    <row r="1154" spans="1:7" x14ac:dyDescent="0.3">
      <c r="A1154">
        <v>1152</v>
      </c>
      <c r="B1154">
        <v>2020</v>
      </c>
      <c r="C1154">
        <v>10</v>
      </c>
      <c r="D1154" t="s">
        <v>525</v>
      </c>
      <c r="E1154" s="40">
        <v>1304389226.7879901</v>
      </c>
      <c r="F1154" s="34">
        <v>72.036656828198602</v>
      </c>
      <c r="G1154" t="s">
        <v>462</v>
      </c>
    </row>
    <row r="1155" spans="1:7" x14ac:dyDescent="0.3">
      <c r="A1155">
        <v>1153</v>
      </c>
      <c r="B1155">
        <v>2020</v>
      </c>
      <c r="C1155">
        <v>10</v>
      </c>
      <c r="D1155" t="s">
        <v>526</v>
      </c>
      <c r="E1155" s="40">
        <v>1050405127.63638</v>
      </c>
      <c r="F1155" s="34">
        <v>53.398587455485</v>
      </c>
      <c r="G1155" t="s">
        <v>462</v>
      </c>
    </row>
    <row r="1156" spans="1:7" x14ac:dyDescent="0.3">
      <c r="A1156">
        <v>1154</v>
      </c>
      <c r="B1156">
        <v>2020</v>
      </c>
      <c r="C1156">
        <v>10</v>
      </c>
      <c r="D1156" t="s">
        <v>527</v>
      </c>
      <c r="E1156" s="40">
        <v>4109588598.75948</v>
      </c>
      <c r="F1156" s="34">
        <v>61.7234574841426</v>
      </c>
      <c r="G1156" t="s">
        <v>462</v>
      </c>
    </row>
    <row r="1157" spans="1:7" x14ac:dyDescent="0.3">
      <c r="A1157">
        <v>1155</v>
      </c>
      <c r="B1157">
        <v>2020</v>
      </c>
      <c r="C1157">
        <v>10</v>
      </c>
      <c r="D1157" t="s">
        <v>528</v>
      </c>
      <c r="E1157" s="40">
        <v>187712077.197236</v>
      </c>
      <c r="F1157" s="34">
        <v>56.4887154114762</v>
      </c>
      <c r="G1157" t="s">
        <v>462</v>
      </c>
    </row>
    <row r="1158" spans="1:7" x14ac:dyDescent="0.3">
      <c r="A1158">
        <v>1156</v>
      </c>
      <c r="B1158">
        <v>2020</v>
      </c>
      <c r="C1158">
        <v>11</v>
      </c>
      <c r="D1158" t="s">
        <v>495</v>
      </c>
      <c r="E1158" s="40">
        <v>538829451.73819995</v>
      </c>
      <c r="F1158" s="34">
        <v>197.989230341183</v>
      </c>
      <c r="G1158" t="s">
        <v>462</v>
      </c>
    </row>
    <row r="1159" spans="1:7" x14ac:dyDescent="0.3">
      <c r="A1159">
        <v>1157</v>
      </c>
      <c r="B1159">
        <v>2020</v>
      </c>
      <c r="C1159">
        <v>11</v>
      </c>
      <c r="D1159" t="s">
        <v>496</v>
      </c>
      <c r="E1159" s="40">
        <v>329669436.07159501</v>
      </c>
      <c r="F1159" s="34">
        <v>148.36625783714001</v>
      </c>
      <c r="G1159" t="s">
        <v>462</v>
      </c>
    </row>
    <row r="1160" spans="1:7" x14ac:dyDescent="0.3">
      <c r="A1160">
        <v>1158</v>
      </c>
      <c r="B1160">
        <v>2020</v>
      </c>
      <c r="C1160">
        <v>11</v>
      </c>
      <c r="D1160" t="s">
        <v>497</v>
      </c>
      <c r="E1160" s="40">
        <v>477600716.67271</v>
      </c>
      <c r="F1160" s="34">
        <v>150.937112646863</v>
      </c>
      <c r="G1160" t="s">
        <v>462</v>
      </c>
    </row>
    <row r="1161" spans="1:7" x14ac:dyDescent="0.3">
      <c r="A1161">
        <v>1159</v>
      </c>
      <c r="B1161">
        <v>2020</v>
      </c>
      <c r="C1161">
        <v>11</v>
      </c>
      <c r="D1161" t="s">
        <v>498</v>
      </c>
      <c r="E1161" s="40">
        <v>257796283.745581</v>
      </c>
      <c r="F1161" s="34">
        <v>144.087891790843</v>
      </c>
      <c r="G1161" t="s">
        <v>462</v>
      </c>
    </row>
    <row r="1162" spans="1:7" x14ac:dyDescent="0.3">
      <c r="A1162">
        <v>1160</v>
      </c>
      <c r="B1162">
        <v>2020</v>
      </c>
      <c r="C1162">
        <v>11</v>
      </c>
      <c r="D1162" t="s">
        <v>499</v>
      </c>
      <c r="E1162" s="40">
        <v>833128860.04000998</v>
      </c>
      <c r="F1162" s="34">
        <v>140.20600048669201</v>
      </c>
      <c r="G1162" t="s">
        <v>462</v>
      </c>
    </row>
    <row r="1163" spans="1:7" x14ac:dyDescent="0.3">
      <c r="A1163">
        <v>1161</v>
      </c>
      <c r="B1163">
        <v>2020</v>
      </c>
      <c r="C1163">
        <v>11</v>
      </c>
      <c r="D1163" t="s">
        <v>500</v>
      </c>
      <c r="E1163" s="40">
        <v>700835369.21509898</v>
      </c>
      <c r="F1163" s="34">
        <v>112.529652070925</v>
      </c>
      <c r="G1163" t="s">
        <v>462</v>
      </c>
    </row>
    <row r="1164" spans="1:7" x14ac:dyDescent="0.3">
      <c r="A1164">
        <v>1162</v>
      </c>
      <c r="B1164">
        <v>2020</v>
      </c>
      <c r="C1164">
        <v>11</v>
      </c>
      <c r="D1164" t="s">
        <v>501</v>
      </c>
      <c r="E1164" s="40">
        <v>1795071606.8408</v>
      </c>
      <c r="F1164" s="34">
        <v>100.310844795637</v>
      </c>
      <c r="G1164" t="s">
        <v>462</v>
      </c>
    </row>
    <row r="1165" spans="1:7" x14ac:dyDescent="0.3">
      <c r="A1165">
        <v>1163</v>
      </c>
      <c r="B1165">
        <v>2020</v>
      </c>
      <c r="C1165">
        <v>11</v>
      </c>
      <c r="D1165" t="s">
        <v>502</v>
      </c>
      <c r="E1165" s="40">
        <v>10046150688.1397</v>
      </c>
      <c r="F1165" s="34">
        <v>147.16212033128201</v>
      </c>
      <c r="G1165" t="s">
        <v>462</v>
      </c>
    </row>
    <row r="1166" spans="1:7" x14ac:dyDescent="0.3">
      <c r="A1166">
        <v>1164</v>
      </c>
      <c r="B1166">
        <v>2020</v>
      </c>
      <c r="C1166">
        <v>11</v>
      </c>
      <c r="D1166" t="s">
        <v>503</v>
      </c>
      <c r="E1166" s="40">
        <v>3161364612.4783401</v>
      </c>
      <c r="F1166" s="34">
        <v>109.304488576319</v>
      </c>
      <c r="G1166" t="s">
        <v>462</v>
      </c>
    </row>
    <row r="1167" spans="1:7" x14ac:dyDescent="0.3">
      <c r="A1167">
        <v>1165</v>
      </c>
      <c r="B1167">
        <v>2020</v>
      </c>
      <c r="C1167">
        <v>11</v>
      </c>
      <c r="D1167" t="s">
        <v>504</v>
      </c>
      <c r="E1167" s="40">
        <v>314580284.56420898</v>
      </c>
      <c r="F1167" s="34">
        <v>185.688446937169</v>
      </c>
      <c r="G1167" t="s">
        <v>462</v>
      </c>
    </row>
    <row r="1168" spans="1:7" x14ac:dyDescent="0.3">
      <c r="A1168">
        <v>1166</v>
      </c>
      <c r="B1168">
        <v>2020</v>
      </c>
      <c r="C1168">
        <v>11</v>
      </c>
      <c r="D1168" t="s">
        <v>505</v>
      </c>
      <c r="E1168" s="40">
        <v>396913777.44862098</v>
      </c>
      <c r="F1168" s="34">
        <v>148.581175495417</v>
      </c>
      <c r="G1168" t="s">
        <v>462</v>
      </c>
    </row>
    <row r="1169" spans="1:7" x14ac:dyDescent="0.3">
      <c r="A1169">
        <v>1167</v>
      </c>
      <c r="B1169">
        <v>2020</v>
      </c>
      <c r="C1169">
        <v>11</v>
      </c>
      <c r="D1169" t="s">
        <v>506</v>
      </c>
      <c r="E1169" s="40">
        <v>811283882.05878198</v>
      </c>
      <c r="F1169" s="34">
        <v>158.088178136126</v>
      </c>
      <c r="G1169" t="s">
        <v>462</v>
      </c>
    </row>
    <row r="1170" spans="1:7" x14ac:dyDescent="0.3">
      <c r="A1170">
        <v>1168</v>
      </c>
      <c r="B1170">
        <v>2020</v>
      </c>
      <c r="C1170">
        <v>11</v>
      </c>
      <c r="D1170" t="s">
        <v>507</v>
      </c>
      <c r="E1170" s="40">
        <v>827356563.50408602</v>
      </c>
      <c r="F1170" s="34">
        <v>181.84859492641399</v>
      </c>
      <c r="G1170" t="s">
        <v>462</v>
      </c>
    </row>
    <row r="1171" spans="1:7" x14ac:dyDescent="0.3">
      <c r="A1171">
        <v>1169</v>
      </c>
      <c r="B1171">
        <v>2020</v>
      </c>
      <c r="C1171">
        <v>11</v>
      </c>
      <c r="D1171" t="s">
        <v>508</v>
      </c>
      <c r="E1171" s="40">
        <v>4220946584.3996902</v>
      </c>
      <c r="F1171" s="34">
        <v>202.033039952488</v>
      </c>
      <c r="G1171" t="s">
        <v>462</v>
      </c>
    </row>
    <row r="1172" spans="1:7" x14ac:dyDescent="0.3">
      <c r="A1172">
        <v>1170</v>
      </c>
      <c r="B1172">
        <v>2020</v>
      </c>
      <c r="C1172">
        <v>11</v>
      </c>
      <c r="D1172" t="s">
        <v>509</v>
      </c>
      <c r="E1172" s="40">
        <v>2959607197.2367201</v>
      </c>
      <c r="F1172" s="34">
        <v>200.292556098467</v>
      </c>
      <c r="G1172" t="s">
        <v>462</v>
      </c>
    </row>
    <row r="1173" spans="1:7" x14ac:dyDescent="0.3">
      <c r="A1173">
        <v>1171</v>
      </c>
      <c r="B1173">
        <v>2020</v>
      </c>
      <c r="C1173">
        <v>11</v>
      </c>
      <c r="D1173" t="s">
        <v>511</v>
      </c>
      <c r="E1173" s="40">
        <v>2510603854.2291598</v>
      </c>
      <c r="F1173" s="34">
        <v>169.71914518716801</v>
      </c>
      <c r="G1173" t="s">
        <v>462</v>
      </c>
    </row>
    <row r="1174" spans="1:7" x14ac:dyDescent="0.3">
      <c r="A1174">
        <v>1172</v>
      </c>
      <c r="B1174">
        <v>2020</v>
      </c>
      <c r="C1174">
        <v>11</v>
      </c>
      <c r="D1174" t="s">
        <v>512</v>
      </c>
      <c r="E1174" s="40">
        <v>926083821.65156698</v>
      </c>
      <c r="F1174" s="34">
        <v>153.20243474988999</v>
      </c>
      <c r="G1174" t="s">
        <v>462</v>
      </c>
    </row>
    <row r="1175" spans="1:7" x14ac:dyDescent="0.3">
      <c r="A1175">
        <v>1173</v>
      </c>
      <c r="B1175">
        <v>2020</v>
      </c>
      <c r="C1175">
        <v>11</v>
      </c>
      <c r="D1175" t="s">
        <v>513</v>
      </c>
      <c r="E1175" s="40">
        <v>632285103.81478095</v>
      </c>
      <c r="F1175" s="34">
        <v>172.49588599591101</v>
      </c>
      <c r="G1175" t="s">
        <v>462</v>
      </c>
    </row>
    <row r="1176" spans="1:7" x14ac:dyDescent="0.3">
      <c r="A1176">
        <v>1174</v>
      </c>
      <c r="B1176">
        <v>2020</v>
      </c>
      <c r="C1176">
        <v>11</v>
      </c>
      <c r="E1176" s="40">
        <v>170397351.73281899</v>
      </c>
      <c r="F1176" s="34">
        <v>90.561254011855894</v>
      </c>
      <c r="G1176" t="s">
        <v>462</v>
      </c>
    </row>
    <row r="1177" spans="1:7" x14ac:dyDescent="0.3">
      <c r="A1177">
        <v>1175</v>
      </c>
      <c r="B1177">
        <v>2020</v>
      </c>
      <c r="C1177">
        <v>11</v>
      </c>
      <c r="D1177" t="s">
        <v>514</v>
      </c>
      <c r="E1177" s="40">
        <v>892140772.56039798</v>
      </c>
      <c r="F1177" s="34">
        <v>151.183389216026</v>
      </c>
      <c r="G1177" t="s">
        <v>462</v>
      </c>
    </row>
    <row r="1178" spans="1:7" x14ac:dyDescent="0.3">
      <c r="A1178">
        <v>1176</v>
      </c>
      <c r="B1178">
        <v>2020</v>
      </c>
      <c r="C1178">
        <v>11</v>
      </c>
      <c r="D1178" t="s">
        <v>515</v>
      </c>
      <c r="E1178" s="40">
        <v>879882403.52739799</v>
      </c>
      <c r="F1178" s="34">
        <v>165.87079090757399</v>
      </c>
      <c r="G1178" t="s">
        <v>462</v>
      </c>
    </row>
    <row r="1179" spans="1:7" x14ac:dyDescent="0.3">
      <c r="A1179">
        <v>1177</v>
      </c>
      <c r="B1179">
        <v>2020</v>
      </c>
      <c r="C1179">
        <v>11</v>
      </c>
      <c r="D1179" t="s">
        <v>516</v>
      </c>
      <c r="E1179" s="40">
        <v>807895918.10077405</v>
      </c>
      <c r="F1179" s="34">
        <v>196.31276005058501</v>
      </c>
      <c r="G1179" t="s">
        <v>462</v>
      </c>
    </row>
    <row r="1180" spans="1:7" x14ac:dyDescent="0.3">
      <c r="A1180">
        <v>1178</v>
      </c>
      <c r="B1180">
        <v>2020</v>
      </c>
      <c r="C1180">
        <v>11</v>
      </c>
      <c r="D1180" t="s">
        <v>517</v>
      </c>
      <c r="E1180" s="40">
        <v>572891135.03383696</v>
      </c>
      <c r="F1180" s="34">
        <v>220.715119132806</v>
      </c>
      <c r="G1180" t="s">
        <v>462</v>
      </c>
    </row>
    <row r="1181" spans="1:7" x14ac:dyDescent="0.3">
      <c r="A1181">
        <v>1179</v>
      </c>
      <c r="B1181">
        <v>2020</v>
      </c>
      <c r="C1181">
        <v>11</v>
      </c>
      <c r="D1181" t="s">
        <v>518</v>
      </c>
      <c r="E1181" s="40">
        <v>674208960.326653</v>
      </c>
      <c r="F1181" s="34">
        <v>252.39290744179399</v>
      </c>
      <c r="G1181" t="s">
        <v>462</v>
      </c>
    </row>
    <row r="1182" spans="1:7" x14ac:dyDescent="0.3">
      <c r="A1182">
        <v>1180</v>
      </c>
      <c r="B1182">
        <v>2020</v>
      </c>
      <c r="C1182">
        <v>11</v>
      </c>
      <c r="D1182" t="s">
        <v>519</v>
      </c>
      <c r="E1182" s="40">
        <v>6302144122.2382202</v>
      </c>
      <c r="F1182" s="34">
        <v>157.01837955345599</v>
      </c>
      <c r="G1182" t="s">
        <v>462</v>
      </c>
    </row>
    <row r="1183" spans="1:7" x14ac:dyDescent="0.3">
      <c r="A1183">
        <v>1181</v>
      </c>
      <c r="B1183">
        <v>2020</v>
      </c>
      <c r="C1183">
        <v>11</v>
      </c>
      <c r="D1183" t="s">
        <v>520</v>
      </c>
      <c r="E1183" s="40">
        <v>7349764963.0592299</v>
      </c>
      <c r="F1183" s="34">
        <v>187.28359740138399</v>
      </c>
      <c r="G1183" t="s">
        <v>462</v>
      </c>
    </row>
    <row r="1184" spans="1:7" x14ac:dyDescent="0.3">
      <c r="A1184">
        <v>1182</v>
      </c>
      <c r="B1184">
        <v>2020</v>
      </c>
      <c r="C1184">
        <v>11</v>
      </c>
      <c r="D1184" t="s">
        <v>521</v>
      </c>
      <c r="E1184" s="40">
        <v>2807295723.03092</v>
      </c>
      <c r="F1184" s="34">
        <v>141.936511691731</v>
      </c>
      <c r="G1184" t="s">
        <v>462</v>
      </c>
    </row>
    <row r="1185" spans="1:7" x14ac:dyDescent="0.3">
      <c r="A1185">
        <v>1183</v>
      </c>
      <c r="B1185">
        <v>2020</v>
      </c>
      <c r="C1185">
        <v>11</v>
      </c>
      <c r="D1185" t="s">
        <v>522</v>
      </c>
      <c r="E1185" s="40">
        <v>788418057.77379298</v>
      </c>
      <c r="F1185" s="34">
        <v>141.611362202978</v>
      </c>
      <c r="G1185" t="s">
        <v>462</v>
      </c>
    </row>
    <row r="1186" spans="1:7" x14ac:dyDescent="0.3">
      <c r="A1186">
        <v>1184</v>
      </c>
      <c r="B1186">
        <v>2020</v>
      </c>
      <c r="C1186">
        <v>11</v>
      </c>
      <c r="D1186" t="s">
        <v>523</v>
      </c>
      <c r="E1186" s="40">
        <v>6157060053.8993101</v>
      </c>
      <c r="F1186" s="34">
        <v>178.32359116156701</v>
      </c>
      <c r="G1186" t="s">
        <v>462</v>
      </c>
    </row>
    <row r="1187" spans="1:7" x14ac:dyDescent="0.3">
      <c r="A1187">
        <v>1185</v>
      </c>
      <c r="B1187">
        <v>2020</v>
      </c>
      <c r="C1187">
        <v>11</v>
      </c>
      <c r="D1187" t="s">
        <v>524</v>
      </c>
      <c r="E1187" s="40">
        <v>1712578914.74523</v>
      </c>
      <c r="F1187" s="34">
        <v>174.93279553564</v>
      </c>
      <c r="G1187" t="s">
        <v>462</v>
      </c>
    </row>
    <row r="1188" spans="1:7" x14ac:dyDescent="0.3">
      <c r="A1188">
        <v>1186</v>
      </c>
      <c r="B1188">
        <v>2020</v>
      </c>
      <c r="C1188">
        <v>11</v>
      </c>
      <c r="D1188" t="s">
        <v>525</v>
      </c>
      <c r="E1188" s="40">
        <v>1304389226.7879901</v>
      </c>
      <c r="F1188" s="34">
        <v>181.862489248515</v>
      </c>
      <c r="G1188" t="s">
        <v>462</v>
      </c>
    </row>
    <row r="1189" spans="1:7" x14ac:dyDescent="0.3">
      <c r="A1189">
        <v>1187</v>
      </c>
      <c r="B1189">
        <v>2020</v>
      </c>
      <c r="C1189">
        <v>11</v>
      </c>
      <c r="D1189" t="s">
        <v>526</v>
      </c>
      <c r="E1189" s="40">
        <v>1050405127.63638</v>
      </c>
      <c r="F1189" s="34">
        <v>193.63875352348401</v>
      </c>
      <c r="G1189" t="s">
        <v>462</v>
      </c>
    </row>
    <row r="1190" spans="1:7" x14ac:dyDescent="0.3">
      <c r="A1190">
        <v>1188</v>
      </c>
      <c r="B1190">
        <v>2020</v>
      </c>
      <c r="C1190">
        <v>11</v>
      </c>
      <c r="D1190" t="s">
        <v>527</v>
      </c>
      <c r="E1190" s="40">
        <v>4109588598.75948</v>
      </c>
      <c r="F1190" s="34">
        <v>215.74337976866499</v>
      </c>
      <c r="G1190" t="s">
        <v>462</v>
      </c>
    </row>
    <row r="1191" spans="1:7" x14ac:dyDescent="0.3">
      <c r="A1191">
        <v>1189</v>
      </c>
      <c r="B1191">
        <v>2020</v>
      </c>
      <c r="C1191">
        <v>11</v>
      </c>
      <c r="D1191" t="s">
        <v>528</v>
      </c>
      <c r="E1191" s="40">
        <v>187712077.197236</v>
      </c>
      <c r="F1191" s="34">
        <v>186.18390486970401</v>
      </c>
      <c r="G1191" t="s">
        <v>462</v>
      </c>
    </row>
    <row r="1192" spans="1:7" x14ac:dyDescent="0.3">
      <c r="A1192">
        <v>1190</v>
      </c>
      <c r="B1192">
        <v>2020</v>
      </c>
      <c r="C1192">
        <v>12</v>
      </c>
      <c r="D1192" t="s">
        <v>495</v>
      </c>
      <c r="E1192" s="40">
        <v>538829451.73819995</v>
      </c>
      <c r="F1192" s="34">
        <v>63.334764023494998</v>
      </c>
      <c r="G1192" t="s">
        <v>462</v>
      </c>
    </row>
    <row r="1193" spans="1:7" x14ac:dyDescent="0.3">
      <c r="A1193">
        <v>1191</v>
      </c>
      <c r="B1193">
        <v>2020</v>
      </c>
      <c r="C1193">
        <v>12</v>
      </c>
      <c r="D1193" t="s">
        <v>496</v>
      </c>
      <c r="E1193" s="40">
        <v>329669436.07159501</v>
      </c>
      <c r="F1193" s="34">
        <v>59.411192858329201</v>
      </c>
      <c r="G1193" t="s">
        <v>462</v>
      </c>
    </row>
    <row r="1194" spans="1:7" x14ac:dyDescent="0.3">
      <c r="A1194">
        <v>1192</v>
      </c>
      <c r="B1194">
        <v>2020</v>
      </c>
      <c r="C1194">
        <v>12</v>
      </c>
      <c r="D1194" t="s">
        <v>497</v>
      </c>
      <c r="E1194" s="40">
        <v>477600716.67271</v>
      </c>
      <c r="F1194" s="34">
        <v>61.380473434238802</v>
      </c>
      <c r="G1194" t="s">
        <v>462</v>
      </c>
    </row>
    <row r="1195" spans="1:7" x14ac:dyDescent="0.3">
      <c r="A1195">
        <v>1193</v>
      </c>
      <c r="B1195">
        <v>2020</v>
      </c>
      <c r="C1195">
        <v>12</v>
      </c>
      <c r="D1195" t="s">
        <v>498</v>
      </c>
      <c r="E1195" s="40">
        <v>257796283.745581</v>
      </c>
      <c r="F1195" s="34">
        <v>52.594192377074499</v>
      </c>
      <c r="G1195" t="s">
        <v>462</v>
      </c>
    </row>
    <row r="1196" spans="1:7" x14ac:dyDescent="0.3">
      <c r="A1196">
        <v>1194</v>
      </c>
      <c r="B1196">
        <v>2020</v>
      </c>
      <c r="C1196">
        <v>12</v>
      </c>
      <c r="D1196" t="s">
        <v>499</v>
      </c>
      <c r="E1196" s="40">
        <v>833128860.04000998</v>
      </c>
      <c r="F1196" s="34">
        <v>51.967335262128302</v>
      </c>
      <c r="G1196" t="s">
        <v>462</v>
      </c>
    </row>
    <row r="1197" spans="1:7" x14ac:dyDescent="0.3">
      <c r="A1197">
        <v>1195</v>
      </c>
      <c r="B1197">
        <v>2020</v>
      </c>
      <c r="C1197">
        <v>12</v>
      </c>
      <c r="D1197" t="s">
        <v>500</v>
      </c>
      <c r="E1197" s="40">
        <v>700835369.21509898</v>
      </c>
      <c r="F1197" s="34">
        <v>44.5085943407353</v>
      </c>
      <c r="G1197" t="s">
        <v>462</v>
      </c>
    </row>
    <row r="1198" spans="1:7" x14ac:dyDescent="0.3">
      <c r="A1198">
        <v>1196</v>
      </c>
      <c r="B1198">
        <v>2020</v>
      </c>
      <c r="C1198">
        <v>12</v>
      </c>
      <c r="D1198" t="s">
        <v>501</v>
      </c>
      <c r="E1198" s="40">
        <v>1795071606.8408</v>
      </c>
      <c r="F1198" s="34">
        <v>49.2158361594757</v>
      </c>
      <c r="G1198" t="s">
        <v>462</v>
      </c>
    </row>
    <row r="1199" spans="1:7" x14ac:dyDescent="0.3">
      <c r="A1199">
        <v>1197</v>
      </c>
      <c r="B1199">
        <v>2020</v>
      </c>
      <c r="C1199">
        <v>12</v>
      </c>
      <c r="D1199" t="s">
        <v>502</v>
      </c>
      <c r="E1199" s="40">
        <v>10046150688.1397</v>
      </c>
      <c r="F1199" s="34">
        <v>93.762209099423302</v>
      </c>
      <c r="G1199" t="s">
        <v>462</v>
      </c>
    </row>
    <row r="1200" spans="1:7" x14ac:dyDescent="0.3">
      <c r="A1200">
        <v>1198</v>
      </c>
      <c r="B1200">
        <v>2020</v>
      </c>
      <c r="C1200">
        <v>12</v>
      </c>
      <c r="D1200" t="s">
        <v>503</v>
      </c>
      <c r="E1200" s="40">
        <v>3161364612.4783401</v>
      </c>
      <c r="F1200" s="34">
        <v>77.245483906351197</v>
      </c>
      <c r="G1200" t="s">
        <v>462</v>
      </c>
    </row>
    <row r="1201" spans="1:7" x14ac:dyDescent="0.3">
      <c r="A1201">
        <v>1199</v>
      </c>
      <c r="B1201">
        <v>2020</v>
      </c>
      <c r="C1201">
        <v>12</v>
      </c>
      <c r="D1201" t="s">
        <v>504</v>
      </c>
      <c r="E1201" s="40">
        <v>314580284.56420898</v>
      </c>
      <c r="F1201" s="34">
        <v>64.245077889930798</v>
      </c>
      <c r="G1201" t="s">
        <v>462</v>
      </c>
    </row>
    <row r="1202" spans="1:7" x14ac:dyDescent="0.3">
      <c r="A1202">
        <v>1200</v>
      </c>
      <c r="B1202">
        <v>2020</v>
      </c>
      <c r="C1202">
        <v>12</v>
      </c>
      <c r="D1202" t="s">
        <v>505</v>
      </c>
      <c r="E1202" s="40">
        <v>396913777.44862098</v>
      </c>
      <c r="F1202" s="34">
        <v>60.329293671562702</v>
      </c>
      <c r="G1202" t="s">
        <v>462</v>
      </c>
    </row>
    <row r="1203" spans="1:7" x14ac:dyDescent="0.3">
      <c r="A1203">
        <v>1201</v>
      </c>
      <c r="B1203">
        <v>2020</v>
      </c>
      <c r="C1203">
        <v>12</v>
      </c>
      <c r="D1203" t="s">
        <v>506</v>
      </c>
      <c r="E1203" s="40">
        <v>811283882.05878198</v>
      </c>
      <c r="F1203" s="34">
        <v>74.798140603910596</v>
      </c>
      <c r="G1203" t="s">
        <v>462</v>
      </c>
    </row>
    <row r="1204" spans="1:7" x14ac:dyDescent="0.3">
      <c r="A1204">
        <v>1202</v>
      </c>
      <c r="B1204">
        <v>2020</v>
      </c>
      <c r="C1204">
        <v>12</v>
      </c>
      <c r="D1204" t="s">
        <v>507</v>
      </c>
      <c r="E1204" s="40">
        <v>827356563.50408602</v>
      </c>
      <c r="F1204" s="34">
        <v>87.032393369350999</v>
      </c>
      <c r="G1204" t="s">
        <v>462</v>
      </c>
    </row>
    <row r="1205" spans="1:7" x14ac:dyDescent="0.3">
      <c r="A1205">
        <v>1203</v>
      </c>
      <c r="B1205">
        <v>2020</v>
      </c>
      <c r="C1205">
        <v>12</v>
      </c>
      <c r="D1205" t="s">
        <v>508</v>
      </c>
      <c r="E1205" s="40">
        <v>4220946584.3996902</v>
      </c>
      <c r="F1205" s="34">
        <v>124.922480166697</v>
      </c>
      <c r="G1205" t="s">
        <v>462</v>
      </c>
    </row>
    <row r="1206" spans="1:7" x14ac:dyDescent="0.3">
      <c r="A1206">
        <v>1204</v>
      </c>
      <c r="B1206">
        <v>2020</v>
      </c>
      <c r="C1206">
        <v>12</v>
      </c>
      <c r="D1206" t="s">
        <v>509</v>
      </c>
      <c r="E1206" s="40">
        <v>2959607197.2367201</v>
      </c>
      <c r="F1206" s="34">
        <v>69.685005386212893</v>
      </c>
      <c r="G1206" t="s">
        <v>462</v>
      </c>
    </row>
    <row r="1207" spans="1:7" x14ac:dyDescent="0.3">
      <c r="A1207">
        <v>1205</v>
      </c>
      <c r="B1207">
        <v>2020</v>
      </c>
      <c r="C1207">
        <v>12</v>
      </c>
      <c r="D1207" t="s">
        <v>511</v>
      </c>
      <c r="E1207" s="40">
        <v>2510603854.2291598</v>
      </c>
      <c r="F1207" s="34">
        <v>95.826191518938202</v>
      </c>
      <c r="G1207" t="s">
        <v>462</v>
      </c>
    </row>
    <row r="1208" spans="1:7" x14ac:dyDescent="0.3">
      <c r="A1208">
        <v>1206</v>
      </c>
      <c r="B1208">
        <v>2020</v>
      </c>
      <c r="C1208">
        <v>12</v>
      </c>
      <c r="D1208" t="s">
        <v>512</v>
      </c>
      <c r="E1208" s="40">
        <v>926083821.65156698</v>
      </c>
      <c r="F1208" s="34">
        <v>118.219203063254</v>
      </c>
      <c r="G1208" t="s">
        <v>462</v>
      </c>
    </row>
    <row r="1209" spans="1:7" x14ac:dyDescent="0.3">
      <c r="A1209">
        <v>1207</v>
      </c>
      <c r="B1209">
        <v>2020</v>
      </c>
      <c r="C1209">
        <v>12</v>
      </c>
      <c r="D1209" t="s">
        <v>513</v>
      </c>
      <c r="E1209" s="40">
        <v>632285103.81478095</v>
      </c>
      <c r="F1209" s="34">
        <v>46.931220341585103</v>
      </c>
      <c r="G1209" t="s">
        <v>462</v>
      </c>
    </row>
    <row r="1210" spans="1:7" x14ac:dyDescent="0.3">
      <c r="A1210">
        <v>1208</v>
      </c>
      <c r="B1210">
        <v>2020</v>
      </c>
      <c r="C1210">
        <v>12</v>
      </c>
      <c r="E1210" s="40">
        <v>170397351.73281899</v>
      </c>
      <c r="F1210" s="34">
        <v>71.647598484670695</v>
      </c>
      <c r="G1210" t="s">
        <v>462</v>
      </c>
    </row>
    <row r="1211" spans="1:7" x14ac:dyDescent="0.3">
      <c r="A1211">
        <v>1209</v>
      </c>
      <c r="B1211">
        <v>2020</v>
      </c>
      <c r="C1211">
        <v>12</v>
      </c>
      <c r="D1211" t="s">
        <v>514</v>
      </c>
      <c r="E1211" s="40">
        <v>892140772.56039798</v>
      </c>
      <c r="F1211" s="34">
        <v>58.161600812147</v>
      </c>
      <c r="G1211" t="s">
        <v>462</v>
      </c>
    </row>
    <row r="1212" spans="1:7" x14ac:dyDescent="0.3">
      <c r="A1212">
        <v>1210</v>
      </c>
      <c r="B1212">
        <v>2020</v>
      </c>
      <c r="C1212">
        <v>12</v>
      </c>
      <c r="D1212" t="s">
        <v>515</v>
      </c>
      <c r="E1212" s="40">
        <v>879882403.52739799</v>
      </c>
      <c r="F1212" s="34">
        <v>81.797961607411196</v>
      </c>
      <c r="G1212" t="s">
        <v>462</v>
      </c>
    </row>
    <row r="1213" spans="1:7" x14ac:dyDescent="0.3">
      <c r="A1213">
        <v>1211</v>
      </c>
      <c r="B1213">
        <v>2020</v>
      </c>
      <c r="C1213">
        <v>12</v>
      </c>
      <c r="D1213" t="s">
        <v>516</v>
      </c>
      <c r="E1213" s="40">
        <v>807895918.10077405</v>
      </c>
      <c r="F1213" s="34">
        <v>99.478121984644005</v>
      </c>
      <c r="G1213" t="s">
        <v>462</v>
      </c>
    </row>
    <row r="1214" spans="1:7" x14ac:dyDescent="0.3">
      <c r="A1214">
        <v>1212</v>
      </c>
      <c r="B1214">
        <v>2020</v>
      </c>
      <c r="C1214">
        <v>12</v>
      </c>
      <c r="D1214" t="s">
        <v>517</v>
      </c>
      <c r="E1214" s="40">
        <v>572891135.03383696</v>
      </c>
      <c r="F1214" s="34">
        <v>104.661717902795</v>
      </c>
      <c r="G1214" t="s">
        <v>462</v>
      </c>
    </row>
    <row r="1215" spans="1:7" x14ac:dyDescent="0.3">
      <c r="A1215">
        <v>1213</v>
      </c>
      <c r="B1215">
        <v>2020</v>
      </c>
      <c r="C1215">
        <v>12</v>
      </c>
      <c r="D1215" t="s">
        <v>518</v>
      </c>
      <c r="E1215" s="40">
        <v>674208960.326653</v>
      </c>
      <c r="F1215" s="34">
        <v>111.207870231187</v>
      </c>
      <c r="G1215" t="s">
        <v>462</v>
      </c>
    </row>
    <row r="1216" spans="1:7" x14ac:dyDescent="0.3">
      <c r="A1216">
        <v>1214</v>
      </c>
      <c r="B1216">
        <v>2020</v>
      </c>
      <c r="C1216">
        <v>12</v>
      </c>
      <c r="D1216" t="s">
        <v>519</v>
      </c>
      <c r="E1216" s="40">
        <v>6302144122.2382202</v>
      </c>
      <c r="F1216" s="34">
        <v>98.260802408610303</v>
      </c>
      <c r="G1216" t="s">
        <v>462</v>
      </c>
    </row>
    <row r="1217" spans="1:7" x14ac:dyDescent="0.3">
      <c r="A1217">
        <v>1215</v>
      </c>
      <c r="B1217">
        <v>2020</v>
      </c>
      <c r="C1217">
        <v>12</v>
      </c>
      <c r="D1217" t="s">
        <v>520</v>
      </c>
      <c r="E1217" s="40">
        <v>7349764963.0592299</v>
      </c>
      <c r="F1217" s="34">
        <v>93.342730548173293</v>
      </c>
      <c r="G1217" t="s">
        <v>462</v>
      </c>
    </row>
    <row r="1218" spans="1:7" x14ac:dyDescent="0.3">
      <c r="A1218">
        <v>1216</v>
      </c>
      <c r="B1218">
        <v>2020</v>
      </c>
      <c r="C1218">
        <v>12</v>
      </c>
      <c r="D1218" t="s">
        <v>521</v>
      </c>
      <c r="E1218" s="40">
        <v>2807295723.03092</v>
      </c>
      <c r="F1218" s="34">
        <v>77.220215194569107</v>
      </c>
      <c r="G1218" t="s">
        <v>462</v>
      </c>
    </row>
    <row r="1219" spans="1:7" x14ac:dyDescent="0.3">
      <c r="A1219">
        <v>1217</v>
      </c>
      <c r="B1219">
        <v>2020</v>
      </c>
      <c r="C1219">
        <v>12</v>
      </c>
      <c r="D1219" t="s">
        <v>522</v>
      </c>
      <c r="E1219" s="40">
        <v>788418057.77379298</v>
      </c>
      <c r="F1219" s="34">
        <v>25.735539624478001</v>
      </c>
      <c r="G1219" t="s">
        <v>462</v>
      </c>
    </row>
    <row r="1220" spans="1:7" x14ac:dyDescent="0.3">
      <c r="A1220">
        <v>1218</v>
      </c>
      <c r="B1220">
        <v>2020</v>
      </c>
      <c r="C1220">
        <v>12</v>
      </c>
      <c r="D1220" t="s">
        <v>523</v>
      </c>
      <c r="E1220" s="40">
        <v>6157060053.8993101</v>
      </c>
      <c r="F1220" s="34">
        <v>105.90434019082601</v>
      </c>
      <c r="G1220" t="s">
        <v>462</v>
      </c>
    </row>
    <row r="1221" spans="1:7" x14ac:dyDescent="0.3">
      <c r="A1221">
        <v>1219</v>
      </c>
      <c r="B1221">
        <v>2020</v>
      </c>
      <c r="C1221">
        <v>12</v>
      </c>
      <c r="D1221" t="s">
        <v>524</v>
      </c>
      <c r="E1221" s="40">
        <v>1712578914.74523</v>
      </c>
      <c r="F1221" s="34">
        <v>84.257239326482704</v>
      </c>
      <c r="G1221" t="s">
        <v>462</v>
      </c>
    </row>
    <row r="1222" spans="1:7" x14ac:dyDescent="0.3">
      <c r="A1222">
        <v>1220</v>
      </c>
      <c r="B1222">
        <v>2020</v>
      </c>
      <c r="C1222">
        <v>12</v>
      </c>
      <c r="D1222" t="s">
        <v>525</v>
      </c>
      <c r="E1222" s="40">
        <v>1304389226.7879901</v>
      </c>
      <c r="F1222" s="34">
        <v>57.128808819448601</v>
      </c>
      <c r="G1222" t="s">
        <v>462</v>
      </c>
    </row>
    <row r="1223" spans="1:7" x14ac:dyDescent="0.3">
      <c r="A1223">
        <v>1221</v>
      </c>
      <c r="B1223">
        <v>2020</v>
      </c>
      <c r="C1223">
        <v>12</v>
      </c>
      <c r="D1223" t="s">
        <v>526</v>
      </c>
      <c r="E1223" s="40">
        <v>1050405127.63638</v>
      </c>
      <c r="F1223" s="34">
        <v>82.026932555208901</v>
      </c>
      <c r="G1223" t="s">
        <v>462</v>
      </c>
    </row>
    <row r="1224" spans="1:7" x14ac:dyDescent="0.3">
      <c r="A1224">
        <v>1222</v>
      </c>
      <c r="B1224">
        <v>2020</v>
      </c>
      <c r="C1224">
        <v>12</v>
      </c>
      <c r="D1224" t="s">
        <v>527</v>
      </c>
      <c r="E1224" s="40">
        <v>4109588598.75948</v>
      </c>
      <c r="F1224" s="34">
        <v>84.758738629632305</v>
      </c>
      <c r="G1224" t="s">
        <v>462</v>
      </c>
    </row>
    <row r="1225" spans="1:7" x14ac:dyDescent="0.3">
      <c r="A1225">
        <v>1223</v>
      </c>
      <c r="B1225">
        <v>2020</v>
      </c>
      <c r="C1225">
        <v>12</v>
      </c>
      <c r="D1225" t="s">
        <v>528</v>
      </c>
      <c r="E1225" s="40">
        <v>187712077.197236</v>
      </c>
      <c r="F1225" s="34">
        <v>57.817979096744402</v>
      </c>
      <c r="G1225" t="s">
        <v>462</v>
      </c>
    </row>
    <row r="1226" spans="1:7" x14ac:dyDescent="0.3">
      <c r="A1226">
        <v>1224</v>
      </c>
      <c r="B1226">
        <v>2021</v>
      </c>
      <c r="C1226">
        <v>1</v>
      </c>
      <c r="D1226" t="s">
        <v>495</v>
      </c>
      <c r="E1226" s="40">
        <v>538829451.73819995</v>
      </c>
      <c r="F1226" s="34">
        <v>110.913261424358</v>
      </c>
      <c r="G1226" t="s">
        <v>462</v>
      </c>
    </row>
    <row r="1227" spans="1:7" x14ac:dyDescent="0.3">
      <c r="A1227">
        <v>1225</v>
      </c>
      <c r="B1227">
        <v>2021</v>
      </c>
      <c r="C1227">
        <v>1</v>
      </c>
      <c r="D1227" t="s">
        <v>496</v>
      </c>
      <c r="E1227" s="40">
        <v>329669436.07159501</v>
      </c>
      <c r="F1227" s="34">
        <v>57.727376262453397</v>
      </c>
      <c r="G1227" t="s">
        <v>462</v>
      </c>
    </row>
    <row r="1228" spans="1:7" x14ac:dyDescent="0.3">
      <c r="A1228">
        <v>1226</v>
      </c>
      <c r="B1228">
        <v>2021</v>
      </c>
      <c r="C1228">
        <v>1</v>
      </c>
      <c r="D1228" t="s">
        <v>497</v>
      </c>
      <c r="E1228" s="40">
        <v>477600716.67271</v>
      </c>
      <c r="F1228" s="34">
        <v>59.716233242254098</v>
      </c>
      <c r="G1228" t="s">
        <v>462</v>
      </c>
    </row>
    <row r="1229" spans="1:7" x14ac:dyDescent="0.3">
      <c r="A1229">
        <v>1227</v>
      </c>
      <c r="B1229">
        <v>2021</v>
      </c>
      <c r="C1229">
        <v>1</v>
      </c>
      <c r="D1229" t="s">
        <v>498</v>
      </c>
      <c r="E1229" s="40">
        <v>257796283.745581</v>
      </c>
      <c r="F1229" s="34">
        <v>41.010317872397898</v>
      </c>
      <c r="G1229" t="s">
        <v>462</v>
      </c>
    </row>
    <row r="1230" spans="1:7" x14ac:dyDescent="0.3">
      <c r="A1230">
        <v>1228</v>
      </c>
      <c r="B1230">
        <v>2021</v>
      </c>
      <c r="C1230">
        <v>1</v>
      </c>
      <c r="D1230" t="s">
        <v>499</v>
      </c>
      <c r="E1230" s="40">
        <v>833128860.04000998</v>
      </c>
      <c r="F1230" s="34">
        <v>44.4733928019524</v>
      </c>
      <c r="G1230" t="s">
        <v>462</v>
      </c>
    </row>
    <row r="1231" spans="1:7" x14ac:dyDescent="0.3">
      <c r="A1231">
        <v>1229</v>
      </c>
      <c r="B1231">
        <v>2021</v>
      </c>
      <c r="C1231">
        <v>1</v>
      </c>
      <c r="D1231" t="s">
        <v>500</v>
      </c>
      <c r="E1231" s="40">
        <v>700835369.21509898</v>
      </c>
      <c r="F1231" s="34">
        <v>51.499863284130299</v>
      </c>
      <c r="G1231" t="s">
        <v>462</v>
      </c>
    </row>
    <row r="1232" spans="1:7" x14ac:dyDescent="0.3">
      <c r="A1232">
        <v>1230</v>
      </c>
      <c r="B1232">
        <v>2021</v>
      </c>
      <c r="C1232">
        <v>1</v>
      </c>
      <c r="D1232" t="s">
        <v>501</v>
      </c>
      <c r="E1232" s="40">
        <v>1795071606.8408</v>
      </c>
      <c r="F1232" s="34">
        <v>42.410334704593403</v>
      </c>
      <c r="G1232" t="s">
        <v>462</v>
      </c>
    </row>
    <row r="1233" spans="1:7" x14ac:dyDescent="0.3">
      <c r="A1233">
        <v>1231</v>
      </c>
      <c r="B1233">
        <v>2021</v>
      </c>
      <c r="C1233">
        <v>1</v>
      </c>
      <c r="D1233" t="s">
        <v>502</v>
      </c>
      <c r="E1233" s="40">
        <v>10046150688.1397</v>
      </c>
      <c r="F1233" s="34">
        <v>33.9451986765093</v>
      </c>
      <c r="G1233" t="s">
        <v>462</v>
      </c>
    </row>
    <row r="1234" spans="1:7" x14ac:dyDescent="0.3">
      <c r="A1234">
        <v>1232</v>
      </c>
      <c r="B1234">
        <v>2021</v>
      </c>
      <c r="C1234">
        <v>1</v>
      </c>
      <c r="D1234" t="s">
        <v>503</v>
      </c>
      <c r="E1234" s="40">
        <v>3161364612.4783401</v>
      </c>
      <c r="F1234" s="34">
        <v>45.005956283222197</v>
      </c>
      <c r="G1234" t="s">
        <v>462</v>
      </c>
    </row>
    <row r="1235" spans="1:7" x14ac:dyDescent="0.3">
      <c r="A1235">
        <v>1233</v>
      </c>
      <c r="B1235">
        <v>2021</v>
      </c>
      <c r="C1235">
        <v>1</v>
      </c>
      <c r="D1235" t="s">
        <v>504</v>
      </c>
      <c r="E1235" s="40">
        <v>314580284.56420898</v>
      </c>
      <c r="F1235" s="34">
        <v>87.171489823853605</v>
      </c>
      <c r="G1235" t="s">
        <v>462</v>
      </c>
    </row>
    <row r="1236" spans="1:7" x14ac:dyDescent="0.3">
      <c r="A1236">
        <v>1234</v>
      </c>
      <c r="B1236">
        <v>2021</v>
      </c>
      <c r="C1236">
        <v>1</v>
      </c>
      <c r="D1236" t="s">
        <v>505</v>
      </c>
      <c r="E1236" s="40">
        <v>396913777.44862098</v>
      </c>
      <c r="F1236" s="34">
        <v>60.1297810946932</v>
      </c>
      <c r="G1236" t="s">
        <v>462</v>
      </c>
    </row>
    <row r="1237" spans="1:7" x14ac:dyDescent="0.3">
      <c r="A1237">
        <v>1235</v>
      </c>
      <c r="B1237">
        <v>2021</v>
      </c>
      <c r="C1237">
        <v>1</v>
      </c>
      <c r="D1237" t="s">
        <v>506</v>
      </c>
      <c r="E1237" s="40">
        <v>811283882.05878198</v>
      </c>
      <c r="F1237" s="34">
        <v>27.778207097344499</v>
      </c>
      <c r="G1237" t="s">
        <v>462</v>
      </c>
    </row>
    <row r="1238" spans="1:7" x14ac:dyDescent="0.3">
      <c r="A1238">
        <v>1236</v>
      </c>
      <c r="B1238">
        <v>2021</v>
      </c>
      <c r="C1238">
        <v>1</v>
      </c>
      <c r="D1238" t="s">
        <v>507</v>
      </c>
      <c r="E1238" s="40">
        <v>827356563.50408602</v>
      </c>
      <c r="F1238" s="34">
        <v>22.456400862762901</v>
      </c>
      <c r="G1238" t="s">
        <v>462</v>
      </c>
    </row>
    <row r="1239" spans="1:7" x14ac:dyDescent="0.3">
      <c r="A1239">
        <v>1237</v>
      </c>
      <c r="B1239">
        <v>2021</v>
      </c>
      <c r="C1239">
        <v>1</v>
      </c>
      <c r="D1239" t="s">
        <v>508</v>
      </c>
      <c r="E1239" s="40">
        <v>4220946584.3996902</v>
      </c>
      <c r="F1239" s="34">
        <v>12.5497854872863</v>
      </c>
      <c r="G1239" t="s">
        <v>462</v>
      </c>
    </row>
    <row r="1240" spans="1:7" x14ac:dyDescent="0.3">
      <c r="A1240">
        <v>1238</v>
      </c>
      <c r="B1240">
        <v>2021</v>
      </c>
      <c r="C1240">
        <v>1</v>
      </c>
      <c r="D1240" t="s">
        <v>509</v>
      </c>
      <c r="E1240" s="40">
        <v>2959607197.2367201</v>
      </c>
      <c r="F1240" s="34">
        <v>11.6195723151613</v>
      </c>
      <c r="G1240" t="s">
        <v>462</v>
      </c>
    </row>
    <row r="1241" spans="1:7" x14ac:dyDescent="0.3">
      <c r="A1241">
        <v>1239</v>
      </c>
      <c r="B1241">
        <v>2021</v>
      </c>
      <c r="C1241">
        <v>1</v>
      </c>
      <c r="D1241" t="s">
        <v>511</v>
      </c>
      <c r="E1241" s="40">
        <v>2510603854.2291598</v>
      </c>
      <c r="F1241" s="34">
        <v>9.6079715693799095</v>
      </c>
      <c r="G1241" t="s">
        <v>462</v>
      </c>
    </row>
    <row r="1242" spans="1:7" x14ac:dyDescent="0.3">
      <c r="A1242">
        <v>1240</v>
      </c>
      <c r="B1242">
        <v>2021</v>
      </c>
      <c r="C1242">
        <v>1</v>
      </c>
      <c r="D1242" t="s">
        <v>512</v>
      </c>
      <c r="E1242" s="40">
        <v>926083821.65156698</v>
      </c>
      <c r="F1242" s="34">
        <v>26.981994256450999</v>
      </c>
      <c r="G1242" t="s">
        <v>462</v>
      </c>
    </row>
    <row r="1243" spans="1:7" x14ac:dyDescent="0.3">
      <c r="A1243">
        <v>1241</v>
      </c>
      <c r="B1243">
        <v>2021</v>
      </c>
      <c r="C1243">
        <v>1</v>
      </c>
      <c r="D1243" t="s">
        <v>513</v>
      </c>
      <c r="E1243" s="40">
        <v>632285103.81478095</v>
      </c>
      <c r="F1243" s="34">
        <v>12.373755222689001</v>
      </c>
      <c r="G1243" t="s">
        <v>462</v>
      </c>
    </row>
    <row r="1244" spans="1:7" x14ac:dyDescent="0.3">
      <c r="A1244">
        <v>1242</v>
      </c>
      <c r="B1244">
        <v>2021</v>
      </c>
      <c r="C1244">
        <v>1</v>
      </c>
      <c r="E1244" s="40">
        <v>170397351.73281899</v>
      </c>
      <c r="F1244" s="34">
        <v>42.303167343689601</v>
      </c>
      <c r="G1244" t="s">
        <v>462</v>
      </c>
    </row>
    <row r="1245" spans="1:7" x14ac:dyDescent="0.3">
      <c r="A1245">
        <v>1243</v>
      </c>
      <c r="B1245">
        <v>2021</v>
      </c>
      <c r="C1245">
        <v>1</v>
      </c>
      <c r="D1245" t="s">
        <v>514</v>
      </c>
      <c r="E1245" s="40">
        <v>892140772.56039798</v>
      </c>
      <c r="F1245" s="34">
        <v>32.003677743883998</v>
      </c>
      <c r="G1245" t="s">
        <v>462</v>
      </c>
    </row>
    <row r="1246" spans="1:7" x14ac:dyDescent="0.3">
      <c r="A1246">
        <v>1244</v>
      </c>
      <c r="B1246">
        <v>2021</v>
      </c>
      <c r="C1246">
        <v>1</v>
      </c>
      <c r="D1246" t="s">
        <v>515</v>
      </c>
      <c r="E1246" s="40">
        <v>879882403.52739799</v>
      </c>
      <c r="F1246" s="34">
        <v>31.593995438490101</v>
      </c>
      <c r="G1246" t="s">
        <v>462</v>
      </c>
    </row>
    <row r="1247" spans="1:7" x14ac:dyDescent="0.3">
      <c r="A1247">
        <v>1245</v>
      </c>
      <c r="B1247">
        <v>2021</v>
      </c>
      <c r="C1247">
        <v>1</v>
      </c>
      <c r="D1247" t="s">
        <v>516</v>
      </c>
      <c r="E1247" s="40">
        <v>807895918.10077405</v>
      </c>
      <c r="F1247" s="34">
        <v>31.7673658802393</v>
      </c>
      <c r="G1247" t="s">
        <v>462</v>
      </c>
    </row>
    <row r="1248" spans="1:7" x14ac:dyDescent="0.3">
      <c r="A1248">
        <v>1246</v>
      </c>
      <c r="B1248">
        <v>2021</v>
      </c>
      <c r="C1248">
        <v>1</v>
      </c>
      <c r="D1248" t="s">
        <v>517</v>
      </c>
      <c r="E1248" s="40">
        <v>572891135.03383696</v>
      </c>
      <c r="F1248" s="34">
        <v>22.8530971701474</v>
      </c>
      <c r="G1248" t="s">
        <v>462</v>
      </c>
    </row>
    <row r="1249" spans="1:7" x14ac:dyDescent="0.3">
      <c r="A1249">
        <v>1247</v>
      </c>
      <c r="B1249">
        <v>2021</v>
      </c>
      <c r="C1249">
        <v>1</v>
      </c>
      <c r="D1249" t="s">
        <v>518</v>
      </c>
      <c r="E1249" s="40">
        <v>674208960.326653</v>
      </c>
      <c r="F1249" s="34">
        <v>33.3372439166437</v>
      </c>
      <c r="G1249" t="s">
        <v>462</v>
      </c>
    </row>
    <row r="1250" spans="1:7" x14ac:dyDescent="0.3">
      <c r="A1250">
        <v>1248</v>
      </c>
      <c r="B1250">
        <v>2021</v>
      </c>
      <c r="C1250">
        <v>1</v>
      </c>
      <c r="D1250" t="s">
        <v>519</v>
      </c>
      <c r="E1250" s="40">
        <v>6302144122.2382202</v>
      </c>
      <c r="F1250" s="34">
        <v>43.370742371869099</v>
      </c>
      <c r="G1250" t="s">
        <v>462</v>
      </c>
    </row>
    <row r="1251" spans="1:7" x14ac:dyDescent="0.3">
      <c r="A1251">
        <v>1249</v>
      </c>
      <c r="B1251">
        <v>2021</v>
      </c>
      <c r="C1251">
        <v>1</v>
      </c>
      <c r="D1251" t="s">
        <v>520</v>
      </c>
      <c r="E1251" s="40">
        <v>7349764963.0592299</v>
      </c>
      <c r="F1251" s="34">
        <v>23.415453822451902</v>
      </c>
      <c r="G1251" t="s">
        <v>462</v>
      </c>
    </row>
    <row r="1252" spans="1:7" x14ac:dyDescent="0.3">
      <c r="A1252">
        <v>1250</v>
      </c>
      <c r="B1252">
        <v>2021</v>
      </c>
      <c r="C1252">
        <v>1</v>
      </c>
      <c r="D1252" t="s">
        <v>521</v>
      </c>
      <c r="E1252" s="40">
        <v>2807295723.03092</v>
      </c>
      <c r="F1252" s="34">
        <v>64.425949118909699</v>
      </c>
      <c r="G1252" t="s">
        <v>462</v>
      </c>
    </row>
    <row r="1253" spans="1:7" x14ac:dyDescent="0.3">
      <c r="A1253">
        <v>1251</v>
      </c>
      <c r="B1253">
        <v>2021</v>
      </c>
      <c r="C1253">
        <v>1</v>
      </c>
      <c r="D1253" t="s">
        <v>522</v>
      </c>
      <c r="E1253" s="40">
        <v>788418057.77379298</v>
      </c>
      <c r="F1253" s="34">
        <v>10.2282823428519</v>
      </c>
      <c r="G1253" t="s">
        <v>462</v>
      </c>
    </row>
    <row r="1254" spans="1:7" x14ac:dyDescent="0.3">
      <c r="A1254">
        <v>1252</v>
      </c>
      <c r="B1254">
        <v>2021</v>
      </c>
      <c r="C1254">
        <v>1</v>
      </c>
      <c r="D1254" t="s">
        <v>523</v>
      </c>
      <c r="E1254" s="40">
        <v>6157060053.8993101</v>
      </c>
      <c r="F1254" s="34">
        <v>51.3558037233555</v>
      </c>
      <c r="G1254" t="s">
        <v>462</v>
      </c>
    </row>
    <row r="1255" spans="1:7" x14ac:dyDescent="0.3">
      <c r="A1255">
        <v>1253</v>
      </c>
      <c r="B1255">
        <v>2021</v>
      </c>
      <c r="C1255">
        <v>1</v>
      </c>
      <c r="D1255" t="s">
        <v>524</v>
      </c>
      <c r="E1255" s="40">
        <v>1712578914.74523</v>
      </c>
      <c r="F1255" s="34">
        <v>30.660260090471599</v>
      </c>
      <c r="G1255" t="s">
        <v>462</v>
      </c>
    </row>
    <row r="1256" spans="1:7" x14ac:dyDescent="0.3">
      <c r="A1256">
        <v>1254</v>
      </c>
      <c r="B1256">
        <v>2021</v>
      </c>
      <c r="C1256">
        <v>1</v>
      </c>
      <c r="D1256" t="s">
        <v>525</v>
      </c>
      <c r="E1256" s="40">
        <v>1304389226.7879901</v>
      </c>
      <c r="F1256" s="34">
        <v>28.219471628672199</v>
      </c>
      <c r="G1256" t="s">
        <v>462</v>
      </c>
    </row>
    <row r="1257" spans="1:7" x14ac:dyDescent="0.3">
      <c r="A1257">
        <v>1255</v>
      </c>
      <c r="B1257">
        <v>2021</v>
      </c>
      <c r="C1257">
        <v>1</v>
      </c>
      <c r="D1257" t="s">
        <v>526</v>
      </c>
      <c r="E1257" s="40">
        <v>1050405127.63638</v>
      </c>
      <c r="F1257" s="34">
        <v>40.730248859284401</v>
      </c>
      <c r="G1257" t="s">
        <v>462</v>
      </c>
    </row>
    <row r="1258" spans="1:7" x14ac:dyDescent="0.3">
      <c r="A1258">
        <v>1256</v>
      </c>
      <c r="B1258">
        <v>2021</v>
      </c>
      <c r="C1258">
        <v>1</v>
      </c>
      <c r="D1258" t="s">
        <v>527</v>
      </c>
      <c r="E1258" s="40">
        <v>4109588598.75948</v>
      </c>
      <c r="F1258" s="34">
        <v>52.855138877934898</v>
      </c>
      <c r="G1258" t="s">
        <v>462</v>
      </c>
    </row>
    <row r="1259" spans="1:7" x14ac:dyDescent="0.3">
      <c r="A1259">
        <v>1257</v>
      </c>
      <c r="B1259">
        <v>2021</v>
      </c>
      <c r="C1259">
        <v>1</v>
      </c>
      <c r="D1259" t="s">
        <v>528</v>
      </c>
      <c r="E1259" s="40">
        <v>187712077.197236</v>
      </c>
      <c r="F1259" s="34">
        <v>28.286916306942899</v>
      </c>
      <c r="G1259" t="s">
        <v>462</v>
      </c>
    </row>
    <row r="1260" spans="1:7" x14ac:dyDescent="0.3">
      <c r="A1260">
        <v>1258</v>
      </c>
      <c r="B1260">
        <v>2021</v>
      </c>
      <c r="C1260">
        <v>2</v>
      </c>
      <c r="D1260" t="s">
        <v>495</v>
      </c>
      <c r="E1260" s="40">
        <v>538829451.73819995</v>
      </c>
      <c r="F1260" s="34">
        <v>91.040353738802807</v>
      </c>
      <c r="G1260" t="s">
        <v>462</v>
      </c>
    </row>
    <row r="1261" spans="1:7" x14ac:dyDescent="0.3">
      <c r="A1261">
        <v>1259</v>
      </c>
      <c r="B1261">
        <v>2021</v>
      </c>
      <c r="C1261">
        <v>2</v>
      </c>
      <c r="D1261" t="s">
        <v>496</v>
      </c>
      <c r="E1261" s="40">
        <v>329669436.07159501</v>
      </c>
      <c r="F1261" s="34">
        <v>68.152996430625706</v>
      </c>
      <c r="G1261" t="s">
        <v>462</v>
      </c>
    </row>
    <row r="1262" spans="1:7" x14ac:dyDescent="0.3">
      <c r="A1262">
        <v>1260</v>
      </c>
      <c r="B1262">
        <v>2021</v>
      </c>
      <c r="C1262">
        <v>2</v>
      </c>
      <c r="D1262" t="s">
        <v>497</v>
      </c>
      <c r="E1262" s="40">
        <v>477600716.67271</v>
      </c>
      <c r="F1262" s="34">
        <v>72.458187027687302</v>
      </c>
      <c r="G1262" t="s">
        <v>462</v>
      </c>
    </row>
    <row r="1263" spans="1:7" x14ac:dyDescent="0.3">
      <c r="A1263">
        <v>1261</v>
      </c>
      <c r="B1263">
        <v>2021</v>
      </c>
      <c r="C1263">
        <v>2</v>
      </c>
      <c r="D1263" t="s">
        <v>498</v>
      </c>
      <c r="E1263" s="40">
        <v>257796283.745581</v>
      </c>
      <c r="F1263" s="34">
        <v>67.2289232990464</v>
      </c>
      <c r="G1263" t="s">
        <v>462</v>
      </c>
    </row>
    <row r="1264" spans="1:7" x14ac:dyDescent="0.3">
      <c r="A1264">
        <v>1262</v>
      </c>
      <c r="B1264">
        <v>2021</v>
      </c>
      <c r="C1264">
        <v>2</v>
      </c>
      <c r="D1264" t="s">
        <v>499</v>
      </c>
      <c r="E1264" s="40">
        <v>833128860.04000998</v>
      </c>
      <c r="F1264" s="34">
        <v>66.180778316054997</v>
      </c>
      <c r="G1264" t="s">
        <v>462</v>
      </c>
    </row>
    <row r="1265" spans="1:7" x14ac:dyDescent="0.3">
      <c r="A1265">
        <v>1263</v>
      </c>
      <c r="B1265">
        <v>2021</v>
      </c>
      <c r="C1265">
        <v>2</v>
      </c>
      <c r="D1265" t="s">
        <v>500</v>
      </c>
      <c r="E1265" s="40">
        <v>700835369.21509898</v>
      </c>
      <c r="F1265" s="34">
        <v>55.679620202207197</v>
      </c>
      <c r="G1265" t="s">
        <v>462</v>
      </c>
    </row>
    <row r="1266" spans="1:7" x14ac:dyDescent="0.3">
      <c r="A1266">
        <v>1264</v>
      </c>
      <c r="B1266">
        <v>2021</v>
      </c>
      <c r="C1266">
        <v>2</v>
      </c>
      <c r="D1266" t="s">
        <v>501</v>
      </c>
      <c r="E1266" s="40">
        <v>1795071606.8408</v>
      </c>
      <c r="F1266" s="34">
        <v>61.7110175021297</v>
      </c>
      <c r="G1266" t="s">
        <v>462</v>
      </c>
    </row>
    <row r="1267" spans="1:7" x14ac:dyDescent="0.3">
      <c r="A1267">
        <v>1265</v>
      </c>
      <c r="B1267">
        <v>2021</v>
      </c>
      <c r="C1267">
        <v>2</v>
      </c>
      <c r="D1267" t="s">
        <v>502</v>
      </c>
      <c r="E1267" s="40">
        <v>10046150688.1397</v>
      </c>
      <c r="F1267" s="34">
        <v>40.980596021657199</v>
      </c>
      <c r="G1267" t="s">
        <v>462</v>
      </c>
    </row>
    <row r="1268" spans="1:7" x14ac:dyDescent="0.3">
      <c r="A1268">
        <v>1266</v>
      </c>
      <c r="B1268">
        <v>2021</v>
      </c>
      <c r="C1268">
        <v>2</v>
      </c>
      <c r="D1268" t="s">
        <v>503</v>
      </c>
      <c r="E1268" s="40">
        <v>3161364612.4783401</v>
      </c>
      <c r="F1268" s="34">
        <v>45.634562256336501</v>
      </c>
      <c r="G1268" t="s">
        <v>462</v>
      </c>
    </row>
    <row r="1269" spans="1:7" x14ac:dyDescent="0.3">
      <c r="A1269">
        <v>1267</v>
      </c>
      <c r="B1269">
        <v>2021</v>
      </c>
      <c r="C1269">
        <v>2</v>
      </c>
      <c r="D1269" t="s">
        <v>504</v>
      </c>
      <c r="E1269" s="40">
        <v>314580284.56420898</v>
      </c>
      <c r="F1269" s="34">
        <v>82.236044802445605</v>
      </c>
      <c r="G1269" t="s">
        <v>462</v>
      </c>
    </row>
    <row r="1270" spans="1:7" x14ac:dyDescent="0.3">
      <c r="A1270">
        <v>1268</v>
      </c>
      <c r="B1270">
        <v>2021</v>
      </c>
      <c r="C1270">
        <v>2</v>
      </c>
      <c r="D1270" t="s">
        <v>505</v>
      </c>
      <c r="E1270" s="40">
        <v>396913777.44862098</v>
      </c>
      <c r="F1270" s="34">
        <v>67.713111314497198</v>
      </c>
      <c r="G1270" t="s">
        <v>462</v>
      </c>
    </row>
    <row r="1271" spans="1:7" x14ac:dyDescent="0.3">
      <c r="A1271">
        <v>1269</v>
      </c>
      <c r="B1271">
        <v>2021</v>
      </c>
      <c r="C1271">
        <v>2</v>
      </c>
      <c r="D1271" t="s">
        <v>506</v>
      </c>
      <c r="E1271" s="40">
        <v>811283882.05878198</v>
      </c>
      <c r="F1271" s="34">
        <v>49.715860227786898</v>
      </c>
      <c r="G1271" t="s">
        <v>462</v>
      </c>
    </row>
    <row r="1272" spans="1:7" x14ac:dyDescent="0.3">
      <c r="A1272">
        <v>1270</v>
      </c>
      <c r="B1272">
        <v>2021</v>
      </c>
      <c r="C1272">
        <v>2</v>
      </c>
      <c r="D1272" t="s">
        <v>507</v>
      </c>
      <c r="E1272" s="40">
        <v>827356563.50408602</v>
      </c>
      <c r="F1272" s="34">
        <v>30.3165338267893</v>
      </c>
      <c r="G1272" t="s">
        <v>462</v>
      </c>
    </row>
    <row r="1273" spans="1:7" x14ac:dyDescent="0.3">
      <c r="A1273">
        <v>1271</v>
      </c>
      <c r="B1273">
        <v>2021</v>
      </c>
      <c r="C1273">
        <v>2</v>
      </c>
      <c r="D1273" t="s">
        <v>508</v>
      </c>
      <c r="E1273" s="40">
        <v>4220946584.3996902</v>
      </c>
      <c r="F1273" s="34">
        <v>31.6919827068525</v>
      </c>
      <c r="G1273" t="s">
        <v>462</v>
      </c>
    </row>
    <row r="1274" spans="1:7" x14ac:dyDescent="0.3">
      <c r="A1274">
        <v>1272</v>
      </c>
      <c r="B1274">
        <v>2021</v>
      </c>
      <c r="C1274">
        <v>2</v>
      </c>
      <c r="D1274" t="s">
        <v>509</v>
      </c>
      <c r="E1274" s="40">
        <v>2959607197.2367201</v>
      </c>
      <c r="F1274" s="34">
        <v>11.657627141156301</v>
      </c>
      <c r="G1274" t="s">
        <v>462</v>
      </c>
    </row>
    <row r="1275" spans="1:7" x14ac:dyDescent="0.3">
      <c r="A1275">
        <v>1273</v>
      </c>
      <c r="B1275">
        <v>2021</v>
      </c>
      <c r="C1275">
        <v>2</v>
      </c>
      <c r="D1275" t="s">
        <v>511</v>
      </c>
      <c r="E1275" s="40">
        <v>2510603854.2291598</v>
      </c>
      <c r="F1275" s="34">
        <v>12.009641077304201</v>
      </c>
      <c r="G1275" t="s">
        <v>462</v>
      </c>
    </row>
    <row r="1276" spans="1:7" x14ac:dyDescent="0.3">
      <c r="A1276">
        <v>1274</v>
      </c>
      <c r="B1276">
        <v>2021</v>
      </c>
      <c r="C1276">
        <v>2</v>
      </c>
      <c r="D1276" t="s">
        <v>512</v>
      </c>
      <c r="E1276" s="40">
        <v>926083821.65156698</v>
      </c>
      <c r="F1276" s="34">
        <v>25.849535579561699</v>
      </c>
      <c r="G1276" t="s">
        <v>462</v>
      </c>
    </row>
    <row r="1277" spans="1:7" x14ac:dyDescent="0.3">
      <c r="A1277">
        <v>1275</v>
      </c>
      <c r="B1277">
        <v>2021</v>
      </c>
      <c r="C1277">
        <v>2</v>
      </c>
      <c r="D1277" t="s">
        <v>513</v>
      </c>
      <c r="E1277" s="40">
        <v>632285103.81478095</v>
      </c>
      <c r="F1277" s="34">
        <v>13.1145079861596</v>
      </c>
      <c r="G1277" t="s">
        <v>462</v>
      </c>
    </row>
    <row r="1278" spans="1:7" x14ac:dyDescent="0.3">
      <c r="A1278">
        <v>1276</v>
      </c>
      <c r="B1278">
        <v>2021</v>
      </c>
      <c r="C1278">
        <v>2</v>
      </c>
      <c r="E1278" s="40">
        <v>170397351.73281899</v>
      </c>
      <c r="F1278" s="34">
        <v>25.2354973289243</v>
      </c>
      <c r="G1278" t="s">
        <v>462</v>
      </c>
    </row>
    <row r="1279" spans="1:7" x14ac:dyDescent="0.3">
      <c r="A1279">
        <v>1277</v>
      </c>
      <c r="B1279">
        <v>2021</v>
      </c>
      <c r="C1279">
        <v>2</v>
      </c>
      <c r="D1279" t="s">
        <v>514</v>
      </c>
      <c r="E1279" s="40">
        <v>892140772.56039798</v>
      </c>
      <c r="F1279" s="34">
        <v>59.355687533319298</v>
      </c>
      <c r="G1279" t="s">
        <v>462</v>
      </c>
    </row>
    <row r="1280" spans="1:7" x14ac:dyDescent="0.3">
      <c r="A1280">
        <v>1278</v>
      </c>
      <c r="B1280">
        <v>2021</v>
      </c>
      <c r="C1280">
        <v>2</v>
      </c>
      <c r="D1280" t="s">
        <v>515</v>
      </c>
      <c r="E1280" s="40">
        <v>879882403.52739799</v>
      </c>
      <c r="F1280" s="34">
        <v>69.0059050072867</v>
      </c>
      <c r="G1280" t="s">
        <v>462</v>
      </c>
    </row>
    <row r="1281" spans="1:7" x14ac:dyDescent="0.3">
      <c r="A1281">
        <v>1279</v>
      </c>
      <c r="B1281">
        <v>2021</v>
      </c>
      <c r="C1281">
        <v>2</v>
      </c>
      <c r="D1281" t="s">
        <v>516</v>
      </c>
      <c r="E1281" s="40">
        <v>807895918.10077405</v>
      </c>
      <c r="F1281" s="34">
        <v>55.588586796315397</v>
      </c>
      <c r="G1281" t="s">
        <v>462</v>
      </c>
    </row>
    <row r="1282" spans="1:7" x14ac:dyDescent="0.3">
      <c r="A1282">
        <v>1280</v>
      </c>
      <c r="B1282">
        <v>2021</v>
      </c>
      <c r="C1282">
        <v>2</v>
      </c>
      <c r="D1282" t="s">
        <v>517</v>
      </c>
      <c r="E1282" s="40">
        <v>572891135.03383696</v>
      </c>
      <c r="F1282" s="34">
        <v>32.296969344325703</v>
      </c>
      <c r="G1282" t="s">
        <v>462</v>
      </c>
    </row>
    <row r="1283" spans="1:7" x14ac:dyDescent="0.3">
      <c r="A1283">
        <v>1281</v>
      </c>
      <c r="B1283">
        <v>2021</v>
      </c>
      <c r="C1283">
        <v>2</v>
      </c>
      <c r="D1283" t="s">
        <v>518</v>
      </c>
      <c r="E1283" s="40">
        <v>674208960.326653</v>
      </c>
      <c r="F1283" s="34">
        <v>59.112681575386297</v>
      </c>
      <c r="G1283" t="s">
        <v>462</v>
      </c>
    </row>
    <row r="1284" spans="1:7" x14ac:dyDescent="0.3">
      <c r="A1284">
        <v>1282</v>
      </c>
      <c r="B1284">
        <v>2021</v>
      </c>
      <c r="C1284">
        <v>2</v>
      </c>
      <c r="D1284" t="s">
        <v>519</v>
      </c>
      <c r="E1284" s="40">
        <v>6302144122.2382202</v>
      </c>
      <c r="F1284" s="34">
        <v>37.139926316365496</v>
      </c>
      <c r="G1284" t="s">
        <v>462</v>
      </c>
    </row>
    <row r="1285" spans="1:7" x14ac:dyDescent="0.3">
      <c r="A1285">
        <v>1283</v>
      </c>
      <c r="B1285">
        <v>2021</v>
      </c>
      <c r="C1285">
        <v>2</v>
      </c>
      <c r="D1285" t="s">
        <v>520</v>
      </c>
      <c r="E1285" s="40">
        <v>7349764963.0592299</v>
      </c>
      <c r="F1285" s="34">
        <v>18.629556993913599</v>
      </c>
      <c r="G1285" t="s">
        <v>462</v>
      </c>
    </row>
    <row r="1286" spans="1:7" x14ac:dyDescent="0.3">
      <c r="A1286">
        <v>1284</v>
      </c>
      <c r="B1286">
        <v>2021</v>
      </c>
      <c r="C1286">
        <v>2</v>
      </c>
      <c r="D1286" t="s">
        <v>521</v>
      </c>
      <c r="E1286" s="40">
        <v>2807295723.03092</v>
      </c>
      <c r="F1286" s="34">
        <v>44.327680057276602</v>
      </c>
      <c r="G1286" t="s">
        <v>462</v>
      </c>
    </row>
    <row r="1287" spans="1:7" x14ac:dyDescent="0.3">
      <c r="A1287">
        <v>1285</v>
      </c>
      <c r="B1287">
        <v>2021</v>
      </c>
      <c r="C1287">
        <v>2</v>
      </c>
      <c r="D1287" t="s">
        <v>522</v>
      </c>
      <c r="E1287" s="40">
        <v>788418057.77379298</v>
      </c>
      <c r="F1287" s="34">
        <v>13.315135564964701</v>
      </c>
      <c r="G1287" t="s">
        <v>462</v>
      </c>
    </row>
    <row r="1288" spans="1:7" x14ac:dyDescent="0.3">
      <c r="A1288">
        <v>1286</v>
      </c>
      <c r="B1288">
        <v>2021</v>
      </c>
      <c r="C1288">
        <v>2</v>
      </c>
      <c r="D1288" t="s">
        <v>523</v>
      </c>
      <c r="E1288" s="40">
        <v>6157060053.8993101</v>
      </c>
      <c r="F1288" s="34">
        <v>31.7537241705345</v>
      </c>
      <c r="G1288" t="s">
        <v>462</v>
      </c>
    </row>
    <row r="1289" spans="1:7" x14ac:dyDescent="0.3">
      <c r="A1289">
        <v>1287</v>
      </c>
      <c r="B1289">
        <v>2021</v>
      </c>
      <c r="C1289">
        <v>2</v>
      </c>
      <c r="D1289" t="s">
        <v>524</v>
      </c>
      <c r="E1289" s="40">
        <v>1712578914.74523</v>
      </c>
      <c r="F1289" s="34">
        <v>16.493207691222999</v>
      </c>
      <c r="G1289" t="s">
        <v>462</v>
      </c>
    </row>
    <row r="1290" spans="1:7" x14ac:dyDescent="0.3">
      <c r="A1290">
        <v>1288</v>
      </c>
      <c r="B1290">
        <v>2021</v>
      </c>
      <c r="C1290">
        <v>2</v>
      </c>
      <c r="D1290" t="s">
        <v>525</v>
      </c>
      <c r="E1290" s="40">
        <v>1304389226.7879901</v>
      </c>
      <c r="F1290" s="34">
        <v>15.904484427942601</v>
      </c>
      <c r="G1290" t="s">
        <v>462</v>
      </c>
    </row>
    <row r="1291" spans="1:7" x14ac:dyDescent="0.3">
      <c r="A1291">
        <v>1289</v>
      </c>
      <c r="B1291">
        <v>2021</v>
      </c>
      <c r="C1291">
        <v>2</v>
      </c>
      <c r="D1291" t="s">
        <v>526</v>
      </c>
      <c r="E1291" s="40">
        <v>1050405127.63638</v>
      </c>
      <c r="F1291" s="34">
        <v>22.533302434024101</v>
      </c>
      <c r="G1291" t="s">
        <v>462</v>
      </c>
    </row>
    <row r="1292" spans="1:7" x14ac:dyDescent="0.3">
      <c r="A1292">
        <v>1290</v>
      </c>
      <c r="B1292">
        <v>2021</v>
      </c>
      <c r="C1292">
        <v>2</v>
      </c>
      <c r="D1292" t="s">
        <v>527</v>
      </c>
      <c r="E1292" s="40">
        <v>4109588598.75948</v>
      </c>
      <c r="F1292" s="34">
        <v>23.780604646313598</v>
      </c>
      <c r="G1292" t="s">
        <v>462</v>
      </c>
    </row>
    <row r="1293" spans="1:7" x14ac:dyDescent="0.3">
      <c r="A1293">
        <v>1291</v>
      </c>
      <c r="B1293">
        <v>2021</v>
      </c>
      <c r="C1293">
        <v>2</v>
      </c>
      <c r="D1293" t="s">
        <v>528</v>
      </c>
      <c r="E1293" s="40">
        <v>187712077.197236</v>
      </c>
      <c r="F1293" s="34">
        <v>13.371664191946399</v>
      </c>
      <c r="G1293" t="s">
        <v>462</v>
      </c>
    </row>
    <row r="1294" spans="1:7" x14ac:dyDescent="0.3">
      <c r="A1294">
        <v>1292</v>
      </c>
      <c r="B1294">
        <v>2021</v>
      </c>
      <c r="C1294">
        <v>3</v>
      </c>
      <c r="D1294" t="s">
        <v>495</v>
      </c>
      <c r="E1294" s="40">
        <v>538829451.73819995</v>
      </c>
      <c r="F1294" s="34">
        <v>73.198784403963501</v>
      </c>
      <c r="G1294" t="s">
        <v>462</v>
      </c>
    </row>
    <row r="1295" spans="1:7" x14ac:dyDescent="0.3">
      <c r="A1295">
        <v>1293</v>
      </c>
      <c r="B1295">
        <v>2021</v>
      </c>
      <c r="C1295">
        <v>3</v>
      </c>
      <c r="D1295" t="s">
        <v>496</v>
      </c>
      <c r="E1295" s="40">
        <v>329669436.07159501</v>
      </c>
      <c r="F1295" s="34">
        <v>55.533318928532999</v>
      </c>
      <c r="G1295" t="s">
        <v>462</v>
      </c>
    </row>
    <row r="1296" spans="1:7" x14ac:dyDescent="0.3">
      <c r="A1296">
        <v>1294</v>
      </c>
      <c r="B1296">
        <v>2021</v>
      </c>
      <c r="C1296">
        <v>3</v>
      </c>
      <c r="D1296" t="s">
        <v>497</v>
      </c>
      <c r="E1296" s="40">
        <v>477600716.67271</v>
      </c>
      <c r="F1296" s="34">
        <v>59.054969379972398</v>
      </c>
      <c r="G1296" t="s">
        <v>462</v>
      </c>
    </row>
    <row r="1297" spans="1:7" x14ac:dyDescent="0.3">
      <c r="A1297">
        <v>1295</v>
      </c>
      <c r="B1297">
        <v>2021</v>
      </c>
      <c r="C1297">
        <v>3</v>
      </c>
      <c r="D1297" t="s">
        <v>498</v>
      </c>
      <c r="E1297" s="40">
        <v>257796283.745581</v>
      </c>
      <c r="F1297" s="34">
        <v>54.701614663740301</v>
      </c>
      <c r="G1297" t="s">
        <v>462</v>
      </c>
    </row>
    <row r="1298" spans="1:7" x14ac:dyDescent="0.3">
      <c r="A1298">
        <v>1296</v>
      </c>
      <c r="B1298">
        <v>2021</v>
      </c>
      <c r="C1298">
        <v>3</v>
      </c>
      <c r="D1298" t="s">
        <v>499</v>
      </c>
      <c r="E1298" s="40">
        <v>833128860.04000998</v>
      </c>
      <c r="F1298" s="34">
        <v>50.546390438561502</v>
      </c>
      <c r="G1298" t="s">
        <v>462</v>
      </c>
    </row>
    <row r="1299" spans="1:7" x14ac:dyDescent="0.3">
      <c r="A1299">
        <v>1297</v>
      </c>
      <c r="B1299">
        <v>2021</v>
      </c>
      <c r="C1299">
        <v>3</v>
      </c>
      <c r="D1299" t="s">
        <v>500</v>
      </c>
      <c r="E1299" s="40">
        <v>700835369.21509898</v>
      </c>
      <c r="F1299" s="34">
        <v>43.427234374424202</v>
      </c>
      <c r="G1299" t="s">
        <v>462</v>
      </c>
    </row>
    <row r="1300" spans="1:7" x14ac:dyDescent="0.3">
      <c r="A1300">
        <v>1298</v>
      </c>
      <c r="B1300">
        <v>2021</v>
      </c>
      <c r="C1300">
        <v>3</v>
      </c>
      <c r="D1300" t="s">
        <v>501</v>
      </c>
      <c r="E1300" s="40">
        <v>1795071606.8408</v>
      </c>
      <c r="F1300" s="34">
        <v>50.197157143649299</v>
      </c>
      <c r="G1300" t="s">
        <v>462</v>
      </c>
    </row>
    <row r="1301" spans="1:7" x14ac:dyDescent="0.3">
      <c r="A1301">
        <v>1299</v>
      </c>
      <c r="B1301">
        <v>2021</v>
      </c>
      <c r="C1301">
        <v>3</v>
      </c>
      <c r="D1301" t="s">
        <v>502</v>
      </c>
      <c r="E1301" s="40">
        <v>10046150688.1397</v>
      </c>
      <c r="F1301" s="34">
        <v>38.521632655657299</v>
      </c>
      <c r="G1301" t="s">
        <v>462</v>
      </c>
    </row>
    <row r="1302" spans="1:7" x14ac:dyDescent="0.3">
      <c r="A1302">
        <v>1300</v>
      </c>
      <c r="B1302">
        <v>2021</v>
      </c>
      <c r="C1302">
        <v>3</v>
      </c>
      <c r="D1302" t="s">
        <v>503</v>
      </c>
      <c r="E1302" s="40">
        <v>3161364612.4783401</v>
      </c>
      <c r="F1302" s="34">
        <v>34.378149051735498</v>
      </c>
      <c r="G1302" t="s">
        <v>462</v>
      </c>
    </row>
    <row r="1303" spans="1:7" x14ac:dyDescent="0.3">
      <c r="A1303">
        <v>1301</v>
      </c>
      <c r="B1303">
        <v>2021</v>
      </c>
      <c r="C1303">
        <v>3</v>
      </c>
      <c r="D1303" t="s">
        <v>504</v>
      </c>
      <c r="E1303" s="40">
        <v>314580284.56420898</v>
      </c>
      <c r="F1303" s="34">
        <v>66.186089477684803</v>
      </c>
      <c r="G1303" t="s">
        <v>462</v>
      </c>
    </row>
    <row r="1304" spans="1:7" x14ac:dyDescent="0.3">
      <c r="A1304">
        <v>1302</v>
      </c>
      <c r="B1304">
        <v>2021</v>
      </c>
      <c r="C1304">
        <v>3</v>
      </c>
      <c r="D1304" t="s">
        <v>505</v>
      </c>
      <c r="E1304" s="40">
        <v>396913777.44862098</v>
      </c>
      <c r="F1304" s="34">
        <v>56.708568062795102</v>
      </c>
      <c r="G1304" t="s">
        <v>462</v>
      </c>
    </row>
    <row r="1305" spans="1:7" x14ac:dyDescent="0.3">
      <c r="A1305">
        <v>1303</v>
      </c>
      <c r="B1305">
        <v>2021</v>
      </c>
      <c r="C1305">
        <v>3</v>
      </c>
      <c r="D1305" t="s">
        <v>506</v>
      </c>
      <c r="E1305" s="40">
        <v>811283882.05878198</v>
      </c>
      <c r="F1305" s="34">
        <v>51.091881547638899</v>
      </c>
      <c r="G1305" t="s">
        <v>462</v>
      </c>
    </row>
    <row r="1306" spans="1:7" x14ac:dyDescent="0.3">
      <c r="A1306">
        <v>1304</v>
      </c>
      <c r="B1306">
        <v>2021</v>
      </c>
      <c r="C1306">
        <v>3</v>
      </c>
      <c r="D1306" t="s">
        <v>507</v>
      </c>
      <c r="E1306" s="40">
        <v>827356563.50408602</v>
      </c>
      <c r="F1306" s="34">
        <v>37.860760757795397</v>
      </c>
      <c r="G1306" t="s">
        <v>462</v>
      </c>
    </row>
    <row r="1307" spans="1:7" x14ac:dyDescent="0.3">
      <c r="A1307">
        <v>1305</v>
      </c>
      <c r="B1307">
        <v>2021</v>
      </c>
      <c r="C1307">
        <v>3</v>
      </c>
      <c r="D1307" t="s">
        <v>508</v>
      </c>
      <c r="E1307" s="40">
        <v>4220946584.3996902</v>
      </c>
      <c r="F1307" s="34">
        <v>19.593317753786501</v>
      </c>
      <c r="G1307" t="s">
        <v>462</v>
      </c>
    </row>
    <row r="1308" spans="1:7" x14ac:dyDescent="0.3">
      <c r="A1308">
        <v>1306</v>
      </c>
      <c r="B1308">
        <v>2021</v>
      </c>
      <c r="C1308">
        <v>3</v>
      </c>
      <c r="D1308" t="s">
        <v>509</v>
      </c>
      <c r="E1308" s="40">
        <v>2959607197.2367201</v>
      </c>
      <c r="F1308" s="34">
        <v>14.514211772071199</v>
      </c>
      <c r="G1308" t="s">
        <v>462</v>
      </c>
    </row>
    <row r="1309" spans="1:7" x14ac:dyDescent="0.3">
      <c r="A1309">
        <v>1307</v>
      </c>
      <c r="B1309">
        <v>2021</v>
      </c>
      <c r="C1309">
        <v>3</v>
      </c>
      <c r="D1309" t="s">
        <v>511</v>
      </c>
      <c r="E1309" s="40">
        <v>2510603854.2291598</v>
      </c>
      <c r="F1309" s="34">
        <v>14.8704548975411</v>
      </c>
      <c r="G1309" t="s">
        <v>462</v>
      </c>
    </row>
    <row r="1310" spans="1:7" x14ac:dyDescent="0.3">
      <c r="A1310">
        <v>1308</v>
      </c>
      <c r="B1310">
        <v>2021</v>
      </c>
      <c r="C1310">
        <v>3</v>
      </c>
      <c r="D1310" t="s">
        <v>512</v>
      </c>
      <c r="E1310" s="40">
        <v>926083821.65156698</v>
      </c>
      <c r="F1310" s="34">
        <v>14.7546361004375</v>
      </c>
      <c r="G1310" t="s">
        <v>462</v>
      </c>
    </row>
    <row r="1311" spans="1:7" x14ac:dyDescent="0.3">
      <c r="A1311">
        <v>1309</v>
      </c>
      <c r="B1311">
        <v>2021</v>
      </c>
      <c r="C1311">
        <v>3</v>
      </c>
      <c r="D1311" t="s">
        <v>513</v>
      </c>
      <c r="E1311" s="40">
        <v>632285103.81478095</v>
      </c>
      <c r="F1311" s="34">
        <v>12.292248788199601</v>
      </c>
      <c r="G1311" t="s">
        <v>462</v>
      </c>
    </row>
    <row r="1312" spans="1:7" x14ac:dyDescent="0.3">
      <c r="A1312">
        <v>1310</v>
      </c>
      <c r="B1312">
        <v>2021</v>
      </c>
      <c r="C1312">
        <v>3</v>
      </c>
      <c r="E1312" s="40">
        <v>170397351.73281899</v>
      </c>
      <c r="F1312" s="34">
        <v>33.3676840388651</v>
      </c>
      <c r="G1312" t="s">
        <v>462</v>
      </c>
    </row>
    <row r="1313" spans="1:7" x14ac:dyDescent="0.3">
      <c r="A1313">
        <v>1311</v>
      </c>
      <c r="B1313">
        <v>2021</v>
      </c>
      <c r="C1313">
        <v>3</v>
      </c>
      <c r="D1313" t="s">
        <v>514</v>
      </c>
      <c r="E1313" s="40">
        <v>892140772.56039798</v>
      </c>
      <c r="F1313" s="34">
        <v>53.980920553783399</v>
      </c>
      <c r="G1313" t="s">
        <v>462</v>
      </c>
    </row>
    <row r="1314" spans="1:7" x14ac:dyDescent="0.3">
      <c r="A1314">
        <v>1312</v>
      </c>
      <c r="B1314">
        <v>2021</v>
      </c>
      <c r="C1314">
        <v>3</v>
      </c>
      <c r="D1314" t="s">
        <v>515</v>
      </c>
      <c r="E1314" s="40">
        <v>879882403.52739799</v>
      </c>
      <c r="F1314" s="34">
        <v>65.890563215232504</v>
      </c>
      <c r="G1314" t="s">
        <v>462</v>
      </c>
    </row>
    <row r="1315" spans="1:7" x14ac:dyDescent="0.3">
      <c r="A1315">
        <v>1313</v>
      </c>
      <c r="B1315">
        <v>2021</v>
      </c>
      <c r="C1315">
        <v>3</v>
      </c>
      <c r="D1315" t="s">
        <v>516</v>
      </c>
      <c r="E1315" s="40">
        <v>807895918.10077405</v>
      </c>
      <c r="F1315" s="34">
        <v>66.732407910475004</v>
      </c>
      <c r="G1315" t="s">
        <v>462</v>
      </c>
    </row>
    <row r="1316" spans="1:7" x14ac:dyDescent="0.3">
      <c r="A1316">
        <v>1314</v>
      </c>
      <c r="B1316">
        <v>2021</v>
      </c>
      <c r="C1316">
        <v>3</v>
      </c>
      <c r="D1316" t="s">
        <v>517</v>
      </c>
      <c r="E1316" s="40">
        <v>572891135.03383696</v>
      </c>
      <c r="F1316" s="34">
        <v>48.021665518260498</v>
      </c>
      <c r="G1316" t="s">
        <v>462</v>
      </c>
    </row>
    <row r="1317" spans="1:7" x14ac:dyDescent="0.3">
      <c r="A1317">
        <v>1315</v>
      </c>
      <c r="B1317">
        <v>2021</v>
      </c>
      <c r="C1317">
        <v>3</v>
      </c>
      <c r="D1317" t="s">
        <v>518</v>
      </c>
      <c r="E1317" s="40">
        <v>674208960.326653</v>
      </c>
      <c r="F1317" s="34">
        <v>79.629653416009006</v>
      </c>
      <c r="G1317" t="s">
        <v>462</v>
      </c>
    </row>
    <row r="1318" spans="1:7" x14ac:dyDescent="0.3">
      <c r="A1318">
        <v>1316</v>
      </c>
      <c r="B1318">
        <v>2021</v>
      </c>
      <c r="C1318">
        <v>3</v>
      </c>
      <c r="D1318" t="s">
        <v>519</v>
      </c>
      <c r="E1318" s="40">
        <v>6302144122.2382202</v>
      </c>
      <c r="F1318" s="34">
        <v>28.8645166286212</v>
      </c>
      <c r="G1318" t="s">
        <v>462</v>
      </c>
    </row>
    <row r="1319" spans="1:7" x14ac:dyDescent="0.3">
      <c r="A1319">
        <v>1317</v>
      </c>
      <c r="B1319">
        <v>2021</v>
      </c>
      <c r="C1319">
        <v>3</v>
      </c>
      <c r="D1319" t="s">
        <v>520</v>
      </c>
      <c r="E1319" s="40">
        <v>7349764963.0592299</v>
      </c>
      <c r="F1319" s="34">
        <v>16.8316531503046</v>
      </c>
      <c r="G1319" t="s">
        <v>462</v>
      </c>
    </row>
    <row r="1320" spans="1:7" x14ac:dyDescent="0.3">
      <c r="A1320">
        <v>1318</v>
      </c>
      <c r="B1320">
        <v>2021</v>
      </c>
      <c r="C1320">
        <v>3</v>
      </c>
      <c r="D1320" t="s">
        <v>521</v>
      </c>
      <c r="E1320" s="40">
        <v>2807295723.03092</v>
      </c>
      <c r="F1320" s="34">
        <v>28.948869846810702</v>
      </c>
      <c r="G1320" t="s">
        <v>462</v>
      </c>
    </row>
    <row r="1321" spans="1:7" x14ac:dyDescent="0.3">
      <c r="A1321">
        <v>1319</v>
      </c>
      <c r="B1321">
        <v>2021</v>
      </c>
      <c r="C1321">
        <v>3</v>
      </c>
      <c r="D1321" t="s">
        <v>522</v>
      </c>
      <c r="E1321" s="40">
        <v>788418057.77379298</v>
      </c>
      <c r="F1321" s="34">
        <v>10.452201407720001</v>
      </c>
      <c r="G1321" t="s">
        <v>462</v>
      </c>
    </row>
    <row r="1322" spans="1:7" x14ac:dyDescent="0.3">
      <c r="A1322">
        <v>1320</v>
      </c>
      <c r="B1322">
        <v>2021</v>
      </c>
      <c r="C1322">
        <v>3</v>
      </c>
      <c r="D1322" t="s">
        <v>523</v>
      </c>
      <c r="E1322" s="40">
        <v>6157060053.8993101</v>
      </c>
      <c r="F1322" s="34">
        <v>26.573497696756998</v>
      </c>
      <c r="G1322" t="s">
        <v>462</v>
      </c>
    </row>
    <row r="1323" spans="1:7" x14ac:dyDescent="0.3">
      <c r="A1323">
        <v>1321</v>
      </c>
      <c r="B1323">
        <v>2021</v>
      </c>
      <c r="C1323">
        <v>3</v>
      </c>
      <c r="D1323" t="s">
        <v>524</v>
      </c>
      <c r="E1323" s="40">
        <v>1712578914.74523</v>
      </c>
      <c r="F1323" s="34">
        <v>21.2723779890514</v>
      </c>
      <c r="G1323" t="s">
        <v>462</v>
      </c>
    </row>
    <row r="1324" spans="1:7" x14ac:dyDescent="0.3">
      <c r="A1324">
        <v>1322</v>
      </c>
      <c r="B1324">
        <v>2021</v>
      </c>
      <c r="C1324">
        <v>3</v>
      </c>
      <c r="D1324" t="s">
        <v>525</v>
      </c>
      <c r="E1324" s="40">
        <v>1304389226.7879901</v>
      </c>
      <c r="F1324" s="34">
        <v>19.085607302710901</v>
      </c>
      <c r="G1324" t="s">
        <v>462</v>
      </c>
    </row>
    <row r="1325" spans="1:7" x14ac:dyDescent="0.3">
      <c r="A1325">
        <v>1323</v>
      </c>
      <c r="B1325">
        <v>2021</v>
      </c>
      <c r="C1325">
        <v>3</v>
      </c>
      <c r="D1325" t="s">
        <v>526</v>
      </c>
      <c r="E1325" s="40">
        <v>1050405127.63638</v>
      </c>
      <c r="F1325" s="34">
        <v>23.148989442676299</v>
      </c>
      <c r="G1325" t="s">
        <v>462</v>
      </c>
    </row>
    <row r="1326" spans="1:7" x14ac:dyDescent="0.3">
      <c r="A1326">
        <v>1324</v>
      </c>
      <c r="B1326">
        <v>2021</v>
      </c>
      <c r="C1326">
        <v>3</v>
      </c>
      <c r="D1326" t="s">
        <v>527</v>
      </c>
      <c r="E1326" s="40">
        <v>4109588598.75948</v>
      </c>
      <c r="F1326" s="34">
        <v>29.796225033228701</v>
      </c>
      <c r="G1326" t="s">
        <v>462</v>
      </c>
    </row>
    <row r="1327" spans="1:7" x14ac:dyDescent="0.3">
      <c r="A1327">
        <v>1325</v>
      </c>
      <c r="B1327">
        <v>2021</v>
      </c>
      <c r="C1327">
        <v>3</v>
      </c>
      <c r="D1327" t="s">
        <v>528</v>
      </c>
      <c r="E1327" s="40">
        <v>187712077.197236</v>
      </c>
      <c r="F1327" s="34">
        <v>18.544828453720601</v>
      </c>
      <c r="G1327" t="s">
        <v>462</v>
      </c>
    </row>
    <row r="1328" spans="1:7" x14ac:dyDescent="0.3">
      <c r="A1328">
        <v>1326</v>
      </c>
      <c r="B1328">
        <v>2021</v>
      </c>
      <c r="C1328">
        <v>4</v>
      </c>
      <c r="D1328" t="s">
        <v>495</v>
      </c>
      <c r="E1328" s="40">
        <v>538829451.73819995</v>
      </c>
      <c r="F1328" s="34">
        <v>173.47404050261699</v>
      </c>
      <c r="G1328" t="s">
        <v>462</v>
      </c>
    </row>
    <row r="1329" spans="1:7" x14ac:dyDescent="0.3">
      <c r="A1329">
        <v>1327</v>
      </c>
      <c r="B1329">
        <v>2021</v>
      </c>
      <c r="C1329">
        <v>4</v>
      </c>
      <c r="D1329" t="s">
        <v>496</v>
      </c>
      <c r="E1329" s="40">
        <v>329669436.07159501</v>
      </c>
      <c r="F1329" s="34">
        <v>144.17551863530801</v>
      </c>
      <c r="G1329" t="s">
        <v>462</v>
      </c>
    </row>
    <row r="1330" spans="1:7" x14ac:dyDescent="0.3">
      <c r="A1330">
        <v>1328</v>
      </c>
      <c r="B1330">
        <v>2021</v>
      </c>
      <c r="C1330">
        <v>4</v>
      </c>
      <c r="D1330" t="s">
        <v>497</v>
      </c>
      <c r="E1330" s="40">
        <v>477600716.67271</v>
      </c>
      <c r="F1330" s="34">
        <v>154.51232267053501</v>
      </c>
      <c r="G1330" t="s">
        <v>462</v>
      </c>
    </row>
    <row r="1331" spans="1:7" x14ac:dyDescent="0.3">
      <c r="A1331">
        <v>1329</v>
      </c>
      <c r="B1331">
        <v>2021</v>
      </c>
      <c r="C1331">
        <v>4</v>
      </c>
      <c r="D1331" t="s">
        <v>498</v>
      </c>
      <c r="E1331" s="40">
        <v>257796283.745581</v>
      </c>
      <c r="F1331" s="34">
        <v>147.90732945215501</v>
      </c>
      <c r="G1331" t="s">
        <v>462</v>
      </c>
    </row>
    <row r="1332" spans="1:7" x14ac:dyDescent="0.3">
      <c r="A1332">
        <v>1330</v>
      </c>
      <c r="B1332">
        <v>2021</v>
      </c>
      <c r="C1332">
        <v>4</v>
      </c>
      <c r="D1332" t="s">
        <v>499</v>
      </c>
      <c r="E1332" s="40">
        <v>833128860.04000998</v>
      </c>
      <c r="F1332" s="34">
        <v>134.54022554240501</v>
      </c>
      <c r="G1332" t="s">
        <v>462</v>
      </c>
    </row>
    <row r="1333" spans="1:7" x14ac:dyDescent="0.3">
      <c r="A1333">
        <v>1331</v>
      </c>
      <c r="B1333">
        <v>2021</v>
      </c>
      <c r="C1333">
        <v>4</v>
      </c>
      <c r="D1333" t="s">
        <v>500</v>
      </c>
      <c r="E1333" s="40">
        <v>700835369.21509898</v>
      </c>
      <c r="F1333" s="34">
        <v>102.22413861686699</v>
      </c>
      <c r="G1333" t="s">
        <v>462</v>
      </c>
    </row>
    <row r="1334" spans="1:7" x14ac:dyDescent="0.3">
      <c r="A1334">
        <v>1332</v>
      </c>
      <c r="B1334">
        <v>2021</v>
      </c>
      <c r="C1334">
        <v>4</v>
      </c>
      <c r="D1334" t="s">
        <v>501</v>
      </c>
      <c r="E1334" s="40">
        <v>1795071606.8408</v>
      </c>
      <c r="F1334" s="34">
        <v>95.2189921308332</v>
      </c>
      <c r="G1334" t="s">
        <v>462</v>
      </c>
    </row>
    <row r="1335" spans="1:7" x14ac:dyDescent="0.3">
      <c r="A1335">
        <v>1333</v>
      </c>
      <c r="B1335">
        <v>2021</v>
      </c>
      <c r="C1335">
        <v>4</v>
      </c>
      <c r="D1335" t="s">
        <v>502</v>
      </c>
      <c r="E1335" s="40">
        <v>10046150688.1397</v>
      </c>
      <c r="F1335" s="34">
        <v>99.642413522126404</v>
      </c>
      <c r="G1335" t="s">
        <v>462</v>
      </c>
    </row>
    <row r="1336" spans="1:7" x14ac:dyDescent="0.3">
      <c r="A1336">
        <v>1334</v>
      </c>
      <c r="B1336">
        <v>2021</v>
      </c>
      <c r="C1336">
        <v>4</v>
      </c>
      <c r="D1336" t="s">
        <v>503</v>
      </c>
      <c r="E1336" s="40">
        <v>3161364612.4783401</v>
      </c>
      <c r="F1336" s="34">
        <v>109.144405695407</v>
      </c>
      <c r="G1336" t="s">
        <v>462</v>
      </c>
    </row>
    <row r="1337" spans="1:7" x14ac:dyDescent="0.3">
      <c r="A1337">
        <v>1335</v>
      </c>
      <c r="B1337">
        <v>2021</v>
      </c>
      <c r="C1337">
        <v>4</v>
      </c>
      <c r="D1337" t="s">
        <v>504</v>
      </c>
      <c r="E1337" s="40">
        <v>314580284.56420898</v>
      </c>
      <c r="F1337" s="34">
        <v>181.03387752920801</v>
      </c>
      <c r="G1337" t="s">
        <v>462</v>
      </c>
    </row>
    <row r="1338" spans="1:7" x14ac:dyDescent="0.3">
      <c r="A1338">
        <v>1336</v>
      </c>
      <c r="B1338">
        <v>2021</v>
      </c>
      <c r="C1338">
        <v>4</v>
      </c>
      <c r="D1338" t="s">
        <v>505</v>
      </c>
      <c r="E1338" s="40">
        <v>396913777.44862098</v>
      </c>
      <c r="F1338" s="34">
        <v>137.86666214732401</v>
      </c>
      <c r="G1338" t="s">
        <v>462</v>
      </c>
    </row>
    <row r="1339" spans="1:7" x14ac:dyDescent="0.3">
      <c r="A1339">
        <v>1337</v>
      </c>
      <c r="B1339">
        <v>2021</v>
      </c>
      <c r="C1339">
        <v>4</v>
      </c>
      <c r="D1339" t="s">
        <v>506</v>
      </c>
      <c r="E1339" s="40">
        <v>811283882.05878198</v>
      </c>
      <c r="F1339" s="34">
        <v>156.22325881713201</v>
      </c>
      <c r="G1339" t="s">
        <v>462</v>
      </c>
    </row>
    <row r="1340" spans="1:7" x14ac:dyDescent="0.3">
      <c r="A1340">
        <v>1338</v>
      </c>
      <c r="B1340">
        <v>2021</v>
      </c>
      <c r="C1340">
        <v>4</v>
      </c>
      <c r="D1340" t="s">
        <v>507</v>
      </c>
      <c r="E1340" s="40">
        <v>827356563.50408602</v>
      </c>
      <c r="F1340" s="34">
        <v>120.90483392506999</v>
      </c>
      <c r="G1340" t="s">
        <v>462</v>
      </c>
    </row>
    <row r="1341" spans="1:7" x14ac:dyDescent="0.3">
      <c r="A1341">
        <v>1339</v>
      </c>
      <c r="B1341">
        <v>2021</v>
      </c>
      <c r="C1341">
        <v>4</v>
      </c>
      <c r="D1341" t="s">
        <v>508</v>
      </c>
      <c r="E1341" s="40">
        <v>4220946584.3996902</v>
      </c>
      <c r="F1341" s="34">
        <v>92.170353448465207</v>
      </c>
      <c r="G1341" t="s">
        <v>462</v>
      </c>
    </row>
    <row r="1342" spans="1:7" x14ac:dyDescent="0.3">
      <c r="A1342">
        <v>1340</v>
      </c>
      <c r="B1342">
        <v>2021</v>
      </c>
      <c r="C1342">
        <v>4</v>
      </c>
      <c r="D1342" t="s">
        <v>509</v>
      </c>
      <c r="E1342" s="40">
        <v>2959607197.2367201</v>
      </c>
      <c r="F1342" s="34">
        <v>74.744334598404606</v>
      </c>
      <c r="G1342" t="s">
        <v>462</v>
      </c>
    </row>
    <row r="1343" spans="1:7" x14ac:dyDescent="0.3">
      <c r="A1343">
        <v>1341</v>
      </c>
      <c r="B1343">
        <v>2021</v>
      </c>
      <c r="C1343">
        <v>4</v>
      </c>
      <c r="D1343" t="s">
        <v>511</v>
      </c>
      <c r="E1343" s="40">
        <v>2510603854.2291598</v>
      </c>
      <c r="F1343" s="34">
        <v>45.458871399479897</v>
      </c>
      <c r="G1343" t="s">
        <v>462</v>
      </c>
    </row>
    <row r="1344" spans="1:7" x14ac:dyDescent="0.3">
      <c r="A1344">
        <v>1342</v>
      </c>
      <c r="B1344">
        <v>2021</v>
      </c>
      <c r="C1344">
        <v>4</v>
      </c>
      <c r="D1344" t="s">
        <v>512</v>
      </c>
      <c r="E1344" s="40">
        <v>926083821.65156698</v>
      </c>
      <c r="F1344" s="34">
        <v>89.259605471698606</v>
      </c>
      <c r="G1344" t="s">
        <v>462</v>
      </c>
    </row>
    <row r="1345" spans="1:7" x14ac:dyDescent="0.3">
      <c r="A1345">
        <v>1343</v>
      </c>
      <c r="B1345">
        <v>2021</v>
      </c>
      <c r="C1345">
        <v>4</v>
      </c>
      <c r="D1345" t="s">
        <v>513</v>
      </c>
      <c r="E1345" s="40">
        <v>632285103.81478095</v>
      </c>
      <c r="F1345" s="34">
        <v>68.744624370132598</v>
      </c>
      <c r="G1345" t="s">
        <v>462</v>
      </c>
    </row>
    <row r="1346" spans="1:7" x14ac:dyDescent="0.3">
      <c r="A1346">
        <v>1344</v>
      </c>
      <c r="B1346">
        <v>2021</v>
      </c>
      <c r="C1346">
        <v>4</v>
      </c>
      <c r="E1346" s="40">
        <v>170397351.73281899</v>
      </c>
      <c r="F1346" s="34">
        <v>98.267371945452595</v>
      </c>
      <c r="G1346" t="s">
        <v>462</v>
      </c>
    </row>
    <row r="1347" spans="1:7" x14ac:dyDescent="0.3">
      <c r="A1347">
        <v>1345</v>
      </c>
      <c r="B1347">
        <v>2021</v>
      </c>
      <c r="C1347">
        <v>4</v>
      </c>
      <c r="D1347" t="s">
        <v>514</v>
      </c>
      <c r="E1347" s="40">
        <v>892140772.56039798</v>
      </c>
      <c r="F1347" s="34">
        <v>119.26341645753701</v>
      </c>
      <c r="G1347" t="s">
        <v>462</v>
      </c>
    </row>
    <row r="1348" spans="1:7" x14ac:dyDescent="0.3">
      <c r="A1348">
        <v>1346</v>
      </c>
      <c r="B1348">
        <v>2021</v>
      </c>
      <c r="C1348">
        <v>4</v>
      </c>
      <c r="D1348" t="s">
        <v>515</v>
      </c>
      <c r="E1348" s="40">
        <v>879882403.52739799</v>
      </c>
      <c r="F1348" s="34">
        <v>144.16400809939</v>
      </c>
      <c r="G1348" t="s">
        <v>462</v>
      </c>
    </row>
    <row r="1349" spans="1:7" x14ac:dyDescent="0.3">
      <c r="A1349">
        <v>1347</v>
      </c>
      <c r="B1349">
        <v>2021</v>
      </c>
      <c r="C1349">
        <v>4</v>
      </c>
      <c r="D1349" t="s">
        <v>516</v>
      </c>
      <c r="E1349" s="40">
        <v>807895918.10077405</v>
      </c>
      <c r="F1349" s="34">
        <v>139.605086495509</v>
      </c>
      <c r="G1349" t="s">
        <v>462</v>
      </c>
    </row>
    <row r="1350" spans="1:7" x14ac:dyDescent="0.3">
      <c r="A1350">
        <v>1348</v>
      </c>
      <c r="B1350">
        <v>2021</v>
      </c>
      <c r="C1350">
        <v>4</v>
      </c>
      <c r="D1350" t="s">
        <v>517</v>
      </c>
      <c r="E1350" s="40">
        <v>572891135.03383696</v>
      </c>
      <c r="F1350" s="34">
        <v>109.01934700603201</v>
      </c>
      <c r="G1350" t="s">
        <v>462</v>
      </c>
    </row>
    <row r="1351" spans="1:7" x14ac:dyDescent="0.3">
      <c r="A1351">
        <v>1349</v>
      </c>
      <c r="B1351">
        <v>2021</v>
      </c>
      <c r="C1351">
        <v>4</v>
      </c>
      <c r="D1351" t="s">
        <v>518</v>
      </c>
      <c r="E1351" s="40">
        <v>674208960.326653</v>
      </c>
      <c r="F1351" s="34">
        <v>160.197389013753</v>
      </c>
      <c r="G1351" t="s">
        <v>462</v>
      </c>
    </row>
    <row r="1352" spans="1:7" x14ac:dyDescent="0.3">
      <c r="A1352">
        <v>1350</v>
      </c>
      <c r="B1352">
        <v>2021</v>
      </c>
      <c r="C1352">
        <v>4</v>
      </c>
      <c r="D1352" t="s">
        <v>519</v>
      </c>
      <c r="E1352" s="40">
        <v>6302144122.2382202</v>
      </c>
      <c r="F1352" s="34">
        <v>113.911293049897</v>
      </c>
      <c r="G1352" t="s">
        <v>462</v>
      </c>
    </row>
    <row r="1353" spans="1:7" x14ac:dyDescent="0.3">
      <c r="A1353">
        <v>1351</v>
      </c>
      <c r="B1353">
        <v>2021</v>
      </c>
      <c r="C1353">
        <v>4</v>
      </c>
      <c r="D1353" t="s">
        <v>520</v>
      </c>
      <c r="E1353" s="40">
        <v>7349764963.0592299</v>
      </c>
      <c r="F1353" s="34">
        <v>64.707455591453396</v>
      </c>
      <c r="G1353" t="s">
        <v>462</v>
      </c>
    </row>
    <row r="1354" spans="1:7" x14ac:dyDescent="0.3">
      <c r="A1354">
        <v>1352</v>
      </c>
      <c r="B1354">
        <v>2021</v>
      </c>
      <c r="C1354">
        <v>4</v>
      </c>
      <c r="D1354" t="s">
        <v>521</v>
      </c>
      <c r="E1354" s="40">
        <v>2807295723.03092</v>
      </c>
      <c r="F1354" s="34">
        <v>127.98434727204599</v>
      </c>
      <c r="G1354" t="s">
        <v>462</v>
      </c>
    </row>
    <row r="1355" spans="1:7" x14ac:dyDescent="0.3">
      <c r="A1355">
        <v>1353</v>
      </c>
      <c r="B1355">
        <v>2021</v>
      </c>
      <c r="C1355">
        <v>4</v>
      </c>
      <c r="D1355" t="s">
        <v>522</v>
      </c>
      <c r="E1355" s="40">
        <v>788418057.77379298</v>
      </c>
      <c r="F1355" s="34">
        <v>91.552900137701897</v>
      </c>
      <c r="G1355" t="s">
        <v>462</v>
      </c>
    </row>
    <row r="1356" spans="1:7" x14ac:dyDescent="0.3">
      <c r="A1356">
        <v>1354</v>
      </c>
      <c r="B1356">
        <v>2021</v>
      </c>
      <c r="C1356">
        <v>4</v>
      </c>
      <c r="D1356" t="s">
        <v>523</v>
      </c>
      <c r="E1356" s="40">
        <v>6157060053.8993101</v>
      </c>
      <c r="F1356" s="34">
        <v>78.363188676516899</v>
      </c>
      <c r="G1356" t="s">
        <v>462</v>
      </c>
    </row>
    <row r="1357" spans="1:7" x14ac:dyDescent="0.3">
      <c r="A1357">
        <v>1355</v>
      </c>
      <c r="B1357">
        <v>2021</v>
      </c>
      <c r="C1357">
        <v>4</v>
      </c>
      <c r="D1357" t="s">
        <v>524</v>
      </c>
      <c r="E1357" s="40">
        <v>1712578914.74523</v>
      </c>
      <c r="F1357" s="34">
        <v>60.651182777298096</v>
      </c>
      <c r="G1357" t="s">
        <v>462</v>
      </c>
    </row>
    <row r="1358" spans="1:7" x14ac:dyDescent="0.3">
      <c r="A1358">
        <v>1356</v>
      </c>
      <c r="B1358">
        <v>2021</v>
      </c>
      <c r="C1358">
        <v>4</v>
      </c>
      <c r="D1358" t="s">
        <v>525</v>
      </c>
      <c r="E1358" s="40">
        <v>1304389226.7879901</v>
      </c>
      <c r="F1358" s="34">
        <v>66.031094372656</v>
      </c>
      <c r="G1358" t="s">
        <v>462</v>
      </c>
    </row>
    <row r="1359" spans="1:7" x14ac:dyDescent="0.3">
      <c r="A1359">
        <v>1357</v>
      </c>
      <c r="B1359">
        <v>2021</v>
      </c>
      <c r="C1359">
        <v>4</v>
      </c>
      <c r="D1359" t="s">
        <v>526</v>
      </c>
      <c r="E1359" s="40">
        <v>1050405127.63638</v>
      </c>
      <c r="F1359" s="34">
        <v>108.32625051556499</v>
      </c>
      <c r="G1359" t="s">
        <v>462</v>
      </c>
    </row>
    <row r="1360" spans="1:7" x14ac:dyDescent="0.3">
      <c r="A1360">
        <v>1358</v>
      </c>
      <c r="B1360">
        <v>2021</v>
      </c>
      <c r="C1360">
        <v>4</v>
      </c>
      <c r="D1360" t="s">
        <v>527</v>
      </c>
      <c r="E1360" s="40">
        <v>4109588598.75948</v>
      </c>
      <c r="F1360" s="34">
        <v>136.322896500094</v>
      </c>
      <c r="G1360" t="s">
        <v>462</v>
      </c>
    </row>
    <row r="1361" spans="1:7" x14ac:dyDescent="0.3">
      <c r="A1361">
        <v>1359</v>
      </c>
      <c r="B1361">
        <v>2021</v>
      </c>
      <c r="C1361">
        <v>4</v>
      </c>
      <c r="D1361" t="s">
        <v>528</v>
      </c>
      <c r="E1361" s="40">
        <v>187712077.197236</v>
      </c>
      <c r="F1361" s="34">
        <v>102.115284392904</v>
      </c>
      <c r="G1361" t="s">
        <v>462</v>
      </c>
    </row>
    <row r="1362" spans="1:7" x14ac:dyDescent="0.3">
      <c r="A1362">
        <v>1360</v>
      </c>
      <c r="B1362">
        <v>2021</v>
      </c>
      <c r="C1362">
        <v>5</v>
      </c>
      <c r="D1362" t="s">
        <v>495</v>
      </c>
      <c r="E1362" s="40">
        <v>538829451.73819995</v>
      </c>
      <c r="F1362" s="34">
        <v>295.15613168350802</v>
      </c>
      <c r="G1362" t="s">
        <v>462</v>
      </c>
    </row>
    <row r="1363" spans="1:7" x14ac:dyDescent="0.3">
      <c r="A1363">
        <v>1361</v>
      </c>
      <c r="B1363">
        <v>2021</v>
      </c>
      <c r="C1363">
        <v>5</v>
      </c>
      <c r="D1363" t="s">
        <v>496</v>
      </c>
      <c r="E1363" s="40">
        <v>329669436.07159501</v>
      </c>
      <c r="F1363" s="34">
        <v>221.344416019211</v>
      </c>
      <c r="G1363" t="s">
        <v>462</v>
      </c>
    </row>
    <row r="1364" spans="1:7" x14ac:dyDescent="0.3">
      <c r="A1364">
        <v>1362</v>
      </c>
      <c r="B1364">
        <v>2021</v>
      </c>
      <c r="C1364">
        <v>5</v>
      </c>
      <c r="D1364" t="s">
        <v>497</v>
      </c>
      <c r="E1364" s="40">
        <v>477600716.67271</v>
      </c>
      <c r="F1364" s="34">
        <v>252.09509041885801</v>
      </c>
      <c r="G1364" t="s">
        <v>462</v>
      </c>
    </row>
    <row r="1365" spans="1:7" x14ac:dyDescent="0.3">
      <c r="A1365">
        <v>1363</v>
      </c>
      <c r="B1365">
        <v>2021</v>
      </c>
      <c r="C1365">
        <v>5</v>
      </c>
      <c r="D1365" t="s">
        <v>498</v>
      </c>
      <c r="E1365" s="40">
        <v>257796283.745581</v>
      </c>
      <c r="F1365" s="34">
        <v>225.11787683672301</v>
      </c>
      <c r="G1365" t="s">
        <v>462</v>
      </c>
    </row>
    <row r="1366" spans="1:7" x14ac:dyDescent="0.3">
      <c r="A1366">
        <v>1364</v>
      </c>
      <c r="B1366">
        <v>2021</v>
      </c>
      <c r="C1366">
        <v>5</v>
      </c>
      <c r="D1366" t="s">
        <v>499</v>
      </c>
      <c r="E1366" s="40">
        <v>833128860.04000998</v>
      </c>
      <c r="F1366" s="34">
        <v>218.17068779567899</v>
      </c>
      <c r="G1366" t="s">
        <v>462</v>
      </c>
    </row>
    <row r="1367" spans="1:7" x14ac:dyDescent="0.3">
      <c r="A1367">
        <v>1365</v>
      </c>
      <c r="B1367">
        <v>2021</v>
      </c>
      <c r="C1367">
        <v>5</v>
      </c>
      <c r="D1367" t="s">
        <v>500</v>
      </c>
      <c r="E1367" s="40">
        <v>700835369.21509898</v>
      </c>
      <c r="F1367" s="34">
        <v>198.77932907457799</v>
      </c>
      <c r="G1367" t="s">
        <v>462</v>
      </c>
    </row>
    <row r="1368" spans="1:7" x14ac:dyDescent="0.3">
      <c r="A1368">
        <v>1366</v>
      </c>
      <c r="B1368">
        <v>2021</v>
      </c>
      <c r="C1368">
        <v>5</v>
      </c>
      <c r="D1368" t="s">
        <v>501</v>
      </c>
      <c r="E1368" s="40">
        <v>1795071606.8408</v>
      </c>
      <c r="F1368" s="34">
        <v>140.596572003018</v>
      </c>
      <c r="G1368" t="s">
        <v>462</v>
      </c>
    </row>
    <row r="1369" spans="1:7" x14ac:dyDescent="0.3">
      <c r="A1369">
        <v>1367</v>
      </c>
      <c r="B1369">
        <v>2021</v>
      </c>
      <c r="C1369">
        <v>5</v>
      </c>
      <c r="D1369" t="s">
        <v>502</v>
      </c>
      <c r="E1369" s="40">
        <v>10046150688.1397</v>
      </c>
      <c r="F1369" s="34">
        <v>79.777500227380798</v>
      </c>
      <c r="G1369" t="s">
        <v>462</v>
      </c>
    </row>
    <row r="1370" spans="1:7" x14ac:dyDescent="0.3">
      <c r="A1370">
        <v>1368</v>
      </c>
      <c r="B1370">
        <v>2021</v>
      </c>
      <c r="C1370">
        <v>5</v>
      </c>
      <c r="D1370" t="s">
        <v>503</v>
      </c>
      <c r="E1370" s="40">
        <v>3161364612.4783401</v>
      </c>
      <c r="F1370" s="34">
        <v>87.836074886537205</v>
      </c>
      <c r="G1370" t="s">
        <v>462</v>
      </c>
    </row>
    <row r="1371" spans="1:7" x14ac:dyDescent="0.3">
      <c r="A1371">
        <v>1369</v>
      </c>
      <c r="B1371">
        <v>2021</v>
      </c>
      <c r="C1371">
        <v>5</v>
      </c>
      <c r="D1371" t="s">
        <v>504</v>
      </c>
      <c r="E1371" s="40">
        <v>314580284.56420898</v>
      </c>
      <c r="F1371" s="34">
        <v>294.744969639864</v>
      </c>
      <c r="G1371" t="s">
        <v>462</v>
      </c>
    </row>
    <row r="1372" spans="1:7" x14ac:dyDescent="0.3">
      <c r="A1372">
        <v>1370</v>
      </c>
      <c r="B1372">
        <v>2021</v>
      </c>
      <c r="C1372">
        <v>5</v>
      </c>
      <c r="D1372" t="s">
        <v>505</v>
      </c>
      <c r="E1372" s="40">
        <v>396913777.44862098</v>
      </c>
      <c r="F1372" s="34">
        <v>219.545642457311</v>
      </c>
      <c r="G1372" t="s">
        <v>462</v>
      </c>
    </row>
    <row r="1373" spans="1:7" x14ac:dyDescent="0.3">
      <c r="A1373">
        <v>1371</v>
      </c>
      <c r="B1373">
        <v>2021</v>
      </c>
      <c r="C1373">
        <v>5</v>
      </c>
      <c r="D1373" t="s">
        <v>506</v>
      </c>
      <c r="E1373" s="40">
        <v>811283882.05878198</v>
      </c>
      <c r="F1373" s="34">
        <v>152.71461753562201</v>
      </c>
      <c r="G1373" t="s">
        <v>462</v>
      </c>
    </row>
    <row r="1374" spans="1:7" x14ac:dyDescent="0.3">
      <c r="A1374">
        <v>1372</v>
      </c>
      <c r="B1374">
        <v>2021</v>
      </c>
      <c r="C1374">
        <v>5</v>
      </c>
      <c r="D1374" t="s">
        <v>507</v>
      </c>
      <c r="E1374" s="40">
        <v>827356563.50408602</v>
      </c>
      <c r="F1374" s="34">
        <v>113.39533488970601</v>
      </c>
      <c r="G1374" t="s">
        <v>462</v>
      </c>
    </row>
    <row r="1375" spans="1:7" x14ac:dyDescent="0.3">
      <c r="A1375">
        <v>1373</v>
      </c>
      <c r="B1375">
        <v>2021</v>
      </c>
      <c r="C1375">
        <v>5</v>
      </c>
      <c r="D1375" t="s">
        <v>508</v>
      </c>
      <c r="E1375" s="40">
        <v>4220946584.3996902</v>
      </c>
      <c r="F1375" s="34">
        <v>59.861535555657497</v>
      </c>
      <c r="G1375" t="s">
        <v>462</v>
      </c>
    </row>
    <row r="1376" spans="1:7" x14ac:dyDescent="0.3">
      <c r="A1376">
        <v>1374</v>
      </c>
      <c r="B1376">
        <v>2021</v>
      </c>
      <c r="C1376">
        <v>5</v>
      </c>
      <c r="D1376" t="s">
        <v>509</v>
      </c>
      <c r="E1376" s="40">
        <v>2959607197.2367201</v>
      </c>
      <c r="F1376" s="34">
        <v>66.631267909364297</v>
      </c>
      <c r="G1376" t="s">
        <v>462</v>
      </c>
    </row>
    <row r="1377" spans="1:7" x14ac:dyDescent="0.3">
      <c r="A1377">
        <v>1375</v>
      </c>
      <c r="B1377">
        <v>2021</v>
      </c>
      <c r="C1377">
        <v>5</v>
      </c>
      <c r="D1377" t="s">
        <v>511</v>
      </c>
      <c r="E1377" s="40">
        <v>2510603854.2291598</v>
      </c>
      <c r="F1377" s="34">
        <v>25.179793307981502</v>
      </c>
      <c r="G1377" t="s">
        <v>462</v>
      </c>
    </row>
    <row r="1378" spans="1:7" x14ac:dyDescent="0.3">
      <c r="A1378">
        <v>1376</v>
      </c>
      <c r="B1378">
        <v>2021</v>
      </c>
      <c r="C1378">
        <v>5</v>
      </c>
      <c r="D1378" t="s">
        <v>512</v>
      </c>
      <c r="E1378" s="40">
        <v>926083821.65156698</v>
      </c>
      <c r="F1378" s="34">
        <v>27.750853429343699</v>
      </c>
      <c r="G1378" t="s">
        <v>462</v>
      </c>
    </row>
    <row r="1379" spans="1:7" x14ac:dyDescent="0.3">
      <c r="A1379">
        <v>1377</v>
      </c>
      <c r="B1379">
        <v>2021</v>
      </c>
      <c r="C1379">
        <v>5</v>
      </c>
      <c r="D1379" t="s">
        <v>513</v>
      </c>
      <c r="E1379" s="40">
        <v>632285103.81478095</v>
      </c>
      <c r="F1379" s="34">
        <v>112.58568274626001</v>
      </c>
      <c r="G1379" t="s">
        <v>462</v>
      </c>
    </row>
    <row r="1380" spans="1:7" x14ac:dyDescent="0.3">
      <c r="A1380">
        <v>1378</v>
      </c>
      <c r="B1380">
        <v>2021</v>
      </c>
      <c r="C1380">
        <v>5</v>
      </c>
      <c r="E1380" s="40">
        <v>170397351.73281899</v>
      </c>
      <c r="F1380" s="34">
        <v>43.737704618029298</v>
      </c>
      <c r="G1380" t="s">
        <v>462</v>
      </c>
    </row>
    <row r="1381" spans="1:7" x14ac:dyDescent="0.3">
      <c r="A1381">
        <v>1379</v>
      </c>
      <c r="B1381">
        <v>2021</v>
      </c>
      <c r="C1381">
        <v>5</v>
      </c>
      <c r="D1381" t="s">
        <v>514</v>
      </c>
      <c r="E1381" s="40">
        <v>892140772.56039798</v>
      </c>
      <c r="F1381" s="34">
        <v>141.942219195668</v>
      </c>
      <c r="G1381" t="s">
        <v>462</v>
      </c>
    </row>
    <row r="1382" spans="1:7" x14ac:dyDescent="0.3">
      <c r="A1382">
        <v>1380</v>
      </c>
      <c r="B1382">
        <v>2021</v>
      </c>
      <c r="C1382">
        <v>5</v>
      </c>
      <c r="D1382" t="s">
        <v>515</v>
      </c>
      <c r="E1382" s="40">
        <v>879882403.52739799</v>
      </c>
      <c r="F1382" s="34">
        <v>133.97546051017301</v>
      </c>
      <c r="G1382" t="s">
        <v>462</v>
      </c>
    </row>
    <row r="1383" spans="1:7" x14ac:dyDescent="0.3">
      <c r="A1383">
        <v>1381</v>
      </c>
      <c r="B1383">
        <v>2021</v>
      </c>
      <c r="C1383">
        <v>5</v>
      </c>
      <c r="D1383" t="s">
        <v>516</v>
      </c>
      <c r="E1383" s="40">
        <v>807895918.10077405</v>
      </c>
      <c r="F1383" s="34">
        <v>135.749657560863</v>
      </c>
      <c r="G1383" t="s">
        <v>462</v>
      </c>
    </row>
    <row r="1384" spans="1:7" x14ac:dyDescent="0.3">
      <c r="A1384">
        <v>1382</v>
      </c>
      <c r="B1384">
        <v>2021</v>
      </c>
      <c r="C1384">
        <v>5</v>
      </c>
      <c r="D1384" t="s">
        <v>517</v>
      </c>
      <c r="E1384" s="40">
        <v>572891135.03383696</v>
      </c>
      <c r="F1384" s="34">
        <v>101.051375505838</v>
      </c>
      <c r="G1384" t="s">
        <v>462</v>
      </c>
    </row>
    <row r="1385" spans="1:7" x14ac:dyDescent="0.3">
      <c r="A1385">
        <v>1383</v>
      </c>
      <c r="B1385">
        <v>2021</v>
      </c>
      <c r="C1385">
        <v>5</v>
      </c>
      <c r="D1385" t="s">
        <v>518</v>
      </c>
      <c r="E1385" s="40">
        <v>674208960.326653</v>
      </c>
      <c r="F1385" s="34">
        <v>154.046274839077</v>
      </c>
      <c r="G1385" t="s">
        <v>462</v>
      </c>
    </row>
    <row r="1386" spans="1:7" x14ac:dyDescent="0.3">
      <c r="A1386">
        <v>1384</v>
      </c>
      <c r="B1386">
        <v>2021</v>
      </c>
      <c r="C1386">
        <v>5</v>
      </c>
      <c r="D1386" t="s">
        <v>519</v>
      </c>
      <c r="E1386" s="40">
        <v>6302144122.2382202</v>
      </c>
      <c r="F1386" s="34">
        <v>52.745967318275902</v>
      </c>
      <c r="G1386" t="s">
        <v>462</v>
      </c>
    </row>
    <row r="1387" spans="1:7" x14ac:dyDescent="0.3">
      <c r="A1387">
        <v>1385</v>
      </c>
      <c r="B1387">
        <v>2021</v>
      </c>
      <c r="C1387">
        <v>5</v>
      </c>
      <c r="D1387" t="s">
        <v>520</v>
      </c>
      <c r="E1387" s="40">
        <v>7349764963.0592299</v>
      </c>
      <c r="F1387" s="34">
        <v>75.838640912430904</v>
      </c>
      <c r="G1387" t="s">
        <v>462</v>
      </c>
    </row>
    <row r="1388" spans="1:7" x14ac:dyDescent="0.3">
      <c r="A1388">
        <v>1386</v>
      </c>
      <c r="B1388">
        <v>2021</v>
      </c>
      <c r="C1388">
        <v>5</v>
      </c>
      <c r="D1388" t="s">
        <v>521</v>
      </c>
      <c r="E1388" s="40">
        <v>2807295723.03092</v>
      </c>
      <c r="F1388" s="34">
        <v>61.2781685788866</v>
      </c>
      <c r="G1388" t="s">
        <v>462</v>
      </c>
    </row>
    <row r="1389" spans="1:7" x14ac:dyDescent="0.3">
      <c r="A1389">
        <v>1387</v>
      </c>
      <c r="B1389">
        <v>2021</v>
      </c>
      <c r="C1389">
        <v>5</v>
      </c>
      <c r="D1389" t="s">
        <v>522</v>
      </c>
      <c r="E1389" s="40">
        <v>788418057.77379298</v>
      </c>
      <c r="F1389" s="34">
        <v>175.136241269099</v>
      </c>
      <c r="G1389" t="s">
        <v>462</v>
      </c>
    </row>
    <row r="1390" spans="1:7" x14ac:dyDescent="0.3">
      <c r="A1390">
        <v>1388</v>
      </c>
      <c r="B1390">
        <v>2021</v>
      </c>
      <c r="C1390">
        <v>5</v>
      </c>
      <c r="D1390" t="s">
        <v>523</v>
      </c>
      <c r="E1390" s="40">
        <v>6157060053.8993101</v>
      </c>
      <c r="F1390" s="34">
        <v>75.705738995620194</v>
      </c>
      <c r="G1390" t="s">
        <v>462</v>
      </c>
    </row>
    <row r="1391" spans="1:7" x14ac:dyDescent="0.3">
      <c r="A1391">
        <v>1389</v>
      </c>
      <c r="B1391">
        <v>2021</v>
      </c>
      <c r="C1391">
        <v>5</v>
      </c>
      <c r="D1391" t="s">
        <v>524</v>
      </c>
      <c r="E1391" s="40">
        <v>1712578914.74523</v>
      </c>
      <c r="F1391" s="34">
        <v>132.35889066461101</v>
      </c>
      <c r="G1391" t="s">
        <v>462</v>
      </c>
    </row>
    <row r="1392" spans="1:7" x14ac:dyDescent="0.3">
      <c r="A1392">
        <v>1390</v>
      </c>
      <c r="B1392">
        <v>2021</v>
      </c>
      <c r="C1392">
        <v>5</v>
      </c>
      <c r="D1392" t="s">
        <v>525</v>
      </c>
      <c r="E1392" s="40">
        <v>1304389226.7879901</v>
      </c>
      <c r="F1392" s="34">
        <v>180.76750775862399</v>
      </c>
      <c r="G1392" t="s">
        <v>462</v>
      </c>
    </row>
    <row r="1393" spans="1:7" x14ac:dyDescent="0.3">
      <c r="A1393">
        <v>1391</v>
      </c>
      <c r="B1393">
        <v>2021</v>
      </c>
      <c r="C1393">
        <v>5</v>
      </c>
      <c r="D1393" t="s">
        <v>526</v>
      </c>
      <c r="E1393" s="40">
        <v>1050405127.63638</v>
      </c>
      <c r="F1393" s="34">
        <v>157.022386400817</v>
      </c>
      <c r="G1393" t="s">
        <v>462</v>
      </c>
    </row>
    <row r="1394" spans="1:7" x14ac:dyDescent="0.3">
      <c r="A1394">
        <v>1392</v>
      </c>
      <c r="B1394">
        <v>2021</v>
      </c>
      <c r="C1394">
        <v>5</v>
      </c>
      <c r="D1394" t="s">
        <v>527</v>
      </c>
      <c r="E1394" s="40">
        <v>4109588598.75948</v>
      </c>
      <c r="F1394" s="34">
        <v>191.84531471917501</v>
      </c>
      <c r="G1394" t="s">
        <v>462</v>
      </c>
    </row>
    <row r="1395" spans="1:7" x14ac:dyDescent="0.3">
      <c r="A1395">
        <v>1393</v>
      </c>
      <c r="B1395">
        <v>2021</v>
      </c>
      <c r="C1395">
        <v>5</v>
      </c>
      <c r="D1395" t="s">
        <v>528</v>
      </c>
      <c r="E1395" s="40">
        <v>187712077.197236</v>
      </c>
      <c r="F1395" s="34">
        <v>214.20895249431899</v>
      </c>
      <c r="G1395" t="s">
        <v>462</v>
      </c>
    </row>
    <row r="1396" spans="1:7" x14ac:dyDescent="0.3">
      <c r="A1396">
        <v>1394</v>
      </c>
      <c r="B1396">
        <v>2021</v>
      </c>
      <c r="C1396">
        <v>6</v>
      </c>
      <c r="D1396" t="s">
        <v>495</v>
      </c>
      <c r="E1396" s="40">
        <v>538829451.73819995</v>
      </c>
      <c r="F1396" s="34">
        <v>28.570117248185099</v>
      </c>
      <c r="G1396" t="s">
        <v>462</v>
      </c>
    </row>
    <row r="1397" spans="1:7" x14ac:dyDescent="0.3">
      <c r="A1397">
        <v>1395</v>
      </c>
      <c r="B1397">
        <v>2021</v>
      </c>
      <c r="C1397">
        <v>6</v>
      </c>
      <c r="D1397" t="s">
        <v>496</v>
      </c>
      <c r="E1397" s="40">
        <v>329669436.07159501</v>
      </c>
      <c r="F1397" s="34">
        <v>14.168695605578799</v>
      </c>
      <c r="G1397" t="s">
        <v>462</v>
      </c>
    </row>
    <row r="1398" spans="1:7" x14ac:dyDescent="0.3">
      <c r="A1398">
        <v>1396</v>
      </c>
      <c r="B1398">
        <v>2021</v>
      </c>
      <c r="C1398">
        <v>6</v>
      </c>
      <c r="D1398" t="s">
        <v>497</v>
      </c>
      <c r="E1398" s="40">
        <v>477600716.67271</v>
      </c>
      <c r="F1398" s="34">
        <v>17.098201757296899</v>
      </c>
      <c r="G1398" t="s">
        <v>462</v>
      </c>
    </row>
    <row r="1399" spans="1:7" x14ac:dyDescent="0.3">
      <c r="A1399">
        <v>1397</v>
      </c>
      <c r="B1399">
        <v>2021</v>
      </c>
      <c r="C1399">
        <v>6</v>
      </c>
      <c r="D1399" t="s">
        <v>498</v>
      </c>
      <c r="E1399" s="40">
        <v>257796283.745581</v>
      </c>
      <c r="F1399" s="34">
        <v>13.113995279791499</v>
      </c>
      <c r="G1399" t="s">
        <v>462</v>
      </c>
    </row>
    <row r="1400" spans="1:7" x14ac:dyDescent="0.3">
      <c r="A1400">
        <v>1398</v>
      </c>
      <c r="B1400">
        <v>2021</v>
      </c>
      <c r="C1400">
        <v>6</v>
      </c>
      <c r="D1400" t="s">
        <v>499</v>
      </c>
      <c r="E1400" s="40">
        <v>833128860.04000998</v>
      </c>
      <c r="F1400" s="34">
        <v>10.5064895714294</v>
      </c>
      <c r="G1400" t="s">
        <v>462</v>
      </c>
    </row>
    <row r="1401" spans="1:7" x14ac:dyDescent="0.3">
      <c r="A1401">
        <v>1399</v>
      </c>
      <c r="B1401">
        <v>2021</v>
      </c>
      <c r="C1401">
        <v>6</v>
      </c>
      <c r="D1401" t="s">
        <v>500</v>
      </c>
      <c r="E1401" s="40">
        <v>700835369.21509898</v>
      </c>
      <c r="F1401" s="34">
        <v>7.4196414013989003</v>
      </c>
      <c r="G1401" t="s">
        <v>462</v>
      </c>
    </row>
    <row r="1402" spans="1:7" x14ac:dyDescent="0.3">
      <c r="A1402">
        <v>1400</v>
      </c>
      <c r="B1402">
        <v>2021</v>
      </c>
      <c r="C1402">
        <v>6</v>
      </c>
      <c r="D1402" t="s">
        <v>501</v>
      </c>
      <c r="E1402" s="40">
        <v>1795071606.8408</v>
      </c>
      <c r="F1402" s="34">
        <v>1.51707639686152</v>
      </c>
      <c r="G1402" t="s">
        <v>462</v>
      </c>
    </row>
    <row r="1403" spans="1:7" x14ac:dyDescent="0.3">
      <c r="A1403">
        <v>1401</v>
      </c>
      <c r="B1403">
        <v>2021</v>
      </c>
      <c r="C1403">
        <v>6</v>
      </c>
      <c r="D1403" t="s">
        <v>502</v>
      </c>
      <c r="E1403" s="40">
        <v>10046150688.1397</v>
      </c>
      <c r="F1403" s="34">
        <v>1.69354161431968</v>
      </c>
      <c r="G1403" t="s">
        <v>462</v>
      </c>
    </row>
    <row r="1404" spans="1:7" x14ac:dyDescent="0.3">
      <c r="A1404">
        <v>1402</v>
      </c>
      <c r="B1404">
        <v>2021</v>
      </c>
      <c r="C1404">
        <v>6</v>
      </c>
      <c r="D1404" t="s">
        <v>503</v>
      </c>
      <c r="E1404" s="40">
        <v>3161364612.4783401</v>
      </c>
      <c r="F1404" s="34">
        <v>2.8828500258165102</v>
      </c>
      <c r="G1404" t="s">
        <v>462</v>
      </c>
    </row>
    <row r="1405" spans="1:7" x14ac:dyDescent="0.3">
      <c r="A1405">
        <v>1403</v>
      </c>
      <c r="B1405">
        <v>2021</v>
      </c>
      <c r="C1405">
        <v>6</v>
      </c>
      <c r="D1405" t="s">
        <v>504</v>
      </c>
      <c r="E1405" s="40">
        <v>314580284.56420898</v>
      </c>
      <c r="F1405" s="34">
        <v>20.815510799493602</v>
      </c>
      <c r="G1405" t="s">
        <v>462</v>
      </c>
    </row>
    <row r="1406" spans="1:7" x14ac:dyDescent="0.3">
      <c r="A1406">
        <v>1404</v>
      </c>
      <c r="B1406">
        <v>2021</v>
      </c>
      <c r="C1406">
        <v>6</v>
      </c>
      <c r="D1406" t="s">
        <v>505</v>
      </c>
      <c r="E1406" s="40">
        <v>396913777.44862098</v>
      </c>
      <c r="F1406" s="34">
        <v>12.737002663082</v>
      </c>
      <c r="G1406" t="s">
        <v>462</v>
      </c>
    </row>
    <row r="1407" spans="1:7" x14ac:dyDescent="0.3">
      <c r="A1407">
        <v>1405</v>
      </c>
      <c r="B1407">
        <v>2021</v>
      </c>
      <c r="C1407">
        <v>6</v>
      </c>
      <c r="D1407" t="s">
        <v>506</v>
      </c>
      <c r="E1407" s="40">
        <v>811283882.05878198</v>
      </c>
      <c r="F1407" s="34">
        <v>2.44136263728429</v>
      </c>
      <c r="G1407" t="s">
        <v>462</v>
      </c>
    </row>
    <row r="1408" spans="1:7" x14ac:dyDescent="0.3">
      <c r="A1408">
        <v>1406</v>
      </c>
      <c r="B1408">
        <v>2021</v>
      </c>
      <c r="C1408">
        <v>6</v>
      </c>
      <c r="D1408" t="s">
        <v>507</v>
      </c>
      <c r="E1408" s="40">
        <v>827356563.50408602</v>
      </c>
      <c r="F1408" s="34">
        <v>0.405240951904354</v>
      </c>
      <c r="G1408" t="s">
        <v>462</v>
      </c>
    </row>
    <row r="1409" spans="1:7" x14ac:dyDescent="0.3">
      <c r="A1409">
        <v>1407</v>
      </c>
      <c r="B1409">
        <v>2021</v>
      </c>
      <c r="C1409">
        <v>6</v>
      </c>
      <c r="D1409" t="s">
        <v>508</v>
      </c>
      <c r="E1409" s="40">
        <v>4220946584.3996902</v>
      </c>
      <c r="F1409" s="34">
        <v>3.34789878820609</v>
      </c>
      <c r="G1409" t="s">
        <v>462</v>
      </c>
    </row>
    <row r="1410" spans="1:7" x14ac:dyDescent="0.3">
      <c r="A1410">
        <v>1408</v>
      </c>
      <c r="B1410">
        <v>2021</v>
      </c>
      <c r="C1410">
        <v>6</v>
      </c>
      <c r="D1410" t="s">
        <v>509</v>
      </c>
      <c r="E1410" s="40">
        <v>2959607197.2367201</v>
      </c>
      <c r="F1410" s="34">
        <v>62.623205615496197</v>
      </c>
      <c r="G1410" t="s">
        <v>462</v>
      </c>
    </row>
    <row r="1411" spans="1:7" x14ac:dyDescent="0.3">
      <c r="A1411">
        <v>1409</v>
      </c>
      <c r="B1411">
        <v>2021</v>
      </c>
      <c r="C1411">
        <v>6</v>
      </c>
      <c r="D1411" t="s">
        <v>511</v>
      </c>
      <c r="E1411" s="40">
        <v>2510603854.2291598</v>
      </c>
      <c r="F1411" s="34">
        <v>25.407597570686299</v>
      </c>
      <c r="G1411" t="s">
        <v>462</v>
      </c>
    </row>
    <row r="1412" spans="1:7" x14ac:dyDescent="0.3">
      <c r="A1412">
        <v>1410</v>
      </c>
      <c r="B1412">
        <v>2021</v>
      </c>
      <c r="C1412">
        <v>6</v>
      </c>
      <c r="D1412" t="s">
        <v>512</v>
      </c>
      <c r="E1412" s="40">
        <v>926083821.65156698</v>
      </c>
      <c r="F1412" s="34">
        <v>7.2342880912383496</v>
      </c>
      <c r="G1412" t="s">
        <v>462</v>
      </c>
    </row>
    <row r="1413" spans="1:7" x14ac:dyDescent="0.3">
      <c r="A1413">
        <v>1411</v>
      </c>
      <c r="B1413">
        <v>2021</v>
      </c>
      <c r="C1413">
        <v>6</v>
      </c>
      <c r="D1413" t="s">
        <v>513</v>
      </c>
      <c r="E1413" s="40">
        <v>632285103.81478095</v>
      </c>
      <c r="F1413" s="34">
        <v>84.337256557525393</v>
      </c>
      <c r="G1413" t="s">
        <v>462</v>
      </c>
    </row>
    <row r="1414" spans="1:7" x14ac:dyDescent="0.3">
      <c r="A1414">
        <v>1412</v>
      </c>
      <c r="B1414">
        <v>2021</v>
      </c>
      <c r="C1414">
        <v>6</v>
      </c>
      <c r="E1414" s="40">
        <v>170397351.73281899</v>
      </c>
      <c r="F1414" s="34">
        <v>0</v>
      </c>
      <c r="G1414" t="s">
        <v>462</v>
      </c>
    </row>
    <row r="1415" spans="1:7" x14ac:dyDescent="0.3">
      <c r="A1415">
        <v>1413</v>
      </c>
      <c r="B1415">
        <v>2021</v>
      </c>
      <c r="C1415">
        <v>6</v>
      </c>
      <c r="D1415" t="s">
        <v>514</v>
      </c>
      <c r="E1415" s="40">
        <v>892140772.56039798</v>
      </c>
      <c r="F1415" s="34">
        <v>1.3757239518887101</v>
      </c>
      <c r="G1415" t="s">
        <v>462</v>
      </c>
    </row>
    <row r="1416" spans="1:7" x14ac:dyDescent="0.3">
      <c r="A1416">
        <v>1414</v>
      </c>
      <c r="B1416">
        <v>2021</v>
      </c>
      <c r="C1416">
        <v>6</v>
      </c>
      <c r="D1416" t="s">
        <v>515</v>
      </c>
      <c r="E1416" s="40">
        <v>879882403.52739799</v>
      </c>
      <c r="F1416" s="34">
        <v>3.8065975567940802</v>
      </c>
      <c r="G1416" t="s">
        <v>462</v>
      </c>
    </row>
    <row r="1417" spans="1:7" x14ac:dyDescent="0.3">
      <c r="A1417">
        <v>1415</v>
      </c>
      <c r="B1417">
        <v>2021</v>
      </c>
      <c r="C1417">
        <v>6</v>
      </c>
      <c r="D1417" t="s">
        <v>516</v>
      </c>
      <c r="E1417" s="40">
        <v>807895918.10077405</v>
      </c>
      <c r="F1417" s="34">
        <v>2.4713474662861001</v>
      </c>
      <c r="G1417" t="s">
        <v>462</v>
      </c>
    </row>
    <row r="1418" spans="1:7" x14ac:dyDescent="0.3">
      <c r="A1418">
        <v>1416</v>
      </c>
      <c r="B1418">
        <v>2021</v>
      </c>
      <c r="C1418">
        <v>6</v>
      </c>
      <c r="D1418" t="s">
        <v>517</v>
      </c>
      <c r="E1418" s="40">
        <v>572891135.03383696</v>
      </c>
      <c r="F1418" s="34">
        <v>2.4672789734900902</v>
      </c>
      <c r="G1418" t="s">
        <v>462</v>
      </c>
    </row>
    <row r="1419" spans="1:7" x14ac:dyDescent="0.3">
      <c r="A1419">
        <v>1417</v>
      </c>
      <c r="B1419">
        <v>2021</v>
      </c>
      <c r="C1419">
        <v>6</v>
      </c>
      <c r="D1419" t="s">
        <v>518</v>
      </c>
      <c r="E1419" s="40">
        <v>674208960.326653</v>
      </c>
      <c r="F1419" s="34">
        <v>5.1381237404889504</v>
      </c>
      <c r="G1419" t="s">
        <v>462</v>
      </c>
    </row>
    <row r="1420" spans="1:7" x14ac:dyDescent="0.3">
      <c r="A1420">
        <v>1418</v>
      </c>
      <c r="B1420">
        <v>2021</v>
      </c>
      <c r="C1420">
        <v>6</v>
      </c>
      <c r="D1420" t="s">
        <v>519</v>
      </c>
      <c r="E1420" s="40">
        <v>6302144122.2382202</v>
      </c>
      <c r="F1420" s="34">
        <v>2.6499991945677799</v>
      </c>
      <c r="G1420" t="s">
        <v>462</v>
      </c>
    </row>
    <row r="1421" spans="1:7" x14ac:dyDescent="0.3">
      <c r="A1421">
        <v>1419</v>
      </c>
      <c r="B1421">
        <v>2021</v>
      </c>
      <c r="C1421">
        <v>6</v>
      </c>
      <c r="D1421" t="s">
        <v>520</v>
      </c>
      <c r="E1421" s="40">
        <v>7349764963.0592299</v>
      </c>
      <c r="F1421" s="34">
        <v>36.237508008303301</v>
      </c>
      <c r="G1421" t="s">
        <v>462</v>
      </c>
    </row>
    <row r="1422" spans="1:7" x14ac:dyDescent="0.3">
      <c r="A1422">
        <v>1420</v>
      </c>
      <c r="B1422">
        <v>2021</v>
      </c>
      <c r="C1422">
        <v>6</v>
      </c>
      <c r="D1422" t="s">
        <v>521</v>
      </c>
      <c r="E1422" s="40">
        <v>2807295723.03092</v>
      </c>
      <c r="F1422" s="34">
        <v>2.23463632107726</v>
      </c>
      <c r="G1422" t="s">
        <v>462</v>
      </c>
    </row>
    <row r="1423" spans="1:7" x14ac:dyDescent="0.3">
      <c r="A1423">
        <v>1421</v>
      </c>
      <c r="B1423">
        <v>2021</v>
      </c>
      <c r="C1423">
        <v>6</v>
      </c>
      <c r="D1423" t="s">
        <v>522</v>
      </c>
      <c r="E1423" s="40">
        <v>788418057.77379298</v>
      </c>
      <c r="F1423" s="34">
        <v>103.48585211036701</v>
      </c>
      <c r="G1423" t="s">
        <v>462</v>
      </c>
    </row>
    <row r="1424" spans="1:7" x14ac:dyDescent="0.3">
      <c r="A1424">
        <v>1422</v>
      </c>
      <c r="B1424">
        <v>2021</v>
      </c>
      <c r="C1424">
        <v>6</v>
      </c>
      <c r="D1424" t="s">
        <v>523</v>
      </c>
      <c r="E1424" s="40">
        <v>6157060053.8993101</v>
      </c>
      <c r="F1424" s="34">
        <v>17.275669284977699</v>
      </c>
      <c r="G1424" t="s">
        <v>462</v>
      </c>
    </row>
    <row r="1425" spans="1:7" x14ac:dyDescent="0.3">
      <c r="A1425">
        <v>1423</v>
      </c>
      <c r="B1425">
        <v>2021</v>
      </c>
      <c r="C1425">
        <v>6</v>
      </c>
      <c r="D1425" t="s">
        <v>524</v>
      </c>
      <c r="E1425" s="40">
        <v>1712578914.74523</v>
      </c>
      <c r="F1425" s="34">
        <v>45.640896923067302</v>
      </c>
      <c r="G1425" t="s">
        <v>462</v>
      </c>
    </row>
    <row r="1426" spans="1:7" x14ac:dyDescent="0.3">
      <c r="A1426">
        <v>1424</v>
      </c>
      <c r="B1426">
        <v>2021</v>
      </c>
      <c r="C1426">
        <v>6</v>
      </c>
      <c r="D1426" t="s">
        <v>525</v>
      </c>
      <c r="E1426" s="40">
        <v>1304389226.7879901</v>
      </c>
      <c r="F1426" s="34">
        <v>69.543853648003306</v>
      </c>
      <c r="G1426" t="s">
        <v>462</v>
      </c>
    </row>
    <row r="1427" spans="1:7" x14ac:dyDescent="0.3">
      <c r="A1427">
        <v>1425</v>
      </c>
      <c r="B1427">
        <v>2021</v>
      </c>
      <c r="C1427">
        <v>6</v>
      </c>
      <c r="D1427" t="s">
        <v>526</v>
      </c>
      <c r="E1427" s="40">
        <v>1050405127.63638</v>
      </c>
      <c r="F1427" s="34">
        <v>52.205438085179999</v>
      </c>
      <c r="G1427" t="s">
        <v>462</v>
      </c>
    </row>
    <row r="1428" spans="1:7" x14ac:dyDescent="0.3">
      <c r="A1428">
        <v>1426</v>
      </c>
      <c r="B1428">
        <v>2021</v>
      </c>
      <c r="C1428">
        <v>6</v>
      </c>
      <c r="D1428" t="s">
        <v>527</v>
      </c>
      <c r="E1428" s="40">
        <v>4109588598.75948</v>
      </c>
      <c r="F1428" s="34">
        <v>64.0245218719528</v>
      </c>
      <c r="G1428" t="s">
        <v>462</v>
      </c>
    </row>
    <row r="1429" spans="1:7" x14ac:dyDescent="0.3">
      <c r="A1429">
        <v>1427</v>
      </c>
      <c r="B1429">
        <v>2021</v>
      </c>
      <c r="C1429">
        <v>6</v>
      </c>
      <c r="D1429" t="s">
        <v>528</v>
      </c>
      <c r="E1429" s="40">
        <v>187712077.197236</v>
      </c>
      <c r="F1429" s="34">
        <v>75.622541252747098</v>
      </c>
      <c r="G1429" t="s">
        <v>462</v>
      </c>
    </row>
    <row r="1430" spans="1:7" x14ac:dyDescent="0.3">
      <c r="A1430">
        <v>1428</v>
      </c>
      <c r="B1430">
        <v>2021</v>
      </c>
      <c r="C1430">
        <v>7</v>
      </c>
      <c r="D1430" t="s">
        <v>495</v>
      </c>
      <c r="E1430" s="40">
        <v>538829451.73819995</v>
      </c>
      <c r="F1430" s="34">
        <v>105.495709056774</v>
      </c>
      <c r="G1430" t="s">
        <v>462</v>
      </c>
    </row>
    <row r="1431" spans="1:7" x14ac:dyDescent="0.3">
      <c r="A1431">
        <v>1429</v>
      </c>
      <c r="B1431">
        <v>2021</v>
      </c>
      <c r="C1431">
        <v>7</v>
      </c>
      <c r="D1431" t="s">
        <v>496</v>
      </c>
      <c r="E1431" s="40">
        <v>329669436.07159501</v>
      </c>
      <c r="F1431" s="34">
        <v>45.635349118784099</v>
      </c>
      <c r="G1431" t="s">
        <v>462</v>
      </c>
    </row>
    <row r="1432" spans="1:7" x14ac:dyDescent="0.3">
      <c r="A1432">
        <v>1430</v>
      </c>
      <c r="B1432">
        <v>2021</v>
      </c>
      <c r="C1432">
        <v>7</v>
      </c>
      <c r="D1432" t="s">
        <v>497</v>
      </c>
      <c r="E1432" s="40">
        <v>477600716.67271</v>
      </c>
      <c r="F1432" s="34">
        <v>56.596795064985301</v>
      </c>
      <c r="G1432" t="s">
        <v>462</v>
      </c>
    </row>
    <row r="1433" spans="1:7" x14ac:dyDescent="0.3">
      <c r="A1433">
        <v>1431</v>
      </c>
      <c r="B1433">
        <v>2021</v>
      </c>
      <c r="C1433">
        <v>7</v>
      </c>
      <c r="D1433" t="s">
        <v>498</v>
      </c>
      <c r="E1433" s="40">
        <v>257796283.745581</v>
      </c>
      <c r="F1433" s="34">
        <v>49.625511736333898</v>
      </c>
      <c r="G1433" t="s">
        <v>462</v>
      </c>
    </row>
    <row r="1434" spans="1:7" x14ac:dyDescent="0.3">
      <c r="A1434">
        <v>1432</v>
      </c>
      <c r="B1434">
        <v>2021</v>
      </c>
      <c r="C1434">
        <v>7</v>
      </c>
      <c r="D1434" t="s">
        <v>499</v>
      </c>
      <c r="E1434" s="40">
        <v>833128860.04000998</v>
      </c>
      <c r="F1434" s="34">
        <v>40.323710444053901</v>
      </c>
      <c r="G1434" t="s">
        <v>462</v>
      </c>
    </row>
    <row r="1435" spans="1:7" x14ac:dyDescent="0.3">
      <c r="A1435">
        <v>1433</v>
      </c>
      <c r="B1435">
        <v>2021</v>
      </c>
      <c r="C1435">
        <v>7</v>
      </c>
      <c r="D1435" t="s">
        <v>500</v>
      </c>
      <c r="E1435" s="40">
        <v>700835369.21509898</v>
      </c>
      <c r="F1435" s="34">
        <v>22.515119431906399</v>
      </c>
      <c r="G1435" t="s">
        <v>462</v>
      </c>
    </row>
    <row r="1436" spans="1:7" x14ac:dyDescent="0.3">
      <c r="A1436">
        <v>1434</v>
      </c>
      <c r="B1436">
        <v>2021</v>
      </c>
      <c r="C1436">
        <v>7</v>
      </c>
      <c r="D1436" t="s">
        <v>501</v>
      </c>
      <c r="E1436" s="40">
        <v>1795071606.8408</v>
      </c>
      <c r="F1436" s="34">
        <v>5.5843394995450799</v>
      </c>
      <c r="G1436" t="s">
        <v>462</v>
      </c>
    </row>
    <row r="1437" spans="1:7" x14ac:dyDescent="0.3">
      <c r="A1437">
        <v>1435</v>
      </c>
      <c r="B1437">
        <v>2021</v>
      </c>
      <c r="C1437">
        <v>7</v>
      </c>
      <c r="D1437" t="s">
        <v>502</v>
      </c>
      <c r="E1437" s="40">
        <v>10046150688.1397</v>
      </c>
      <c r="F1437" s="34">
        <v>5.2578407032633203</v>
      </c>
      <c r="G1437" t="s">
        <v>462</v>
      </c>
    </row>
    <row r="1438" spans="1:7" x14ac:dyDescent="0.3">
      <c r="A1438">
        <v>1436</v>
      </c>
      <c r="B1438">
        <v>2021</v>
      </c>
      <c r="C1438">
        <v>7</v>
      </c>
      <c r="D1438" t="s">
        <v>503</v>
      </c>
      <c r="E1438" s="40">
        <v>3161364612.4783401</v>
      </c>
      <c r="F1438" s="34">
        <v>3.3240777200406</v>
      </c>
      <c r="G1438" t="s">
        <v>462</v>
      </c>
    </row>
    <row r="1439" spans="1:7" x14ac:dyDescent="0.3">
      <c r="A1439">
        <v>1437</v>
      </c>
      <c r="B1439">
        <v>2021</v>
      </c>
      <c r="C1439">
        <v>7</v>
      </c>
      <c r="D1439" t="s">
        <v>504</v>
      </c>
      <c r="E1439" s="40">
        <v>314580284.56420898</v>
      </c>
      <c r="F1439" s="34">
        <v>82.716179984997595</v>
      </c>
      <c r="G1439" t="s">
        <v>462</v>
      </c>
    </row>
    <row r="1440" spans="1:7" x14ac:dyDescent="0.3">
      <c r="A1440">
        <v>1438</v>
      </c>
      <c r="B1440">
        <v>2021</v>
      </c>
      <c r="C1440">
        <v>7</v>
      </c>
      <c r="D1440" t="s">
        <v>505</v>
      </c>
      <c r="E1440" s="40">
        <v>396913777.44862098</v>
      </c>
      <c r="F1440" s="34">
        <v>45.198277086875599</v>
      </c>
      <c r="G1440" t="s">
        <v>462</v>
      </c>
    </row>
    <row r="1441" spans="1:7" x14ac:dyDescent="0.3">
      <c r="A1441">
        <v>1439</v>
      </c>
      <c r="B1441">
        <v>2021</v>
      </c>
      <c r="C1441">
        <v>7</v>
      </c>
      <c r="D1441" t="s">
        <v>506</v>
      </c>
      <c r="E1441" s="40">
        <v>811283882.05878198</v>
      </c>
      <c r="F1441" s="34">
        <v>18.292594106256001</v>
      </c>
      <c r="G1441" t="s">
        <v>462</v>
      </c>
    </row>
    <row r="1442" spans="1:7" x14ac:dyDescent="0.3">
      <c r="A1442">
        <v>1440</v>
      </c>
      <c r="B1442">
        <v>2021</v>
      </c>
      <c r="C1442">
        <v>7</v>
      </c>
      <c r="D1442" t="s">
        <v>507</v>
      </c>
      <c r="E1442" s="40">
        <v>827356563.50408602</v>
      </c>
      <c r="F1442" s="34">
        <v>12.945312140243599</v>
      </c>
      <c r="G1442" t="s">
        <v>462</v>
      </c>
    </row>
    <row r="1443" spans="1:7" x14ac:dyDescent="0.3">
      <c r="A1443">
        <v>1441</v>
      </c>
      <c r="B1443">
        <v>2021</v>
      </c>
      <c r="C1443">
        <v>7</v>
      </c>
      <c r="D1443" t="s">
        <v>508</v>
      </c>
      <c r="E1443" s="40">
        <v>4220946584.3996902</v>
      </c>
      <c r="F1443" s="34">
        <v>15.337030203728901</v>
      </c>
      <c r="G1443" t="s">
        <v>462</v>
      </c>
    </row>
    <row r="1444" spans="1:7" x14ac:dyDescent="0.3">
      <c r="A1444">
        <v>1442</v>
      </c>
      <c r="B1444">
        <v>2021</v>
      </c>
      <c r="C1444">
        <v>7</v>
      </c>
      <c r="D1444" t="s">
        <v>509</v>
      </c>
      <c r="E1444" s="40">
        <v>2959607197.2367201</v>
      </c>
      <c r="F1444" s="34">
        <v>72.754302879141704</v>
      </c>
      <c r="G1444" t="s">
        <v>462</v>
      </c>
    </row>
    <row r="1445" spans="1:7" x14ac:dyDescent="0.3">
      <c r="A1445">
        <v>1443</v>
      </c>
      <c r="B1445">
        <v>2021</v>
      </c>
      <c r="C1445">
        <v>7</v>
      </c>
      <c r="D1445" t="s">
        <v>511</v>
      </c>
      <c r="E1445" s="40">
        <v>2510603854.2291598</v>
      </c>
      <c r="F1445" s="34">
        <v>33.344509305132298</v>
      </c>
      <c r="G1445" t="s">
        <v>462</v>
      </c>
    </row>
    <row r="1446" spans="1:7" x14ac:dyDescent="0.3">
      <c r="A1446">
        <v>1444</v>
      </c>
      <c r="B1446">
        <v>2021</v>
      </c>
      <c r="C1446">
        <v>7</v>
      </c>
      <c r="D1446" t="s">
        <v>512</v>
      </c>
      <c r="E1446" s="40">
        <v>926083821.65156698</v>
      </c>
      <c r="F1446" s="34">
        <v>15.867016914660599</v>
      </c>
      <c r="G1446" t="s">
        <v>462</v>
      </c>
    </row>
    <row r="1447" spans="1:7" x14ac:dyDescent="0.3">
      <c r="A1447">
        <v>1445</v>
      </c>
      <c r="B1447">
        <v>2021</v>
      </c>
      <c r="C1447">
        <v>7</v>
      </c>
      <c r="D1447" t="s">
        <v>513</v>
      </c>
      <c r="E1447" s="40">
        <v>632285103.81478095</v>
      </c>
      <c r="F1447" s="34">
        <v>112.964201021718</v>
      </c>
      <c r="G1447" t="s">
        <v>462</v>
      </c>
    </row>
    <row r="1448" spans="1:7" x14ac:dyDescent="0.3">
      <c r="A1448">
        <v>1446</v>
      </c>
      <c r="B1448">
        <v>2021</v>
      </c>
      <c r="C1448">
        <v>7</v>
      </c>
      <c r="E1448" s="40">
        <v>170397351.73281899</v>
      </c>
      <c r="F1448" s="34">
        <v>0</v>
      </c>
      <c r="G1448" t="s">
        <v>462</v>
      </c>
    </row>
    <row r="1449" spans="1:7" x14ac:dyDescent="0.3">
      <c r="A1449">
        <v>1447</v>
      </c>
      <c r="B1449">
        <v>2021</v>
      </c>
      <c r="C1449">
        <v>7</v>
      </c>
      <c r="D1449" t="s">
        <v>514</v>
      </c>
      <c r="E1449" s="40">
        <v>892140772.56039798</v>
      </c>
      <c r="F1449" s="34">
        <v>10.3163579755266</v>
      </c>
      <c r="G1449" t="s">
        <v>462</v>
      </c>
    </row>
    <row r="1450" spans="1:7" x14ac:dyDescent="0.3">
      <c r="A1450">
        <v>1448</v>
      </c>
      <c r="B1450">
        <v>2021</v>
      </c>
      <c r="C1450">
        <v>7</v>
      </c>
      <c r="D1450" t="s">
        <v>515</v>
      </c>
      <c r="E1450" s="40">
        <v>879882403.52739799</v>
      </c>
      <c r="F1450" s="34">
        <v>13.2760969853923</v>
      </c>
      <c r="G1450" t="s">
        <v>462</v>
      </c>
    </row>
    <row r="1451" spans="1:7" x14ac:dyDescent="0.3">
      <c r="A1451">
        <v>1449</v>
      </c>
      <c r="B1451">
        <v>2021</v>
      </c>
      <c r="C1451">
        <v>7</v>
      </c>
      <c r="D1451" t="s">
        <v>516</v>
      </c>
      <c r="E1451" s="40">
        <v>807895918.10077405</v>
      </c>
      <c r="F1451" s="34">
        <v>15.6326901607127</v>
      </c>
      <c r="G1451" t="s">
        <v>462</v>
      </c>
    </row>
    <row r="1452" spans="1:7" x14ac:dyDescent="0.3">
      <c r="A1452">
        <v>1450</v>
      </c>
      <c r="B1452">
        <v>2021</v>
      </c>
      <c r="C1452">
        <v>7</v>
      </c>
      <c r="D1452" t="s">
        <v>517</v>
      </c>
      <c r="E1452" s="40">
        <v>572891135.03383696</v>
      </c>
      <c r="F1452" s="34">
        <v>13.5885664194623</v>
      </c>
      <c r="G1452" t="s">
        <v>462</v>
      </c>
    </row>
    <row r="1453" spans="1:7" x14ac:dyDescent="0.3">
      <c r="A1453">
        <v>1451</v>
      </c>
      <c r="B1453">
        <v>2021</v>
      </c>
      <c r="C1453">
        <v>7</v>
      </c>
      <c r="D1453" t="s">
        <v>518</v>
      </c>
      <c r="E1453" s="40">
        <v>674208960.326653</v>
      </c>
      <c r="F1453" s="34">
        <v>18.714596385348699</v>
      </c>
      <c r="G1453" t="s">
        <v>462</v>
      </c>
    </row>
    <row r="1454" spans="1:7" x14ac:dyDescent="0.3">
      <c r="A1454">
        <v>1452</v>
      </c>
      <c r="B1454">
        <v>2021</v>
      </c>
      <c r="C1454">
        <v>7</v>
      </c>
      <c r="D1454" t="s">
        <v>519</v>
      </c>
      <c r="E1454" s="40">
        <v>6302144122.2382202</v>
      </c>
      <c r="F1454" s="34">
        <v>6.9757791255442401</v>
      </c>
      <c r="G1454" t="s">
        <v>462</v>
      </c>
    </row>
    <row r="1455" spans="1:7" x14ac:dyDescent="0.3">
      <c r="A1455">
        <v>1453</v>
      </c>
      <c r="B1455">
        <v>2021</v>
      </c>
      <c r="C1455">
        <v>7</v>
      </c>
      <c r="D1455" t="s">
        <v>520</v>
      </c>
      <c r="E1455" s="40">
        <v>7349764963.0592299</v>
      </c>
      <c r="F1455" s="34">
        <v>49.402453302875898</v>
      </c>
      <c r="G1455" t="s">
        <v>462</v>
      </c>
    </row>
    <row r="1456" spans="1:7" x14ac:dyDescent="0.3">
      <c r="A1456">
        <v>1454</v>
      </c>
      <c r="B1456">
        <v>2021</v>
      </c>
      <c r="C1456">
        <v>7</v>
      </c>
      <c r="D1456" t="s">
        <v>521</v>
      </c>
      <c r="E1456" s="40">
        <v>2807295723.03092</v>
      </c>
      <c r="F1456" s="34">
        <v>4.7537022953032402</v>
      </c>
      <c r="G1456" t="s">
        <v>462</v>
      </c>
    </row>
    <row r="1457" spans="1:7" x14ac:dyDescent="0.3">
      <c r="A1457">
        <v>1455</v>
      </c>
      <c r="B1457">
        <v>2021</v>
      </c>
      <c r="C1457">
        <v>7</v>
      </c>
      <c r="D1457" t="s">
        <v>522</v>
      </c>
      <c r="E1457" s="40">
        <v>788418057.77379298</v>
      </c>
      <c r="F1457" s="34">
        <v>157.11599443373601</v>
      </c>
      <c r="G1457" t="s">
        <v>462</v>
      </c>
    </row>
    <row r="1458" spans="1:7" x14ac:dyDescent="0.3">
      <c r="A1458">
        <v>1456</v>
      </c>
      <c r="B1458">
        <v>2021</v>
      </c>
      <c r="C1458">
        <v>7</v>
      </c>
      <c r="D1458" t="s">
        <v>523</v>
      </c>
      <c r="E1458" s="40">
        <v>6157060053.8993101</v>
      </c>
      <c r="F1458" s="34">
        <v>23.305868388046001</v>
      </c>
      <c r="G1458" t="s">
        <v>462</v>
      </c>
    </row>
    <row r="1459" spans="1:7" x14ac:dyDescent="0.3">
      <c r="A1459">
        <v>1457</v>
      </c>
      <c r="B1459">
        <v>2021</v>
      </c>
      <c r="C1459">
        <v>7</v>
      </c>
      <c r="D1459" t="s">
        <v>524</v>
      </c>
      <c r="E1459" s="40">
        <v>1712578914.74523</v>
      </c>
      <c r="F1459" s="34">
        <v>58.484490830736398</v>
      </c>
      <c r="G1459" t="s">
        <v>462</v>
      </c>
    </row>
    <row r="1460" spans="1:7" x14ac:dyDescent="0.3">
      <c r="A1460">
        <v>1458</v>
      </c>
      <c r="B1460">
        <v>2021</v>
      </c>
      <c r="C1460">
        <v>7</v>
      </c>
      <c r="D1460" t="s">
        <v>525</v>
      </c>
      <c r="E1460" s="40">
        <v>1304389226.7879901</v>
      </c>
      <c r="F1460" s="34">
        <v>105.952609078997</v>
      </c>
      <c r="G1460" t="s">
        <v>462</v>
      </c>
    </row>
    <row r="1461" spans="1:7" x14ac:dyDescent="0.3">
      <c r="A1461">
        <v>1459</v>
      </c>
      <c r="B1461">
        <v>2021</v>
      </c>
      <c r="C1461">
        <v>7</v>
      </c>
      <c r="D1461" t="s">
        <v>526</v>
      </c>
      <c r="E1461" s="40">
        <v>1050405127.63638</v>
      </c>
      <c r="F1461" s="34">
        <v>72.8451413245769</v>
      </c>
      <c r="G1461" t="s">
        <v>462</v>
      </c>
    </row>
    <row r="1462" spans="1:7" x14ac:dyDescent="0.3">
      <c r="A1462">
        <v>1460</v>
      </c>
      <c r="B1462">
        <v>2021</v>
      </c>
      <c r="C1462">
        <v>7</v>
      </c>
      <c r="D1462" t="s">
        <v>527</v>
      </c>
      <c r="E1462" s="40">
        <v>4109588598.75948</v>
      </c>
      <c r="F1462" s="34">
        <v>77.963188587705901</v>
      </c>
      <c r="G1462" t="s">
        <v>462</v>
      </c>
    </row>
    <row r="1463" spans="1:7" x14ac:dyDescent="0.3">
      <c r="A1463">
        <v>1461</v>
      </c>
      <c r="B1463">
        <v>2021</v>
      </c>
      <c r="C1463">
        <v>7</v>
      </c>
      <c r="D1463" t="s">
        <v>528</v>
      </c>
      <c r="E1463" s="40">
        <v>187712077.197236</v>
      </c>
      <c r="F1463" s="34">
        <v>118.34188800636601</v>
      </c>
      <c r="G1463" t="s">
        <v>462</v>
      </c>
    </row>
    <row r="1464" spans="1:7" x14ac:dyDescent="0.3">
      <c r="A1464">
        <v>1462</v>
      </c>
      <c r="B1464">
        <v>2021</v>
      </c>
      <c r="C1464">
        <v>8</v>
      </c>
      <c r="D1464" t="s">
        <v>495</v>
      </c>
      <c r="E1464" s="40">
        <v>538829451.73819995</v>
      </c>
      <c r="F1464" s="34">
        <v>62.6834335690233</v>
      </c>
      <c r="G1464" t="s">
        <v>462</v>
      </c>
    </row>
    <row r="1465" spans="1:7" x14ac:dyDescent="0.3">
      <c r="A1465">
        <v>1463</v>
      </c>
      <c r="B1465">
        <v>2021</v>
      </c>
      <c r="C1465">
        <v>8</v>
      </c>
      <c r="D1465" t="s">
        <v>496</v>
      </c>
      <c r="E1465" s="40">
        <v>329669436.07159501</v>
      </c>
      <c r="F1465" s="34">
        <v>26.805674658881198</v>
      </c>
      <c r="G1465" t="s">
        <v>462</v>
      </c>
    </row>
    <row r="1466" spans="1:7" x14ac:dyDescent="0.3">
      <c r="A1466">
        <v>1464</v>
      </c>
      <c r="B1466">
        <v>2021</v>
      </c>
      <c r="C1466">
        <v>8</v>
      </c>
      <c r="D1466" t="s">
        <v>497</v>
      </c>
      <c r="E1466" s="40">
        <v>477600716.67271</v>
      </c>
      <c r="F1466" s="34">
        <v>29.650790613095602</v>
      </c>
      <c r="G1466" t="s">
        <v>462</v>
      </c>
    </row>
    <row r="1467" spans="1:7" x14ac:dyDescent="0.3">
      <c r="A1467">
        <v>1465</v>
      </c>
      <c r="B1467">
        <v>2021</v>
      </c>
      <c r="C1467">
        <v>8</v>
      </c>
      <c r="D1467" t="s">
        <v>498</v>
      </c>
      <c r="E1467" s="40">
        <v>257796283.745581</v>
      </c>
      <c r="F1467" s="34">
        <v>22.498723527927101</v>
      </c>
      <c r="G1467" t="s">
        <v>462</v>
      </c>
    </row>
    <row r="1468" spans="1:7" x14ac:dyDescent="0.3">
      <c r="A1468">
        <v>1466</v>
      </c>
      <c r="B1468">
        <v>2021</v>
      </c>
      <c r="C1468">
        <v>8</v>
      </c>
      <c r="D1468" t="s">
        <v>499</v>
      </c>
      <c r="E1468" s="40">
        <v>833128860.04000998</v>
      </c>
      <c r="F1468" s="34">
        <v>21.9672776016886</v>
      </c>
      <c r="G1468" t="s">
        <v>462</v>
      </c>
    </row>
    <row r="1469" spans="1:7" x14ac:dyDescent="0.3">
      <c r="A1469">
        <v>1467</v>
      </c>
      <c r="B1469">
        <v>2021</v>
      </c>
      <c r="C1469">
        <v>8</v>
      </c>
      <c r="D1469" t="s">
        <v>500</v>
      </c>
      <c r="E1469" s="40">
        <v>700835369.21509898</v>
      </c>
      <c r="F1469" s="34">
        <v>14.870840412118</v>
      </c>
      <c r="G1469" t="s">
        <v>462</v>
      </c>
    </row>
    <row r="1470" spans="1:7" x14ac:dyDescent="0.3">
      <c r="A1470">
        <v>1468</v>
      </c>
      <c r="B1470">
        <v>2021</v>
      </c>
      <c r="C1470">
        <v>8</v>
      </c>
      <c r="D1470" t="s">
        <v>501</v>
      </c>
      <c r="E1470" s="40">
        <v>1795071606.8408</v>
      </c>
      <c r="F1470" s="34">
        <v>5.6303509434209396</v>
      </c>
      <c r="G1470" t="s">
        <v>462</v>
      </c>
    </row>
    <row r="1471" spans="1:7" x14ac:dyDescent="0.3">
      <c r="A1471">
        <v>1469</v>
      </c>
      <c r="B1471">
        <v>2021</v>
      </c>
      <c r="C1471">
        <v>8</v>
      </c>
      <c r="D1471" t="s">
        <v>502</v>
      </c>
      <c r="E1471" s="40">
        <v>10046150688.1397</v>
      </c>
      <c r="F1471" s="34">
        <v>2.5284090175943299</v>
      </c>
      <c r="G1471" t="s">
        <v>462</v>
      </c>
    </row>
    <row r="1472" spans="1:7" x14ac:dyDescent="0.3">
      <c r="A1472">
        <v>1470</v>
      </c>
      <c r="B1472">
        <v>2021</v>
      </c>
      <c r="C1472">
        <v>8</v>
      </c>
      <c r="D1472" t="s">
        <v>503</v>
      </c>
      <c r="E1472" s="40">
        <v>3161364612.4783401</v>
      </c>
      <c r="F1472" s="34">
        <v>2.4075487602363301</v>
      </c>
      <c r="G1472" t="s">
        <v>462</v>
      </c>
    </row>
    <row r="1473" spans="1:7" x14ac:dyDescent="0.3">
      <c r="A1473">
        <v>1471</v>
      </c>
      <c r="B1473">
        <v>2021</v>
      </c>
      <c r="C1473">
        <v>8</v>
      </c>
      <c r="D1473" t="s">
        <v>504</v>
      </c>
      <c r="E1473" s="40">
        <v>314580284.56420898</v>
      </c>
      <c r="F1473" s="34">
        <v>51.153878307758902</v>
      </c>
      <c r="G1473" t="s">
        <v>462</v>
      </c>
    </row>
    <row r="1474" spans="1:7" x14ac:dyDescent="0.3">
      <c r="A1474">
        <v>1472</v>
      </c>
      <c r="B1474">
        <v>2021</v>
      </c>
      <c r="C1474">
        <v>8</v>
      </c>
      <c r="D1474" t="s">
        <v>505</v>
      </c>
      <c r="E1474" s="40">
        <v>396913777.44862098</v>
      </c>
      <c r="F1474" s="34">
        <v>26.2912113530144</v>
      </c>
      <c r="G1474" t="s">
        <v>462</v>
      </c>
    </row>
    <row r="1475" spans="1:7" x14ac:dyDescent="0.3">
      <c r="A1475">
        <v>1473</v>
      </c>
      <c r="B1475">
        <v>2021</v>
      </c>
      <c r="C1475">
        <v>8</v>
      </c>
      <c r="D1475" t="s">
        <v>506</v>
      </c>
      <c r="E1475" s="40">
        <v>811283882.05878198</v>
      </c>
      <c r="F1475" s="34">
        <v>11.8079893689942</v>
      </c>
      <c r="G1475" t="s">
        <v>462</v>
      </c>
    </row>
    <row r="1476" spans="1:7" x14ac:dyDescent="0.3">
      <c r="A1476">
        <v>1474</v>
      </c>
      <c r="B1476">
        <v>2021</v>
      </c>
      <c r="C1476">
        <v>8</v>
      </c>
      <c r="D1476" t="s">
        <v>507</v>
      </c>
      <c r="E1476" s="40">
        <v>827356563.50408602</v>
      </c>
      <c r="F1476" s="34">
        <v>3.9095839599606199</v>
      </c>
      <c r="G1476" t="s">
        <v>462</v>
      </c>
    </row>
    <row r="1477" spans="1:7" x14ac:dyDescent="0.3">
      <c r="A1477">
        <v>1475</v>
      </c>
      <c r="B1477">
        <v>2021</v>
      </c>
      <c r="C1477">
        <v>8</v>
      </c>
      <c r="D1477" t="s">
        <v>508</v>
      </c>
      <c r="E1477" s="40">
        <v>4220946584.3996902</v>
      </c>
      <c r="F1477" s="34">
        <v>12.6783398621928</v>
      </c>
      <c r="G1477" t="s">
        <v>462</v>
      </c>
    </row>
    <row r="1478" spans="1:7" x14ac:dyDescent="0.3">
      <c r="A1478">
        <v>1476</v>
      </c>
      <c r="B1478">
        <v>2021</v>
      </c>
      <c r="C1478">
        <v>8</v>
      </c>
      <c r="D1478" t="s">
        <v>509</v>
      </c>
      <c r="E1478" s="40">
        <v>2959607197.2367201</v>
      </c>
      <c r="F1478" s="34">
        <v>52.031054914308299</v>
      </c>
      <c r="G1478" t="s">
        <v>462</v>
      </c>
    </row>
    <row r="1479" spans="1:7" x14ac:dyDescent="0.3">
      <c r="A1479">
        <v>1477</v>
      </c>
      <c r="B1479">
        <v>2021</v>
      </c>
      <c r="C1479">
        <v>8</v>
      </c>
      <c r="D1479" t="s">
        <v>511</v>
      </c>
      <c r="E1479" s="40">
        <v>2510603854.2291598</v>
      </c>
      <c r="F1479" s="34">
        <v>28.146291457118298</v>
      </c>
      <c r="G1479" t="s">
        <v>462</v>
      </c>
    </row>
    <row r="1480" spans="1:7" x14ac:dyDescent="0.3">
      <c r="A1480">
        <v>1478</v>
      </c>
      <c r="B1480">
        <v>2021</v>
      </c>
      <c r="C1480">
        <v>8</v>
      </c>
      <c r="D1480" t="s">
        <v>512</v>
      </c>
      <c r="E1480" s="40">
        <v>926083821.65156698</v>
      </c>
      <c r="F1480" s="34">
        <v>14.2964983176189</v>
      </c>
      <c r="G1480" t="s">
        <v>462</v>
      </c>
    </row>
    <row r="1481" spans="1:7" x14ac:dyDescent="0.3">
      <c r="A1481">
        <v>1479</v>
      </c>
      <c r="B1481">
        <v>2021</v>
      </c>
      <c r="C1481">
        <v>8</v>
      </c>
      <c r="D1481" t="s">
        <v>513</v>
      </c>
      <c r="E1481" s="40">
        <v>632285103.81478095</v>
      </c>
      <c r="F1481" s="34">
        <v>73.410776212684496</v>
      </c>
      <c r="G1481" t="s">
        <v>462</v>
      </c>
    </row>
    <row r="1482" spans="1:7" x14ac:dyDescent="0.3">
      <c r="A1482">
        <v>1480</v>
      </c>
      <c r="B1482">
        <v>2021</v>
      </c>
      <c r="C1482">
        <v>8</v>
      </c>
      <c r="E1482" s="40">
        <v>170397351.73281899</v>
      </c>
      <c r="F1482" s="34">
        <v>0</v>
      </c>
      <c r="G1482" t="s">
        <v>462</v>
      </c>
    </row>
    <row r="1483" spans="1:7" x14ac:dyDescent="0.3">
      <c r="A1483">
        <v>1481</v>
      </c>
      <c r="B1483">
        <v>2021</v>
      </c>
      <c r="C1483">
        <v>8</v>
      </c>
      <c r="D1483" t="s">
        <v>514</v>
      </c>
      <c r="E1483" s="40">
        <v>892140772.56039798</v>
      </c>
      <c r="F1483" s="34">
        <v>5.8015327680354396</v>
      </c>
      <c r="G1483" t="s">
        <v>462</v>
      </c>
    </row>
    <row r="1484" spans="1:7" x14ac:dyDescent="0.3">
      <c r="A1484">
        <v>1482</v>
      </c>
      <c r="B1484">
        <v>2021</v>
      </c>
      <c r="C1484">
        <v>8</v>
      </c>
      <c r="D1484" t="s">
        <v>515</v>
      </c>
      <c r="E1484" s="40">
        <v>879882403.52739799</v>
      </c>
      <c r="F1484" s="34">
        <v>8.8580781993258899</v>
      </c>
      <c r="G1484" t="s">
        <v>462</v>
      </c>
    </row>
    <row r="1485" spans="1:7" x14ac:dyDescent="0.3">
      <c r="A1485">
        <v>1483</v>
      </c>
      <c r="B1485">
        <v>2021</v>
      </c>
      <c r="C1485">
        <v>8</v>
      </c>
      <c r="D1485" t="s">
        <v>516</v>
      </c>
      <c r="E1485" s="40">
        <v>807895918.10077405</v>
      </c>
      <c r="F1485" s="34">
        <v>7.9177353776397101</v>
      </c>
      <c r="G1485" t="s">
        <v>462</v>
      </c>
    </row>
    <row r="1486" spans="1:7" x14ac:dyDescent="0.3">
      <c r="A1486">
        <v>1484</v>
      </c>
      <c r="B1486">
        <v>2021</v>
      </c>
      <c r="C1486">
        <v>8</v>
      </c>
      <c r="D1486" t="s">
        <v>517</v>
      </c>
      <c r="E1486" s="40">
        <v>572891135.03383696</v>
      </c>
      <c r="F1486" s="34">
        <v>5.4928145821301397</v>
      </c>
      <c r="G1486" t="s">
        <v>462</v>
      </c>
    </row>
    <row r="1487" spans="1:7" x14ac:dyDescent="0.3">
      <c r="A1487">
        <v>1485</v>
      </c>
      <c r="B1487">
        <v>2021</v>
      </c>
      <c r="C1487">
        <v>8</v>
      </c>
      <c r="D1487" t="s">
        <v>518</v>
      </c>
      <c r="E1487" s="40">
        <v>674208960.326653</v>
      </c>
      <c r="F1487" s="34">
        <v>9.2026742912642003</v>
      </c>
      <c r="G1487" t="s">
        <v>462</v>
      </c>
    </row>
    <row r="1488" spans="1:7" x14ac:dyDescent="0.3">
      <c r="A1488">
        <v>1486</v>
      </c>
      <c r="B1488">
        <v>2021</v>
      </c>
      <c r="C1488">
        <v>8</v>
      </c>
      <c r="D1488" t="s">
        <v>519</v>
      </c>
      <c r="E1488" s="40">
        <v>6302144122.2382202</v>
      </c>
      <c r="F1488" s="34">
        <v>10.578257039419499</v>
      </c>
      <c r="G1488" t="s">
        <v>462</v>
      </c>
    </row>
    <row r="1489" spans="1:7" x14ac:dyDescent="0.3">
      <c r="A1489">
        <v>1487</v>
      </c>
      <c r="B1489">
        <v>2021</v>
      </c>
      <c r="C1489">
        <v>8</v>
      </c>
      <c r="D1489" t="s">
        <v>520</v>
      </c>
      <c r="E1489" s="40">
        <v>7349764963.0592299</v>
      </c>
      <c r="F1489" s="34">
        <v>36.566383204815097</v>
      </c>
      <c r="G1489" t="s">
        <v>462</v>
      </c>
    </row>
    <row r="1490" spans="1:7" x14ac:dyDescent="0.3">
      <c r="A1490">
        <v>1488</v>
      </c>
      <c r="B1490">
        <v>2021</v>
      </c>
      <c r="C1490">
        <v>8</v>
      </c>
      <c r="D1490" t="s">
        <v>521</v>
      </c>
      <c r="E1490" s="40">
        <v>2807295723.03092</v>
      </c>
      <c r="F1490" s="34">
        <v>11.3233674197983</v>
      </c>
      <c r="G1490" t="s">
        <v>462</v>
      </c>
    </row>
    <row r="1491" spans="1:7" x14ac:dyDescent="0.3">
      <c r="A1491">
        <v>1489</v>
      </c>
      <c r="B1491">
        <v>2021</v>
      </c>
      <c r="C1491">
        <v>8</v>
      </c>
      <c r="D1491" t="s">
        <v>522</v>
      </c>
      <c r="E1491" s="40">
        <v>788418057.77379298</v>
      </c>
      <c r="F1491" s="34">
        <v>102.600910179843</v>
      </c>
      <c r="G1491" t="s">
        <v>462</v>
      </c>
    </row>
    <row r="1492" spans="1:7" x14ac:dyDescent="0.3">
      <c r="A1492">
        <v>1490</v>
      </c>
      <c r="B1492">
        <v>2021</v>
      </c>
      <c r="C1492">
        <v>8</v>
      </c>
      <c r="D1492" t="s">
        <v>523</v>
      </c>
      <c r="E1492" s="40">
        <v>6157060053.8993101</v>
      </c>
      <c r="F1492" s="34">
        <v>27.123228710953001</v>
      </c>
      <c r="G1492" t="s">
        <v>462</v>
      </c>
    </row>
    <row r="1493" spans="1:7" x14ac:dyDescent="0.3">
      <c r="A1493">
        <v>1491</v>
      </c>
      <c r="B1493">
        <v>2021</v>
      </c>
      <c r="C1493">
        <v>8</v>
      </c>
      <c r="D1493" t="s">
        <v>524</v>
      </c>
      <c r="E1493" s="40">
        <v>1712578914.74523</v>
      </c>
      <c r="F1493" s="34">
        <v>58.779519391671798</v>
      </c>
      <c r="G1493" t="s">
        <v>462</v>
      </c>
    </row>
    <row r="1494" spans="1:7" x14ac:dyDescent="0.3">
      <c r="A1494">
        <v>1492</v>
      </c>
      <c r="B1494">
        <v>2021</v>
      </c>
      <c r="C1494">
        <v>8</v>
      </c>
      <c r="D1494" t="s">
        <v>525</v>
      </c>
      <c r="E1494" s="40">
        <v>1304389226.7879901</v>
      </c>
      <c r="F1494" s="34">
        <v>67.276918726932095</v>
      </c>
      <c r="G1494" t="s">
        <v>462</v>
      </c>
    </row>
    <row r="1495" spans="1:7" x14ac:dyDescent="0.3">
      <c r="A1495">
        <v>1493</v>
      </c>
      <c r="B1495">
        <v>2021</v>
      </c>
      <c r="C1495">
        <v>8</v>
      </c>
      <c r="D1495" t="s">
        <v>526</v>
      </c>
      <c r="E1495" s="40">
        <v>1050405127.63638</v>
      </c>
      <c r="F1495" s="34">
        <v>55.862133895916699</v>
      </c>
      <c r="G1495" t="s">
        <v>462</v>
      </c>
    </row>
    <row r="1496" spans="1:7" x14ac:dyDescent="0.3">
      <c r="A1496">
        <v>1494</v>
      </c>
      <c r="B1496">
        <v>2021</v>
      </c>
      <c r="C1496">
        <v>8</v>
      </c>
      <c r="D1496" t="s">
        <v>527</v>
      </c>
      <c r="E1496" s="40">
        <v>4109588598.75948</v>
      </c>
      <c r="F1496" s="34">
        <v>46.372760565445702</v>
      </c>
      <c r="G1496" t="s">
        <v>462</v>
      </c>
    </row>
    <row r="1497" spans="1:7" x14ac:dyDescent="0.3">
      <c r="A1497">
        <v>1495</v>
      </c>
      <c r="B1497">
        <v>2021</v>
      </c>
      <c r="C1497">
        <v>8</v>
      </c>
      <c r="D1497" t="s">
        <v>528</v>
      </c>
      <c r="E1497" s="40">
        <v>187712077.197236</v>
      </c>
      <c r="F1497" s="34">
        <v>67.713292901691304</v>
      </c>
      <c r="G1497" t="s">
        <v>462</v>
      </c>
    </row>
    <row r="1498" spans="1:7" x14ac:dyDescent="0.3">
      <c r="A1498">
        <v>1496</v>
      </c>
      <c r="B1498">
        <v>2021</v>
      </c>
      <c r="C1498">
        <v>9</v>
      </c>
      <c r="D1498" t="s">
        <v>495</v>
      </c>
      <c r="E1498" s="40">
        <v>538829451.73819995</v>
      </c>
      <c r="F1498" s="34">
        <v>29.961605429127498</v>
      </c>
      <c r="G1498" t="s">
        <v>462</v>
      </c>
    </row>
    <row r="1499" spans="1:7" x14ac:dyDescent="0.3">
      <c r="A1499">
        <v>1497</v>
      </c>
      <c r="B1499">
        <v>2021</v>
      </c>
      <c r="C1499">
        <v>9</v>
      </c>
      <c r="D1499" t="s">
        <v>496</v>
      </c>
      <c r="E1499" s="40">
        <v>329669436.07159501</v>
      </c>
      <c r="F1499" s="34">
        <v>12.9747268281453</v>
      </c>
      <c r="G1499" t="s">
        <v>462</v>
      </c>
    </row>
    <row r="1500" spans="1:7" x14ac:dyDescent="0.3">
      <c r="A1500">
        <v>1498</v>
      </c>
      <c r="B1500">
        <v>2021</v>
      </c>
      <c r="C1500">
        <v>9</v>
      </c>
      <c r="D1500" t="s">
        <v>497</v>
      </c>
      <c r="E1500" s="40">
        <v>477600716.67271</v>
      </c>
      <c r="F1500" s="34">
        <v>15.220524052868701</v>
      </c>
      <c r="G1500" t="s">
        <v>462</v>
      </c>
    </row>
    <row r="1501" spans="1:7" x14ac:dyDescent="0.3">
      <c r="A1501">
        <v>1499</v>
      </c>
      <c r="B1501">
        <v>2021</v>
      </c>
      <c r="C1501">
        <v>9</v>
      </c>
      <c r="D1501" t="s">
        <v>498</v>
      </c>
      <c r="E1501" s="40">
        <v>257796283.745581</v>
      </c>
      <c r="F1501" s="34">
        <v>10.562326625792799</v>
      </c>
      <c r="G1501" t="s">
        <v>462</v>
      </c>
    </row>
    <row r="1502" spans="1:7" x14ac:dyDescent="0.3">
      <c r="A1502">
        <v>1500</v>
      </c>
      <c r="B1502">
        <v>2021</v>
      </c>
      <c r="C1502">
        <v>9</v>
      </c>
      <c r="D1502" t="s">
        <v>499</v>
      </c>
      <c r="E1502" s="40">
        <v>833128860.04000998</v>
      </c>
      <c r="F1502" s="34">
        <v>8.8310382152631508</v>
      </c>
      <c r="G1502" t="s">
        <v>462</v>
      </c>
    </row>
    <row r="1503" spans="1:7" x14ac:dyDescent="0.3">
      <c r="A1503">
        <v>1501</v>
      </c>
      <c r="B1503">
        <v>2021</v>
      </c>
      <c r="C1503">
        <v>9</v>
      </c>
      <c r="D1503" t="s">
        <v>500</v>
      </c>
      <c r="E1503" s="40">
        <v>700835369.21509898</v>
      </c>
      <c r="F1503" s="34">
        <v>7.8570146275324797</v>
      </c>
      <c r="G1503" t="s">
        <v>462</v>
      </c>
    </row>
    <row r="1504" spans="1:7" x14ac:dyDescent="0.3">
      <c r="A1504">
        <v>1502</v>
      </c>
      <c r="B1504">
        <v>2021</v>
      </c>
      <c r="C1504">
        <v>9</v>
      </c>
      <c r="D1504" t="s">
        <v>501</v>
      </c>
      <c r="E1504" s="40">
        <v>1795071606.8408</v>
      </c>
      <c r="F1504" s="34">
        <v>3.4157812297230401</v>
      </c>
      <c r="G1504" t="s">
        <v>462</v>
      </c>
    </row>
    <row r="1505" spans="1:7" x14ac:dyDescent="0.3">
      <c r="A1505">
        <v>1503</v>
      </c>
      <c r="B1505">
        <v>2021</v>
      </c>
      <c r="C1505">
        <v>9</v>
      </c>
      <c r="D1505" t="s">
        <v>502</v>
      </c>
      <c r="E1505" s="40">
        <v>10046150688.1397</v>
      </c>
      <c r="F1505" s="34">
        <v>0.30972771670699001</v>
      </c>
      <c r="G1505" t="s">
        <v>462</v>
      </c>
    </row>
    <row r="1506" spans="1:7" x14ac:dyDescent="0.3">
      <c r="A1506">
        <v>1504</v>
      </c>
      <c r="B1506">
        <v>2021</v>
      </c>
      <c r="C1506">
        <v>9</v>
      </c>
      <c r="D1506" t="s">
        <v>503</v>
      </c>
      <c r="E1506" s="40">
        <v>3161364612.4783401</v>
      </c>
      <c r="F1506" s="34">
        <v>0.47459155210370202</v>
      </c>
      <c r="G1506" t="s">
        <v>462</v>
      </c>
    </row>
    <row r="1507" spans="1:7" x14ac:dyDescent="0.3">
      <c r="A1507">
        <v>1505</v>
      </c>
      <c r="B1507">
        <v>2021</v>
      </c>
      <c r="C1507">
        <v>9</v>
      </c>
      <c r="D1507" t="s">
        <v>504</v>
      </c>
      <c r="E1507" s="40">
        <v>314580284.56420898</v>
      </c>
      <c r="F1507" s="34">
        <v>20.291958915019698</v>
      </c>
      <c r="G1507" t="s">
        <v>462</v>
      </c>
    </row>
    <row r="1508" spans="1:7" x14ac:dyDescent="0.3">
      <c r="A1508">
        <v>1506</v>
      </c>
      <c r="B1508">
        <v>2021</v>
      </c>
      <c r="C1508">
        <v>9</v>
      </c>
      <c r="D1508" t="s">
        <v>505</v>
      </c>
      <c r="E1508" s="40">
        <v>396913777.44862098</v>
      </c>
      <c r="F1508" s="34">
        <v>11.190684970461801</v>
      </c>
      <c r="G1508" t="s">
        <v>462</v>
      </c>
    </row>
    <row r="1509" spans="1:7" x14ac:dyDescent="0.3">
      <c r="A1509">
        <v>1507</v>
      </c>
      <c r="B1509">
        <v>2021</v>
      </c>
      <c r="C1509">
        <v>9</v>
      </c>
      <c r="D1509" t="s">
        <v>506</v>
      </c>
      <c r="E1509" s="40">
        <v>811283882.05878198</v>
      </c>
      <c r="F1509" s="34">
        <v>3.2862308502082202E-2</v>
      </c>
      <c r="G1509" t="s">
        <v>462</v>
      </c>
    </row>
    <row r="1510" spans="1:7" x14ac:dyDescent="0.3">
      <c r="A1510">
        <v>1508</v>
      </c>
      <c r="B1510">
        <v>2021</v>
      </c>
      <c r="C1510">
        <v>9</v>
      </c>
      <c r="D1510" t="s">
        <v>507</v>
      </c>
      <c r="E1510" s="40">
        <v>827356563.50408602</v>
      </c>
      <c r="F1510" s="34">
        <v>0</v>
      </c>
      <c r="G1510" t="s">
        <v>462</v>
      </c>
    </row>
    <row r="1511" spans="1:7" x14ac:dyDescent="0.3">
      <c r="A1511">
        <v>1509</v>
      </c>
      <c r="B1511">
        <v>2021</v>
      </c>
      <c r="C1511">
        <v>9</v>
      </c>
      <c r="D1511" t="s">
        <v>508</v>
      </c>
      <c r="E1511" s="40">
        <v>4220946584.3996902</v>
      </c>
      <c r="F1511" s="34">
        <v>7.7992202702128903</v>
      </c>
      <c r="G1511" t="s">
        <v>462</v>
      </c>
    </row>
    <row r="1512" spans="1:7" x14ac:dyDescent="0.3">
      <c r="A1512">
        <v>1510</v>
      </c>
      <c r="B1512">
        <v>2021</v>
      </c>
      <c r="C1512">
        <v>9</v>
      </c>
      <c r="D1512" t="s">
        <v>509</v>
      </c>
      <c r="E1512" s="40">
        <v>2959607197.2367201</v>
      </c>
      <c r="F1512" s="34">
        <v>25.970244789199</v>
      </c>
      <c r="G1512" t="s">
        <v>462</v>
      </c>
    </row>
    <row r="1513" spans="1:7" x14ac:dyDescent="0.3">
      <c r="A1513">
        <v>1511</v>
      </c>
      <c r="B1513">
        <v>2021</v>
      </c>
      <c r="C1513">
        <v>9</v>
      </c>
      <c r="D1513" t="s">
        <v>511</v>
      </c>
      <c r="E1513" s="40">
        <v>2510603854.2291598</v>
      </c>
      <c r="F1513" s="34">
        <v>22.621407865689701</v>
      </c>
      <c r="G1513" t="s">
        <v>462</v>
      </c>
    </row>
    <row r="1514" spans="1:7" x14ac:dyDescent="0.3">
      <c r="A1514">
        <v>1512</v>
      </c>
      <c r="B1514">
        <v>2021</v>
      </c>
      <c r="C1514">
        <v>9</v>
      </c>
      <c r="D1514" t="s">
        <v>512</v>
      </c>
      <c r="E1514" s="40">
        <v>926083821.65156698</v>
      </c>
      <c r="F1514" s="34">
        <v>10.4729050015252</v>
      </c>
      <c r="G1514" t="s">
        <v>462</v>
      </c>
    </row>
    <row r="1515" spans="1:7" x14ac:dyDescent="0.3">
      <c r="A1515">
        <v>1513</v>
      </c>
      <c r="B1515">
        <v>2021</v>
      </c>
      <c r="C1515">
        <v>9</v>
      </c>
      <c r="D1515" t="s">
        <v>513</v>
      </c>
      <c r="E1515" s="40">
        <v>632285103.81478095</v>
      </c>
      <c r="F1515" s="34">
        <v>31.8912283124006</v>
      </c>
      <c r="G1515" t="s">
        <v>462</v>
      </c>
    </row>
    <row r="1516" spans="1:7" x14ac:dyDescent="0.3">
      <c r="A1516">
        <v>1514</v>
      </c>
      <c r="B1516">
        <v>2021</v>
      </c>
      <c r="C1516">
        <v>9</v>
      </c>
      <c r="E1516" s="40">
        <v>170397351.73281899</v>
      </c>
      <c r="F1516" s="34">
        <v>0</v>
      </c>
      <c r="G1516" t="s">
        <v>462</v>
      </c>
    </row>
    <row r="1517" spans="1:7" x14ac:dyDescent="0.3">
      <c r="A1517">
        <v>1515</v>
      </c>
      <c r="B1517">
        <v>2021</v>
      </c>
      <c r="C1517">
        <v>9</v>
      </c>
      <c r="D1517" t="s">
        <v>514</v>
      </c>
      <c r="E1517" s="40">
        <v>892140772.56039798</v>
      </c>
      <c r="F1517" s="34">
        <v>1.84380609903287</v>
      </c>
      <c r="G1517" t="s">
        <v>462</v>
      </c>
    </row>
    <row r="1518" spans="1:7" x14ac:dyDescent="0.3">
      <c r="A1518">
        <v>1516</v>
      </c>
      <c r="B1518">
        <v>2021</v>
      </c>
      <c r="C1518">
        <v>9</v>
      </c>
      <c r="D1518" t="s">
        <v>515</v>
      </c>
      <c r="E1518" s="40">
        <v>879882403.52739799</v>
      </c>
      <c r="F1518" s="34">
        <v>0.42919349879991398</v>
      </c>
      <c r="G1518" t="s">
        <v>462</v>
      </c>
    </row>
    <row r="1519" spans="1:7" x14ac:dyDescent="0.3">
      <c r="A1519">
        <v>1517</v>
      </c>
      <c r="B1519">
        <v>2021</v>
      </c>
      <c r="C1519">
        <v>9</v>
      </c>
      <c r="D1519" t="s">
        <v>516</v>
      </c>
      <c r="E1519" s="40">
        <v>807895918.10077405</v>
      </c>
      <c r="F1519" s="34">
        <v>0.44648333849809402</v>
      </c>
      <c r="G1519" t="s">
        <v>462</v>
      </c>
    </row>
    <row r="1520" spans="1:7" x14ac:dyDescent="0.3">
      <c r="A1520">
        <v>1518</v>
      </c>
      <c r="B1520">
        <v>2021</v>
      </c>
      <c r="C1520">
        <v>9</v>
      </c>
      <c r="D1520" t="s">
        <v>517</v>
      </c>
      <c r="E1520" s="40">
        <v>572891135.03383696</v>
      </c>
      <c r="F1520" s="34">
        <v>0.42359965348811002</v>
      </c>
      <c r="G1520" t="s">
        <v>462</v>
      </c>
    </row>
    <row r="1521" spans="1:7" x14ac:dyDescent="0.3">
      <c r="A1521">
        <v>1519</v>
      </c>
      <c r="B1521">
        <v>2021</v>
      </c>
      <c r="C1521">
        <v>9</v>
      </c>
      <c r="D1521" t="s">
        <v>518</v>
      </c>
      <c r="E1521" s="40">
        <v>674208960.326653</v>
      </c>
      <c r="F1521" s="34">
        <v>3.2436967207518799</v>
      </c>
      <c r="G1521" t="s">
        <v>462</v>
      </c>
    </row>
    <row r="1522" spans="1:7" x14ac:dyDescent="0.3">
      <c r="A1522">
        <v>1520</v>
      </c>
      <c r="B1522">
        <v>2021</v>
      </c>
      <c r="C1522">
        <v>9</v>
      </c>
      <c r="D1522" t="s">
        <v>519</v>
      </c>
      <c r="E1522" s="40">
        <v>6302144122.2382202</v>
      </c>
      <c r="F1522" s="34">
        <v>5.02931566087977</v>
      </c>
      <c r="G1522" t="s">
        <v>462</v>
      </c>
    </row>
    <row r="1523" spans="1:7" x14ac:dyDescent="0.3">
      <c r="A1523">
        <v>1521</v>
      </c>
      <c r="B1523">
        <v>2021</v>
      </c>
      <c r="C1523">
        <v>9</v>
      </c>
      <c r="D1523" t="s">
        <v>520</v>
      </c>
      <c r="E1523" s="40">
        <v>7349764963.0592299</v>
      </c>
      <c r="F1523" s="34">
        <v>27.534516410729299</v>
      </c>
      <c r="G1523" t="s">
        <v>462</v>
      </c>
    </row>
    <row r="1524" spans="1:7" x14ac:dyDescent="0.3">
      <c r="A1524">
        <v>1522</v>
      </c>
      <c r="B1524">
        <v>2021</v>
      </c>
      <c r="C1524">
        <v>9</v>
      </c>
      <c r="D1524" t="s">
        <v>521</v>
      </c>
      <c r="E1524" s="40">
        <v>2807295723.03092</v>
      </c>
      <c r="F1524" s="34">
        <v>9.5095408606664407</v>
      </c>
      <c r="G1524" t="s">
        <v>462</v>
      </c>
    </row>
    <row r="1525" spans="1:7" x14ac:dyDescent="0.3">
      <c r="A1525">
        <v>1523</v>
      </c>
      <c r="B1525">
        <v>2021</v>
      </c>
      <c r="C1525">
        <v>9</v>
      </c>
      <c r="D1525" t="s">
        <v>522</v>
      </c>
      <c r="E1525" s="40">
        <v>788418057.77379298</v>
      </c>
      <c r="F1525" s="34">
        <v>27.879219356799201</v>
      </c>
      <c r="G1525" t="s">
        <v>462</v>
      </c>
    </row>
    <row r="1526" spans="1:7" x14ac:dyDescent="0.3">
      <c r="A1526">
        <v>1524</v>
      </c>
      <c r="B1526">
        <v>2021</v>
      </c>
      <c r="C1526">
        <v>9</v>
      </c>
      <c r="D1526" t="s">
        <v>523</v>
      </c>
      <c r="E1526" s="40">
        <v>6157060053.8993101</v>
      </c>
      <c r="F1526" s="34">
        <v>17.4695678341925</v>
      </c>
      <c r="G1526" t="s">
        <v>462</v>
      </c>
    </row>
    <row r="1527" spans="1:7" x14ac:dyDescent="0.3">
      <c r="A1527">
        <v>1525</v>
      </c>
      <c r="B1527">
        <v>2021</v>
      </c>
      <c r="C1527">
        <v>9</v>
      </c>
      <c r="D1527" t="s">
        <v>524</v>
      </c>
      <c r="E1527" s="40">
        <v>1712578914.74523</v>
      </c>
      <c r="F1527" s="34">
        <v>28.918687985545802</v>
      </c>
      <c r="G1527" t="s">
        <v>462</v>
      </c>
    </row>
    <row r="1528" spans="1:7" x14ac:dyDescent="0.3">
      <c r="A1528">
        <v>1526</v>
      </c>
      <c r="B1528">
        <v>2021</v>
      </c>
      <c r="C1528">
        <v>9</v>
      </c>
      <c r="D1528" t="s">
        <v>525</v>
      </c>
      <c r="E1528" s="40">
        <v>1304389226.7879901</v>
      </c>
      <c r="F1528" s="34">
        <v>42.668800363640102</v>
      </c>
      <c r="G1528" t="s">
        <v>462</v>
      </c>
    </row>
    <row r="1529" spans="1:7" x14ac:dyDescent="0.3">
      <c r="A1529">
        <v>1527</v>
      </c>
      <c r="B1529">
        <v>2021</v>
      </c>
      <c r="C1529">
        <v>9</v>
      </c>
      <c r="D1529" t="s">
        <v>526</v>
      </c>
      <c r="E1529" s="40">
        <v>1050405127.63638</v>
      </c>
      <c r="F1529" s="34">
        <v>54.362331826418298</v>
      </c>
      <c r="G1529" t="s">
        <v>462</v>
      </c>
    </row>
    <row r="1530" spans="1:7" x14ac:dyDescent="0.3">
      <c r="A1530">
        <v>1528</v>
      </c>
      <c r="B1530">
        <v>2021</v>
      </c>
      <c r="C1530">
        <v>9</v>
      </c>
      <c r="D1530" t="s">
        <v>527</v>
      </c>
      <c r="E1530" s="40">
        <v>4109588598.75948</v>
      </c>
      <c r="F1530" s="34">
        <v>69.723900710780001</v>
      </c>
      <c r="G1530" t="s">
        <v>462</v>
      </c>
    </row>
    <row r="1531" spans="1:7" x14ac:dyDescent="0.3">
      <c r="A1531">
        <v>1529</v>
      </c>
      <c r="B1531">
        <v>2021</v>
      </c>
      <c r="C1531">
        <v>9</v>
      </c>
      <c r="D1531" t="s">
        <v>528</v>
      </c>
      <c r="E1531" s="40">
        <v>187712077.197236</v>
      </c>
      <c r="F1531" s="34">
        <v>49.891560311235303</v>
      </c>
      <c r="G1531" t="s">
        <v>462</v>
      </c>
    </row>
    <row r="1532" spans="1:7" x14ac:dyDescent="0.3">
      <c r="A1532">
        <v>1530</v>
      </c>
      <c r="B1532">
        <v>2021</v>
      </c>
      <c r="C1532">
        <v>10</v>
      </c>
      <c r="D1532" t="s">
        <v>495</v>
      </c>
      <c r="E1532" s="40">
        <v>538829451.73819995</v>
      </c>
      <c r="F1532" s="34">
        <v>122.23289008003999</v>
      </c>
      <c r="G1532" t="s">
        <v>462</v>
      </c>
    </row>
    <row r="1533" spans="1:7" x14ac:dyDescent="0.3">
      <c r="A1533">
        <v>1531</v>
      </c>
      <c r="B1533">
        <v>2021</v>
      </c>
      <c r="C1533">
        <v>10</v>
      </c>
      <c r="D1533" t="s">
        <v>496</v>
      </c>
      <c r="E1533" s="40">
        <v>329669436.07159501</v>
      </c>
      <c r="F1533" s="34">
        <v>67.651307175050803</v>
      </c>
      <c r="G1533" t="s">
        <v>462</v>
      </c>
    </row>
    <row r="1534" spans="1:7" x14ac:dyDescent="0.3">
      <c r="A1534">
        <v>1532</v>
      </c>
      <c r="B1534">
        <v>2021</v>
      </c>
      <c r="C1534">
        <v>10</v>
      </c>
      <c r="D1534" t="s">
        <v>497</v>
      </c>
      <c r="E1534" s="40">
        <v>477600716.67271</v>
      </c>
      <c r="F1534" s="34">
        <v>72.928107827705801</v>
      </c>
      <c r="G1534" t="s">
        <v>462</v>
      </c>
    </row>
    <row r="1535" spans="1:7" x14ac:dyDescent="0.3">
      <c r="A1535">
        <v>1533</v>
      </c>
      <c r="B1535">
        <v>2021</v>
      </c>
      <c r="C1535">
        <v>10</v>
      </c>
      <c r="D1535" t="s">
        <v>498</v>
      </c>
      <c r="E1535" s="40">
        <v>257796283.745581</v>
      </c>
      <c r="F1535" s="34">
        <v>52.949641702930002</v>
      </c>
      <c r="G1535" t="s">
        <v>462</v>
      </c>
    </row>
    <row r="1536" spans="1:7" x14ac:dyDescent="0.3">
      <c r="A1536">
        <v>1534</v>
      </c>
      <c r="B1536">
        <v>2021</v>
      </c>
      <c r="C1536">
        <v>10</v>
      </c>
      <c r="D1536" t="s">
        <v>499</v>
      </c>
      <c r="E1536" s="40">
        <v>833128860.04000998</v>
      </c>
      <c r="F1536" s="34">
        <v>43.245620523540303</v>
      </c>
      <c r="G1536" t="s">
        <v>462</v>
      </c>
    </row>
    <row r="1537" spans="1:7" x14ac:dyDescent="0.3">
      <c r="A1537">
        <v>1535</v>
      </c>
      <c r="B1537">
        <v>2021</v>
      </c>
      <c r="C1537">
        <v>10</v>
      </c>
      <c r="D1537" t="s">
        <v>500</v>
      </c>
      <c r="E1537" s="40">
        <v>700835369.21509898</v>
      </c>
      <c r="F1537" s="34">
        <v>35.058146267892297</v>
      </c>
      <c r="G1537" t="s">
        <v>462</v>
      </c>
    </row>
    <row r="1538" spans="1:7" x14ac:dyDescent="0.3">
      <c r="A1538">
        <v>1536</v>
      </c>
      <c r="B1538">
        <v>2021</v>
      </c>
      <c r="C1538">
        <v>10</v>
      </c>
      <c r="D1538" t="s">
        <v>501</v>
      </c>
      <c r="E1538" s="40">
        <v>1795071606.8408</v>
      </c>
      <c r="F1538" s="34">
        <v>28.646399026570499</v>
      </c>
      <c r="G1538" t="s">
        <v>462</v>
      </c>
    </row>
    <row r="1539" spans="1:7" x14ac:dyDescent="0.3">
      <c r="A1539">
        <v>1537</v>
      </c>
      <c r="B1539">
        <v>2021</v>
      </c>
      <c r="C1539">
        <v>10</v>
      </c>
      <c r="D1539" t="s">
        <v>502</v>
      </c>
      <c r="E1539" s="40">
        <v>10046150688.1397</v>
      </c>
      <c r="F1539" s="34">
        <v>19.624314599051502</v>
      </c>
      <c r="G1539" t="s">
        <v>462</v>
      </c>
    </row>
    <row r="1540" spans="1:7" x14ac:dyDescent="0.3">
      <c r="A1540">
        <v>1538</v>
      </c>
      <c r="B1540">
        <v>2021</v>
      </c>
      <c r="C1540">
        <v>10</v>
      </c>
      <c r="D1540" t="s">
        <v>503</v>
      </c>
      <c r="E1540" s="40">
        <v>3161364612.4783401</v>
      </c>
      <c r="F1540" s="34">
        <v>14.456615992745199</v>
      </c>
      <c r="G1540" t="s">
        <v>462</v>
      </c>
    </row>
    <row r="1541" spans="1:7" x14ac:dyDescent="0.3">
      <c r="A1541">
        <v>1539</v>
      </c>
      <c r="B1541">
        <v>2021</v>
      </c>
      <c r="C1541">
        <v>10</v>
      </c>
      <c r="D1541" t="s">
        <v>504</v>
      </c>
      <c r="E1541" s="40">
        <v>314580284.56420898</v>
      </c>
      <c r="F1541" s="34">
        <v>108.44939217490101</v>
      </c>
      <c r="G1541" t="s">
        <v>462</v>
      </c>
    </row>
    <row r="1542" spans="1:7" x14ac:dyDescent="0.3">
      <c r="A1542">
        <v>1540</v>
      </c>
      <c r="B1542">
        <v>2021</v>
      </c>
      <c r="C1542">
        <v>10</v>
      </c>
      <c r="D1542" t="s">
        <v>505</v>
      </c>
      <c r="E1542" s="40">
        <v>396913777.44862098</v>
      </c>
      <c r="F1542" s="34">
        <v>70.371280505210507</v>
      </c>
      <c r="G1542" t="s">
        <v>462</v>
      </c>
    </row>
    <row r="1543" spans="1:7" x14ac:dyDescent="0.3">
      <c r="A1543">
        <v>1541</v>
      </c>
      <c r="B1543">
        <v>2021</v>
      </c>
      <c r="C1543">
        <v>10</v>
      </c>
      <c r="D1543" t="s">
        <v>506</v>
      </c>
      <c r="E1543" s="40">
        <v>811283882.05878198</v>
      </c>
      <c r="F1543" s="34">
        <v>39.822419793951902</v>
      </c>
      <c r="G1543" t="s">
        <v>462</v>
      </c>
    </row>
    <row r="1544" spans="1:7" x14ac:dyDescent="0.3">
      <c r="A1544">
        <v>1542</v>
      </c>
      <c r="B1544">
        <v>2021</v>
      </c>
      <c r="C1544">
        <v>10</v>
      </c>
      <c r="D1544" t="s">
        <v>507</v>
      </c>
      <c r="E1544" s="40">
        <v>827356563.50408602</v>
      </c>
      <c r="F1544" s="34">
        <v>29.1641043001305</v>
      </c>
      <c r="G1544" t="s">
        <v>462</v>
      </c>
    </row>
    <row r="1545" spans="1:7" x14ac:dyDescent="0.3">
      <c r="A1545">
        <v>1543</v>
      </c>
      <c r="B1545">
        <v>2021</v>
      </c>
      <c r="C1545">
        <v>10</v>
      </c>
      <c r="D1545" t="s">
        <v>508</v>
      </c>
      <c r="E1545" s="40">
        <v>4220946584.3996902</v>
      </c>
      <c r="F1545" s="34">
        <v>12.632101146346599</v>
      </c>
      <c r="G1545" t="s">
        <v>462</v>
      </c>
    </row>
    <row r="1546" spans="1:7" x14ac:dyDescent="0.3">
      <c r="A1546">
        <v>1544</v>
      </c>
      <c r="B1546">
        <v>2021</v>
      </c>
      <c r="C1546">
        <v>10</v>
      </c>
      <c r="D1546" t="s">
        <v>509</v>
      </c>
      <c r="E1546" s="40">
        <v>2959607197.2367201</v>
      </c>
      <c r="F1546" s="34">
        <v>13.169861804214399</v>
      </c>
      <c r="G1546" t="s">
        <v>462</v>
      </c>
    </row>
    <row r="1547" spans="1:7" x14ac:dyDescent="0.3">
      <c r="A1547">
        <v>1545</v>
      </c>
      <c r="B1547">
        <v>2021</v>
      </c>
      <c r="C1547">
        <v>10</v>
      </c>
      <c r="D1547" t="s">
        <v>511</v>
      </c>
      <c r="E1547" s="40">
        <v>2510603854.2291598</v>
      </c>
      <c r="F1547" s="34">
        <v>22.9099525164741</v>
      </c>
      <c r="G1547" t="s">
        <v>462</v>
      </c>
    </row>
    <row r="1548" spans="1:7" x14ac:dyDescent="0.3">
      <c r="A1548">
        <v>1546</v>
      </c>
      <c r="B1548">
        <v>2021</v>
      </c>
      <c r="C1548">
        <v>10</v>
      </c>
      <c r="D1548" t="s">
        <v>512</v>
      </c>
      <c r="E1548" s="40">
        <v>926083821.65156698</v>
      </c>
      <c r="F1548" s="34">
        <v>17.298999840760601</v>
      </c>
      <c r="G1548" t="s">
        <v>462</v>
      </c>
    </row>
    <row r="1549" spans="1:7" x14ac:dyDescent="0.3">
      <c r="A1549">
        <v>1547</v>
      </c>
      <c r="B1549">
        <v>2021</v>
      </c>
      <c r="C1549">
        <v>10</v>
      </c>
      <c r="D1549" t="s">
        <v>513</v>
      </c>
      <c r="E1549" s="40">
        <v>632285103.81478095</v>
      </c>
      <c r="F1549" s="34">
        <v>38.456004258740599</v>
      </c>
      <c r="G1549" t="s">
        <v>462</v>
      </c>
    </row>
    <row r="1550" spans="1:7" x14ac:dyDescent="0.3">
      <c r="A1550">
        <v>1548</v>
      </c>
      <c r="B1550">
        <v>2021</v>
      </c>
      <c r="C1550">
        <v>10</v>
      </c>
      <c r="E1550" s="40">
        <v>170397351.73281899</v>
      </c>
      <c r="F1550" s="34">
        <v>10.0328929774901</v>
      </c>
      <c r="G1550" t="s">
        <v>462</v>
      </c>
    </row>
    <row r="1551" spans="1:7" x14ac:dyDescent="0.3">
      <c r="A1551">
        <v>1549</v>
      </c>
      <c r="B1551">
        <v>2021</v>
      </c>
      <c r="C1551">
        <v>10</v>
      </c>
      <c r="D1551" t="s">
        <v>514</v>
      </c>
      <c r="E1551" s="40">
        <v>892140772.56039798</v>
      </c>
      <c r="F1551" s="34">
        <v>28.906540997861399</v>
      </c>
      <c r="G1551" t="s">
        <v>462</v>
      </c>
    </row>
    <row r="1552" spans="1:7" x14ac:dyDescent="0.3">
      <c r="A1552">
        <v>1550</v>
      </c>
      <c r="B1552">
        <v>2021</v>
      </c>
      <c r="C1552">
        <v>10</v>
      </c>
      <c r="D1552" t="s">
        <v>515</v>
      </c>
      <c r="E1552" s="40">
        <v>879882403.52739799</v>
      </c>
      <c r="F1552" s="34">
        <v>33.373968118924601</v>
      </c>
      <c r="G1552" t="s">
        <v>462</v>
      </c>
    </row>
    <row r="1553" spans="1:7" x14ac:dyDescent="0.3">
      <c r="A1553">
        <v>1551</v>
      </c>
      <c r="B1553">
        <v>2021</v>
      </c>
      <c r="C1553">
        <v>10</v>
      </c>
      <c r="D1553" t="s">
        <v>516</v>
      </c>
      <c r="E1553" s="40">
        <v>807895918.10077405</v>
      </c>
      <c r="F1553" s="34">
        <v>37.147388232673201</v>
      </c>
      <c r="G1553" t="s">
        <v>462</v>
      </c>
    </row>
    <row r="1554" spans="1:7" x14ac:dyDescent="0.3">
      <c r="A1554">
        <v>1552</v>
      </c>
      <c r="B1554">
        <v>2021</v>
      </c>
      <c r="C1554">
        <v>10</v>
      </c>
      <c r="D1554" t="s">
        <v>517</v>
      </c>
      <c r="E1554" s="40">
        <v>572891135.03383696</v>
      </c>
      <c r="F1554" s="34">
        <v>30.682831894594202</v>
      </c>
      <c r="G1554" t="s">
        <v>462</v>
      </c>
    </row>
    <row r="1555" spans="1:7" x14ac:dyDescent="0.3">
      <c r="A1555">
        <v>1553</v>
      </c>
      <c r="B1555">
        <v>2021</v>
      </c>
      <c r="C1555">
        <v>10</v>
      </c>
      <c r="D1555" t="s">
        <v>518</v>
      </c>
      <c r="E1555" s="40">
        <v>674208960.326653</v>
      </c>
      <c r="F1555" s="34">
        <v>44.647477726772401</v>
      </c>
      <c r="G1555" t="s">
        <v>462</v>
      </c>
    </row>
    <row r="1556" spans="1:7" x14ac:dyDescent="0.3">
      <c r="A1556">
        <v>1554</v>
      </c>
      <c r="B1556">
        <v>2021</v>
      </c>
      <c r="C1556">
        <v>10</v>
      </c>
      <c r="D1556" t="s">
        <v>519</v>
      </c>
      <c r="E1556" s="40">
        <v>6302144122.2382202</v>
      </c>
      <c r="F1556" s="34">
        <v>14.4027878291476</v>
      </c>
      <c r="G1556" t="s">
        <v>462</v>
      </c>
    </row>
    <row r="1557" spans="1:7" x14ac:dyDescent="0.3">
      <c r="A1557">
        <v>1555</v>
      </c>
      <c r="B1557">
        <v>2021</v>
      </c>
      <c r="C1557">
        <v>10</v>
      </c>
      <c r="D1557" t="s">
        <v>520</v>
      </c>
      <c r="E1557" s="40">
        <v>7349764963.0592299</v>
      </c>
      <c r="F1557" s="34">
        <v>36.555142643783597</v>
      </c>
      <c r="G1557" t="s">
        <v>462</v>
      </c>
    </row>
    <row r="1558" spans="1:7" x14ac:dyDescent="0.3">
      <c r="A1558">
        <v>1556</v>
      </c>
      <c r="B1558">
        <v>2021</v>
      </c>
      <c r="C1558">
        <v>10</v>
      </c>
      <c r="D1558" t="s">
        <v>521</v>
      </c>
      <c r="E1558" s="40">
        <v>2807295723.03092</v>
      </c>
      <c r="F1558" s="34">
        <v>20.9052574251502</v>
      </c>
      <c r="G1558" t="s">
        <v>462</v>
      </c>
    </row>
    <row r="1559" spans="1:7" x14ac:dyDescent="0.3">
      <c r="A1559">
        <v>1557</v>
      </c>
      <c r="B1559">
        <v>2021</v>
      </c>
      <c r="C1559">
        <v>10</v>
      </c>
      <c r="D1559" t="s">
        <v>522</v>
      </c>
      <c r="E1559" s="40">
        <v>788418057.77379298</v>
      </c>
      <c r="F1559" s="34">
        <v>46.587062075941802</v>
      </c>
      <c r="G1559" t="s">
        <v>462</v>
      </c>
    </row>
    <row r="1560" spans="1:7" x14ac:dyDescent="0.3">
      <c r="A1560">
        <v>1558</v>
      </c>
      <c r="B1560">
        <v>2021</v>
      </c>
      <c r="C1560">
        <v>10</v>
      </c>
      <c r="D1560" t="s">
        <v>523</v>
      </c>
      <c r="E1560" s="40">
        <v>6157060053.8993101</v>
      </c>
      <c r="F1560" s="34">
        <v>32.969128634373298</v>
      </c>
      <c r="G1560" t="s">
        <v>462</v>
      </c>
    </row>
    <row r="1561" spans="1:7" x14ac:dyDescent="0.3">
      <c r="A1561">
        <v>1559</v>
      </c>
      <c r="B1561">
        <v>2021</v>
      </c>
      <c r="C1561">
        <v>10</v>
      </c>
      <c r="D1561" t="s">
        <v>524</v>
      </c>
      <c r="E1561" s="40">
        <v>1712578914.74523</v>
      </c>
      <c r="F1561" s="34">
        <v>55.886625036347297</v>
      </c>
      <c r="G1561" t="s">
        <v>462</v>
      </c>
    </row>
    <row r="1562" spans="1:7" x14ac:dyDescent="0.3">
      <c r="A1562">
        <v>1560</v>
      </c>
      <c r="B1562">
        <v>2021</v>
      </c>
      <c r="C1562">
        <v>10</v>
      </c>
      <c r="D1562" t="s">
        <v>525</v>
      </c>
      <c r="E1562" s="40">
        <v>1304389226.7879901</v>
      </c>
      <c r="F1562" s="34">
        <v>69.832924656545302</v>
      </c>
      <c r="G1562" t="s">
        <v>462</v>
      </c>
    </row>
    <row r="1563" spans="1:7" x14ac:dyDescent="0.3">
      <c r="A1563">
        <v>1561</v>
      </c>
      <c r="B1563">
        <v>2021</v>
      </c>
      <c r="C1563">
        <v>10</v>
      </c>
      <c r="D1563" t="s">
        <v>526</v>
      </c>
      <c r="E1563" s="40">
        <v>1050405127.63638</v>
      </c>
      <c r="F1563" s="34">
        <v>52.911122557488703</v>
      </c>
      <c r="G1563" t="s">
        <v>462</v>
      </c>
    </row>
    <row r="1564" spans="1:7" x14ac:dyDescent="0.3">
      <c r="A1564">
        <v>1562</v>
      </c>
      <c r="B1564">
        <v>2021</v>
      </c>
      <c r="C1564">
        <v>10</v>
      </c>
      <c r="D1564" t="s">
        <v>527</v>
      </c>
      <c r="E1564" s="40">
        <v>4109588598.75948</v>
      </c>
      <c r="F1564" s="34">
        <v>61.191642294993898</v>
      </c>
      <c r="G1564" t="s">
        <v>462</v>
      </c>
    </row>
    <row r="1565" spans="1:7" x14ac:dyDescent="0.3">
      <c r="A1565">
        <v>1563</v>
      </c>
      <c r="B1565">
        <v>2021</v>
      </c>
      <c r="C1565">
        <v>10</v>
      </c>
      <c r="D1565" t="s">
        <v>528</v>
      </c>
      <c r="E1565" s="40">
        <v>187712077.197236</v>
      </c>
      <c r="F1565" s="34">
        <v>56.636961872526598</v>
      </c>
      <c r="G1565" t="s">
        <v>462</v>
      </c>
    </row>
    <row r="1566" spans="1:7" x14ac:dyDescent="0.3">
      <c r="A1566">
        <v>1564</v>
      </c>
      <c r="B1566">
        <v>2021</v>
      </c>
      <c r="C1566">
        <v>11</v>
      </c>
      <c r="D1566" t="s">
        <v>495</v>
      </c>
      <c r="E1566" s="40">
        <v>538829451.73819995</v>
      </c>
      <c r="F1566" s="34">
        <v>119.316213463423</v>
      </c>
      <c r="G1566" t="s">
        <v>462</v>
      </c>
    </row>
    <row r="1567" spans="1:7" x14ac:dyDescent="0.3">
      <c r="A1567">
        <v>1565</v>
      </c>
      <c r="B1567">
        <v>2021</v>
      </c>
      <c r="C1567">
        <v>11</v>
      </c>
      <c r="D1567" t="s">
        <v>496</v>
      </c>
      <c r="E1567" s="40">
        <v>329669436.07159501</v>
      </c>
      <c r="F1567" s="34">
        <v>133.076740318584</v>
      </c>
      <c r="G1567" t="s">
        <v>462</v>
      </c>
    </row>
    <row r="1568" spans="1:7" x14ac:dyDescent="0.3">
      <c r="A1568">
        <v>1566</v>
      </c>
      <c r="B1568">
        <v>2021</v>
      </c>
      <c r="C1568">
        <v>11</v>
      </c>
      <c r="D1568" t="s">
        <v>497</v>
      </c>
      <c r="E1568" s="40">
        <v>477600716.67271</v>
      </c>
      <c r="F1568" s="34">
        <v>136.133728980233</v>
      </c>
      <c r="G1568" t="s">
        <v>462</v>
      </c>
    </row>
    <row r="1569" spans="1:7" x14ac:dyDescent="0.3">
      <c r="A1569">
        <v>1567</v>
      </c>
      <c r="B1569">
        <v>2021</v>
      </c>
      <c r="C1569">
        <v>11</v>
      </c>
      <c r="D1569" t="s">
        <v>498</v>
      </c>
      <c r="E1569" s="40">
        <v>257796283.745581</v>
      </c>
      <c r="F1569" s="34">
        <v>147.38101982400499</v>
      </c>
      <c r="G1569" t="s">
        <v>462</v>
      </c>
    </row>
    <row r="1570" spans="1:7" x14ac:dyDescent="0.3">
      <c r="A1570">
        <v>1568</v>
      </c>
      <c r="B1570">
        <v>2021</v>
      </c>
      <c r="C1570">
        <v>11</v>
      </c>
      <c r="D1570" t="s">
        <v>499</v>
      </c>
      <c r="E1570" s="40">
        <v>833128860.04000998</v>
      </c>
      <c r="F1570" s="34">
        <v>142.54656332605899</v>
      </c>
      <c r="G1570" t="s">
        <v>462</v>
      </c>
    </row>
    <row r="1571" spans="1:7" x14ac:dyDescent="0.3">
      <c r="A1571">
        <v>1569</v>
      </c>
      <c r="B1571">
        <v>2021</v>
      </c>
      <c r="C1571">
        <v>11</v>
      </c>
      <c r="D1571" t="s">
        <v>500</v>
      </c>
      <c r="E1571" s="40">
        <v>700835369.21509898</v>
      </c>
      <c r="F1571" s="34">
        <v>114.988906110342</v>
      </c>
      <c r="G1571" t="s">
        <v>462</v>
      </c>
    </row>
    <row r="1572" spans="1:7" x14ac:dyDescent="0.3">
      <c r="A1572">
        <v>1570</v>
      </c>
      <c r="B1572">
        <v>2021</v>
      </c>
      <c r="C1572">
        <v>11</v>
      </c>
      <c r="D1572" t="s">
        <v>501</v>
      </c>
      <c r="E1572" s="40">
        <v>1795071606.8408</v>
      </c>
      <c r="F1572" s="34">
        <v>116.12035946155</v>
      </c>
      <c r="G1572" t="s">
        <v>462</v>
      </c>
    </row>
    <row r="1573" spans="1:7" x14ac:dyDescent="0.3">
      <c r="A1573">
        <v>1571</v>
      </c>
      <c r="B1573">
        <v>2021</v>
      </c>
      <c r="C1573">
        <v>11</v>
      </c>
      <c r="D1573" t="s">
        <v>502</v>
      </c>
      <c r="E1573" s="40">
        <v>10046150688.1397</v>
      </c>
      <c r="F1573" s="34">
        <v>132.812099100366</v>
      </c>
      <c r="G1573" t="s">
        <v>462</v>
      </c>
    </row>
    <row r="1574" spans="1:7" x14ac:dyDescent="0.3">
      <c r="A1574">
        <v>1572</v>
      </c>
      <c r="B1574">
        <v>2021</v>
      </c>
      <c r="C1574">
        <v>11</v>
      </c>
      <c r="D1574" t="s">
        <v>503</v>
      </c>
      <c r="E1574" s="40">
        <v>3161364612.4783401</v>
      </c>
      <c r="F1574" s="34">
        <v>87.055228048808999</v>
      </c>
      <c r="G1574" t="s">
        <v>462</v>
      </c>
    </row>
    <row r="1575" spans="1:7" x14ac:dyDescent="0.3">
      <c r="A1575">
        <v>1573</v>
      </c>
      <c r="B1575">
        <v>2021</v>
      </c>
      <c r="C1575">
        <v>11</v>
      </c>
      <c r="D1575" t="s">
        <v>504</v>
      </c>
      <c r="E1575" s="40">
        <v>314580284.56420898</v>
      </c>
      <c r="F1575" s="34">
        <v>127.621962326434</v>
      </c>
      <c r="G1575" t="s">
        <v>462</v>
      </c>
    </row>
    <row r="1576" spans="1:7" x14ac:dyDescent="0.3">
      <c r="A1576">
        <v>1574</v>
      </c>
      <c r="B1576">
        <v>2021</v>
      </c>
      <c r="C1576">
        <v>11</v>
      </c>
      <c r="D1576" t="s">
        <v>505</v>
      </c>
      <c r="E1576" s="40">
        <v>396913777.44862098</v>
      </c>
      <c r="F1576" s="34">
        <v>134.93002627284</v>
      </c>
      <c r="G1576" t="s">
        <v>462</v>
      </c>
    </row>
    <row r="1577" spans="1:7" x14ac:dyDescent="0.3">
      <c r="A1577">
        <v>1575</v>
      </c>
      <c r="B1577">
        <v>2021</v>
      </c>
      <c r="C1577">
        <v>11</v>
      </c>
      <c r="D1577" t="s">
        <v>506</v>
      </c>
      <c r="E1577" s="40">
        <v>811283882.05878198</v>
      </c>
      <c r="F1577" s="34">
        <v>147.70650510056399</v>
      </c>
      <c r="G1577" t="s">
        <v>462</v>
      </c>
    </row>
    <row r="1578" spans="1:7" x14ac:dyDescent="0.3">
      <c r="A1578">
        <v>1576</v>
      </c>
      <c r="B1578">
        <v>2021</v>
      </c>
      <c r="C1578">
        <v>11</v>
      </c>
      <c r="D1578" t="s">
        <v>507</v>
      </c>
      <c r="E1578" s="40">
        <v>827356563.50408602</v>
      </c>
      <c r="F1578" s="34">
        <v>134.159870691469</v>
      </c>
      <c r="G1578" t="s">
        <v>462</v>
      </c>
    </row>
    <row r="1579" spans="1:7" x14ac:dyDescent="0.3">
      <c r="A1579">
        <v>1577</v>
      </c>
      <c r="B1579">
        <v>2021</v>
      </c>
      <c r="C1579">
        <v>11</v>
      </c>
      <c r="D1579" t="s">
        <v>508</v>
      </c>
      <c r="E1579" s="40">
        <v>4220946584.3996902</v>
      </c>
      <c r="F1579" s="34">
        <v>112.607913878334</v>
      </c>
      <c r="G1579" t="s">
        <v>462</v>
      </c>
    </row>
    <row r="1580" spans="1:7" x14ac:dyDescent="0.3">
      <c r="A1580">
        <v>1578</v>
      </c>
      <c r="B1580">
        <v>2021</v>
      </c>
      <c r="C1580">
        <v>11</v>
      </c>
      <c r="D1580" t="s">
        <v>509</v>
      </c>
      <c r="E1580" s="40">
        <v>2959607197.2367201</v>
      </c>
      <c r="F1580" s="34">
        <v>66.310592414529395</v>
      </c>
      <c r="G1580" t="s">
        <v>462</v>
      </c>
    </row>
    <row r="1581" spans="1:7" x14ac:dyDescent="0.3">
      <c r="A1581">
        <v>1579</v>
      </c>
      <c r="B1581">
        <v>2021</v>
      </c>
      <c r="C1581">
        <v>11</v>
      </c>
      <c r="D1581" t="s">
        <v>511</v>
      </c>
      <c r="E1581" s="40">
        <v>2510603854.2291598</v>
      </c>
      <c r="F1581" s="34">
        <v>50.348910757346303</v>
      </c>
      <c r="G1581" t="s">
        <v>462</v>
      </c>
    </row>
    <row r="1582" spans="1:7" x14ac:dyDescent="0.3">
      <c r="A1582">
        <v>1580</v>
      </c>
      <c r="B1582">
        <v>2021</v>
      </c>
      <c r="C1582">
        <v>11</v>
      </c>
      <c r="D1582" t="s">
        <v>512</v>
      </c>
      <c r="E1582" s="40">
        <v>926083821.65156698</v>
      </c>
      <c r="F1582" s="34">
        <v>59.681363707964898</v>
      </c>
      <c r="G1582" t="s">
        <v>462</v>
      </c>
    </row>
    <row r="1583" spans="1:7" x14ac:dyDescent="0.3">
      <c r="A1583">
        <v>1581</v>
      </c>
      <c r="B1583">
        <v>2021</v>
      </c>
      <c r="C1583">
        <v>11</v>
      </c>
      <c r="D1583" t="s">
        <v>513</v>
      </c>
      <c r="E1583" s="40">
        <v>632285103.81478095</v>
      </c>
      <c r="F1583" s="34">
        <v>58.670472052060703</v>
      </c>
      <c r="G1583" t="s">
        <v>462</v>
      </c>
    </row>
    <row r="1584" spans="1:7" x14ac:dyDescent="0.3">
      <c r="A1584">
        <v>1582</v>
      </c>
      <c r="B1584">
        <v>2021</v>
      </c>
      <c r="C1584">
        <v>11</v>
      </c>
      <c r="E1584" s="40">
        <v>170397351.73281899</v>
      </c>
      <c r="F1584" s="34">
        <v>83.513616381494501</v>
      </c>
      <c r="G1584" t="s">
        <v>462</v>
      </c>
    </row>
    <row r="1585" spans="1:7" x14ac:dyDescent="0.3">
      <c r="A1585">
        <v>1583</v>
      </c>
      <c r="B1585">
        <v>2021</v>
      </c>
      <c r="C1585">
        <v>11</v>
      </c>
      <c r="D1585" t="s">
        <v>514</v>
      </c>
      <c r="E1585" s="40">
        <v>892140772.56039798</v>
      </c>
      <c r="F1585" s="34">
        <v>165.40352620477299</v>
      </c>
      <c r="G1585" t="s">
        <v>462</v>
      </c>
    </row>
    <row r="1586" spans="1:7" x14ac:dyDescent="0.3">
      <c r="A1586">
        <v>1584</v>
      </c>
      <c r="B1586">
        <v>2021</v>
      </c>
      <c r="C1586">
        <v>11</v>
      </c>
      <c r="D1586" t="s">
        <v>515</v>
      </c>
      <c r="E1586" s="40">
        <v>879882403.52739799</v>
      </c>
      <c r="F1586" s="34">
        <v>197.18609473675301</v>
      </c>
      <c r="G1586" t="s">
        <v>462</v>
      </c>
    </row>
    <row r="1587" spans="1:7" x14ac:dyDescent="0.3">
      <c r="A1587">
        <v>1585</v>
      </c>
      <c r="B1587">
        <v>2021</v>
      </c>
      <c r="C1587">
        <v>11</v>
      </c>
      <c r="D1587" t="s">
        <v>516</v>
      </c>
      <c r="E1587" s="40">
        <v>807895918.10077405</v>
      </c>
      <c r="F1587" s="34">
        <v>183.674337231274</v>
      </c>
      <c r="G1587" t="s">
        <v>462</v>
      </c>
    </row>
    <row r="1588" spans="1:7" x14ac:dyDescent="0.3">
      <c r="A1588">
        <v>1586</v>
      </c>
      <c r="B1588">
        <v>2021</v>
      </c>
      <c r="C1588">
        <v>11</v>
      </c>
      <c r="D1588" t="s">
        <v>517</v>
      </c>
      <c r="E1588" s="40">
        <v>572891135.03383696</v>
      </c>
      <c r="F1588" s="34">
        <v>152.435579554958</v>
      </c>
      <c r="G1588" t="s">
        <v>462</v>
      </c>
    </row>
    <row r="1589" spans="1:7" x14ac:dyDescent="0.3">
      <c r="A1589">
        <v>1587</v>
      </c>
      <c r="B1589">
        <v>2021</v>
      </c>
      <c r="C1589">
        <v>11</v>
      </c>
      <c r="D1589" t="s">
        <v>518</v>
      </c>
      <c r="E1589" s="40">
        <v>674208960.326653</v>
      </c>
      <c r="F1589" s="34">
        <v>237.89000474941699</v>
      </c>
      <c r="G1589" t="s">
        <v>462</v>
      </c>
    </row>
    <row r="1590" spans="1:7" x14ac:dyDescent="0.3">
      <c r="A1590">
        <v>1588</v>
      </c>
      <c r="B1590">
        <v>2021</v>
      </c>
      <c r="C1590">
        <v>11</v>
      </c>
      <c r="D1590" t="s">
        <v>519</v>
      </c>
      <c r="E1590" s="40">
        <v>6302144122.2382202</v>
      </c>
      <c r="F1590" s="34">
        <v>117.035616019603</v>
      </c>
      <c r="G1590" t="s">
        <v>462</v>
      </c>
    </row>
    <row r="1591" spans="1:7" x14ac:dyDescent="0.3">
      <c r="A1591">
        <v>1589</v>
      </c>
      <c r="B1591">
        <v>2021</v>
      </c>
      <c r="C1591">
        <v>11</v>
      </c>
      <c r="D1591" t="s">
        <v>520</v>
      </c>
      <c r="E1591" s="40">
        <v>7349764963.0592299</v>
      </c>
      <c r="F1591" s="34">
        <v>56.506687092120202</v>
      </c>
      <c r="G1591" t="s">
        <v>462</v>
      </c>
    </row>
    <row r="1592" spans="1:7" x14ac:dyDescent="0.3">
      <c r="A1592">
        <v>1590</v>
      </c>
      <c r="B1592">
        <v>2021</v>
      </c>
      <c r="C1592">
        <v>11</v>
      </c>
      <c r="D1592" t="s">
        <v>521</v>
      </c>
      <c r="E1592" s="40">
        <v>2807295723.03092</v>
      </c>
      <c r="F1592" s="34">
        <v>72.679726394981799</v>
      </c>
      <c r="G1592" t="s">
        <v>462</v>
      </c>
    </row>
    <row r="1593" spans="1:7" x14ac:dyDescent="0.3">
      <c r="A1593">
        <v>1591</v>
      </c>
      <c r="B1593">
        <v>2021</v>
      </c>
      <c r="C1593">
        <v>11</v>
      </c>
      <c r="D1593" t="s">
        <v>522</v>
      </c>
      <c r="E1593" s="40">
        <v>788418057.77379298</v>
      </c>
      <c r="F1593" s="34">
        <v>52.944678186447099</v>
      </c>
      <c r="G1593" t="s">
        <v>462</v>
      </c>
    </row>
    <row r="1594" spans="1:7" x14ac:dyDescent="0.3">
      <c r="A1594">
        <v>1592</v>
      </c>
      <c r="B1594">
        <v>2021</v>
      </c>
      <c r="C1594">
        <v>11</v>
      </c>
      <c r="D1594" t="s">
        <v>523</v>
      </c>
      <c r="E1594" s="40">
        <v>6157060053.8993101</v>
      </c>
      <c r="F1594" s="34">
        <v>55.379284208874701</v>
      </c>
      <c r="G1594" t="s">
        <v>462</v>
      </c>
    </row>
    <row r="1595" spans="1:7" x14ac:dyDescent="0.3">
      <c r="A1595">
        <v>1593</v>
      </c>
      <c r="B1595">
        <v>2021</v>
      </c>
      <c r="C1595">
        <v>11</v>
      </c>
      <c r="D1595" t="s">
        <v>524</v>
      </c>
      <c r="E1595" s="40">
        <v>1712578914.74523</v>
      </c>
      <c r="F1595" s="34">
        <v>48.895131515450103</v>
      </c>
      <c r="G1595" t="s">
        <v>462</v>
      </c>
    </row>
    <row r="1596" spans="1:7" x14ac:dyDescent="0.3">
      <c r="A1596">
        <v>1594</v>
      </c>
      <c r="B1596">
        <v>2021</v>
      </c>
      <c r="C1596">
        <v>11</v>
      </c>
      <c r="D1596" t="s">
        <v>525</v>
      </c>
      <c r="E1596" s="40">
        <v>1304389226.7879901</v>
      </c>
      <c r="F1596" s="34">
        <v>52.286114081092499</v>
      </c>
      <c r="G1596" t="s">
        <v>462</v>
      </c>
    </row>
    <row r="1597" spans="1:7" x14ac:dyDescent="0.3">
      <c r="A1597">
        <v>1595</v>
      </c>
      <c r="B1597">
        <v>2021</v>
      </c>
      <c r="C1597">
        <v>11</v>
      </c>
      <c r="D1597" t="s">
        <v>526</v>
      </c>
      <c r="E1597" s="40">
        <v>1050405127.63638</v>
      </c>
      <c r="F1597" s="34">
        <v>52.732816808443403</v>
      </c>
      <c r="G1597" t="s">
        <v>462</v>
      </c>
    </row>
    <row r="1598" spans="1:7" x14ac:dyDescent="0.3">
      <c r="A1598">
        <v>1596</v>
      </c>
      <c r="B1598">
        <v>2021</v>
      </c>
      <c r="C1598">
        <v>11</v>
      </c>
      <c r="D1598" t="s">
        <v>527</v>
      </c>
      <c r="E1598" s="40">
        <v>4109588598.75948</v>
      </c>
      <c r="F1598" s="34">
        <v>53.629905541633597</v>
      </c>
      <c r="G1598" t="s">
        <v>462</v>
      </c>
    </row>
    <row r="1599" spans="1:7" x14ac:dyDescent="0.3">
      <c r="A1599">
        <v>1597</v>
      </c>
      <c r="B1599">
        <v>2021</v>
      </c>
      <c r="C1599">
        <v>11</v>
      </c>
      <c r="D1599" t="s">
        <v>528</v>
      </c>
      <c r="E1599" s="40">
        <v>187712077.197236</v>
      </c>
      <c r="F1599" s="34">
        <v>48.539850144816597</v>
      </c>
      <c r="G1599" t="s">
        <v>462</v>
      </c>
    </row>
    <row r="1600" spans="1:7" x14ac:dyDescent="0.3">
      <c r="A1600">
        <v>1598</v>
      </c>
      <c r="B1600">
        <v>2021</v>
      </c>
      <c r="C1600">
        <v>12</v>
      </c>
      <c r="D1600" t="s">
        <v>495</v>
      </c>
      <c r="E1600" s="40">
        <v>538829451.73819995</v>
      </c>
      <c r="F1600" s="34">
        <v>111.839178635824</v>
      </c>
      <c r="G1600" t="s">
        <v>462</v>
      </c>
    </row>
    <row r="1601" spans="1:7" x14ac:dyDescent="0.3">
      <c r="A1601">
        <v>1599</v>
      </c>
      <c r="B1601">
        <v>2021</v>
      </c>
      <c r="C1601">
        <v>12</v>
      </c>
      <c r="D1601" t="s">
        <v>496</v>
      </c>
      <c r="E1601" s="40">
        <v>329669436.07159501</v>
      </c>
      <c r="F1601" s="34">
        <v>107.422033716888</v>
      </c>
      <c r="G1601" t="s">
        <v>462</v>
      </c>
    </row>
    <row r="1602" spans="1:7" x14ac:dyDescent="0.3">
      <c r="A1602">
        <v>1600</v>
      </c>
      <c r="B1602">
        <v>2021</v>
      </c>
      <c r="C1602">
        <v>12</v>
      </c>
      <c r="D1602" t="s">
        <v>497</v>
      </c>
      <c r="E1602" s="40">
        <v>477600716.67271</v>
      </c>
      <c r="F1602" s="34">
        <v>99.6844141156853</v>
      </c>
      <c r="G1602" t="s">
        <v>462</v>
      </c>
    </row>
    <row r="1603" spans="1:7" x14ac:dyDescent="0.3">
      <c r="A1603">
        <v>1601</v>
      </c>
      <c r="B1603">
        <v>2021</v>
      </c>
      <c r="C1603">
        <v>12</v>
      </c>
      <c r="D1603" t="s">
        <v>498</v>
      </c>
      <c r="E1603" s="40">
        <v>257796283.745581</v>
      </c>
      <c r="F1603" s="34">
        <v>93.181892955312193</v>
      </c>
      <c r="G1603" t="s">
        <v>462</v>
      </c>
    </row>
    <row r="1604" spans="1:7" x14ac:dyDescent="0.3">
      <c r="A1604">
        <v>1602</v>
      </c>
      <c r="B1604">
        <v>2021</v>
      </c>
      <c r="C1604">
        <v>12</v>
      </c>
      <c r="D1604" t="s">
        <v>499</v>
      </c>
      <c r="E1604" s="40">
        <v>833128860.04000998</v>
      </c>
      <c r="F1604" s="34">
        <v>89.737765748758704</v>
      </c>
      <c r="G1604" t="s">
        <v>462</v>
      </c>
    </row>
    <row r="1605" spans="1:7" x14ac:dyDescent="0.3">
      <c r="A1605">
        <v>1603</v>
      </c>
      <c r="B1605">
        <v>2021</v>
      </c>
      <c r="C1605">
        <v>12</v>
      </c>
      <c r="D1605" t="s">
        <v>500</v>
      </c>
      <c r="E1605" s="40">
        <v>700835369.21509898</v>
      </c>
      <c r="F1605" s="34">
        <v>75.591031441480297</v>
      </c>
      <c r="G1605" t="s">
        <v>462</v>
      </c>
    </row>
    <row r="1606" spans="1:7" x14ac:dyDescent="0.3">
      <c r="A1606">
        <v>1604</v>
      </c>
      <c r="B1606">
        <v>2021</v>
      </c>
      <c r="C1606">
        <v>12</v>
      </c>
      <c r="D1606" t="s">
        <v>501</v>
      </c>
      <c r="E1606" s="40">
        <v>1795071606.8408</v>
      </c>
      <c r="F1606" s="34">
        <v>82.268210085890502</v>
      </c>
      <c r="G1606" t="s">
        <v>462</v>
      </c>
    </row>
    <row r="1607" spans="1:7" x14ac:dyDescent="0.3">
      <c r="A1607">
        <v>1605</v>
      </c>
      <c r="B1607">
        <v>2021</v>
      </c>
      <c r="C1607">
        <v>12</v>
      </c>
      <c r="D1607" t="s">
        <v>502</v>
      </c>
      <c r="E1607" s="40">
        <v>10046150688.1397</v>
      </c>
      <c r="F1607" s="34">
        <v>138.75894952922201</v>
      </c>
      <c r="G1607" t="s">
        <v>462</v>
      </c>
    </row>
    <row r="1608" spans="1:7" x14ac:dyDescent="0.3">
      <c r="A1608">
        <v>1606</v>
      </c>
      <c r="B1608">
        <v>2021</v>
      </c>
      <c r="C1608">
        <v>12</v>
      </c>
      <c r="D1608" t="s">
        <v>503</v>
      </c>
      <c r="E1608" s="40">
        <v>3161364612.4783401</v>
      </c>
      <c r="F1608" s="34">
        <v>104.99165794125101</v>
      </c>
      <c r="G1608" t="s">
        <v>462</v>
      </c>
    </row>
    <row r="1609" spans="1:7" x14ac:dyDescent="0.3">
      <c r="A1609">
        <v>1607</v>
      </c>
      <c r="B1609">
        <v>2021</v>
      </c>
      <c r="C1609">
        <v>12</v>
      </c>
      <c r="D1609" t="s">
        <v>504</v>
      </c>
      <c r="E1609" s="40">
        <v>314580284.56420898</v>
      </c>
      <c r="F1609" s="34">
        <v>125.55854005272199</v>
      </c>
      <c r="G1609" t="s">
        <v>462</v>
      </c>
    </row>
    <row r="1610" spans="1:7" x14ac:dyDescent="0.3">
      <c r="A1610">
        <v>1608</v>
      </c>
      <c r="B1610">
        <v>2021</v>
      </c>
      <c r="C1610">
        <v>12</v>
      </c>
      <c r="D1610" t="s">
        <v>505</v>
      </c>
      <c r="E1610" s="40">
        <v>396913777.44862098</v>
      </c>
      <c r="F1610" s="34">
        <v>110.89579406242299</v>
      </c>
      <c r="G1610" t="s">
        <v>462</v>
      </c>
    </row>
    <row r="1611" spans="1:7" x14ac:dyDescent="0.3">
      <c r="A1611">
        <v>1609</v>
      </c>
      <c r="B1611">
        <v>2021</v>
      </c>
      <c r="C1611">
        <v>12</v>
      </c>
      <c r="D1611" t="s">
        <v>506</v>
      </c>
      <c r="E1611" s="40">
        <v>811283882.05878198</v>
      </c>
      <c r="F1611" s="34">
        <v>158.26944861616701</v>
      </c>
      <c r="G1611" t="s">
        <v>462</v>
      </c>
    </row>
    <row r="1612" spans="1:7" x14ac:dyDescent="0.3">
      <c r="A1612">
        <v>1610</v>
      </c>
      <c r="B1612">
        <v>2021</v>
      </c>
      <c r="C1612">
        <v>12</v>
      </c>
      <c r="D1612" t="s">
        <v>507</v>
      </c>
      <c r="E1612" s="40">
        <v>827356563.50408602</v>
      </c>
      <c r="F1612" s="34">
        <v>192.674465320064</v>
      </c>
      <c r="G1612" t="s">
        <v>462</v>
      </c>
    </row>
    <row r="1613" spans="1:7" x14ac:dyDescent="0.3">
      <c r="A1613">
        <v>1611</v>
      </c>
      <c r="B1613">
        <v>2021</v>
      </c>
      <c r="C1613">
        <v>12</v>
      </c>
      <c r="D1613" t="s">
        <v>508</v>
      </c>
      <c r="E1613" s="40">
        <v>4220946584.3996902</v>
      </c>
      <c r="F1613" s="34">
        <v>219.471339977253</v>
      </c>
      <c r="G1613" t="s">
        <v>462</v>
      </c>
    </row>
    <row r="1614" spans="1:7" x14ac:dyDescent="0.3">
      <c r="A1614">
        <v>1612</v>
      </c>
      <c r="B1614">
        <v>2021</v>
      </c>
      <c r="C1614">
        <v>12</v>
      </c>
      <c r="D1614" t="s">
        <v>509</v>
      </c>
      <c r="E1614" s="40">
        <v>2959607197.2367201</v>
      </c>
      <c r="F1614" s="34">
        <v>207.40147643214499</v>
      </c>
      <c r="G1614" t="s">
        <v>462</v>
      </c>
    </row>
    <row r="1615" spans="1:7" x14ac:dyDescent="0.3">
      <c r="A1615">
        <v>1613</v>
      </c>
      <c r="B1615">
        <v>2021</v>
      </c>
      <c r="C1615">
        <v>12</v>
      </c>
      <c r="D1615" t="s">
        <v>511</v>
      </c>
      <c r="E1615" s="40">
        <v>2510603854.2291598</v>
      </c>
      <c r="F1615" s="34">
        <v>179.466576423166</v>
      </c>
      <c r="G1615" t="s">
        <v>462</v>
      </c>
    </row>
    <row r="1616" spans="1:7" x14ac:dyDescent="0.3">
      <c r="A1616">
        <v>1614</v>
      </c>
      <c r="B1616">
        <v>2021</v>
      </c>
      <c r="C1616">
        <v>12</v>
      </c>
      <c r="D1616" t="s">
        <v>512</v>
      </c>
      <c r="E1616" s="40">
        <v>926083821.65156698</v>
      </c>
      <c r="F1616" s="34">
        <v>216.05295792909601</v>
      </c>
      <c r="G1616" t="s">
        <v>462</v>
      </c>
    </row>
    <row r="1617" spans="1:7" x14ac:dyDescent="0.3">
      <c r="A1617">
        <v>1615</v>
      </c>
      <c r="B1617">
        <v>2021</v>
      </c>
      <c r="C1617">
        <v>12</v>
      </c>
      <c r="D1617" t="s">
        <v>513</v>
      </c>
      <c r="E1617" s="40">
        <v>632285103.81478095</v>
      </c>
      <c r="F1617" s="34">
        <v>179.05051713079101</v>
      </c>
      <c r="G1617" t="s">
        <v>462</v>
      </c>
    </row>
    <row r="1618" spans="1:7" x14ac:dyDescent="0.3">
      <c r="A1618">
        <v>1616</v>
      </c>
      <c r="B1618">
        <v>2021</v>
      </c>
      <c r="C1618">
        <v>12</v>
      </c>
      <c r="E1618" s="40">
        <v>170397351.73281899</v>
      </c>
      <c r="F1618" s="34">
        <v>104.66220898611699</v>
      </c>
      <c r="G1618" t="s">
        <v>462</v>
      </c>
    </row>
    <row r="1619" spans="1:7" x14ac:dyDescent="0.3">
      <c r="A1619">
        <v>1617</v>
      </c>
      <c r="B1619">
        <v>2021</v>
      </c>
      <c r="C1619">
        <v>12</v>
      </c>
      <c r="D1619" t="s">
        <v>514</v>
      </c>
      <c r="E1619" s="40">
        <v>892140772.56039798</v>
      </c>
      <c r="F1619" s="34">
        <v>115.999679977857</v>
      </c>
      <c r="G1619" t="s">
        <v>462</v>
      </c>
    </row>
    <row r="1620" spans="1:7" x14ac:dyDescent="0.3">
      <c r="A1620">
        <v>1618</v>
      </c>
      <c r="B1620">
        <v>2021</v>
      </c>
      <c r="C1620">
        <v>12</v>
      </c>
      <c r="D1620" t="s">
        <v>515</v>
      </c>
      <c r="E1620" s="40">
        <v>879882403.52739799</v>
      </c>
      <c r="F1620" s="34">
        <v>145.729182940854</v>
      </c>
      <c r="G1620" t="s">
        <v>462</v>
      </c>
    </row>
    <row r="1621" spans="1:7" x14ac:dyDescent="0.3">
      <c r="A1621">
        <v>1619</v>
      </c>
      <c r="B1621">
        <v>2021</v>
      </c>
      <c r="C1621">
        <v>12</v>
      </c>
      <c r="D1621" t="s">
        <v>516</v>
      </c>
      <c r="E1621" s="40">
        <v>807895918.10077405</v>
      </c>
      <c r="F1621" s="34">
        <v>184.05426197762901</v>
      </c>
      <c r="G1621" t="s">
        <v>462</v>
      </c>
    </row>
    <row r="1622" spans="1:7" x14ac:dyDescent="0.3">
      <c r="A1622">
        <v>1620</v>
      </c>
      <c r="B1622">
        <v>2021</v>
      </c>
      <c r="C1622">
        <v>12</v>
      </c>
      <c r="D1622" t="s">
        <v>517</v>
      </c>
      <c r="E1622" s="40">
        <v>572891135.03383696</v>
      </c>
      <c r="F1622" s="34">
        <v>162.92496273718001</v>
      </c>
      <c r="G1622" t="s">
        <v>462</v>
      </c>
    </row>
    <row r="1623" spans="1:7" x14ac:dyDescent="0.3">
      <c r="A1623">
        <v>1621</v>
      </c>
      <c r="B1623">
        <v>2021</v>
      </c>
      <c r="C1623">
        <v>12</v>
      </c>
      <c r="D1623" t="s">
        <v>518</v>
      </c>
      <c r="E1623" s="40">
        <v>674208960.326653</v>
      </c>
      <c r="F1623" s="34">
        <v>164.448533454597</v>
      </c>
      <c r="G1623" t="s">
        <v>462</v>
      </c>
    </row>
    <row r="1624" spans="1:7" x14ac:dyDescent="0.3">
      <c r="A1624">
        <v>1622</v>
      </c>
      <c r="B1624">
        <v>2021</v>
      </c>
      <c r="C1624">
        <v>12</v>
      </c>
      <c r="D1624" t="s">
        <v>519</v>
      </c>
      <c r="E1624" s="40">
        <v>6302144122.2382202</v>
      </c>
      <c r="F1624" s="34">
        <v>188.20616285517201</v>
      </c>
      <c r="G1624" t="s">
        <v>462</v>
      </c>
    </row>
    <row r="1625" spans="1:7" x14ac:dyDescent="0.3">
      <c r="A1625">
        <v>1623</v>
      </c>
      <c r="B1625">
        <v>2021</v>
      </c>
      <c r="C1625">
        <v>12</v>
      </c>
      <c r="D1625" t="s">
        <v>520</v>
      </c>
      <c r="E1625" s="40">
        <v>7349764963.0592299</v>
      </c>
      <c r="F1625" s="34">
        <v>181.37742969813999</v>
      </c>
      <c r="G1625" t="s">
        <v>462</v>
      </c>
    </row>
    <row r="1626" spans="1:7" x14ac:dyDescent="0.3">
      <c r="A1626">
        <v>1624</v>
      </c>
      <c r="B1626">
        <v>2021</v>
      </c>
      <c r="C1626">
        <v>12</v>
      </c>
      <c r="D1626" t="s">
        <v>521</v>
      </c>
      <c r="E1626" s="40">
        <v>2807295723.03092</v>
      </c>
      <c r="F1626" s="34">
        <v>110.51788491282601</v>
      </c>
      <c r="G1626" t="s">
        <v>462</v>
      </c>
    </row>
    <row r="1627" spans="1:7" x14ac:dyDescent="0.3">
      <c r="A1627">
        <v>1625</v>
      </c>
      <c r="B1627">
        <v>2021</v>
      </c>
      <c r="C1627">
        <v>12</v>
      </c>
      <c r="D1627" t="s">
        <v>522</v>
      </c>
      <c r="E1627" s="40">
        <v>788418057.77379298</v>
      </c>
      <c r="F1627" s="34">
        <v>174.14067127794399</v>
      </c>
      <c r="G1627" t="s">
        <v>462</v>
      </c>
    </row>
    <row r="1628" spans="1:7" x14ac:dyDescent="0.3">
      <c r="A1628">
        <v>1626</v>
      </c>
      <c r="B1628">
        <v>2021</v>
      </c>
      <c r="C1628">
        <v>12</v>
      </c>
      <c r="D1628" t="s">
        <v>523</v>
      </c>
      <c r="E1628" s="40">
        <v>6157060053.8993101</v>
      </c>
      <c r="F1628" s="34">
        <v>185.50821408314999</v>
      </c>
      <c r="G1628" t="s">
        <v>462</v>
      </c>
    </row>
    <row r="1629" spans="1:7" x14ac:dyDescent="0.3">
      <c r="A1629">
        <v>1627</v>
      </c>
      <c r="B1629">
        <v>2021</v>
      </c>
      <c r="C1629">
        <v>12</v>
      </c>
      <c r="D1629" t="s">
        <v>524</v>
      </c>
      <c r="E1629" s="40">
        <v>1712578914.74523</v>
      </c>
      <c r="F1629" s="34">
        <v>178.11805851430901</v>
      </c>
      <c r="G1629" t="s">
        <v>462</v>
      </c>
    </row>
    <row r="1630" spans="1:7" x14ac:dyDescent="0.3">
      <c r="A1630">
        <v>1628</v>
      </c>
      <c r="B1630">
        <v>2021</v>
      </c>
      <c r="C1630">
        <v>12</v>
      </c>
      <c r="D1630" t="s">
        <v>525</v>
      </c>
      <c r="E1630" s="40">
        <v>1304389226.7879901</v>
      </c>
      <c r="F1630" s="34">
        <v>164.776032013302</v>
      </c>
      <c r="G1630" t="s">
        <v>462</v>
      </c>
    </row>
    <row r="1631" spans="1:7" x14ac:dyDescent="0.3">
      <c r="A1631">
        <v>1629</v>
      </c>
      <c r="B1631">
        <v>2021</v>
      </c>
      <c r="C1631">
        <v>12</v>
      </c>
      <c r="D1631" t="s">
        <v>526</v>
      </c>
      <c r="E1631" s="40">
        <v>1050405127.63638</v>
      </c>
      <c r="F1631" s="34">
        <v>191.93564978260699</v>
      </c>
      <c r="G1631" t="s">
        <v>462</v>
      </c>
    </row>
    <row r="1632" spans="1:7" x14ac:dyDescent="0.3">
      <c r="A1632">
        <v>1630</v>
      </c>
      <c r="B1632">
        <v>2021</v>
      </c>
      <c r="C1632">
        <v>12</v>
      </c>
      <c r="D1632" t="s">
        <v>527</v>
      </c>
      <c r="E1632" s="40">
        <v>4109588598.75948</v>
      </c>
      <c r="F1632" s="34">
        <v>154.75239547730499</v>
      </c>
      <c r="G1632" t="s">
        <v>462</v>
      </c>
    </row>
    <row r="1633" spans="1:7" x14ac:dyDescent="0.3">
      <c r="A1633">
        <v>1631</v>
      </c>
      <c r="B1633">
        <v>2021</v>
      </c>
      <c r="C1633">
        <v>12</v>
      </c>
      <c r="D1633" t="s">
        <v>528</v>
      </c>
      <c r="E1633" s="40">
        <v>187712077.197236</v>
      </c>
      <c r="F1633" s="34">
        <v>119.30843001849701</v>
      </c>
      <c r="G1633" t="s">
        <v>462</v>
      </c>
    </row>
    <row r="1634" spans="1:7" x14ac:dyDescent="0.3">
      <c r="A1634">
        <v>1632</v>
      </c>
      <c r="B1634">
        <v>2022</v>
      </c>
      <c r="C1634">
        <v>1</v>
      </c>
      <c r="D1634" t="s">
        <v>495</v>
      </c>
      <c r="E1634" s="40">
        <v>538829451.73819995</v>
      </c>
      <c r="F1634" s="34">
        <v>56.4648597418729</v>
      </c>
      <c r="G1634" t="s">
        <v>462</v>
      </c>
    </row>
    <row r="1635" spans="1:7" x14ac:dyDescent="0.3">
      <c r="A1635">
        <v>1633</v>
      </c>
      <c r="B1635">
        <v>2022</v>
      </c>
      <c r="C1635">
        <v>1</v>
      </c>
      <c r="D1635" t="s">
        <v>496</v>
      </c>
      <c r="E1635" s="40">
        <v>329669436.07159501</v>
      </c>
      <c r="F1635" s="34">
        <v>46.650298352286903</v>
      </c>
      <c r="G1635" t="s">
        <v>462</v>
      </c>
    </row>
    <row r="1636" spans="1:7" x14ac:dyDescent="0.3">
      <c r="A1636">
        <v>1634</v>
      </c>
      <c r="B1636">
        <v>2022</v>
      </c>
      <c r="C1636">
        <v>1</v>
      </c>
      <c r="D1636" t="s">
        <v>497</v>
      </c>
      <c r="E1636" s="40">
        <v>477600716.67271</v>
      </c>
      <c r="F1636" s="34">
        <v>50.5899815975786</v>
      </c>
      <c r="G1636" t="s">
        <v>462</v>
      </c>
    </row>
    <row r="1637" spans="1:7" x14ac:dyDescent="0.3">
      <c r="A1637">
        <v>1635</v>
      </c>
      <c r="B1637">
        <v>2022</v>
      </c>
      <c r="C1637">
        <v>1</v>
      </c>
      <c r="D1637" t="s">
        <v>498</v>
      </c>
      <c r="E1637" s="40">
        <v>257796283.745581</v>
      </c>
      <c r="F1637" s="34">
        <v>47.495508843918302</v>
      </c>
      <c r="G1637" t="s">
        <v>462</v>
      </c>
    </row>
    <row r="1638" spans="1:7" x14ac:dyDescent="0.3">
      <c r="A1638">
        <v>1636</v>
      </c>
      <c r="B1638">
        <v>2022</v>
      </c>
      <c r="C1638">
        <v>1</v>
      </c>
      <c r="D1638" t="s">
        <v>499</v>
      </c>
      <c r="E1638" s="40">
        <v>833128860.04000998</v>
      </c>
      <c r="F1638" s="34">
        <v>48.864518898558103</v>
      </c>
      <c r="G1638" t="s">
        <v>462</v>
      </c>
    </row>
    <row r="1639" spans="1:7" x14ac:dyDescent="0.3">
      <c r="A1639">
        <v>1637</v>
      </c>
      <c r="B1639">
        <v>2022</v>
      </c>
      <c r="C1639">
        <v>1</v>
      </c>
      <c r="D1639" t="s">
        <v>500</v>
      </c>
      <c r="E1639" s="40">
        <v>700835369.21509898</v>
      </c>
      <c r="F1639" s="34">
        <v>48.2090399801057</v>
      </c>
      <c r="G1639" t="s">
        <v>462</v>
      </c>
    </row>
    <row r="1640" spans="1:7" x14ac:dyDescent="0.3">
      <c r="A1640">
        <v>1638</v>
      </c>
      <c r="B1640">
        <v>2022</v>
      </c>
      <c r="C1640">
        <v>1</v>
      </c>
      <c r="D1640" t="s">
        <v>501</v>
      </c>
      <c r="E1640" s="40">
        <v>1795071606.8408</v>
      </c>
      <c r="F1640" s="34">
        <v>32.650983469172999</v>
      </c>
      <c r="G1640" t="s">
        <v>462</v>
      </c>
    </row>
    <row r="1641" spans="1:7" x14ac:dyDescent="0.3">
      <c r="A1641">
        <v>1639</v>
      </c>
      <c r="B1641">
        <v>2022</v>
      </c>
      <c r="C1641">
        <v>1</v>
      </c>
      <c r="D1641" t="s">
        <v>502</v>
      </c>
      <c r="E1641" s="40">
        <v>10046150688.1397</v>
      </c>
      <c r="F1641" s="34">
        <v>24.8851853123777</v>
      </c>
      <c r="G1641" t="s">
        <v>462</v>
      </c>
    </row>
    <row r="1642" spans="1:7" x14ac:dyDescent="0.3">
      <c r="A1642">
        <v>1640</v>
      </c>
      <c r="B1642">
        <v>2022</v>
      </c>
      <c r="C1642">
        <v>1</v>
      </c>
      <c r="D1642" t="s">
        <v>503</v>
      </c>
      <c r="E1642" s="40">
        <v>3161364612.4783401</v>
      </c>
      <c r="F1642" s="34">
        <v>40.184501057062498</v>
      </c>
      <c r="G1642" t="s">
        <v>462</v>
      </c>
    </row>
    <row r="1643" spans="1:7" x14ac:dyDescent="0.3">
      <c r="A1643">
        <v>1641</v>
      </c>
      <c r="B1643">
        <v>2022</v>
      </c>
      <c r="C1643">
        <v>1</v>
      </c>
      <c r="D1643" t="s">
        <v>504</v>
      </c>
      <c r="E1643" s="40">
        <v>314580284.56420898</v>
      </c>
      <c r="F1643" s="34">
        <v>48.847355723306599</v>
      </c>
      <c r="G1643" t="s">
        <v>462</v>
      </c>
    </row>
    <row r="1644" spans="1:7" x14ac:dyDescent="0.3">
      <c r="A1644">
        <v>1642</v>
      </c>
      <c r="B1644">
        <v>2022</v>
      </c>
      <c r="C1644">
        <v>1</v>
      </c>
      <c r="D1644" t="s">
        <v>505</v>
      </c>
      <c r="E1644" s="40">
        <v>396913777.44862098</v>
      </c>
      <c r="F1644" s="34">
        <v>44.450999606308301</v>
      </c>
      <c r="G1644" t="s">
        <v>462</v>
      </c>
    </row>
    <row r="1645" spans="1:7" x14ac:dyDescent="0.3">
      <c r="A1645">
        <v>1643</v>
      </c>
      <c r="B1645">
        <v>2022</v>
      </c>
      <c r="C1645">
        <v>1</v>
      </c>
      <c r="D1645" t="s">
        <v>506</v>
      </c>
      <c r="E1645" s="40">
        <v>811283882.05878198</v>
      </c>
      <c r="F1645" s="34">
        <v>26.376023767365901</v>
      </c>
      <c r="G1645" t="s">
        <v>462</v>
      </c>
    </row>
    <row r="1646" spans="1:7" x14ac:dyDescent="0.3">
      <c r="A1646">
        <v>1644</v>
      </c>
      <c r="B1646">
        <v>2022</v>
      </c>
      <c r="C1646">
        <v>1</v>
      </c>
      <c r="D1646" t="s">
        <v>507</v>
      </c>
      <c r="E1646" s="40">
        <v>827356563.50408602</v>
      </c>
      <c r="F1646" s="34">
        <v>14.790956703133901</v>
      </c>
      <c r="G1646" t="s">
        <v>462</v>
      </c>
    </row>
    <row r="1647" spans="1:7" x14ac:dyDescent="0.3">
      <c r="A1647">
        <v>1645</v>
      </c>
      <c r="B1647">
        <v>2022</v>
      </c>
      <c r="C1647">
        <v>1</v>
      </c>
      <c r="D1647" t="s">
        <v>508</v>
      </c>
      <c r="E1647" s="40">
        <v>4220946584.3996902</v>
      </c>
      <c r="F1647" s="34">
        <v>15.2717459985976</v>
      </c>
      <c r="G1647" t="s">
        <v>462</v>
      </c>
    </row>
    <row r="1648" spans="1:7" x14ac:dyDescent="0.3">
      <c r="A1648">
        <v>1646</v>
      </c>
      <c r="B1648">
        <v>2022</v>
      </c>
      <c r="C1648">
        <v>1</v>
      </c>
      <c r="D1648" t="s">
        <v>509</v>
      </c>
      <c r="E1648" s="40">
        <v>2959607197.2367201</v>
      </c>
      <c r="F1648" s="34">
        <v>10.4106934423488</v>
      </c>
      <c r="G1648" t="s">
        <v>462</v>
      </c>
    </row>
    <row r="1649" spans="1:7" x14ac:dyDescent="0.3">
      <c r="A1649">
        <v>1647</v>
      </c>
      <c r="B1649">
        <v>2022</v>
      </c>
      <c r="C1649">
        <v>1</v>
      </c>
      <c r="D1649" t="s">
        <v>511</v>
      </c>
      <c r="E1649" s="40">
        <v>2510603854.2291598</v>
      </c>
      <c r="F1649" s="34">
        <v>10.1994559633272</v>
      </c>
      <c r="G1649" t="s">
        <v>462</v>
      </c>
    </row>
    <row r="1650" spans="1:7" x14ac:dyDescent="0.3">
      <c r="A1650">
        <v>1648</v>
      </c>
      <c r="B1650">
        <v>2022</v>
      </c>
      <c r="C1650">
        <v>1</v>
      </c>
      <c r="D1650" t="s">
        <v>512</v>
      </c>
      <c r="E1650" s="40">
        <v>926083821.65156698</v>
      </c>
      <c r="F1650" s="34">
        <v>15.079895088497199</v>
      </c>
      <c r="G1650" t="s">
        <v>462</v>
      </c>
    </row>
    <row r="1651" spans="1:7" x14ac:dyDescent="0.3">
      <c r="A1651">
        <v>1649</v>
      </c>
      <c r="B1651">
        <v>2022</v>
      </c>
      <c r="C1651">
        <v>1</v>
      </c>
      <c r="D1651" t="s">
        <v>513</v>
      </c>
      <c r="E1651" s="40">
        <v>632285103.81478095</v>
      </c>
      <c r="F1651" s="34">
        <v>10.036665461697901</v>
      </c>
      <c r="G1651" t="s">
        <v>462</v>
      </c>
    </row>
    <row r="1652" spans="1:7" x14ac:dyDescent="0.3">
      <c r="A1652">
        <v>1650</v>
      </c>
      <c r="B1652">
        <v>2022</v>
      </c>
      <c r="C1652">
        <v>1</v>
      </c>
      <c r="E1652" s="40">
        <v>170397351.73281899</v>
      </c>
      <c r="F1652" s="34">
        <v>33.447681079686298</v>
      </c>
      <c r="G1652" t="s">
        <v>462</v>
      </c>
    </row>
    <row r="1653" spans="1:7" x14ac:dyDescent="0.3">
      <c r="A1653">
        <v>1651</v>
      </c>
      <c r="B1653">
        <v>2022</v>
      </c>
      <c r="C1653">
        <v>1</v>
      </c>
      <c r="D1653" t="s">
        <v>514</v>
      </c>
      <c r="E1653" s="40">
        <v>892140772.56039798</v>
      </c>
      <c r="F1653" s="34">
        <v>30.889884896758002</v>
      </c>
      <c r="G1653" t="s">
        <v>462</v>
      </c>
    </row>
    <row r="1654" spans="1:7" x14ac:dyDescent="0.3">
      <c r="A1654">
        <v>1652</v>
      </c>
      <c r="B1654">
        <v>2022</v>
      </c>
      <c r="C1654">
        <v>1</v>
      </c>
      <c r="D1654" t="s">
        <v>515</v>
      </c>
      <c r="E1654" s="40">
        <v>879882403.52739799</v>
      </c>
      <c r="F1654" s="34">
        <v>27.527167511222402</v>
      </c>
      <c r="G1654" t="s">
        <v>462</v>
      </c>
    </row>
    <row r="1655" spans="1:7" x14ac:dyDescent="0.3">
      <c r="A1655">
        <v>1653</v>
      </c>
      <c r="B1655">
        <v>2022</v>
      </c>
      <c r="C1655">
        <v>1</v>
      </c>
      <c r="D1655" t="s">
        <v>516</v>
      </c>
      <c r="E1655" s="40">
        <v>807895918.10077405</v>
      </c>
      <c r="F1655" s="34">
        <v>20.738907274143202</v>
      </c>
      <c r="G1655" t="s">
        <v>462</v>
      </c>
    </row>
    <row r="1656" spans="1:7" x14ac:dyDescent="0.3">
      <c r="A1656">
        <v>1654</v>
      </c>
      <c r="B1656">
        <v>2022</v>
      </c>
      <c r="C1656">
        <v>1</v>
      </c>
      <c r="D1656" t="s">
        <v>517</v>
      </c>
      <c r="E1656" s="40">
        <v>572891135.03383696</v>
      </c>
      <c r="F1656" s="34">
        <v>12.9043839294562</v>
      </c>
      <c r="G1656" t="s">
        <v>462</v>
      </c>
    </row>
    <row r="1657" spans="1:7" x14ac:dyDescent="0.3">
      <c r="A1657">
        <v>1655</v>
      </c>
      <c r="B1657">
        <v>2022</v>
      </c>
      <c r="C1657">
        <v>1</v>
      </c>
      <c r="D1657" t="s">
        <v>518</v>
      </c>
      <c r="E1657" s="40">
        <v>674208960.326653</v>
      </c>
      <c r="F1657" s="34">
        <v>21.9134368498428</v>
      </c>
      <c r="G1657" t="s">
        <v>462</v>
      </c>
    </row>
    <row r="1658" spans="1:7" x14ac:dyDescent="0.3">
      <c r="A1658">
        <v>1656</v>
      </c>
      <c r="B1658">
        <v>2022</v>
      </c>
      <c r="C1658">
        <v>1</v>
      </c>
      <c r="D1658" t="s">
        <v>519</v>
      </c>
      <c r="E1658" s="40">
        <v>6302144122.2382202</v>
      </c>
      <c r="F1658" s="34">
        <v>22.8613296255633</v>
      </c>
      <c r="G1658" t="s">
        <v>462</v>
      </c>
    </row>
    <row r="1659" spans="1:7" x14ac:dyDescent="0.3">
      <c r="A1659">
        <v>1657</v>
      </c>
      <c r="B1659">
        <v>2022</v>
      </c>
      <c r="C1659">
        <v>1</v>
      </c>
      <c r="D1659" t="s">
        <v>520</v>
      </c>
      <c r="E1659" s="40">
        <v>7349764963.0592299</v>
      </c>
      <c r="F1659" s="34">
        <v>11.9828933142546</v>
      </c>
      <c r="G1659" t="s">
        <v>462</v>
      </c>
    </row>
    <row r="1660" spans="1:7" x14ac:dyDescent="0.3">
      <c r="A1660">
        <v>1658</v>
      </c>
      <c r="B1660">
        <v>2022</v>
      </c>
      <c r="C1660">
        <v>1</v>
      </c>
      <c r="D1660" t="s">
        <v>521</v>
      </c>
      <c r="E1660" s="40">
        <v>2807295723.03092</v>
      </c>
      <c r="F1660" s="34">
        <v>33.9298160970325</v>
      </c>
      <c r="G1660" t="s">
        <v>462</v>
      </c>
    </row>
    <row r="1661" spans="1:7" x14ac:dyDescent="0.3">
      <c r="A1661">
        <v>1659</v>
      </c>
      <c r="B1661">
        <v>2022</v>
      </c>
      <c r="C1661">
        <v>1</v>
      </c>
      <c r="D1661" t="s">
        <v>522</v>
      </c>
      <c r="E1661" s="40">
        <v>788418057.77379298</v>
      </c>
      <c r="F1661" s="34">
        <v>7.8997304296918101</v>
      </c>
      <c r="G1661" t="s">
        <v>462</v>
      </c>
    </row>
    <row r="1662" spans="1:7" x14ac:dyDescent="0.3">
      <c r="A1662">
        <v>1660</v>
      </c>
      <c r="B1662">
        <v>2022</v>
      </c>
      <c r="C1662">
        <v>1</v>
      </c>
      <c r="D1662" t="s">
        <v>523</v>
      </c>
      <c r="E1662" s="40">
        <v>6157060053.8993101</v>
      </c>
      <c r="F1662" s="34">
        <v>20.483583728307998</v>
      </c>
      <c r="G1662" t="s">
        <v>462</v>
      </c>
    </row>
    <row r="1663" spans="1:7" x14ac:dyDescent="0.3">
      <c r="A1663">
        <v>1661</v>
      </c>
      <c r="B1663">
        <v>2022</v>
      </c>
      <c r="C1663">
        <v>1</v>
      </c>
      <c r="D1663" t="s">
        <v>524</v>
      </c>
      <c r="E1663" s="40">
        <v>1712578914.74523</v>
      </c>
      <c r="F1663" s="34">
        <v>12.514301164926801</v>
      </c>
      <c r="G1663" t="s">
        <v>462</v>
      </c>
    </row>
    <row r="1664" spans="1:7" x14ac:dyDescent="0.3">
      <c r="A1664">
        <v>1662</v>
      </c>
      <c r="B1664">
        <v>2022</v>
      </c>
      <c r="C1664">
        <v>1</v>
      </c>
      <c r="D1664" t="s">
        <v>525</v>
      </c>
      <c r="E1664" s="40">
        <v>1304389226.7879901</v>
      </c>
      <c r="F1664" s="34">
        <v>12.2042596850247</v>
      </c>
      <c r="G1664" t="s">
        <v>462</v>
      </c>
    </row>
    <row r="1665" spans="1:7" x14ac:dyDescent="0.3">
      <c r="A1665">
        <v>1663</v>
      </c>
      <c r="B1665">
        <v>2022</v>
      </c>
      <c r="C1665">
        <v>1</v>
      </c>
      <c r="D1665" t="s">
        <v>526</v>
      </c>
      <c r="E1665" s="40">
        <v>1050405127.63638</v>
      </c>
      <c r="F1665" s="34">
        <v>20.294897295692401</v>
      </c>
      <c r="G1665" t="s">
        <v>462</v>
      </c>
    </row>
    <row r="1666" spans="1:7" x14ac:dyDescent="0.3">
      <c r="A1666">
        <v>1664</v>
      </c>
      <c r="B1666">
        <v>2022</v>
      </c>
      <c r="C1666">
        <v>1</v>
      </c>
      <c r="D1666" t="s">
        <v>527</v>
      </c>
      <c r="E1666" s="40">
        <v>4109588598.75948</v>
      </c>
      <c r="F1666" s="34">
        <v>26.645008359338402</v>
      </c>
      <c r="G1666" t="s">
        <v>462</v>
      </c>
    </row>
    <row r="1667" spans="1:7" x14ac:dyDescent="0.3">
      <c r="A1667">
        <v>1665</v>
      </c>
      <c r="B1667">
        <v>2022</v>
      </c>
      <c r="C1667">
        <v>1</v>
      </c>
      <c r="D1667" t="s">
        <v>528</v>
      </c>
      <c r="E1667" s="40">
        <v>187712077.197236</v>
      </c>
      <c r="F1667" s="34">
        <v>16.911160916789498</v>
      </c>
      <c r="G1667" t="s">
        <v>462</v>
      </c>
    </row>
    <row r="1668" spans="1:7" x14ac:dyDescent="0.3">
      <c r="A1668">
        <v>1666</v>
      </c>
      <c r="B1668">
        <v>2022</v>
      </c>
      <c r="C1668">
        <v>2</v>
      </c>
      <c r="D1668" t="s">
        <v>495</v>
      </c>
      <c r="E1668" s="40">
        <v>538829451.73819995</v>
      </c>
      <c r="F1668" s="34">
        <v>79.168494997636699</v>
      </c>
      <c r="G1668" t="s">
        <v>462</v>
      </c>
    </row>
    <row r="1669" spans="1:7" x14ac:dyDescent="0.3">
      <c r="A1669">
        <v>1667</v>
      </c>
      <c r="B1669">
        <v>2022</v>
      </c>
      <c r="C1669">
        <v>2</v>
      </c>
      <c r="D1669" t="s">
        <v>496</v>
      </c>
      <c r="E1669" s="40">
        <v>329669436.07159501</v>
      </c>
      <c r="F1669" s="34">
        <v>45.156051943193397</v>
      </c>
      <c r="G1669" t="s">
        <v>462</v>
      </c>
    </row>
    <row r="1670" spans="1:7" x14ac:dyDescent="0.3">
      <c r="A1670">
        <v>1668</v>
      </c>
      <c r="B1670">
        <v>2022</v>
      </c>
      <c r="C1670">
        <v>2</v>
      </c>
      <c r="D1670" t="s">
        <v>497</v>
      </c>
      <c r="E1670" s="40">
        <v>477600716.67271</v>
      </c>
      <c r="F1670" s="34">
        <v>48.5468099723129</v>
      </c>
      <c r="G1670" t="s">
        <v>462</v>
      </c>
    </row>
    <row r="1671" spans="1:7" x14ac:dyDescent="0.3">
      <c r="A1671">
        <v>1669</v>
      </c>
      <c r="B1671">
        <v>2022</v>
      </c>
      <c r="C1671">
        <v>2</v>
      </c>
      <c r="D1671" t="s">
        <v>498</v>
      </c>
      <c r="E1671" s="40">
        <v>257796283.745581</v>
      </c>
      <c r="F1671" s="34">
        <v>44.4576589821773</v>
      </c>
      <c r="G1671" t="s">
        <v>462</v>
      </c>
    </row>
    <row r="1672" spans="1:7" x14ac:dyDescent="0.3">
      <c r="A1672">
        <v>1670</v>
      </c>
      <c r="B1672">
        <v>2022</v>
      </c>
      <c r="C1672">
        <v>2</v>
      </c>
      <c r="D1672" t="s">
        <v>499</v>
      </c>
      <c r="E1672" s="40">
        <v>833128860.04000998</v>
      </c>
      <c r="F1672" s="34">
        <v>47.387208290376201</v>
      </c>
      <c r="G1672" t="s">
        <v>462</v>
      </c>
    </row>
    <row r="1673" spans="1:7" x14ac:dyDescent="0.3">
      <c r="A1673">
        <v>1671</v>
      </c>
      <c r="B1673">
        <v>2022</v>
      </c>
      <c r="C1673">
        <v>2</v>
      </c>
      <c r="D1673" t="s">
        <v>500</v>
      </c>
      <c r="E1673" s="40">
        <v>700835369.21509898</v>
      </c>
      <c r="F1673" s="34">
        <v>42.630773321847897</v>
      </c>
      <c r="G1673" t="s">
        <v>462</v>
      </c>
    </row>
    <row r="1674" spans="1:7" x14ac:dyDescent="0.3">
      <c r="A1674">
        <v>1672</v>
      </c>
      <c r="B1674">
        <v>2022</v>
      </c>
      <c r="C1674">
        <v>2</v>
      </c>
      <c r="D1674" t="s">
        <v>501</v>
      </c>
      <c r="E1674" s="40">
        <v>1795071606.8408</v>
      </c>
      <c r="F1674" s="34">
        <v>49.532965539767702</v>
      </c>
      <c r="G1674" t="s">
        <v>462</v>
      </c>
    </row>
    <row r="1675" spans="1:7" x14ac:dyDescent="0.3">
      <c r="A1675">
        <v>1673</v>
      </c>
      <c r="B1675">
        <v>2022</v>
      </c>
      <c r="C1675">
        <v>2</v>
      </c>
      <c r="D1675" t="s">
        <v>502</v>
      </c>
      <c r="E1675" s="40">
        <v>10046150688.1397</v>
      </c>
      <c r="F1675" s="34">
        <v>45.233558411315798</v>
      </c>
      <c r="G1675" t="s">
        <v>462</v>
      </c>
    </row>
    <row r="1676" spans="1:7" x14ac:dyDescent="0.3">
      <c r="A1676">
        <v>1674</v>
      </c>
      <c r="B1676">
        <v>2022</v>
      </c>
      <c r="C1676">
        <v>2</v>
      </c>
      <c r="D1676" t="s">
        <v>503</v>
      </c>
      <c r="E1676" s="40">
        <v>3161364612.4783401</v>
      </c>
      <c r="F1676" s="34">
        <v>61.868974690714403</v>
      </c>
      <c r="G1676" t="s">
        <v>462</v>
      </c>
    </row>
    <row r="1677" spans="1:7" x14ac:dyDescent="0.3">
      <c r="A1677">
        <v>1675</v>
      </c>
      <c r="B1677">
        <v>2022</v>
      </c>
      <c r="C1677">
        <v>2</v>
      </c>
      <c r="D1677" t="s">
        <v>504</v>
      </c>
      <c r="E1677" s="40">
        <v>314580284.56420898</v>
      </c>
      <c r="F1677" s="34">
        <v>49.683544359650298</v>
      </c>
      <c r="G1677" t="s">
        <v>462</v>
      </c>
    </row>
    <row r="1678" spans="1:7" x14ac:dyDescent="0.3">
      <c r="A1678">
        <v>1676</v>
      </c>
      <c r="B1678">
        <v>2022</v>
      </c>
      <c r="C1678">
        <v>2</v>
      </c>
      <c r="D1678" t="s">
        <v>505</v>
      </c>
      <c r="E1678" s="40">
        <v>396913777.44862098</v>
      </c>
      <c r="F1678" s="34">
        <v>42.572313997483803</v>
      </c>
      <c r="G1678" t="s">
        <v>462</v>
      </c>
    </row>
    <row r="1679" spans="1:7" x14ac:dyDescent="0.3">
      <c r="A1679">
        <v>1677</v>
      </c>
      <c r="B1679">
        <v>2022</v>
      </c>
      <c r="C1679">
        <v>2</v>
      </c>
      <c r="D1679" t="s">
        <v>506</v>
      </c>
      <c r="E1679" s="40">
        <v>811283882.05878198</v>
      </c>
      <c r="F1679" s="34">
        <v>33.050220066792001</v>
      </c>
      <c r="G1679" t="s">
        <v>462</v>
      </c>
    </row>
    <row r="1680" spans="1:7" x14ac:dyDescent="0.3">
      <c r="A1680">
        <v>1678</v>
      </c>
      <c r="B1680">
        <v>2022</v>
      </c>
      <c r="C1680">
        <v>2</v>
      </c>
      <c r="D1680" t="s">
        <v>507</v>
      </c>
      <c r="E1680" s="40">
        <v>827356563.50408602</v>
      </c>
      <c r="F1680" s="34">
        <v>23.806606315108901</v>
      </c>
      <c r="G1680" t="s">
        <v>462</v>
      </c>
    </row>
    <row r="1681" spans="1:7" x14ac:dyDescent="0.3">
      <c r="A1681">
        <v>1679</v>
      </c>
      <c r="B1681">
        <v>2022</v>
      </c>
      <c r="C1681">
        <v>2</v>
      </c>
      <c r="D1681" t="s">
        <v>508</v>
      </c>
      <c r="E1681" s="40">
        <v>4220946584.3996902</v>
      </c>
      <c r="F1681" s="34">
        <v>29.2606188137554</v>
      </c>
      <c r="G1681" t="s">
        <v>462</v>
      </c>
    </row>
    <row r="1682" spans="1:7" x14ac:dyDescent="0.3">
      <c r="A1682">
        <v>1680</v>
      </c>
      <c r="B1682">
        <v>2022</v>
      </c>
      <c r="C1682">
        <v>2</v>
      </c>
      <c r="D1682" t="s">
        <v>509</v>
      </c>
      <c r="E1682" s="40">
        <v>2959607197.2367201</v>
      </c>
      <c r="F1682" s="34">
        <v>9.3507442295161898</v>
      </c>
      <c r="G1682" t="s">
        <v>462</v>
      </c>
    </row>
    <row r="1683" spans="1:7" x14ac:dyDescent="0.3">
      <c r="A1683">
        <v>1681</v>
      </c>
      <c r="B1683">
        <v>2022</v>
      </c>
      <c r="C1683">
        <v>2</v>
      </c>
      <c r="D1683" t="s">
        <v>511</v>
      </c>
      <c r="E1683" s="40">
        <v>2510603854.2291598</v>
      </c>
      <c r="F1683" s="34">
        <v>12.4272491311665</v>
      </c>
      <c r="G1683" t="s">
        <v>462</v>
      </c>
    </row>
    <row r="1684" spans="1:7" x14ac:dyDescent="0.3">
      <c r="A1684">
        <v>1682</v>
      </c>
      <c r="B1684">
        <v>2022</v>
      </c>
      <c r="C1684">
        <v>2</v>
      </c>
      <c r="D1684" t="s">
        <v>512</v>
      </c>
      <c r="E1684" s="40">
        <v>926083821.65156698</v>
      </c>
      <c r="F1684" s="34">
        <v>27.5373801863255</v>
      </c>
      <c r="G1684" t="s">
        <v>462</v>
      </c>
    </row>
    <row r="1685" spans="1:7" x14ac:dyDescent="0.3">
      <c r="A1685">
        <v>1683</v>
      </c>
      <c r="B1685">
        <v>2022</v>
      </c>
      <c r="C1685">
        <v>2</v>
      </c>
      <c r="D1685" t="s">
        <v>513</v>
      </c>
      <c r="E1685" s="40">
        <v>632285103.81478095</v>
      </c>
      <c r="F1685" s="34">
        <v>9.90830115869902</v>
      </c>
      <c r="G1685" t="s">
        <v>462</v>
      </c>
    </row>
    <row r="1686" spans="1:7" x14ac:dyDescent="0.3">
      <c r="A1686">
        <v>1684</v>
      </c>
      <c r="B1686">
        <v>2022</v>
      </c>
      <c r="C1686">
        <v>2</v>
      </c>
      <c r="E1686" s="40">
        <v>170397351.73281899</v>
      </c>
      <c r="F1686" s="34">
        <v>41.631145371491499</v>
      </c>
      <c r="G1686" t="s">
        <v>462</v>
      </c>
    </row>
    <row r="1687" spans="1:7" x14ac:dyDescent="0.3">
      <c r="A1687">
        <v>1685</v>
      </c>
      <c r="B1687">
        <v>2022</v>
      </c>
      <c r="C1687">
        <v>2</v>
      </c>
      <c r="D1687" t="s">
        <v>514</v>
      </c>
      <c r="E1687" s="40">
        <v>892140772.56039798</v>
      </c>
      <c r="F1687" s="34">
        <v>38.653176270970199</v>
      </c>
      <c r="G1687" t="s">
        <v>462</v>
      </c>
    </row>
    <row r="1688" spans="1:7" x14ac:dyDescent="0.3">
      <c r="A1688">
        <v>1686</v>
      </c>
      <c r="B1688">
        <v>2022</v>
      </c>
      <c r="C1688">
        <v>2</v>
      </c>
      <c r="D1688" t="s">
        <v>515</v>
      </c>
      <c r="E1688" s="40">
        <v>879882403.52739799</v>
      </c>
      <c r="F1688" s="34">
        <v>54.855873546253299</v>
      </c>
      <c r="G1688" t="s">
        <v>462</v>
      </c>
    </row>
    <row r="1689" spans="1:7" x14ac:dyDescent="0.3">
      <c r="A1689">
        <v>1687</v>
      </c>
      <c r="B1689">
        <v>2022</v>
      </c>
      <c r="C1689">
        <v>2</v>
      </c>
      <c r="D1689" t="s">
        <v>516</v>
      </c>
      <c r="E1689" s="40">
        <v>807895918.10077405</v>
      </c>
      <c r="F1689" s="34">
        <v>45.178296489402797</v>
      </c>
      <c r="G1689" t="s">
        <v>462</v>
      </c>
    </row>
    <row r="1690" spans="1:7" x14ac:dyDescent="0.3">
      <c r="A1690">
        <v>1688</v>
      </c>
      <c r="B1690">
        <v>2022</v>
      </c>
      <c r="C1690">
        <v>2</v>
      </c>
      <c r="D1690" t="s">
        <v>517</v>
      </c>
      <c r="E1690" s="40">
        <v>572891135.03383696</v>
      </c>
      <c r="F1690" s="34">
        <v>28.8537715479764</v>
      </c>
      <c r="G1690" t="s">
        <v>462</v>
      </c>
    </row>
    <row r="1691" spans="1:7" x14ac:dyDescent="0.3">
      <c r="A1691">
        <v>1689</v>
      </c>
      <c r="B1691">
        <v>2022</v>
      </c>
      <c r="C1691">
        <v>2</v>
      </c>
      <c r="D1691" t="s">
        <v>518</v>
      </c>
      <c r="E1691" s="40">
        <v>674208960.326653</v>
      </c>
      <c r="F1691" s="34">
        <v>55.1267412292001</v>
      </c>
      <c r="G1691" t="s">
        <v>462</v>
      </c>
    </row>
    <row r="1692" spans="1:7" x14ac:dyDescent="0.3">
      <c r="A1692">
        <v>1690</v>
      </c>
      <c r="B1692">
        <v>2022</v>
      </c>
      <c r="C1692">
        <v>2</v>
      </c>
      <c r="D1692" t="s">
        <v>519</v>
      </c>
      <c r="E1692" s="40">
        <v>6302144122.2382202</v>
      </c>
      <c r="F1692" s="34">
        <v>36.921137051882503</v>
      </c>
      <c r="G1692" t="s">
        <v>462</v>
      </c>
    </row>
    <row r="1693" spans="1:7" x14ac:dyDescent="0.3">
      <c r="A1693">
        <v>1691</v>
      </c>
      <c r="B1693">
        <v>2022</v>
      </c>
      <c r="C1693">
        <v>2</v>
      </c>
      <c r="D1693" t="s">
        <v>520</v>
      </c>
      <c r="E1693" s="40">
        <v>7349764963.0592299</v>
      </c>
      <c r="F1693" s="34">
        <v>17.626851955512301</v>
      </c>
      <c r="G1693" t="s">
        <v>462</v>
      </c>
    </row>
    <row r="1694" spans="1:7" x14ac:dyDescent="0.3">
      <c r="A1694">
        <v>1692</v>
      </c>
      <c r="B1694">
        <v>2022</v>
      </c>
      <c r="C1694">
        <v>2</v>
      </c>
      <c r="D1694" t="s">
        <v>521</v>
      </c>
      <c r="E1694" s="40">
        <v>2807295723.03092</v>
      </c>
      <c r="F1694" s="34">
        <v>42.660335501985202</v>
      </c>
      <c r="G1694" t="s">
        <v>462</v>
      </c>
    </row>
    <row r="1695" spans="1:7" x14ac:dyDescent="0.3">
      <c r="A1695">
        <v>1693</v>
      </c>
      <c r="B1695">
        <v>2022</v>
      </c>
      <c r="C1695">
        <v>2</v>
      </c>
      <c r="D1695" t="s">
        <v>522</v>
      </c>
      <c r="E1695" s="40">
        <v>788418057.77379298</v>
      </c>
      <c r="F1695" s="34">
        <v>9.4728609407777302</v>
      </c>
      <c r="G1695" t="s">
        <v>462</v>
      </c>
    </row>
    <row r="1696" spans="1:7" x14ac:dyDescent="0.3">
      <c r="A1696">
        <v>1694</v>
      </c>
      <c r="B1696">
        <v>2022</v>
      </c>
      <c r="C1696">
        <v>2</v>
      </c>
      <c r="D1696" t="s">
        <v>523</v>
      </c>
      <c r="E1696" s="40">
        <v>6157060053.8993101</v>
      </c>
      <c r="F1696" s="34">
        <v>32.4214266333381</v>
      </c>
      <c r="G1696" t="s">
        <v>462</v>
      </c>
    </row>
    <row r="1697" spans="1:7" x14ac:dyDescent="0.3">
      <c r="A1697">
        <v>1695</v>
      </c>
      <c r="B1697">
        <v>2022</v>
      </c>
      <c r="C1697">
        <v>2</v>
      </c>
      <c r="D1697" t="s">
        <v>524</v>
      </c>
      <c r="E1697" s="40">
        <v>1712578914.74523</v>
      </c>
      <c r="F1697" s="34">
        <v>12.659758842569399</v>
      </c>
      <c r="G1697" t="s">
        <v>462</v>
      </c>
    </row>
    <row r="1698" spans="1:7" x14ac:dyDescent="0.3">
      <c r="A1698">
        <v>1696</v>
      </c>
      <c r="B1698">
        <v>2022</v>
      </c>
      <c r="C1698">
        <v>2</v>
      </c>
      <c r="D1698" t="s">
        <v>525</v>
      </c>
      <c r="E1698" s="40">
        <v>1304389226.7879901</v>
      </c>
      <c r="F1698" s="34">
        <v>11.7071459557895</v>
      </c>
      <c r="G1698" t="s">
        <v>462</v>
      </c>
    </row>
    <row r="1699" spans="1:7" x14ac:dyDescent="0.3">
      <c r="A1699">
        <v>1697</v>
      </c>
      <c r="B1699">
        <v>2022</v>
      </c>
      <c r="C1699">
        <v>2</v>
      </c>
      <c r="D1699" t="s">
        <v>526</v>
      </c>
      <c r="E1699" s="40">
        <v>1050405127.63638</v>
      </c>
      <c r="F1699" s="34">
        <v>19.527374998526799</v>
      </c>
      <c r="G1699" t="s">
        <v>462</v>
      </c>
    </row>
    <row r="1700" spans="1:7" x14ac:dyDescent="0.3">
      <c r="A1700">
        <v>1698</v>
      </c>
      <c r="B1700">
        <v>2022</v>
      </c>
      <c r="C1700">
        <v>2</v>
      </c>
      <c r="D1700" t="s">
        <v>527</v>
      </c>
      <c r="E1700" s="40">
        <v>4109588598.75948</v>
      </c>
      <c r="F1700" s="34">
        <v>21.776605646533401</v>
      </c>
      <c r="G1700" t="s">
        <v>462</v>
      </c>
    </row>
    <row r="1701" spans="1:7" x14ac:dyDescent="0.3">
      <c r="A1701">
        <v>1699</v>
      </c>
      <c r="B1701">
        <v>2022</v>
      </c>
      <c r="C1701">
        <v>2</v>
      </c>
      <c r="D1701" t="s">
        <v>528</v>
      </c>
      <c r="E1701" s="40">
        <v>187712077.197236</v>
      </c>
      <c r="F1701" s="34">
        <v>10.683717029941601</v>
      </c>
      <c r="G1701" t="s">
        <v>462</v>
      </c>
    </row>
    <row r="1702" spans="1:7" x14ac:dyDescent="0.3">
      <c r="A1702">
        <v>1700</v>
      </c>
      <c r="B1702">
        <v>2022</v>
      </c>
      <c r="C1702">
        <v>3</v>
      </c>
      <c r="D1702" t="s">
        <v>495</v>
      </c>
      <c r="E1702" s="40">
        <v>538829451.73819995</v>
      </c>
      <c r="F1702" s="34">
        <v>59.825490930883497</v>
      </c>
      <c r="G1702" t="s">
        <v>462</v>
      </c>
    </row>
    <row r="1703" spans="1:7" x14ac:dyDescent="0.3">
      <c r="A1703">
        <v>1701</v>
      </c>
      <c r="B1703">
        <v>2022</v>
      </c>
      <c r="C1703">
        <v>3</v>
      </c>
      <c r="D1703" t="s">
        <v>496</v>
      </c>
      <c r="E1703" s="40">
        <v>329669436.07159501</v>
      </c>
      <c r="F1703" s="34">
        <v>44.635078900478902</v>
      </c>
      <c r="G1703" t="s">
        <v>462</v>
      </c>
    </row>
    <row r="1704" spans="1:7" x14ac:dyDescent="0.3">
      <c r="A1704">
        <v>1702</v>
      </c>
      <c r="B1704">
        <v>2022</v>
      </c>
      <c r="C1704">
        <v>3</v>
      </c>
      <c r="D1704" t="s">
        <v>497</v>
      </c>
      <c r="E1704" s="40">
        <v>477600716.67271</v>
      </c>
      <c r="F1704" s="34">
        <v>43.195323006642099</v>
      </c>
      <c r="G1704" t="s">
        <v>462</v>
      </c>
    </row>
    <row r="1705" spans="1:7" x14ac:dyDescent="0.3">
      <c r="A1705">
        <v>1703</v>
      </c>
      <c r="B1705">
        <v>2022</v>
      </c>
      <c r="C1705">
        <v>3</v>
      </c>
      <c r="D1705" t="s">
        <v>498</v>
      </c>
      <c r="E1705" s="40">
        <v>257796283.745581</v>
      </c>
      <c r="F1705" s="34">
        <v>42.062995547042597</v>
      </c>
      <c r="G1705" t="s">
        <v>462</v>
      </c>
    </row>
    <row r="1706" spans="1:7" x14ac:dyDescent="0.3">
      <c r="A1706">
        <v>1704</v>
      </c>
      <c r="B1706">
        <v>2022</v>
      </c>
      <c r="C1706">
        <v>3</v>
      </c>
      <c r="D1706" t="s">
        <v>499</v>
      </c>
      <c r="E1706" s="40">
        <v>833128860.04000998</v>
      </c>
      <c r="F1706" s="34">
        <v>42.856833640716602</v>
      </c>
      <c r="G1706" t="s">
        <v>462</v>
      </c>
    </row>
    <row r="1707" spans="1:7" x14ac:dyDescent="0.3">
      <c r="A1707">
        <v>1705</v>
      </c>
      <c r="B1707">
        <v>2022</v>
      </c>
      <c r="C1707">
        <v>3</v>
      </c>
      <c r="D1707" t="s">
        <v>500</v>
      </c>
      <c r="E1707" s="40">
        <v>700835369.21509898</v>
      </c>
      <c r="F1707" s="34">
        <v>44.929573921366398</v>
      </c>
      <c r="G1707" t="s">
        <v>462</v>
      </c>
    </row>
    <row r="1708" spans="1:7" x14ac:dyDescent="0.3">
      <c r="A1708">
        <v>1706</v>
      </c>
      <c r="B1708">
        <v>2022</v>
      </c>
      <c r="C1708">
        <v>3</v>
      </c>
      <c r="D1708" t="s">
        <v>501</v>
      </c>
      <c r="E1708" s="40">
        <v>1795071606.8408</v>
      </c>
      <c r="F1708" s="34">
        <v>41.864406208542803</v>
      </c>
      <c r="G1708" t="s">
        <v>462</v>
      </c>
    </row>
    <row r="1709" spans="1:7" x14ac:dyDescent="0.3">
      <c r="A1709">
        <v>1707</v>
      </c>
      <c r="B1709">
        <v>2022</v>
      </c>
      <c r="C1709">
        <v>3</v>
      </c>
      <c r="D1709" t="s">
        <v>502</v>
      </c>
      <c r="E1709" s="40">
        <v>10046150688.1397</v>
      </c>
      <c r="F1709" s="34">
        <v>28.223055021518501</v>
      </c>
      <c r="G1709" t="s">
        <v>462</v>
      </c>
    </row>
    <row r="1710" spans="1:7" x14ac:dyDescent="0.3">
      <c r="A1710">
        <v>1708</v>
      </c>
      <c r="B1710">
        <v>2022</v>
      </c>
      <c r="C1710">
        <v>3</v>
      </c>
      <c r="D1710" t="s">
        <v>503</v>
      </c>
      <c r="E1710" s="40">
        <v>3161364612.4783401</v>
      </c>
      <c r="F1710" s="34">
        <v>32.279865458752703</v>
      </c>
      <c r="G1710" t="s">
        <v>462</v>
      </c>
    </row>
    <row r="1711" spans="1:7" x14ac:dyDescent="0.3">
      <c r="A1711">
        <v>1709</v>
      </c>
      <c r="B1711">
        <v>2022</v>
      </c>
      <c r="C1711">
        <v>3</v>
      </c>
      <c r="D1711" t="s">
        <v>504</v>
      </c>
      <c r="E1711" s="40">
        <v>314580284.56420898</v>
      </c>
      <c r="F1711" s="34">
        <v>49.565838266445198</v>
      </c>
      <c r="G1711" t="s">
        <v>462</v>
      </c>
    </row>
    <row r="1712" spans="1:7" x14ac:dyDescent="0.3">
      <c r="A1712">
        <v>1710</v>
      </c>
      <c r="B1712">
        <v>2022</v>
      </c>
      <c r="C1712">
        <v>3</v>
      </c>
      <c r="D1712" t="s">
        <v>505</v>
      </c>
      <c r="E1712" s="40">
        <v>396913777.44862098</v>
      </c>
      <c r="F1712" s="34">
        <v>46.478033481228401</v>
      </c>
      <c r="G1712" t="s">
        <v>462</v>
      </c>
    </row>
    <row r="1713" spans="1:7" x14ac:dyDescent="0.3">
      <c r="A1713">
        <v>1711</v>
      </c>
      <c r="B1713">
        <v>2022</v>
      </c>
      <c r="C1713">
        <v>3</v>
      </c>
      <c r="D1713" t="s">
        <v>506</v>
      </c>
      <c r="E1713" s="40">
        <v>811283882.05878198</v>
      </c>
      <c r="F1713" s="34">
        <v>50.623547892207</v>
      </c>
      <c r="G1713" t="s">
        <v>462</v>
      </c>
    </row>
    <row r="1714" spans="1:7" x14ac:dyDescent="0.3">
      <c r="A1714">
        <v>1712</v>
      </c>
      <c r="B1714">
        <v>2022</v>
      </c>
      <c r="C1714">
        <v>3</v>
      </c>
      <c r="D1714" t="s">
        <v>507</v>
      </c>
      <c r="E1714" s="40">
        <v>827356563.50408602</v>
      </c>
      <c r="F1714" s="34">
        <v>30.708609607296601</v>
      </c>
      <c r="G1714" t="s">
        <v>462</v>
      </c>
    </row>
    <row r="1715" spans="1:7" x14ac:dyDescent="0.3">
      <c r="A1715">
        <v>1713</v>
      </c>
      <c r="B1715">
        <v>2022</v>
      </c>
      <c r="C1715">
        <v>3</v>
      </c>
      <c r="D1715" t="s">
        <v>508</v>
      </c>
      <c r="E1715" s="40">
        <v>4220946584.3996902</v>
      </c>
      <c r="F1715" s="34">
        <v>23.5357080437131</v>
      </c>
      <c r="G1715" t="s">
        <v>462</v>
      </c>
    </row>
    <row r="1716" spans="1:7" x14ac:dyDescent="0.3">
      <c r="A1716">
        <v>1714</v>
      </c>
      <c r="B1716">
        <v>2022</v>
      </c>
      <c r="C1716">
        <v>3</v>
      </c>
      <c r="D1716" t="s">
        <v>509</v>
      </c>
      <c r="E1716" s="40">
        <v>2959607197.2367201</v>
      </c>
      <c r="F1716" s="34">
        <v>21.424306032847401</v>
      </c>
      <c r="G1716" t="s">
        <v>462</v>
      </c>
    </row>
    <row r="1717" spans="1:7" x14ac:dyDescent="0.3">
      <c r="A1717">
        <v>1715</v>
      </c>
      <c r="B1717">
        <v>2022</v>
      </c>
      <c r="C1717">
        <v>3</v>
      </c>
      <c r="D1717" t="s">
        <v>511</v>
      </c>
      <c r="E1717" s="40">
        <v>2510603854.2291598</v>
      </c>
      <c r="F1717" s="34">
        <v>32.878331538908398</v>
      </c>
      <c r="G1717" t="s">
        <v>462</v>
      </c>
    </row>
    <row r="1718" spans="1:7" x14ac:dyDescent="0.3">
      <c r="A1718">
        <v>1716</v>
      </c>
      <c r="B1718">
        <v>2022</v>
      </c>
      <c r="C1718">
        <v>3</v>
      </c>
      <c r="D1718" t="s">
        <v>512</v>
      </c>
      <c r="E1718" s="40">
        <v>926083821.65156698</v>
      </c>
      <c r="F1718" s="34">
        <v>31.493141483918698</v>
      </c>
      <c r="G1718" t="s">
        <v>462</v>
      </c>
    </row>
    <row r="1719" spans="1:7" x14ac:dyDescent="0.3">
      <c r="A1719">
        <v>1717</v>
      </c>
      <c r="B1719">
        <v>2022</v>
      </c>
      <c r="C1719">
        <v>3</v>
      </c>
      <c r="D1719" t="s">
        <v>513</v>
      </c>
      <c r="E1719" s="40">
        <v>632285103.81478095</v>
      </c>
      <c r="F1719" s="34">
        <v>19.413620850530101</v>
      </c>
      <c r="G1719" t="s">
        <v>462</v>
      </c>
    </row>
    <row r="1720" spans="1:7" x14ac:dyDescent="0.3">
      <c r="A1720">
        <v>1718</v>
      </c>
      <c r="B1720">
        <v>2022</v>
      </c>
      <c r="C1720">
        <v>3</v>
      </c>
      <c r="E1720" s="40">
        <v>170397351.73281899</v>
      </c>
      <c r="F1720" s="34">
        <v>34.372388957968496</v>
      </c>
      <c r="G1720" t="s">
        <v>462</v>
      </c>
    </row>
    <row r="1721" spans="1:7" x14ac:dyDescent="0.3">
      <c r="A1721">
        <v>1719</v>
      </c>
      <c r="B1721">
        <v>2022</v>
      </c>
      <c r="C1721">
        <v>3</v>
      </c>
      <c r="D1721" t="s">
        <v>514</v>
      </c>
      <c r="E1721" s="40">
        <v>892140772.56039798</v>
      </c>
      <c r="F1721" s="34">
        <v>54.880153766182097</v>
      </c>
      <c r="G1721" t="s">
        <v>462</v>
      </c>
    </row>
    <row r="1722" spans="1:7" x14ac:dyDescent="0.3">
      <c r="A1722">
        <v>1720</v>
      </c>
      <c r="B1722">
        <v>2022</v>
      </c>
      <c r="C1722">
        <v>3</v>
      </c>
      <c r="D1722" t="s">
        <v>515</v>
      </c>
      <c r="E1722" s="40">
        <v>879882403.52739799</v>
      </c>
      <c r="F1722" s="34">
        <v>54.240716447789801</v>
      </c>
      <c r="G1722" t="s">
        <v>462</v>
      </c>
    </row>
    <row r="1723" spans="1:7" x14ac:dyDescent="0.3">
      <c r="A1723">
        <v>1721</v>
      </c>
      <c r="B1723">
        <v>2022</v>
      </c>
      <c r="C1723">
        <v>3</v>
      </c>
      <c r="D1723" t="s">
        <v>516</v>
      </c>
      <c r="E1723" s="40">
        <v>807895918.10077405</v>
      </c>
      <c r="F1723" s="34">
        <v>40.360437558578198</v>
      </c>
      <c r="G1723" t="s">
        <v>462</v>
      </c>
    </row>
    <row r="1724" spans="1:7" x14ac:dyDescent="0.3">
      <c r="A1724">
        <v>1722</v>
      </c>
      <c r="B1724">
        <v>2022</v>
      </c>
      <c r="C1724">
        <v>3</v>
      </c>
      <c r="D1724" t="s">
        <v>517</v>
      </c>
      <c r="E1724" s="40">
        <v>572891135.03383696</v>
      </c>
      <c r="F1724" s="34">
        <v>23.9704168691473</v>
      </c>
      <c r="G1724" t="s">
        <v>462</v>
      </c>
    </row>
    <row r="1725" spans="1:7" x14ac:dyDescent="0.3">
      <c r="A1725">
        <v>1723</v>
      </c>
      <c r="B1725">
        <v>2022</v>
      </c>
      <c r="C1725">
        <v>3</v>
      </c>
      <c r="D1725" t="s">
        <v>518</v>
      </c>
      <c r="E1725" s="40">
        <v>674208960.326653</v>
      </c>
      <c r="F1725" s="34">
        <v>38.055735444407198</v>
      </c>
      <c r="G1725" t="s">
        <v>462</v>
      </c>
    </row>
    <row r="1726" spans="1:7" x14ac:dyDescent="0.3">
      <c r="A1726">
        <v>1724</v>
      </c>
      <c r="B1726">
        <v>2022</v>
      </c>
      <c r="C1726">
        <v>3</v>
      </c>
      <c r="D1726" t="s">
        <v>519</v>
      </c>
      <c r="E1726" s="40">
        <v>6302144122.2382202</v>
      </c>
      <c r="F1726" s="34">
        <v>41.552490580162498</v>
      </c>
      <c r="G1726" t="s">
        <v>462</v>
      </c>
    </row>
    <row r="1727" spans="1:7" x14ac:dyDescent="0.3">
      <c r="A1727">
        <v>1725</v>
      </c>
      <c r="B1727">
        <v>2022</v>
      </c>
      <c r="C1727">
        <v>3</v>
      </c>
      <c r="D1727" t="s">
        <v>520</v>
      </c>
      <c r="E1727" s="40">
        <v>7349764963.0592299</v>
      </c>
      <c r="F1727" s="34">
        <v>32.651047406901696</v>
      </c>
      <c r="G1727" t="s">
        <v>462</v>
      </c>
    </row>
    <row r="1728" spans="1:7" x14ac:dyDescent="0.3">
      <c r="A1728">
        <v>1726</v>
      </c>
      <c r="B1728">
        <v>2022</v>
      </c>
      <c r="C1728">
        <v>3</v>
      </c>
      <c r="D1728" t="s">
        <v>521</v>
      </c>
      <c r="E1728" s="40">
        <v>2807295723.03092</v>
      </c>
      <c r="F1728" s="34">
        <v>27.5223437491296</v>
      </c>
      <c r="G1728" t="s">
        <v>462</v>
      </c>
    </row>
    <row r="1729" spans="1:7" x14ac:dyDescent="0.3">
      <c r="A1729">
        <v>1727</v>
      </c>
      <c r="B1729">
        <v>2022</v>
      </c>
      <c r="C1729">
        <v>3</v>
      </c>
      <c r="D1729" t="s">
        <v>522</v>
      </c>
      <c r="E1729" s="40">
        <v>788418057.77379298</v>
      </c>
      <c r="F1729" s="34">
        <v>16.681527961666699</v>
      </c>
      <c r="G1729" t="s">
        <v>462</v>
      </c>
    </row>
    <row r="1730" spans="1:7" x14ac:dyDescent="0.3">
      <c r="A1730">
        <v>1728</v>
      </c>
      <c r="B1730">
        <v>2022</v>
      </c>
      <c r="C1730">
        <v>3</v>
      </c>
      <c r="D1730" t="s">
        <v>523</v>
      </c>
      <c r="E1730" s="40">
        <v>6157060053.8993101</v>
      </c>
      <c r="F1730" s="34">
        <v>23.511848406014099</v>
      </c>
      <c r="G1730" t="s">
        <v>462</v>
      </c>
    </row>
    <row r="1731" spans="1:7" x14ac:dyDescent="0.3">
      <c r="A1731">
        <v>1729</v>
      </c>
      <c r="B1731">
        <v>2022</v>
      </c>
      <c r="C1731">
        <v>3</v>
      </c>
      <c r="D1731" t="s">
        <v>524</v>
      </c>
      <c r="E1731" s="40">
        <v>1712578914.74523</v>
      </c>
      <c r="F1731" s="34">
        <v>26.336155701050799</v>
      </c>
      <c r="G1731" t="s">
        <v>462</v>
      </c>
    </row>
    <row r="1732" spans="1:7" x14ac:dyDescent="0.3">
      <c r="A1732">
        <v>1730</v>
      </c>
      <c r="B1732">
        <v>2022</v>
      </c>
      <c r="C1732">
        <v>3</v>
      </c>
      <c r="D1732" t="s">
        <v>525</v>
      </c>
      <c r="E1732" s="40">
        <v>1304389226.7879901</v>
      </c>
      <c r="F1732" s="34">
        <v>22.209860948289901</v>
      </c>
      <c r="G1732" t="s">
        <v>462</v>
      </c>
    </row>
    <row r="1733" spans="1:7" x14ac:dyDescent="0.3">
      <c r="A1733">
        <v>1731</v>
      </c>
      <c r="B1733">
        <v>2022</v>
      </c>
      <c r="C1733">
        <v>3</v>
      </c>
      <c r="D1733" t="s">
        <v>526</v>
      </c>
      <c r="E1733" s="40">
        <v>1050405127.63638</v>
      </c>
      <c r="F1733" s="34">
        <v>24.049488164708698</v>
      </c>
      <c r="G1733" t="s">
        <v>462</v>
      </c>
    </row>
    <row r="1734" spans="1:7" x14ac:dyDescent="0.3">
      <c r="A1734">
        <v>1732</v>
      </c>
      <c r="B1734">
        <v>2022</v>
      </c>
      <c r="C1734">
        <v>3</v>
      </c>
      <c r="D1734" t="s">
        <v>527</v>
      </c>
      <c r="E1734" s="40">
        <v>4109588598.75948</v>
      </c>
      <c r="F1734" s="34">
        <v>31.658118052050799</v>
      </c>
      <c r="G1734" t="s">
        <v>462</v>
      </c>
    </row>
    <row r="1735" spans="1:7" x14ac:dyDescent="0.3">
      <c r="A1735">
        <v>1733</v>
      </c>
      <c r="B1735">
        <v>2022</v>
      </c>
      <c r="C1735">
        <v>3</v>
      </c>
      <c r="D1735" t="s">
        <v>528</v>
      </c>
      <c r="E1735" s="40">
        <v>187712077.197236</v>
      </c>
      <c r="F1735" s="34">
        <v>15.7672215790318</v>
      </c>
      <c r="G1735" t="s">
        <v>462</v>
      </c>
    </row>
    <row r="1736" spans="1:7" x14ac:dyDescent="0.3">
      <c r="A1736">
        <v>1734</v>
      </c>
      <c r="B1736">
        <v>2022</v>
      </c>
      <c r="C1736">
        <v>4</v>
      </c>
      <c r="D1736" t="s">
        <v>495</v>
      </c>
      <c r="E1736" s="40">
        <v>538829451.73819995</v>
      </c>
      <c r="F1736" s="34">
        <v>242.755227674038</v>
      </c>
      <c r="G1736" t="s">
        <v>462</v>
      </c>
    </row>
    <row r="1737" spans="1:7" x14ac:dyDescent="0.3">
      <c r="A1737">
        <v>1735</v>
      </c>
      <c r="B1737">
        <v>2022</v>
      </c>
      <c r="C1737">
        <v>4</v>
      </c>
      <c r="D1737" t="s">
        <v>496</v>
      </c>
      <c r="E1737" s="40">
        <v>329669436.07159501</v>
      </c>
      <c r="F1737" s="34">
        <v>164.9349589693</v>
      </c>
      <c r="G1737" t="s">
        <v>462</v>
      </c>
    </row>
    <row r="1738" spans="1:7" x14ac:dyDescent="0.3">
      <c r="A1738">
        <v>1736</v>
      </c>
      <c r="B1738">
        <v>2022</v>
      </c>
      <c r="C1738">
        <v>4</v>
      </c>
      <c r="D1738" t="s">
        <v>497</v>
      </c>
      <c r="E1738" s="40">
        <v>477600716.67271</v>
      </c>
      <c r="F1738" s="34">
        <v>174.17467200893299</v>
      </c>
      <c r="G1738" t="s">
        <v>462</v>
      </c>
    </row>
    <row r="1739" spans="1:7" x14ac:dyDescent="0.3">
      <c r="A1739">
        <v>1737</v>
      </c>
      <c r="B1739">
        <v>2022</v>
      </c>
      <c r="C1739">
        <v>4</v>
      </c>
      <c r="D1739" t="s">
        <v>498</v>
      </c>
      <c r="E1739" s="40">
        <v>257796283.745581</v>
      </c>
      <c r="F1739" s="34">
        <v>144.41225346273399</v>
      </c>
      <c r="G1739" t="s">
        <v>462</v>
      </c>
    </row>
    <row r="1740" spans="1:7" x14ac:dyDescent="0.3">
      <c r="A1740">
        <v>1738</v>
      </c>
      <c r="B1740">
        <v>2022</v>
      </c>
      <c r="C1740">
        <v>4</v>
      </c>
      <c r="D1740" t="s">
        <v>499</v>
      </c>
      <c r="E1740" s="40">
        <v>833128860.04000998</v>
      </c>
      <c r="F1740" s="34">
        <v>138.59304317777699</v>
      </c>
      <c r="G1740" t="s">
        <v>462</v>
      </c>
    </row>
    <row r="1741" spans="1:7" x14ac:dyDescent="0.3">
      <c r="A1741">
        <v>1739</v>
      </c>
      <c r="B1741">
        <v>2022</v>
      </c>
      <c r="C1741">
        <v>4</v>
      </c>
      <c r="D1741" t="s">
        <v>500</v>
      </c>
      <c r="E1741" s="40">
        <v>700835369.21509898</v>
      </c>
      <c r="F1741" s="34">
        <v>112.857210359907</v>
      </c>
      <c r="G1741" t="s">
        <v>462</v>
      </c>
    </row>
    <row r="1742" spans="1:7" x14ac:dyDescent="0.3">
      <c r="A1742">
        <v>1740</v>
      </c>
      <c r="B1742">
        <v>2022</v>
      </c>
      <c r="C1742">
        <v>4</v>
      </c>
      <c r="D1742" t="s">
        <v>501</v>
      </c>
      <c r="E1742" s="40">
        <v>1795071606.8408</v>
      </c>
      <c r="F1742" s="34">
        <v>94.630333091438104</v>
      </c>
      <c r="G1742" t="s">
        <v>462</v>
      </c>
    </row>
    <row r="1743" spans="1:7" x14ac:dyDescent="0.3">
      <c r="A1743">
        <v>1741</v>
      </c>
      <c r="B1743">
        <v>2022</v>
      </c>
      <c r="C1743">
        <v>4</v>
      </c>
      <c r="D1743" t="s">
        <v>502</v>
      </c>
      <c r="E1743" s="40">
        <v>10046150688.1397</v>
      </c>
      <c r="F1743" s="34">
        <v>103.415089228987</v>
      </c>
      <c r="G1743" t="s">
        <v>462</v>
      </c>
    </row>
    <row r="1744" spans="1:7" x14ac:dyDescent="0.3">
      <c r="A1744">
        <v>1742</v>
      </c>
      <c r="B1744">
        <v>2022</v>
      </c>
      <c r="C1744">
        <v>4</v>
      </c>
      <c r="D1744" t="s">
        <v>503</v>
      </c>
      <c r="E1744" s="40">
        <v>3161364612.4783401</v>
      </c>
      <c r="F1744" s="34">
        <v>102.412516408446</v>
      </c>
      <c r="G1744" t="s">
        <v>462</v>
      </c>
    </row>
    <row r="1745" spans="1:7" x14ac:dyDescent="0.3">
      <c r="A1745">
        <v>1743</v>
      </c>
      <c r="B1745">
        <v>2022</v>
      </c>
      <c r="C1745">
        <v>4</v>
      </c>
      <c r="D1745" t="s">
        <v>504</v>
      </c>
      <c r="E1745" s="40">
        <v>314580284.56420898</v>
      </c>
      <c r="F1745" s="34">
        <v>267.96285362207902</v>
      </c>
      <c r="G1745" t="s">
        <v>462</v>
      </c>
    </row>
    <row r="1746" spans="1:7" x14ac:dyDescent="0.3">
      <c r="A1746">
        <v>1744</v>
      </c>
      <c r="B1746">
        <v>2022</v>
      </c>
      <c r="C1746">
        <v>4</v>
      </c>
      <c r="D1746" t="s">
        <v>505</v>
      </c>
      <c r="E1746" s="40">
        <v>396913777.44862098</v>
      </c>
      <c r="F1746" s="34">
        <v>169.15127315352601</v>
      </c>
      <c r="G1746" t="s">
        <v>462</v>
      </c>
    </row>
    <row r="1747" spans="1:7" x14ac:dyDescent="0.3">
      <c r="A1747">
        <v>1745</v>
      </c>
      <c r="B1747">
        <v>2022</v>
      </c>
      <c r="C1747">
        <v>4</v>
      </c>
      <c r="D1747" t="s">
        <v>506</v>
      </c>
      <c r="E1747" s="40">
        <v>811283882.05878198</v>
      </c>
      <c r="F1747" s="34">
        <v>172.488542022247</v>
      </c>
      <c r="G1747" t="s">
        <v>462</v>
      </c>
    </row>
    <row r="1748" spans="1:7" x14ac:dyDescent="0.3">
      <c r="A1748">
        <v>1746</v>
      </c>
      <c r="B1748">
        <v>2022</v>
      </c>
      <c r="C1748">
        <v>4</v>
      </c>
      <c r="D1748" t="s">
        <v>507</v>
      </c>
      <c r="E1748" s="40">
        <v>827356563.50408602</v>
      </c>
      <c r="F1748" s="34">
        <v>154.55630752512201</v>
      </c>
      <c r="G1748" t="s">
        <v>462</v>
      </c>
    </row>
    <row r="1749" spans="1:7" x14ac:dyDescent="0.3">
      <c r="A1749">
        <v>1747</v>
      </c>
      <c r="B1749">
        <v>2022</v>
      </c>
      <c r="C1749">
        <v>4</v>
      </c>
      <c r="D1749" t="s">
        <v>508</v>
      </c>
      <c r="E1749" s="40">
        <v>4220946584.3996902</v>
      </c>
      <c r="F1749" s="34">
        <v>117.194317368515</v>
      </c>
      <c r="G1749" t="s">
        <v>462</v>
      </c>
    </row>
    <row r="1750" spans="1:7" x14ac:dyDescent="0.3">
      <c r="A1750">
        <v>1748</v>
      </c>
      <c r="B1750">
        <v>2022</v>
      </c>
      <c r="C1750">
        <v>4</v>
      </c>
      <c r="D1750" t="s">
        <v>509</v>
      </c>
      <c r="E1750" s="40">
        <v>2959607197.2367201</v>
      </c>
      <c r="F1750" s="34">
        <v>105.45274012861201</v>
      </c>
      <c r="G1750" t="s">
        <v>462</v>
      </c>
    </row>
    <row r="1751" spans="1:7" x14ac:dyDescent="0.3">
      <c r="A1751">
        <v>1749</v>
      </c>
      <c r="B1751">
        <v>2022</v>
      </c>
      <c r="C1751">
        <v>4</v>
      </c>
      <c r="D1751" t="s">
        <v>511</v>
      </c>
      <c r="E1751" s="40">
        <v>2510603854.2291598</v>
      </c>
      <c r="F1751" s="34">
        <v>55.486417854291197</v>
      </c>
      <c r="G1751" t="s">
        <v>462</v>
      </c>
    </row>
    <row r="1752" spans="1:7" x14ac:dyDescent="0.3">
      <c r="A1752">
        <v>1750</v>
      </c>
      <c r="B1752">
        <v>2022</v>
      </c>
      <c r="C1752">
        <v>4</v>
      </c>
      <c r="D1752" t="s">
        <v>512</v>
      </c>
      <c r="E1752" s="40">
        <v>926083821.65156698</v>
      </c>
      <c r="F1752" s="34">
        <v>75.579875115713904</v>
      </c>
      <c r="G1752" t="s">
        <v>462</v>
      </c>
    </row>
    <row r="1753" spans="1:7" x14ac:dyDescent="0.3">
      <c r="A1753">
        <v>1751</v>
      </c>
      <c r="B1753">
        <v>2022</v>
      </c>
      <c r="C1753">
        <v>4</v>
      </c>
      <c r="D1753" t="s">
        <v>513</v>
      </c>
      <c r="E1753" s="40">
        <v>632285103.81478095</v>
      </c>
      <c r="F1753" s="34">
        <v>116.41497084060499</v>
      </c>
      <c r="G1753" t="s">
        <v>462</v>
      </c>
    </row>
    <row r="1754" spans="1:7" x14ac:dyDescent="0.3">
      <c r="A1754">
        <v>1752</v>
      </c>
      <c r="B1754">
        <v>2022</v>
      </c>
      <c r="C1754">
        <v>4</v>
      </c>
      <c r="E1754" s="40">
        <v>170397351.73281899</v>
      </c>
      <c r="F1754" s="34">
        <v>88.0323461697038</v>
      </c>
      <c r="G1754" t="s">
        <v>462</v>
      </c>
    </row>
    <row r="1755" spans="1:7" x14ac:dyDescent="0.3">
      <c r="A1755">
        <v>1753</v>
      </c>
      <c r="B1755">
        <v>2022</v>
      </c>
      <c r="C1755">
        <v>4</v>
      </c>
      <c r="D1755" t="s">
        <v>514</v>
      </c>
      <c r="E1755" s="40">
        <v>892140772.56039798</v>
      </c>
      <c r="F1755" s="34">
        <v>123.300537741631</v>
      </c>
      <c r="G1755" t="s">
        <v>462</v>
      </c>
    </row>
    <row r="1756" spans="1:7" x14ac:dyDescent="0.3">
      <c r="A1756">
        <v>1754</v>
      </c>
      <c r="B1756">
        <v>2022</v>
      </c>
      <c r="C1756">
        <v>4</v>
      </c>
      <c r="D1756" t="s">
        <v>515</v>
      </c>
      <c r="E1756" s="40">
        <v>879882403.52739799</v>
      </c>
      <c r="F1756" s="34">
        <v>141.60117469603699</v>
      </c>
      <c r="G1756" t="s">
        <v>462</v>
      </c>
    </row>
    <row r="1757" spans="1:7" x14ac:dyDescent="0.3">
      <c r="A1757">
        <v>1755</v>
      </c>
      <c r="B1757">
        <v>2022</v>
      </c>
      <c r="C1757">
        <v>4</v>
      </c>
      <c r="D1757" t="s">
        <v>516</v>
      </c>
      <c r="E1757" s="40">
        <v>807895918.10077405</v>
      </c>
      <c r="F1757" s="34">
        <v>152.54527986365599</v>
      </c>
      <c r="G1757" t="s">
        <v>462</v>
      </c>
    </row>
    <row r="1758" spans="1:7" x14ac:dyDescent="0.3">
      <c r="A1758">
        <v>1756</v>
      </c>
      <c r="B1758">
        <v>2022</v>
      </c>
      <c r="C1758">
        <v>4</v>
      </c>
      <c r="D1758" t="s">
        <v>517</v>
      </c>
      <c r="E1758" s="40">
        <v>572891135.03383696</v>
      </c>
      <c r="F1758" s="34">
        <v>144.019725262067</v>
      </c>
      <c r="G1758" t="s">
        <v>462</v>
      </c>
    </row>
    <row r="1759" spans="1:7" x14ac:dyDescent="0.3">
      <c r="A1759">
        <v>1757</v>
      </c>
      <c r="B1759">
        <v>2022</v>
      </c>
      <c r="C1759">
        <v>4</v>
      </c>
      <c r="D1759" t="s">
        <v>518</v>
      </c>
      <c r="E1759" s="40">
        <v>674208960.326653</v>
      </c>
      <c r="F1759" s="34">
        <v>160.83311382645999</v>
      </c>
      <c r="G1759" t="s">
        <v>462</v>
      </c>
    </row>
    <row r="1760" spans="1:7" x14ac:dyDescent="0.3">
      <c r="A1760">
        <v>1758</v>
      </c>
      <c r="B1760">
        <v>2022</v>
      </c>
      <c r="C1760">
        <v>4</v>
      </c>
      <c r="D1760" t="s">
        <v>519</v>
      </c>
      <c r="E1760" s="40">
        <v>6302144122.2382202</v>
      </c>
      <c r="F1760" s="34">
        <v>111.085560778211</v>
      </c>
      <c r="G1760" t="s">
        <v>462</v>
      </c>
    </row>
    <row r="1761" spans="1:7" x14ac:dyDescent="0.3">
      <c r="A1761">
        <v>1759</v>
      </c>
      <c r="B1761">
        <v>2022</v>
      </c>
      <c r="C1761">
        <v>4</v>
      </c>
      <c r="D1761" t="s">
        <v>520</v>
      </c>
      <c r="E1761" s="40">
        <v>7349764963.0592299</v>
      </c>
      <c r="F1761" s="34">
        <v>79.958390326488797</v>
      </c>
      <c r="G1761" t="s">
        <v>462</v>
      </c>
    </row>
    <row r="1762" spans="1:7" x14ac:dyDescent="0.3">
      <c r="A1762">
        <v>1760</v>
      </c>
      <c r="B1762">
        <v>2022</v>
      </c>
      <c r="C1762">
        <v>4</v>
      </c>
      <c r="D1762" t="s">
        <v>521</v>
      </c>
      <c r="E1762" s="40">
        <v>2807295723.03092</v>
      </c>
      <c r="F1762" s="34">
        <v>125.413978131124</v>
      </c>
      <c r="G1762" t="s">
        <v>462</v>
      </c>
    </row>
    <row r="1763" spans="1:7" x14ac:dyDescent="0.3">
      <c r="A1763">
        <v>1761</v>
      </c>
      <c r="B1763">
        <v>2022</v>
      </c>
      <c r="C1763">
        <v>4</v>
      </c>
      <c r="D1763" t="s">
        <v>522</v>
      </c>
      <c r="E1763" s="40">
        <v>788418057.77379298</v>
      </c>
      <c r="F1763" s="34">
        <v>118.953322811476</v>
      </c>
      <c r="G1763" t="s">
        <v>462</v>
      </c>
    </row>
    <row r="1764" spans="1:7" x14ac:dyDescent="0.3">
      <c r="A1764">
        <v>1762</v>
      </c>
      <c r="B1764">
        <v>2022</v>
      </c>
      <c r="C1764">
        <v>4</v>
      </c>
      <c r="D1764" t="s">
        <v>523</v>
      </c>
      <c r="E1764" s="40">
        <v>6157060053.8993101</v>
      </c>
      <c r="F1764" s="34">
        <v>105.17292911050301</v>
      </c>
      <c r="G1764" t="s">
        <v>462</v>
      </c>
    </row>
    <row r="1765" spans="1:7" x14ac:dyDescent="0.3">
      <c r="A1765">
        <v>1763</v>
      </c>
      <c r="B1765">
        <v>2022</v>
      </c>
      <c r="C1765">
        <v>4</v>
      </c>
      <c r="D1765" t="s">
        <v>524</v>
      </c>
      <c r="E1765" s="40">
        <v>1712578914.74523</v>
      </c>
      <c r="F1765" s="34">
        <v>99.487049565856495</v>
      </c>
      <c r="G1765" t="s">
        <v>462</v>
      </c>
    </row>
    <row r="1766" spans="1:7" x14ac:dyDescent="0.3">
      <c r="A1766">
        <v>1764</v>
      </c>
      <c r="B1766">
        <v>2022</v>
      </c>
      <c r="C1766">
        <v>4</v>
      </c>
      <c r="D1766" t="s">
        <v>525</v>
      </c>
      <c r="E1766" s="40">
        <v>1304389226.7879901</v>
      </c>
      <c r="F1766" s="34">
        <v>121.179758639111</v>
      </c>
      <c r="G1766" t="s">
        <v>462</v>
      </c>
    </row>
    <row r="1767" spans="1:7" x14ac:dyDescent="0.3">
      <c r="A1767">
        <v>1765</v>
      </c>
      <c r="B1767">
        <v>2022</v>
      </c>
      <c r="C1767">
        <v>4</v>
      </c>
      <c r="D1767" t="s">
        <v>526</v>
      </c>
      <c r="E1767" s="40">
        <v>1050405127.63638</v>
      </c>
      <c r="F1767" s="34">
        <v>146.25727045613499</v>
      </c>
      <c r="G1767" t="s">
        <v>462</v>
      </c>
    </row>
    <row r="1768" spans="1:7" x14ac:dyDescent="0.3">
      <c r="A1768">
        <v>1766</v>
      </c>
      <c r="B1768">
        <v>2022</v>
      </c>
      <c r="C1768">
        <v>4</v>
      </c>
      <c r="D1768" t="s">
        <v>527</v>
      </c>
      <c r="E1768" s="40">
        <v>4109588598.75948</v>
      </c>
      <c r="F1768" s="34">
        <v>178.652485734507</v>
      </c>
      <c r="G1768" t="s">
        <v>462</v>
      </c>
    </row>
    <row r="1769" spans="1:7" x14ac:dyDescent="0.3">
      <c r="A1769">
        <v>1767</v>
      </c>
      <c r="B1769">
        <v>2022</v>
      </c>
      <c r="C1769">
        <v>4</v>
      </c>
      <c r="D1769" t="s">
        <v>528</v>
      </c>
      <c r="E1769" s="40">
        <v>187712077.197236</v>
      </c>
      <c r="F1769" s="34">
        <v>187.653043248968</v>
      </c>
      <c r="G1769" t="s">
        <v>462</v>
      </c>
    </row>
    <row r="1770" spans="1:7" x14ac:dyDescent="0.3">
      <c r="A1770">
        <v>1768</v>
      </c>
      <c r="B1770">
        <v>2022</v>
      </c>
      <c r="C1770">
        <v>5</v>
      </c>
      <c r="D1770" t="s">
        <v>495</v>
      </c>
      <c r="E1770" s="40">
        <v>538829451.73819995</v>
      </c>
      <c r="F1770" s="34">
        <v>120.875326503525</v>
      </c>
      <c r="G1770" t="s">
        <v>462</v>
      </c>
    </row>
    <row r="1771" spans="1:7" x14ac:dyDescent="0.3">
      <c r="A1771">
        <v>1769</v>
      </c>
      <c r="B1771">
        <v>2022</v>
      </c>
      <c r="C1771">
        <v>5</v>
      </c>
      <c r="D1771" t="s">
        <v>496</v>
      </c>
      <c r="E1771" s="40">
        <v>329669436.07159501</v>
      </c>
      <c r="F1771" s="34">
        <v>76.022911851733397</v>
      </c>
      <c r="G1771" t="s">
        <v>462</v>
      </c>
    </row>
    <row r="1772" spans="1:7" x14ac:dyDescent="0.3">
      <c r="A1772">
        <v>1770</v>
      </c>
      <c r="B1772">
        <v>2022</v>
      </c>
      <c r="C1772">
        <v>5</v>
      </c>
      <c r="D1772" t="s">
        <v>497</v>
      </c>
      <c r="E1772" s="40">
        <v>477600716.67271</v>
      </c>
      <c r="F1772" s="34">
        <v>85.989147605766604</v>
      </c>
      <c r="G1772" t="s">
        <v>462</v>
      </c>
    </row>
    <row r="1773" spans="1:7" x14ac:dyDescent="0.3">
      <c r="A1773">
        <v>1771</v>
      </c>
      <c r="B1773">
        <v>2022</v>
      </c>
      <c r="C1773">
        <v>5</v>
      </c>
      <c r="D1773" t="s">
        <v>498</v>
      </c>
      <c r="E1773" s="40">
        <v>257796283.745581</v>
      </c>
      <c r="F1773" s="34">
        <v>66.701853577259698</v>
      </c>
      <c r="G1773" t="s">
        <v>462</v>
      </c>
    </row>
    <row r="1774" spans="1:7" x14ac:dyDescent="0.3">
      <c r="A1774">
        <v>1772</v>
      </c>
      <c r="B1774">
        <v>2022</v>
      </c>
      <c r="C1774">
        <v>5</v>
      </c>
      <c r="D1774" t="s">
        <v>499</v>
      </c>
      <c r="E1774" s="40">
        <v>833128860.04000998</v>
      </c>
      <c r="F1774" s="34">
        <v>62.673627732853902</v>
      </c>
      <c r="G1774" t="s">
        <v>462</v>
      </c>
    </row>
    <row r="1775" spans="1:7" x14ac:dyDescent="0.3">
      <c r="A1775">
        <v>1773</v>
      </c>
      <c r="B1775">
        <v>2022</v>
      </c>
      <c r="C1775">
        <v>5</v>
      </c>
      <c r="D1775" t="s">
        <v>500</v>
      </c>
      <c r="E1775" s="40">
        <v>700835369.21509898</v>
      </c>
      <c r="F1775" s="34">
        <v>55.203771099184202</v>
      </c>
      <c r="G1775" t="s">
        <v>462</v>
      </c>
    </row>
    <row r="1776" spans="1:7" x14ac:dyDescent="0.3">
      <c r="A1776">
        <v>1774</v>
      </c>
      <c r="B1776">
        <v>2022</v>
      </c>
      <c r="C1776">
        <v>5</v>
      </c>
      <c r="D1776" t="s">
        <v>501</v>
      </c>
      <c r="E1776" s="40">
        <v>1795071606.8408</v>
      </c>
      <c r="F1776" s="34">
        <v>35.447941944007098</v>
      </c>
      <c r="G1776" t="s">
        <v>462</v>
      </c>
    </row>
    <row r="1777" spans="1:7" x14ac:dyDescent="0.3">
      <c r="A1777">
        <v>1775</v>
      </c>
      <c r="B1777">
        <v>2022</v>
      </c>
      <c r="C1777">
        <v>5</v>
      </c>
      <c r="D1777" t="s">
        <v>502</v>
      </c>
      <c r="E1777" s="40">
        <v>10046150688.1397</v>
      </c>
      <c r="F1777" s="34">
        <v>19.204890526628901</v>
      </c>
      <c r="G1777" t="s">
        <v>462</v>
      </c>
    </row>
    <row r="1778" spans="1:7" x14ac:dyDescent="0.3">
      <c r="A1778">
        <v>1776</v>
      </c>
      <c r="B1778">
        <v>2022</v>
      </c>
      <c r="C1778">
        <v>5</v>
      </c>
      <c r="D1778" t="s">
        <v>503</v>
      </c>
      <c r="E1778" s="40">
        <v>3161364612.4783401</v>
      </c>
      <c r="F1778" s="34">
        <v>22.4499150102668</v>
      </c>
      <c r="G1778" t="s">
        <v>462</v>
      </c>
    </row>
    <row r="1779" spans="1:7" x14ac:dyDescent="0.3">
      <c r="A1779">
        <v>1777</v>
      </c>
      <c r="B1779">
        <v>2022</v>
      </c>
      <c r="C1779">
        <v>5</v>
      </c>
      <c r="D1779" t="s">
        <v>504</v>
      </c>
      <c r="E1779" s="40">
        <v>314580284.56420898</v>
      </c>
      <c r="F1779" s="34">
        <v>109.041696976217</v>
      </c>
      <c r="G1779" t="s">
        <v>462</v>
      </c>
    </row>
    <row r="1780" spans="1:7" x14ac:dyDescent="0.3">
      <c r="A1780">
        <v>1778</v>
      </c>
      <c r="B1780">
        <v>2022</v>
      </c>
      <c r="C1780">
        <v>5</v>
      </c>
      <c r="D1780" t="s">
        <v>505</v>
      </c>
      <c r="E1780" s="40">
        <v>396913777.44862098</v>
      </c>
      <c r="F1780" s="34">
        <v>72.077027670792106</v>
      </c>
      <c r="G1780" t="s">
        <v>462</v>
      </c>
    </row>
    <row r="1781" spans="1:7" x14ac:dyDescent="0.3">
      <c r="A1781">
        <v>1779</v>
      </c>
      <c r="B1781">
        <v>2022</v>
      </c>
      <c r="C1781">
        <v>5</v>
      </c>
      <c r="D1781" t="s">
        <v>506</v>
      </c>
      <c r="E1781" s="40">
        <v>811283882.05878198</v>
      </c>
      <c r="F1781" s="34">
        <v>32.2258253546078</v>
      </c>
      <c r="G1781" t="s">
        <v>462</v>
      </c>
    </row>
    <row r="1782" spans="1:7" x14ac:dyDescent="0.3">
      <c r="A1782">
        <v>1780</v>
      </c>
      <c r="B1782">
        <v>2022</v>
      </c>
      <c r="C1782">
        <v>5</v>
      </c>
      <c r="D1782" t="s">
        <v>507</v>
      </c>
      <c r="E1782" s="40">
        <v>827356563.50408602</v>
      </c>
      <c r="F1782" s="34">
        <v>22.677416704867301</v>
      </c>
      <c r="G1782" t="s">
        <v>462</v>
      </c>
    </row>
    <row r="1783" spans="1:7" x14ac:dyDescent="0.3">
      <c r="A1783">
        <v>1781</v>
      </c>
      <c r="B1783">
        <v>2022</v>
      </c>
      <c r="C1783">
        <v>5</v>
      </c>
      <c r="D1783" t="s">
        <v>508</v>
      </c>
      <c r="E1783" s="40">
        <v>4220946584.3996902</v>
      </c>
      <c r="F1783" s="34">
        <v>19.679324831353899</v>
      </c>
      <c r="G1783" t="s">
        <v>462</v>
      </c>
    </row>
    <row r="1784" spans="1:7" x14ac:dyDescent="0.3">
      <c r="A1784">
        <v>1782</v>
      </c>
      <c r="B1784">
        <v>2022</v>
      </c>
      <c r="C1784">
        <v>5</v>
      </c>
      <c r="D1784" t="s">
        <v>509</v>
      </c>
      <c r="E1784" s="40">
        <v>2959607197.2367201</v>
      </c>
      <c r="F1784" s="34">
        <v>120.078857731243</v>
      </c>
      <c r="G1784" t="s">
        <v>462</v>
      </c>
    </row>
    <row r="1785" spans="1:7" x14ac:dyDescent="0.3">
      <c r="A1785">
        <v>1783</v>
      </c>
      <c r="B1785">
        <v>2022</v>
      </c>
      <c r="C1785">
        <v>5</v>
      </c>
      <c r="D1785" t="s">
        <v>511</v>
      </c>
      <c r="E1785" s="40">
        <v>2510603854.2291598</v>
      </c>
      <c r="F1785" s="34">
        <v>29.790541287351299</v>
      </c>
      <c r="G1785" t="s">
        <v>462</v>
      </c>
    </row>
    <row r="1786" spans="1:7" x14ac:dyDescent="0.3">
      <c r="A1786">
        <v>1784</v>
      </c>
      <c r="B1786">
        <v>2022</v>
      </c>
      <c r="C1786">
        <v>5</v>
      </c>
      <c r="D1786" t="s">
        <v>512</v>
      </c>
      <c r="E1786" s="40">
        <v>926083821.65156698</v>
      </c>
      <c r="F1786" s="34">
        <v>16.965224560952901</v>
      </c>
      <c r="G1786" t="s">
        <v>462</v>
      </c>
    </row>
    <row r="1787" spans="1:7" x14ac:dyDescent="0.3">
      <c r="A1787">
        <v>1785</v>
      </c>
      <c r="B1787">
        <v>2022</v>
      </c>
      <c r="C1787">
        <v>5</v>
      </c>
      <c r="D1787" t="s">
        <v>513</v>
      </c>
      <c r="E1787" s="40">
        <v>632285103.81478095</v>
      </c>
      <c r="F1787" s="34">
        <v>209.44717268759899</v>
      </c>
      <c r="G1787" t="s">
        <v>462</v>
      </c>
    </row>
    <row r="1788" spans="1:7" x14ac:dyDescent="0.3">
      <c r="A1788">
        <v>1786</v>
      </c>
      <c r="B1788">
        <v>2022</v>
      </c>
      <c r="C1788">
        <v>5</v>
      </c>
      <c r="E1788" s="40">
        <v>170397351.73281899</v>
      </c>
      <c r="F1788" s="34">
        <v>10.8426747805382</v>
      </c>
      <c r="G1788" t="s">
        <v>462</v>
      </c>
    </row>
    <row r="1789" spans="1:7" x14ac:dyDescent="0.3">
      <c r="A1789">
        <v>1787</v>
      </c>
      <c r="B1789">
        <v>2022</v>
      </c>
      <c r="C1789">
        <v>5</v>
      </c>
      <c r="D1789" t="s">
        <v>514</v>
      </c>
      <c r="E1789" s="40">
        <v>892140772.56039798</v>
      </c>
      <c r="F1789" s="34">
        <v>31.868324248732598</v>
      </c>
      <c r="G1789" t="s">
        <v>462</v>
      </c>
    </row>
    <row r="1790" spans="1:7" x14ac:dyDescent="0.3">
      <c r="A1790">
        <v>1788</v>
      </c>
      <c r="B1790">
        <v>2022</v>
      </c>
      <c r="C1790">
        <v>5</v>
      </c>
      <c r="D1790" t="s">
        <v>515</v>
      </c>
      <c r="E1790" s="40">
        <v>879882403.52739799</v>
      </c>
      <c r="F1790" s="34">
        <v>25.6858575344881</v>
      </c>
      <c r="G1790" t="s">
        <v>462</v>
      </c>
    </row>
    <row r="1791" spans="1:7" x14ac:dyDescent="0.3">
      <c r="A1791">
        <v>1789</v>
      </c>
      <c r="B1791">
        <v>2022</v>
      </c>
      <c r="C1791">
        <v>5</v>
      </c>
      <c r="D1791" t="s">
        <v>516</v>
      </c>
      <c r="E1791" s="40">
        <v>807895918.10077405</v>
      </c>
      <c r="F1791" s="34">
        <v>24.9395183609744</v>
      </c>
      <c r="G1791" t="s">
        <v>462</v>
      </c>
    </row>
    <row r="1792" spans="1:7" x14ac:dyDescent="0.3">
      <c r="A1792">
        <v>1790</v>
      </c>
      <c r="B1792">
        <v>2022</v>
      </c>
      <c r="C1792">
        <v>5</v>
      </c>
      <c r="D1792" t="s">
        <v>517</v>
      </c>
      <c r="E1792" s="40">
        <v>572891135.03383696</v>
      </c>
      <c r="F1792" s="34">
        <v>19.014046958610798</v>
      </c>
      <c r="G1792" t="s">
        <v>462</v>
      </c>
    </row>
    <row r="1793" spans="1:7" x14ac:dyDescent="0.3">
      <c r="A1793">
        <v>1791</v>
      </c>
      <c r="B1793">
        <v>2022</v>
      </c>
      <c r="C1793">
        <v>5</v>
      </c>
      <c r="D1793" t="s">
        <v>518</v>
      </c>
      <c r="E1793" s="40">
        <v>674208960.326653</v>
      </c>
      <c r="F1793" s="34">
        <v>24.8061198324021</v>
      </c>
      <c r="G1793" t="s">
        <v>462</v>
      </c>
    </row>
    <row r="1794" spans="1:7" x14ac:dyDescent="0.3">
      <c r="A1794">
        <v>1792</v>
      </c>
      <c r="B1794">
        <v>2022</v>
      </c>
      <c r="C1794">
        <v>5</v>
      </c>
      <c r="D1794" t="s">
        <v>519</v>
      </c>
      <c r="E1794" s="40">
        <v>6302144122.2382202</v>
      </c>
      <c r="F1794" s="34">
        <v>20.953718345306001</v>
      </c>
      <c r="G1794" t="s">
        <v>462</v>
      </c>
    </row>
    <row r="1795" spans="1:7" x14ac:dyDescent="0.3">
      <c r="A1795">
        <v>1793</v>
      </c>
      <c r="B1795">
        <v>2022</v>
      </c>
      <c r="C1795">
        <v>5</v>
      </c>
      <c r="D1795" t="s">
        <v>520</v>
      </c>
      <c r="E1795" s="40">
        <v>7349764963.0592299</v>
      </c>
      <c r="F1795" s="34">
        <v>84.590945222020395</v>
      </c>
      <c r="G1795" t="s">
        <v>462</v>
      </c>
    </row>
    <row r="1796" spans="1:7" x14ac:dyDescent="0.3">
      <c r="A1796">
        <v>1794</v>
      </c>
      <c r="B1796">
        <v>2022</v>
      </c>
      <c r="C1796">
        <v>5</v>
      </c>
      <c r="D1796" t="s">
        <v>521</v>
      </c>
      <c r="E1796" s="40">
        <v>2807295723.03092</v>
      </c>
      <c r="F1796" s="34">
        <v>30.044411253088501</v>
      </c>
      <c r="G1796" t="s">
        <v>462</v>
      </c>
    </row>
    <row r="1797" spans="1:7" x14ac:dyDescent="0.3">
      <c r="A1797">
        <v>1795</v>
      </c>
      <c r="B1797">
        <v>2022</v>
      </c>
      <c r="C1797">
        <v>5</v>
      </c>
      <c r="D1797" t="s">
        <v>522</v>
      </c>
      <c r="E1797" s="40">
        <v>788418057.77379298</v>
      </c>
      <c r="F1797" s="34">
        <v>286.41578597805801</v>
      </c>
      <c r="G1797" t="s">
        <v>462</v>
      </c>
    </row>
    <row r="1798" spans="1:7" x14ac:dyDescent="0.3">
      <c r="A1798">
        <v>1796</v>
      </c>
      <c r="B1798">
        <v>2022</v>
      </c>
      <c r="C1798">
        <v>5</v>
      </c>
      <c r="D1798" t="s">
        <v>523</v>
      </c>
      <c r="E1798" s="40">
        <v>6157060053.8993101</v>
      </c>
      <c r="F1798" s="34">
        <v>49.9372422892869</v>
      </c>
      <c r="G1798" t="s">
        <v>462</v>
      </c>
    </row>
    <row r="1799" spans="1:7" x14ac:dyDescent="0.3">
      <c r="A1799">
        <v>1797</v>
      </c>
      <c r="B1799">
        <v>2022</v>
      </c>
      <c r="C1799">
        <v>5</v>
      </c>
      <c r="D1799" t="s">
        <v>524</v>
      </c>
      <c r="E1799" s="40">
        <v>1712578914.74523</v>
      </c>
      <c r="F1799" s="34">
        <v>130.74526787353599</v>
      </c>
      <c r="G1799" t="s">
        <v>462</v>
      </c>
    </row>
    <row r="1800" spans="1:7" x14ac:dyDescent="0.3">
      <c r="A1800">
        <v>1798</v>
      </c>
      <c r="B1800">
        <v>2022</v>
      </c>
      <c r="C1800">
        <v>5</v>
      </c>
      <c r="D1800" t="s">
        <v>525</v>
      </c>
      <c r="E1800" s="40">
        <v>1304389226.7879901</v>
      </c>
      <c r="F1800" s="34">
        <v>201.902492527833</v>
      </c>
      <c r="G1800" t="s">
        <v>462</v>
      </c>
    </row>
    <row r="1801" spans="1:7" x14ac:dyDescent="0.3">
      <c r="A1801">
        <v>1799</v>
      </c>
      <c r="B1801">
        <v>2022</v>
      </c>
      <c r="C1801">
        <v>5</v>
      </c>
      <c r="D1801" t="s">
        <v>526</v>
      </c>
      <c r="E1801" s="40">
        <v>1050405127.63638</v>
      </c>
      <c r="F1801" s="34">
        <v>124.72206457766001</v>
      </c>
      <c r="G1801" t="s">
        <v>462</v>
      </c>
    </row>
    <row r="1802" spans="1:7" x14ac:dyDescent="0.3">
      <c r="A1802">
        <v>1800</v>
      </c>
      <c r="B1802">
        <v>2022</v>
      </c>
      <c r="C1802">
        <v>5</v>
      </c>
      <c r="D1802" t="s">
        <v>527</v>
      </c>
      <c r="E1802" s="40">
        <v>4109588598.75948</v>
      </c>
      <c r="F1802" s="34">
        <v>139.55543170483901</v>
      </c>
      <c r="G1802" t="s">
        <v>462</v>
      </c>
    </row>
    <row r="1803" spans="1:7" x14ac:dyDescent="0.3">
      <c r="A1803">
        <v>1801</v>
      </c>
      <c r="B1803">
        <v>2022</v>
      </c>
      <c r="C1803">
        <v>5</v>
      </c>
      <c r="D1803" t="s">
        <v>528</v>
      </c>
      <c r="E1803" s="40">
        <v>187712077.197236</v>
      </c>
      <c r="F1803" s="34">
        <v>243.30561176313901</v>
      </c>
      <c r="G1803" t="s">
        <v>462</v>
      </c>
    </row>
    <row r="1804" spans="1:7" x14ac:dyDescent="0.3">
      <c r="A1804">
        <v>1802</v>
      </c>
      <c r="B1804">
        <v>2022</v>
      </c>
      <c r="C1804">
        <v>6</v>
      </c>
      <c r="D1804" t="s">
        <v>495</v>
      </c>
      <c r="E1804" s="40">
        <v>538829451.73819995</v>
      </c>
      <c r="F1804" s="34">
        <v>33.528603059454497</v>
      </c>
      <c r="G1804" t="s">
        <v>462</v>
      </c>
    </row>
    <row r="1805" spans="1:7" x14ac:dyDescent="0.3">
      <c r="A1805">
        <v>1803</v>
      </c>
      <c r="B1805">
        <v>2022</v>
      </c>
      <c r="C1805">
        <v>6</v>
      </c>
      <c r="D1805" t="s">
        <v>496</v>
      </c>
      <c r="E1805" s="40">
        <v>329669436.07159501</v>
      </c>
      <c r="F1805" s="34">
        <v>16.760804997775299</v>
      </c>
      <c r="G1805" t="s">
        <v>462</v>
      </c>
    </row>
    <row r="1806" spans="1:7" x14ac:dyDescent="0.3">
      <c r="A1806">
        <v>1804</v>
      </c>
      <c r="B1806">
        <v>2022</v>
      </c>
      <c r="C1806">
        <v>6</v>
      </c>
      <c r="D1806" t="s">
        <v>497</v>
      </c>
      <c r="E1806" s="40">
        <v>477600716.67271</v>
      </c>
      <c r="F1806" s="34">
        <v>19.933935667094001</v>
      </c>
      <c r="G1806" t="s">
        <v>462</v>
      </c>
    </row>
    <row r="1807" spans="1:7" x14ac:dyDescent="0.3">
      <c r="A1807">
        <v>1805</v>
      </c>
      <c r="B1807">
        <v>2022</v>
      </c>
      <c r="C1807">
        <v>6</v>
      </c>
      <c r="D1807" t="s">
        <v>498</v>
      </c>
      <c r="E1807" s="40">
        <v>257796283.745581</v>
      </c>
      <c r="F1807" s="34">
        <v>14.991292936745699</v>
      </c>
      <c r="G1807" t="s">
        <v>462</v>
      </c>
    </row>
    <row r="1808" spans="1:7" x14ac:dyDescent="0.3">
      <c r="A1808">
        <v>1806</v>
      </c>
      <c r="B1808">
        <v>2022</v>
      </c>
      <c r="C1808">
        <v>6</v>
      </c>
      <c r="D1808" t="s">
        <v>499</v>
      </c>
      <c r="E1808" s="40">
        <v>833128860.04000998</v>
      </c>
      <c r="F1808" s="34">
        <v>11.783699256202899</v>
      </c>
      <c r="G1808" t="s">
        <v>462</v>
      </c>
    </row>
    <row r="1809" spans="1:7" x14ac:dyDescent="0.3">
      <c r="A1809">
        <v>1807</v>
      </c>
      <c r="B1809">
        <v>2022</v>
      </c>
      <c r="C1809">
        <v>6</v>
      </c>
      <c r="D1809" t="s">
        <v>500</v>
      </c>
      <c r="E1809" s="40">
        <v>700835369.21509898</v>
      </c>
      <c r="F1809" s="34">
        <v>7.7139102060226596</v>
      </c>
      <c r="G1809" t="s">
        <v>462</v>
      </c>
    </row>
    <row r="1810" spans="1:7" x14ac:dyDescent="0.3">
      <c r="A1810">
        <v>1808</v>
      </c>
      <c r="B1810">
        <v>2022</v>
      </c>
      <c r="C1810">
        <v>6</v>
      </c>
      <c r="D1810" t="s">
        <v>501</v>
      </c>
      <c r="E1810" s="40">
        <v>1795071606.8408</v>
      </c>
      <c r="F1810" s="34">
        <v>2.6843460705807698</v>
      </c>
      <c r="G1810" t="s">
        <v>462</v>
      </c>
    </row>
    <row r="1811" spans="1:7" x14ac:dyDescent="0.3">
      <c r="A1811">
        <v>1809</v>
      </c>
      <c r="B1811">
        <v>2022</v>
      </c>
      <c r="C1811">
        <v>6</v>
      </c>
      <c r="D1811" t="s">
        <v>502</v>
      </c>
      <c r="E1811" s="40">
        <v>10046150688.1397</v>
      </c>
      <c r="F1811" s="34">
        <v>2.2473009954604199</v>
      </c>
      <c r="G1811" t="s">
        <v>462</v>
      </c>
    </row>
    <row r="1812" spans="1:7" x14ac:dyDescent="0.3">
      <c r="A1812">
        <v>1810</v>
      </c>
      <c r="B1812">
        <v>2022</v>
      </c>
      <c r="C1812">
        <v>6</v>
      </c>
      <c r="D1812" t="s">
        <v>503</v>
      </c>
      <c r="E1812" s="40">
        <v>3161364612.4783401</v>
      </c>
      <c r="F1812" s="34">
        <v>4.3588254427401099</v>
      </c>
      <c r="G1812" t="s">
        <v>462</v>
      </c>
    </row>
    <row r="1813" spans="1:7" x14ac:dyDescent="0.3">
      <c r="A1813">
        <v>1811</v>
      </c>
      <c r="B1813">
        <v>2022</v>
      </c>
      <c r="C1813">
        <v>6</v>
      </c>
      <c r="D1813" t="s">
        <v>504</v>
      </c>
      <c r="E1813" s="40">
        <v>314580284.56420898</v>
      </c>
      <c r="F1813" s="34">
        <v>24.724297193014301</v>
      </c>
      <c r="G1813" t="s">
        <v>462</v>
      </c>
    </row>
    <row r="1814" spans="1:7" x14ac:dyDescent="0.3">
      <c r="A1814">
        <v>1812</v>
      </c>
      <c r="B1814">
        <v>2022</v>
      </c>
      <c r="C1814">
        <v>6</v>
      </c>
      <c r="D1814" t="s">
        <v>505</v>
      </c>
      <c r="E1814" s="40">
        <v>396913777.44862098</v>
      </c>
      <c r="F1814" s="34">
        <v>15.2126536294058</v>
      </c>
      <c r="G1814" t="s">
        <v>462</v>
      </c>
    </row>
    <row r="1815" spans="1:7" x14ac:dyDescent="0.3">
      <c r="A1815">
        <v>1813</v>
      </c>
      <c r="B1815">
        <v>2022</v>
      </c>
      <c r="C1815">
        <v>6</v>
      </c>
      <c r="D1815" t="s">
        <v>506</v>
      </c>
      <c r="E1815" s="40">
        <v>811283882.05878198</v>
      </c>
      <c r="F1815" s="34">
        <v>5.0291778514933503</v>
      </c>
      <c r="G1815" t="s">
        <v>462</v>
      </c>
    </row>
    <row r="1816" spans="1:7" x14ac:dyDescent="0.3">
      <c r="A1816">
        <v>1814</v>
      </c>
      <c r="B1816">
        <v>2022</v>
      </c>
      <c r="C1816">
        <v>6</v>
      </c>
      <c r="D1816" t="s">
        <v>507</v>
      </c>
      <c r="E1816" s="40">
        <v>827356563.50408602</v>
      </c>
      <c r="F1816" s="34">
        <v>2.9986194141345401</v>
      </c>
      <c r="G1816" t="s">
        <v>462</v>
      </c>
    </row>
    <row r="1817" spans="1:7" x14ac:dyDescent="0.3">
      <c r="A1817">
        <v>1815</v>
      </c>
      <c r="B1817">
        <v>2022</v>
      </c>
      <c r="C1817">
        <v>6</v>
      </c>
      <c r="D1817" t="s">
        <v>508</v>
      </c>
      <c r="E1817" s="40">
        <v>4220946584.3996902</v>
      </c>
      <c r="F1817" s="34">
        <v>8.3481472335380698</v>
      </c>
      <c r="G1817" t="s">
        <v>462</v>
      </c>
    </row>
    <row r="1818" spans="1:7" x14ac:dyDescent="0.3">
      <c r="A1818">
        <v>1816</v>
      </c>
      <c r="B1818">
        <v>2022</v>
      </c>
      <c r="C1818">
        <v>6</v>
      </c>
      <c r="D1818" t="s">
        <v>509</v>
      </c>
      <c r="E1818" s="40">
        <v>2959607197.2367201</v>
      </c>
      <c r="F1818" s="34">
        <v>77.576834572480607</v>
      </c>
      <c r="G1818" t="s">
        <v>462</v>
      </c>
    </row>
    <row r="1819" spans="1:7" x14ac:dyDescent="0.3">
      <c r="A1819">
        <v>1817</v>
      </c>
      <c r="B1819">
        <v>2022</v>
      </c>
      <c r="C1819">
        <v>6</v>
      </c>
      <c r="D1819" t="s">
        <v>511</v>
      </c>
      <c r="E1819" s="40">
        <v>2510603854.2291598</v>
      </c>
      <c r="F1819" s="34">
        <v>40.113894599534603</v>
      </c>
      <c r="G1819" t="s">
        <v>462</v>
      </c>
    </row>
    <row r="1820" spans="1:7" x14ac:dyDescent="0.3">
      <c r="A1820">
        <v>1818</v>
      </c>
      <c r="B1820">
        <v>2022</v>
      </c>
      <c r="C1820">
        <v>6</v>
      </c>
      <c r="D1820" t="s">
        <v>512</v>
      </c>
      <c r="E1820" s="40">
        <v>926083821.65156698</v>
      </c>
      <c r="F1820" s="34">
        <v>17.595851286779201</v>
      </c>
      <c r="G1820" t="s">
        <v>462</v>
      </c>
    </row>
    <row r="1821" spans="1:7" x14ac:dyDescent="0.3">
      <c r="A1821">
        <v>1819</v>
      </c>
      <c r="B1821">
        <v>2022</v>
      </c>
      <c r="C1821">
        <v>6</v>
      </c>
      <c r="D1821" t="s">
        <v>513</v>
      </c>
      <c r="E1821" s="40">
        <v>632285103.81478095</v>
      </c>
      <c r="F1821" s="34">
        <v>110.727684377202</v>
      </c>
      <c r="G1821" t="s">
        <v>462</v>
      </c>
    </row>
    <row r="1822" spans="1:7" x14ac:dyDescent="0.3">
      <c r="A1822">
        <v>1820</v>
      </c>
      <c r="B1822">
        <v>2022</v>
      </c>
      <c r="C1822">
        <v>6</v>
      </c>
      <c r="E1822" s="40">
        <v>170397351.73281899</v>
      </c>
      <c r="F1822" s="34">
        <v>0.3843115507239</v>
      </c>
      <c r="G1822" t="s">
        <v>462</v>
      </c>
    </row>
    <row r="1823" spans="1:7" x14ac:dyDescent="0.3">
      <c r="A1823">
        <v>1821</v>
      </c>
      <c r="B1823">
        <v>2022</v>
      </c>
      <c r="C1823">
        <v>6</v>
      </c>
      <c r="D1823" t="s">
        <v>514</v>
      </c>
      <c r="E1823" s="40">
        <v>892140772.56039798</v>
      </c>
      <c r="F1823" s="34">
        <v>3.1685459467083401</v>
      </c>
      <c r="G1823" t="s">
        <v>462</v>
      </c>
    </row>
    <row r="1824" spans="1:7" x14ac:dyDescent="0.3">
      <c r="A1824">
        <v>1822</v>
      </c>
      <c r="B1824">
        <v>2022</v>
      </c>
      <c r="C1824">
        <v>6</v>
      </c>
      <c r="D1824" t="s">
        <v>515</v>
      </c>
      <c r="E1824" s="40">
        <v>879882403.52739799</v>
      </c>
      <c r="F1824" s="34">
        <v>4.7711195443468997</v>
      </c>
      <c r="G1824" t="s">
        <v>462</v>
      </c>
    </row>
    <row r="1825" spans="1:7" x14ac:dyDescent="0.3">
      <c r="A1825">
        <v>1823</v>
      </c>
      <c r="B1825">
        <v>2022</v>
      </c>
      <c r="C1825">
        <v>6</v>
      </c>
      <c r="D1825" t="s">
        <v>516</v>
      </c>
      <c r="E1825" s="40">
        <v>807895918.10077405</v>
      </c>
      <c r="F1825" s="34">
        <v>4.9930093399882196</v>
      </c>
      <c r="G1825" t="s">
        <v>462</v>
      </c>
    </row>
    <row r="1826" spans="1:7" x14ac:dyDescent="0.3">
      <c r="A1826">
        <v>1824</v>
      </c>
      <c r="B1826">
        <v>2022</v>
      </c>
      <c r="C1826">
        <v>6</v>
      </c>
      <c r="D1826" t="s">
        <v>517</v>
      </c>
      <c r="E1826" s="40">
        <v>572891135.03383696</v>
      </c>
      <c r="F1826" s="34">
        <v>4.0331738031164104</v>
      </c>
      <c r="G1826" t="s">
        <v>462</v>
      </c>
    </row>
    <row r="1827" spans="1:7" x14ac:dyDescent="0.3">
      <c r="A1827">
        <v>1825</v>
      </c>
      <c r="B1827">
        <v>2022</v>
      </c>
      <c r="C1827">
        <v>6</v>
      </c>
      <c r="D1827" t="s">
        <v>518</v>
      </c>
      <c r="E1827" s="40">
        <v>674208960.326653</v>
      </c>
      <c r="F1827" s="34">
        <v>6.1767787533711296</v>
      </c>
      <c r="G1827" t="s">
        <v>462</v>
      </c>
    </row>
    <row r="1828" spans="1:7" x14ac:dyDescent="0.3">
      <c r="A1828">
        <v>1826</v>
      </c>
      <c r="B1828">
        <v>2022</v>
      </c>
      <c r="C1828">
        <v>6</v>
      </c>
      <c r="D1828" t="s">
        <v>519</v>
      </c>
      <c r="E1828" s="40">
        <v>6302144122.2382202</v>
      </c>
      <c r="F1828" s="34">
        <v>7.3402798998782997</v>
      </c>
      <c r="G1828" t="s">
        <v>462</v>
      </c>
    </row>
    <row r="1829" spans="1:7" x14ac:dyDescent="0.3">
      <c r="A1829">
        <v>1827</v>
      </c>
      <c r="B1829">
        <v>2022</v>
      </c>
      <c r="C1829">
        <v>6</v>
      </c>
      <c r="D1829" t="s">
        <v>520</v>
      </c>
      <c r="E1829" s="40">
        <v>7349764963.0592299</v>
      </c>
      <c r="F1829" s="34">
        <v>54.0667310868564</v>
      </c>
      <c r="G1829" t="s">
        <v>462</v>
      </c>
    </row>
    <row r="1830" spans="1:7" x14ac:dyDescent="0.3">
      <c r="A1830">
        <v>1828</v>
      </c>
      <c r="B1830">
        <v>2022</v>
      </c>
      <c r="C1830">
        <v>6</v>
      </c>
      <c r="D1830" t="s">
        <v>521</v>
      </c>
      <c r="E1830" s="40">
        <v>2807295723.03092</v>
      </c>
      <c r="F1830" s="34">
        <v>8.25740660314157</v>
      </c>
      <c r="G1830" t="s">
        <v>462</v>
      </c>
    </row>
    <row r="1831" spans="1:7" x14ac:dyDescent="0.3">
      <c r="A1831">
        <v>1829</v>
      </c>
      <c r="B1831">
        <v>2022</v>
      </c>
      <c r="C1831">
        <v>6</v>
      </c>
      <c r="D1831" t="s">
        <v>522</v>
      </c>
      <c r="E1831" s="40">
        <v>788418057.77379298</v>
      </c>
      <c r="F1831" s="34">
        <v>135.91224909696399</v>
      </c>
      <c r="G1831" t="s">
        <v>462</v>
      </c>
    </row>
    <row r="1832" spans="1:7" x14ac:dyDescent="0.3">
      <c r="A1832">
        <v>1830</v>
      </c>
      <c r="B1832">
        <v>2022</v>
      </c>
      <c r="C1832">
        <v>6</v>
      </c>
      <c r="D1832" t="s">
        <v>523</v>
      </c>
      <c r="E1832" s="40">
        <v>6157060053.8993101</v>
      </c>
      <c r="F1832" s="34">
        <v>28.1928844111624</v>
      </c>
      <c r="G1832" t="s">
        <v>462</v>
      </c>
    </row>
    <row r="1833" spans="1:7" x14ac:dyDescent="0.3">
      <c r="A1833">
        <v>1831</v>
      </c>
      <c r="B1833">
        <v>2022</v>
      </c>
      <c r="C1833">
        <v>6</v>
      </c>
      <c r="D1833" t="s">
        <v>524</v>
      </c>
      <c r="E1833" s="40">
        <v>1712578914.74523</v>
      </c>
      <c r="F1833" s="34">
        <v>65.824996578128903</v>
      </c>
      <c r="G1833" t="s">
        <v>462</v>
      </c>
    </row>
    <row r="1834" spans="1:7" x14ac:dyDescent="0.3">
      <c r="A1834">
        <v>1832</v>
      </c>
      <c r="B1834">
        <v>2022</v>
      </c>
      <c r="C1834">
        <v>6</v>
      </c>
      <c r="D1834" t="s">
        <v>525</v>
      </c>
      <c r="E1834" s="40">
        <v>1304389226.7879901</v>
      </c>
      <c r="F1834" s="34">
        <v>97.314118955595902</v>
      </c>
      <c r="G1834" t="s">
        <v>462</v>
      </c>
    </row>
    <row r="1835" spans="1:7" x14ac:dyDescent="0.3">
      <c r="A1835">
        <v>1833</v>
      </c>
      <c r="B1835">
        <v>2022</v>
      </c>
      <c r="C1835">
        <v>6</v>
      </c>
      <c r="D1835" t="s">
        <v>526</v>
      </c>
      <c r="E1835" s="40">
        <v>1050405127.63638</v>
      </c>
      <c r="F1835" s="34">
        <v>73.608234544971594</v>
      </c>
      <c r="G1835" t="s">
        <v>462</v>
      </c>
    </row>
    <row r="1836" spans="1:7" x14ac:dyDescent="0.3">
      <c r="A1836">
        <v>1834</v>
      </c>
      <c r="B1836">
        <v>2022</v>
      </c>
      <c r="C1836">
        <v>6</v>
      </c>
      <c r="D1836" t="s">
        <v>527</v>
      </c>
      <c r="E1836" s="40">
        <v>4109588598.75948</v>
      </c>
      <c r="F1836" s="34">
        <v>85.381777049818893</v>
      </c>
      <c r="G1836" t="s">
        <v>462</v>
      </c>
    </row>
    <row r="1837" spans="1:7" x14ac:dyDescent="0.3">
      <c r="A1837">
        <v>1835</v>
      </c>
      <c r="B1837">
        <v>2022</v>
      </c>
      <c r="C1837">
        <v>6</v>
      </c>
      <c r="D1837" t="s">
        <v>528</v>
      </c>
      <c r="E1837" s="40">
        <v>187712077.197236</v>
      </c>
      <c r="F1837" s="34">
        <v>99.958165557544902</v>
      </c>
      <c r="G1837" t="s">
        <v>462</v>
      </c>
    </row>
    <row r="1838" spans="1:7" x14ac:dyDescent="0.3">
      <c r="A1838">
        <v>1836</v>
      </c>
      <c r="B1838">
        <v>2022</v>
      </c>
      <c r="C1838">
        <v>7</v>
      </c>
      <c r="D1838" t="s">
        <v>495</v>
      </c>
      <c r="E1838" s="40">
        <v>538829451.73819995</v>
      </c>
      <c r="F1838" s="34">
        <v>36.797164193083198</v>
      </c>
      <c r="G1838" t="s">
        <v>462</v>
      </c>
    </row>
    <row r="1839" spans="1:7" x14ac:dyDescent="0.3">
      <c r="A1839">
        <v>1837</v>
      </c>
      <c r="B1839">
        <v>2022</v>
      </c>
      <c r="C1839">
        <v>7</v>
      </c>
      <c r="D1839" t="s">
        <v>496</v>
      </c>
      <c r="E1839" s="40">
        <v>329669436.07159501</v>
      </c>
      <c r="F1839" s="34">
        <v>17.181736853139</v>
      </c>
      <c r="G1839" t="s">
        <v>462</v>
      </c>
    </row>
    <row r="1840" spans="1:7" x14ac:dyDescent="0.3">
      <c r="A1840">
        <v>1838</v>
      </c>
      <c r="B1840">
        <v>2022</v>
      </c>
      <c r="C1840">
        <v>7</v>
      </c>
      <c r="D1840" t="s">
        <v>497</v>
      </c>
      <c r="E1840" s="40">
        <v>477600716.67271</v>
      </c>
      <c r="F1840" s="34">
        <v>19.457577128796501</v>
      </c>
      <c r="G1840" t="s">
        <v>462</v>
      </c>
    </row>
    <row r="1841" spans="1:7" x14ac:dyDescent="0.3">
      <c r="A1841">
        <v>1839</v>
      </c>
      <c r="B1841">
        <v>2022</v>
      </c>
      <c r="C1841">
        <v>7</v>
      </c>
      <c r="D1841" t="s">
        <v>498</v>
      </c>
      <c r="E1841" s="40">
        <v>257796283.745581</v>
      </c>
      <c r="F1841" s="34">
        <v>13.346689592370801</v>
      </c>
      <c r="G1841" t="s">
        <v>462</v>
      </c>
    </row>
    <row r="1842" spans="1:7" x14ac:dyDescent="0.3">
      <c r="A1842">
        <v>1840</v>
      </c>
      <c r="B1842">
        <v>2022</v>
      </c>
      <c r="C1842">
        <v>7</v>
      </c>
      <c r="D1842" t="s">
        <v>499</v>
      </c>
      <c r="E1842" s="40">
        <v>833128860.04000998</v>
      </c>
      <c r="F1842" s="34">
        <v>9.9228352304772507</v>
      </c>
      <c r="G1842" t="s">
        <v>462</v>
      </c>
    </row>
    <row r="1843" spans="1:7" x14ac:dyDescent="0.3">
      <c r="A1843">
        <v>1841</v>
      </c>
      <c r="B1843">
        <v>2022</v>
      </c>
      <c r="C1843">
        <v>7</v>
      </c>
      <c r="D1843" t="s">
        <v>500</v>
      </c>
      <c r="E1843" s="40">
        <v>700835369.21509898</v>
      </c>
      <c r="F1843" s="34">
        <v>4.3846442911943804</v>
      </c>
      <c r="G1843" t="s">
        <v>462</v>
      </c>
    </row>
    <row r="1844" spans="1:7" x14ac:dyDescent="0.3">
      <c r="A1844">
        <v>1842</v>
      </c>
      <c r="B1844">
        <v>2022</v>
      </c>
      <c r="C1844">
        <v>7</v>
      </c>
      <c r="D1844" t="s">
        <v>501</v>
      </c>
      <c r="E1844" s="40">
        <v>1795071606.8408</v>
      </c>
      <c r="F1844" s="34">
        <v>0</v>
      </c>
      <c r="G1844" t="s">
        <v>462</v>
      </c>
    </row>
    <row r="1845" spans="1:7" x14ac:dyDescent="0.3">
      <c r="A1845">
        <v>1843</v>
      </c>
      <c r="B1845">
        <v>2022</v>
      </c>
      <c r="C1845">
        <v>7</v>
      </c>
      <c r="D1845" t="s">
        <v>502</v>
      </c>
      <c r="E1845" s="40">
        <v>10046150688.1397</v>
      </c>
      <c r="F1845" s="34">
        <v>1.2249209891225099</v>
      </c>
      <c r="G1845" t="s">
        <v>462</v>
      </c>
    </row>
    <row r="1846" spans="1:7" x14ac:dyDescent="0.3">
      <c r="A1846">
        <v>1844</v>
      </c>
      <c r="B1846">
        <v>2022</v>
      </c>
      <c r="C1846">
        <v>7</v>
      </c>
      <c r="D1846" t="s">
        <v>503</v>
      </c>
      <c r="E1846" s="40">
        <v>3161364612.4783401</v>
      </c>
      <c r="F1846" s="34">
        <v>2.2711717029907001</v>
      </c>
      <c r="G1846" t="s">
        <v>462</v>
      </c>
    </row>
    <row r="1847" spans="1:7" x14ac:dyDescent="0.3">
      <c r="A1847">
        <v>1845</v>
      </c>
      <c r="B1847">
        <v>2022</v>
      </c>
      <c r="C1847">
        <v>7</v>
      </c>
      <c r="D1847" t="s">
        <v>504</v>
      </c>
      <c r="E1847" s="40">
        <v>314580284.56420898</v>
      </c>
      <c r="F1847" s="34">
        <v>31.613223519536401</v>
      </c>
      <c r="G1847" t="s">
        <v>462</v>
      </c>
    </row>
    <row r="1848" spans="1:7" x14ac:dyDescent="0.3">
      <c r="A1848">
        <v>1846</v>
      </c>
      <c r="B1848">
        <v>2022</v>
      </c>
      <c r="C1848">
        <v>7</v>
      </c>
      <c r="D1848" t="s">
        <v>505</v>
      </c>
      <c r="E1848" s="40">
        <v>396913777.44862098</v>
      </c>
      <c r="F1848" s="34">
        <v>17.4360462535724</v>
      </c>
      <c r="G1848" t="s">
        <v>462</v>
      </c>
    </row>
    <row r="1849" spans="1:7" x14ac:dyDescent="0.3">
      <c r="A1849">
        <v>1847</v>
      </c>
      <c r="B1849">
        <v>2022</v>
      </c>
      <c r="C1849">
        <v>7</v>
      </c>
      <c r="D1849" t="s">
        <v>506</v>
      </c>
      <c r="E1849" s="40">
        <v>811283882.05878198</v>
      </c>
      <c r="F1849" s="34">
        <v>7.9922132971662796</v>
      </c>
      <c r="G1849" t="s">
        <v>462</v>
      </c>
    </row>
    <row r="1850" spans="1:7" x14ac:dyDescent="0.3">
      <c r="A1850">
        <v>1848</v>
      </c>
      <c r="B1850">
        <v>2022</v>
      </c>
      <c r="C1850">
        <v>7</v>
      </c>
      <c r="D1850" t="s">
        <v>507</v>
      </c>
      <c r="E1850" s="40">
        <v>827356563.50408602</v>
      </c>
      <c r="F1850" s="34">
        <v>5.2184602672980098</v>
      </c>
      <c r="G1850" t="s">
        <v>462</v>
      </c>
    </row>
    <row r="1851" spans="1:7" x14ac:dyDescent="0.3">
      <c r="A1851">
        <v>1849</v>
      </c>
      <c r="B1851">
        <v>2022</v>
      </c>
      <c r="C1851">
        <v>7</v>
      </c>
      <c r="D1851" t="s">
        <v>508</v>
      </c>
      <c r="E1851" s="40">
        <v>4220946584.3996902</v>
      </c>
      <c r="F1851" s="34">
        <v>9.2859909958314493</v>
      </c>
      <c r="G1851" t="s">
        <v>462</v>
      </c>
    </row>
    <row r="1852" spans="1:7" x14ac:dyDescent="0.3">
      <c r="A1852">
        <v>1850</v>
      </c>
      <c r="B1852">
        <v>2022</v>
      </c>
      <c r="C1852">
        <v>7</v>
      </c>
      <c r="D1852" t="s">
        <v>509</v>
      </c>
      <c r="E1852" s="40">
        <v>2959607197.2367201</v>
      </c>
      <c r="F1852" s="34">
        <v>82.810098242820999</v>
      </c>
      <c r="G1852" t="s">
        <v>462</v>
      </c>
    </row>
    <row r="1853" spans="1:7" x14ac:dyDescent="0.3">
      <c r="A1853">
        <v>1851</v>
      </c>
      <c r="B1853">
        <v>2022</v>
      </c>
      <c r="C1853">
        <v>7</v>
      </c>
      <c r="D1853" t="s">
        <v>511</v>
      </c>
      <c r="E1853" s="40">
        <v>2510603854.2291598</v>
      </c>
      <c r="F1853" s="34">
        <v>34.1518589894904</v>
      </c>
      <c r="G1853" t="s">
        <v>462</v>
      </c>
    </row>
    <row r="1854" spans="1:7" x14ac:dyDescent="0.3">
      <c r="A1854">
        <v>1852</v>
      </c>
      <c r="B1854">
        <v>2022</v>
      </c>
      <c r="C1854">
        <v>7</v>
      </c>
      <c r="D1854" t="s">
        <v>512</v>
      </c>
      <c r="E1854" s="40">
        <v>926083821.65156698</v>
      </c>
      <c r="F1854" s="34">
        <v>11.2377165769442</v>
      </c>
      <c r="G1854" t="s">
        <v>462</v>
      </c>
    </row>
    <row r="1855" spans="1:7" x14ac:dyDescent="0.3">
      <c r="A1855">
        <v>1853</v>
      </c>
      <c r="B1855">
        <v>2022</v>
      </c>
      <c r="C1855">
        <v>7</v>
      </c>
      <c r="D1855" t="s">
        <v>513</v>
      </c>
      <c r="E1855" s="40">
        <v>632285103.81478095</v>
      </c>
      <c r="F1855" s="34">
        <v>138.02050013378999</v>
      </c>
      <c r="G1855" t="s">
        <v>462</v>
      </c>
    </row>
    <row r="1856" spans="1:7" x14ac:dyDescent="0.3">
      <c r="A1856">
        <v>1854</v>
      </c>
      <c r="B1856">
        <v>2022</v>
      </c>
      <c r="C1856">
        <v>7</v>
      </c>
      <c r="E1856" s="40">
        <v>170397351.73281899</v>
      </c>
      <c r="F1856" s="34">
        <v>0</v>
      </c>
      <c r="G1856" t="s">
        <v>462</v>
      </c>
    </row>
    <row r="1857" spans="1:7" x14ac:dyDescent="0.3">
      <c r="A1857">
        <v>1855</v>
      </c>
      <c r="B1857">
        <v>2022</v>
      </c>
      <c r="C1857">
        <v>7</v>
      </c>
      <c r="D1857" t="s">
        <v>514</v>
      </c>
      <c r="E1857" s="40">
        <v>892140772.56039798</v>
      </c>
      <c r="F1857" s="34">
        <v>0.58764940687464795</v>
      </c>
      <c r="G1857" t="s">
        <v>462</v>
      </c>
    </row>
    <row r="1858" spans="1:7" x14ac:dyDescent="0.3">
      <c r="A1858">
        <v>1856</v>
      </c>
      <c r="B1858">
        <v>2022</v>
      </c>
      <c r="C1858">
        <v>7</v>
      </c>
      <c r="D1858" t="s">
        <v>515</v>
      </c>
      <c r="E1858" s="40">
        <v>879882403.52739799</v>
      </c>
      <c r="F1858" s="34">
        <v>4.5941755691783799</v>
      </c>
      <c r="G1858" t="s">
        <v>462</v>
      </c>
    </row>
    <row r="1859" spans="1:7" x14ac:dyDescent="0.3">
      <c r="A1859">
        <v>1857</v>
      </c>
      <c r="B1859">
        <v>2022</v>
      </c>
      <c r="C1859">
        <v>7</v>
      </c>
      <c r="D1859" t="s">
        <v>516</v>
      </c>
      <c r="E1859" s="40">
        <v>807895918.10077405</v>
      </c>
      <c r="F1859" s="34">
        <v>5.7192152721114597</v>
      </c>
      <c r="G1859" t="s">
        <v>462</v>
      </c>
    </row>
    <row r="1860" spans="1:7" x14ac:dyDescent="0.3">
      <c r="A1860">
        <v>1858</v>
      </c>
      <c r="B1860">
        <v>2022</v>
      </c>
      <c r="C1860">
        <v>7</v>
      </c>
      <c r="D1860" t="s">
        <v>517</v>
      </c>
      <c r="E1860" s="40">
        <v>572891135.03383696</v>
      </c>
      <c r="F1860" s="34">
        <v>4.8477885561474299</v>
      </c>
      <c r="G1860" t="s">
        <v>462</v>
      </c>
    </row>
    <row r="1861" spans="1:7" x14ac:dyDescent="0.3">
      <c r="A1861">
        <v>1859</v>
      </c>
      <c r="B1861">
        <v>2022</v>
      </c>
      <c r="C1861">
        <v>7</v>
      </c>
      <c r="D1861" t="s">
        <v>518</v>
      </c>
      <c r="E1861" s="40">
        <v>674208960.326653</v>
      </c>
      <c r="F1861" s="34">
        <v>6.1337166633297597</v>
      </c>
      <c r="G1861" t="s">
        <v>462</v>
      </c>
    </row>
    <row r="1862" spans="1:7" x14ac:dyDescent="0.3">
      <c r="A1862">
        <v>1860</v>
      </c>
      <c r="B1862">
        <v>2022</v>
      </c>
      <c r="C1862">
        <v>7</v>
      </c>
      <c r="D1862" t="s">
        <v>519</v>
      </c>
      <c r="E1862" s="40">
        <v>6302144122.2382202</v>
      </c>
      <c r="F1862" s="34">
        <v>4.5265049092974001</v>
      </c>
      <c r="G1862" t="s">
        <v>462</v>
      </c>
    </row>
    <row r="1863" spans="1:7" x14ac:dyDescent="0.3">
      <c r="A1863">
        <v>1861</v>
      </c>
      <c r="B1863">
        <v>2022</v>
      </c>
      <c r="C1863">
        <v>7</v>
      </c>
      <c r="D1863" t="s">
        <v>520</v>
      </c>
      <c r="E1863" s="40">
        <v>7349764963.0592299</v>
      </c>
      <c r="F1863" s="34">
        <v>63.351793376184801</v>
      </c>
      <c r="G1863" t="s">
        <v>462</v>
      </c>
    </row>
    <row r="1864" spans="1:7" x14ac:dyDescent="0.3">
      <c r="A1864">
        <v>1862</v>
      </c>
      <c r="B1864">
        <v>2022</v>
      </c>
      <c r="C1864">
        <v>7</v>
      </c>
      <c r="D1864" t="s">
        <v>521</v>
      </c>
      <c r="E1864" s="40">
        <v>2807295723.03092</v>
      </c>
      <c r="F1864" s="34">
        <v>4.5030779606043501</v>
      </c>
      <c r="G1864" t="s">
        <v>462</v>
      </c>
    </row>
    <row r="1865" spans="1:7" x14ac:dyDescent="0.3">
      <c r="A1865">
        <v>1863</v>
      </c>
      <c r="B1865">
        <v>2022</v>
      </c>
      <c r="C1865">
        <v>7</v>
      </c>
      <c r="D1865" t="s">
        <v>522</v>
      </c>
      <c r="E1865" s="40">
        <v>788418057.77379298</v>
      </c>
      <c r="F1865" s="34">
        <v>234.34891333866801</v>
      </c>
      <c r="G1865" t="s">
        <v>462</v>
      </c>
    </row>
    <row r="1866" spans="1:7" x14ac:dyDescent="0.3">
      <c r="A1866">
        <v>1864</v>
      </c>
      <c r="B1866">
        <v>2022</v>
      </c>
      <c r="C1866">
        <v>7</v>
      </c>
      <c r="D1866" t="s">
        <v>523</v>
      </c>
      <c r="E1866" s="40">
        <v>6157060053.8993101</v>
      </c>
      <c r="F1866" s="34">
        <v>35.530380497705302</v>
      </c>
      <c r="G1866" t="s">
        <v>462</v>
      </c>
    </row>
    <row r="1867" spans="1:7" x14ac:dyDescent="0.3">
      <c r="A1867">
        <v>1865</v>
      </c>
      <c r="B1867">
        <v>2022</v>
      </c>
      <c r="C1867">
        <v>7</v>
      </c>
      <c r="D1867" t="s">
        <v>524</v>
      </c>
      <c r="E1867" s="40">
        <v>1712578914.74523</v>
      </c>
      <c r="F1867" s="34">
        <v>100.234065238965</v>
      </c>
      <c r="G1867" t="s">
        <v>462</v>
      </c>
    </row>
    <row r="1868" spans="1:7" x14ac:dyDescent="0.3">
      <c r="A1868">
        <v>1866</v>
      </c>
      <c r="B1868">
        <v>2022</v>
      </c>
      <c r="C1868">
        <v>7</v>
      </c>
      <c r="D1868" t="s">
        <v>525</v>
      </c>
      <c r="E1868" s="40">
        <v>1304389226.7879901</v>
      </c>
      <c r="F1868" s="34">
        <v>206.80753530869899</v>
      </c>
      <c r="G1868" t="s">
        <v>462</v>
      </c>
    </row>
    <row r="1869" spans="1:7" x14ac:dyDescent="0.3">
      <c r="A1869">
        <v>1867</v>
      </c>
      <c r="B1869">
        <v>2022</v>
      </c>
      <c r="C1869">
        <v>7</v>
      </c>
      <c r="D1869" t="s">
        <v>526</v>
      </c>
      <c r="E1869" s="40">
        <v>1050405127.63638</v>
      </c>
      <c r="F1869" s="34">
        <v>140.57575035520401</v>
      </c>
      <c r="G1869" t="s">
        <v>462</v>
      </c>
    </row>
    <row r="1870" spans="1:7" x14ac:dyDescent="0.3">
      <c r="A1870">
        <v>1868</v>
      </c>
      <c r="B1870">
        <v>2022</v>
      </c>
      <c r="C1870">
        <v>7</v>
      </c>
      <c r="D1870" t="s">
        <v>527</v>
      </c>
      <c r="E1870" s="40">
        <v>4109588598.75948</v>
      </c>
      <c r="F1870" s="34">
        <v>143.73339332552001</v>
      </c>
      <c r="G1870" t="s">
        <v>462</v>
      </c>
    </row>
    <row r="1871" spans="1:7" x14ac:dyDescent="0.3">
      <c r="A1871">
        <v>1869</v>
      </c>
      <c r="B1871">
        <v>2022</v>
      </c>
      <c r="C1871">
        <v>7</v>
      </c>
      <c r="D1871" t="s">
        <v>528</v>
      </c>
      <c r="E1871" s="40">
        <v>187712077.197236</v>
      </c>
      <c r="F1871" s="34">
        <v>229.92261884681301</v>
      </c>
      <c r="G1871" t="s">
        <v>462</v>
      </c>
    </row>
    <row r="1872" spans="1:7" x14ac:dyDescent="0.3">
      <c r="A1872">
        <v>1870</v>
      </c>
      <c r="B1872">
        <v>2022</v>
      </c>
      <c r="C1872">
        <v>8</v>
      </c>
      <c r="D1872" t="s">
        <v>495</v>
      </c>
      <c r="E1872" s="40">
        <v>538829451.73819995</v>
      </c>
      <c r="F1872" s="34">
        <v>38.903743330022998</v>
      </c>
      <c r="G1872" t="s">
        <v>462</v>
      </c>
    </row>
    <row r="1873" spans="1:7" x14ac:dyDescent="0.3">
      <c r="A1873">
        <v>1871</v>
      </c>
      <c r="B1873">
        <v>2022</v>
      </c>
      <c r="C1873">
        <v>8</v>
      </c>
      <c r="D1873" t="s">
        <v>496</v>
      </c>
      <c r="E1873" s="40">
        <v>329669436.07159501</v>
      </c>
      <c r="F1873" s="34">
        <v>21.3484816296241</v>
      </c>
      <c r="G1873" t="s">
        <v>462</v>
      </c>
    </row>
    <row r="1874" spans="1:7" x14ac:dyDescent="0.3">
      <c r="A1874">
        <v>1872</v>
      </c>
      <c r="B1874">
        <v>2022</v>
      </c>
      <c r="C1874">
        <v>8</v>
      </c>
      <c r="D1874" t="s">
        <v>497</v>
      </c>
      <c r="E1874" s="40">
        <v>477600716.67271</v>
      </c>
      <c r="F1874" s="34">
        <v>26.549984057776999</v>
      </c>
      <c r="G1874" t="s">
        <v>462</v>
      </c>
    </row>
    <row r="1875" spans="1:7" x14ac:dyDescent="0.3">
      <c r="A1875">
        <v>1873</v>
      </c>
      <c r="B1875">
        <v>2022</v>
      </c>
      <c r="C1875">
        <v>8</v>
      </c>
      <c r="D1875" t="s">
        <v>498</v>
      </c>
      <c r="E1875" s="40">
        <v>257796283.745581</v>
      </c>
      <c r="F1875" s="34">
        <v>15.611443181606299</v>
      </c>
      <c r="G1875" t="s">
        <v>462</v>
      </c>
    </row>
    <row r="1876" spans="1:7" x14ac:dyDescent="0.3">
      <c r="A1876">
        <v>1874</v>
      </c>
      <c r="B1876">
        <v>2022</v>
      </c>
      <c r="C1876">
        <v>8</v>
      </c>
      <c r="D1876" t="s">
        <v>499</v>
      </c>
      <c r="E1876" s="40">
        <v>833128860.04000998</v>
      </c>
      <c r="F1876" s="34">
        <v>11.431630635001</v>
      </c>
      <c r="G1876" t="s">
        <v>462</v>
      </c>
    </row>
    <row r="1877" spans="1:7" x14ac:dyDescent="0.3">
      <c r="A1877">
        <v>1875</v>
      </c>
      <c r="B1877">
        <v>2022</v>
      </c>
      <c r="C1877">
        <v>8</v>
      </c>
      <c r="D1877" t="s">
        <v>500</v>
      </c>
      <c r="E1877" s="40">
        <v>700835369.21509898</v>
      </c>
      <c r="F1877" s="34">
        <v>4.8366536586948703</v>
      </c>
      <c r="G1877" t="s">
        <v>462</v>
      </c>
    </row>
    <row r="1878" spans="1:7" x14ac:dyDescent="0.3">
      <c r="A1878">
        <v>1876</v>
      </c>
      <c r="B1878">
        <v>2022</v>
      </c>
      <c r="C1878">
        <v>8</v>
      </c>
      <c r="D1878" t="s">
        <v>501</v>
      </c>
      <c r="E1878" s="40">
        <v>1795071606.8408</v>
      </c>
      <c r="F1878" s="34">
        <v>0.42007125847054999</v>
      </c>
      <c r="G1878" t="s">
        <v>462</v>
      </c>
    </row>
    <row r="1879" spans="1:7" x14ac:dyDescent="0.3">
      <c r="A1879">
        <v>1877</v>
      </c>
      <c r="B1879">
        <v>2022</v>
      </c>
      <c r="C1879">
        <v>8</v>
      </c>
      <c r="D1879" t="s">
        <v>502</v>
      </c>
      <c r="E1879" s="40">
        <v>10046150688.1397</v>
      </c>
      <c r="F1879" s="34">
        <v>1.2893877413988999</v>
      </c>
      <c r="G1879" t="s">
        <v>462</v>
      </c>
    </row>
    <row r="1880" spans="1:7" x14ac:dyDescent="0.3">
      <c r="A1880">
        <v>1878</v>
      </c>
      <c r="B1880">
        <v>2022</v>
      </c>
      <c r="C1880">
        <v>8</v>
      </c>
      <c r="D1880" t="s">
        <v>503</v>
      </c>
      <c r="E1880" s="40">
        <v>3161364612.4783401</v>
      </c>
      <c r="F1880" s="34">
        <v>1.7995935415959901</v>
      </c>
      <c r="G1880" t="s">
        <v>462</v>
      </c>
    </row>
    <row r="1881" spans="1:7" x14ac:dyDescent="0.3">
      <c r="A1881">
        <v>1879</v>
      </c>
      <c r="B1881">
        <v>2022</v>
      </c>
      <c r="C1881">
        <v>8</v>
      </c>
      <c r="D1881" t="s">
        <v>504</v>
      </c>
      <c r="E1881" s="40">
        <v>314580284.56420898</v>
      </c>
      <c r="F1881" s="34">
        <v>34.0164409347868</v>
      </c>
      <c r="G1881" t="s">
        <v>462</v>
      </c>
    </row>
    <row r="1882" spans="1:7" x14ac:dyDescent="0.3">
      <c r="A1882">
        <v>1880</v>
      </c>
      <c r="B1882">
        <v>2022</v>
      </c>
      <c r="C1882">
        <v>8</v>
      </c>
      <c r="D1882" t="s">
        <v>505</v>
      </c>
      <c r="E1882" s="40">
        <v>396913777.44862098</v>
      </c>
      <c r="F1882" s="34">
        <v>18.348595987629398</v>
      </c>
      <c r="G1882" t="s">
        <v>462</v>
      </c>
    </row>
    <row r="1883" spans="1:7" x14ac:dyDescent="0.3">
      <c r="A1883">
        <v>1881</v>
      </c>
      <c r="B1883">
        <v>2022</v>
      </c>
      <c r="C1883">
        <v>8</v>
      </c>
      <c r="D1883" t="s">
        <v>506</v>
      </c>
      <c r="E1883" s="40">
        <v>811283882.05878198</v>
      </c>
      <c r="F1883" s="34">
        <v>6.2868364633020999</v>
      </c>
      <c r="G1883" t="s">
        <v>462</v>
      </c>
    </row>
    <row r="1884" spans="1:7" x14ac:dyDescent="0.3">
      <c r="A1884">
        <v>1882</v>
      </c>
      <c r="B1884">
        <v>2022</v>
      </c>
      <c r="C1884">
        <v>8</v>
      </c>
      <c r="D1884" t="s">
        <v>507</v>
      </c>
      <c r="E1884" s="40">
        <v>827356563.50408602</v>
      </c>
      <c r="F1884" s="34">
        <v>1.7827651785157701</v>
      </c>
      <c r="G1884" t="s">
        <v>462</v>
      </c>
    </row>
    <row r="1885" spans="1:7" x14ac:dyDescent="0.3">
      <c r="A1885">
        <v>1883</v>
      </c>
      <c r="B1885">
        <v>2022</v>
      </c>
      <c r="C1885">
        <v>8</v>
      </c>
      <c r="D1885" t="s">
        <v>508</v>
      </c>
      <c r="E1885" s="40">
        <v>4220946584.3996902</v>
      </c>
      <c r="F1885" s="34">
        <v>9.6309681031985406</v>
      </c>
      <c r="G1885" t="s">
        <v>462</v>
      </c>
    </row>
    <row r="1886" spans="1:7" x14ac:dyDescent="0.3">
      <c r="A1886">
        <v>1884</v>
      </c>
      <c r="B1886">
        <v>2022</v>
      </c>
      <c r="C1886">
        <v>8</v>
      </c>
      <c r="D1886" t="s">
        <v>509</v>
      </c>
      <c r="E1886" s="40">
        <v>2959607197.2367201</v>
      </c>
      <c r="F1886" s="34">
        <v>50.125659455706902</v>
      </c>
      <c r="G1886" t="s">
        <v>462</v>
      </c>
    </row>
    <row r="1887" spans="1:7" x14ac:dyDescent="0.3">
      <c r="A1887">
        <v>1885</v>
      </c>
      <c r="B1887">
        <v>2022</v>
      </c>
      <c r="C1887">
        <v>8</v>
      </c>
      <c r="D1887" t="s">
        <v>511</v>
      </c>
      <c r="E1887" s="40">
        <v>2510603854.2291598</v>
      </c>
      <c r="F1887" s="34">
        <v>23.516709238617601</v>
      </c>
      <c r="G1887" t="s">
        <v>462</v>
      </c>
    </row>
    <row r="1888" spans="1:7" x14ac:dyDescent="0.3">
      <c r="A1888">
        <v>1886</v>
      </c>
      <c r="B1888">
        <v>2022</v>
      </c>
      <c r="C1888">
        <v>8</v>
      </c>
      <c r="D1888" t="s">
        <v>512</v>
      </c>
      <c r="E1888" s="40">
        <v>926083821.65156698</v>
      </c>
      <c r="F1888" s="34">
        <v>10.14284281031</v>
      </c>
      <c r="G1888" t="s">
        <v>462</v>
      </c>
    </row>
    <row r="1889" spans="1:7" x14ac:dyDescent="0.3">
      <c r="A1889">
        <v>1887</v>
      </c>
      <c r="B1889">
        <v>2022</v>
      </c>
      <c r="C1889">
        <v>8</v>
      </c>
      <c r="D1889" t="s">
        <v>513</v>
      </c>
      <c r="E1889" s="40">
        <v>632285103.81478095</v>
      </c>
      <c r="F1889" s="34">
        <v>70.637889363149597</v>
      </c>
      <c r="G1889" t="s">
        <v>462</v>
      </c>
    </row>
    <row r="1890" spans="1:7" x14ac:dyDescent="0.3">
      <c r="A1890">
        <v>1888</v>
      </c>
      <c r="B1890">
        <v>2022</v>
      </c>
      <c r="C1890">
        <v>8</v>
      </c>
      <c r="E1890" s="40">
        <v>170397351.73281899</v>
      </c>
      <c r="F1890" s="34">
        <v>0</v>
      </c>
      <c r="G1890" t="s">
        <v>462</v>
      </c>
    </row>
    <row r="1891" spans="1:7" x14ac:dyDescent="0.3">
      <c r="A1891">
        <v>1889</v>
      </c>
      <c r="B1891">
        <v>2022</v>
      </c>
      <c r="C1891">
        <v>8</v>
      </c>
      <c r="D1891" t="s">
        <v>514</v>
      </c>
      <c r="E1891" s="40">
        <v>892140772.56039798</v>
      </c>
      <c r="F1891" s="34">
        <v>0.45040115916333601</v>
      </c>
      <c r="G1891" t="s">
        <v>462</v>
      </c>
    </row>
    <row r="1892" spans="1:7" x14ac:dyDescent="0.3">
      <c r="A1892">
        <v>1890</v>
      </c>
      <c r="B1892">
        <v>2022</v>
      </c>
      <c r="C1892">
        <v>8</v>
      </c>
      <c r="D1892" t="s">
        <v>515</v>
      </c>
      <c r="E1892" s="40">
        <v>879882403.52739799</v>
      </c>
      <c r="F1892" s="34">
        <v>3.3846677207331202</v>
      </c>
      <c r="G1892" t="s">
        <v>462</v>
      </c>
    </row>
    <row r="1893" spans="1:7" x14ac:dyDescent="0.3">
      <c r="A1893">
        <v>1891</v>
      </c>
      <c r="B1893">
        <v>2022</v>
      </c>
      <c r="C1893">
        <v>8</v>
      </c>
      <c r="D1893" t="s">
        <v>516</v>
      </c>
      <c r="E1893" s="40">
        <v>807895918.10077405</v>
      </c>
      <c r="F1893" s="34">
        <v>4.21930106364539</v>
      </c>
      <c r="G1893" t="s">
        <v>462</v>
      </c>
    </row>
    <row r="1894" spans="1:7" x14ac:dyDescent="0.3">
      <c r="A1894">
        <v>1892</v>
      </c>
      <c r="B1894">
        <v>2022</v>
      </c>
      <c r="C1894">
        <v>8</v>
      </c>
      <c r="D1894" t="s">
        <v>517</v>
      </c>
      <c r="E1894" s="40">
        <v>572891135.03383696</v>
      </c>
      <c r="F1894" s="34">
        <v>3.4541137498079402</v>
      </c>
      <c r="G1894" t="s">
        <v>462</v>
      </c>
    </row>
    <row r="1895" spans="1:7" x14ac:dyDescent="0.3">
      <c r="A1895">
        <v>1893</v>
      </c>
      <c r="B1895">
        <v>2022</v>
      </c>
      <c r="C1895">
        <v>8</v>
      </c>
      <c r="D1895" t="s">
        <v>518</v>
      </c>
      <c r="E1895" s="40">
        <v>674208960.326653</v>
      </c>
      <c r="F1895" s="34">
        <v>7.1092097543193997</v>
      </c>
      <c r="G1895" t="s">
        <v>462</v>
      </c>
    </row>
    <row r="1896" spans="1:7" x14ac:dyDescent="0.3">
      <c r="A1896">
        <v>1894</v>
      </c>
      <c r="B1896">
        <v>2022</v>
      </c>
      <c r="C1896">
        <v>8</v>
      </c>
      <c r="D1896" t="s">
        <v>519</v>
      </c>
      <c r="E1896" s="40">
        <v>6302144122.2382202</v>
      </c>
      <c r="F1896" s="34">
        <v>8.2066232735750209</v>
      </c>
      <c r="G1896" t="s">
        <v>462</v>
      </c>
    </row>
    <row r="1897" spans="1:7" x14ac:dyDescent="0.3">
      <c r="A1897">
        <v>1895</v>
      </c>
      <c r="B1897">
        <v>2022</v>
      </c>
      <c r="C1897">
        <v>8</v>
      </c>
      <c r="D1897" t="s">
        <v>520</v>
      </c>
      <c r="E1897" s="40">
        <v>7349764963.0592299</v>
      </c>
      <c r="F1897" s="34">
        <v>32.059746624533602</v>
      </c>
      <c r="G1897" t="s">
        <v>462</v>
      </c>
    </row>
    <row r="1898" spans="1:7" x14ac:dyDescent="0.3">
      <c r="A1898">
        <v>1896</v>
      </c>
      <c r="B1898">
        <v>2022</v>
      </c>
      <c r="C1898">
        <v>8</v>
      </c>
      <c r="D1898" t="s">
        <v>521</v>
      </c>
      <c r="E1898" s="40">
        <v>2807295723.03092</v>
      </c>
      <c r="F1898" s="34">
        <v>9.2366007980910805</v>
      </c>
      <c r="G1898" t="s">
        <v>462</v>
      </c>
    </row>
    <row r="1899" spans="1:7" x14ac:dyDescent="0.3">
      <c r="A1899">
        <v>1897</v>
      </c>
      <c r="B1899">
        <v>2022</v>
      </c>
      <c r="C1899">
        <v>8</v>
      </c>
      <c r="D1899" t="s">
        <v>522</v>
      </c>
      <c r="E1899" s="40">
        <v>788418057.77379298</v>
      </c>
      <c r="F1899" s="34">
        <v>98.155501330089507</v>
      </c>
      <c r="G1899" t="s">
        <v>462</v>
      </c>
    </row>
    <row r="1900" spans="1:7" x14ac:dyDescent="0.3">
      <c r="A1900">
        <v>1898</v>
      </c>
      <c r="B1900">
        <v>2022</v>
      </c>
      <c r="C1900">
        <v>8</v>
      </c>
      <c r="D1900" t="s">
        <v>523</v>
      </c>
      <c r="E1900" s="40">
        <v>6157060053.8993101</v>
      </c>
      <c r="F1900" s="34">
        <v>22.3585839267426</v>
      </c>
      <c r="G1900" t="s">
        <v>462</v>
      </c>
    </row>
    <row r="1901" spans="1:7" x14ac:dyDescent="0.3">
      <c r="A1901">
        <v>1899</v>
      </c>
      <c r="B1901">
        <v>2022</v>
      </c>
      <c r="C1901">
        <v>8</v>
      </c>
      <c r="D1901" t="s">
        <v>524</v>
      </c>
      <c r="E1901" s="40">
        <v>1712578914.74523</v>
      </c>
      <c r="F1901" s="34">
        <v>53.3696455539054</v>
      </c>
      <c r="G1901" t="s">
        <v>462</v>
      </c>
    </row>
    <row r="1902" spans="1:7" x14ac:dyDescent="0.3">
      <c r="A1902">
        <v>1900</v>
      </c>
      <c r="B1902">
        <v>2022</v>
      </c>
      <c r="C1902">
        <v>8</v>
      </c>
      <c r="D1902" t="s">
        <v>525</v>
      </c>
      <c r="E1902" s="40">
        <v>1304389226.7879901</v>
      </c>
      <c r="F1902" s="34">
        <v>62.922365295364898</v>
      </c>
      <c r="G1902" t="s">
        <v>462</v>
      </c>
    </row>
    <row r="1903" spans="1:7" x14ac:dyDescent="0.3">
      <c r="A1903">
        <v>1901</v>
      </c>
      <c r="B1903">
        <v>2022</v>
      </c>
      <c r="C1903">
        <v>8</v>
      </c>
      <c r="D1903" t="s">
        <v>526</v>
      </c>
      <c r="E1903" s="40">
        <v>1050405127.63638</v>
      </c>
      <c r="F1903" s="34">
        <v>50.585870325764702</v>
      </c>
      <c r="G1903" t="s">
        <v>462</v>
      </c>
    </row>
    <row r="1904" spans="1:7" x14ac:dyDescent="0.3">
      <c r="A1904">
        <v>1902</v>
      </c>
      <c r="B1904">
        <v>2022</v>
      </c>
      <c r="C1904">
        <v>8</v>
      </c>
      <c r="D1904" t="s">
        <v>527</v>
      </c>
      <c r="E1904" s="40">
        <v>4109588598.75948</v>
      </c>
      <c r="F1904" s="34">
        <v>43.108489706142201</v>
      </c>
      <c r="G1904" t="s">
        <v>462</v>
      </c>
    </row>
    <row r="1905" spans="1:7" x14ac:dyDescent="0.3">
      <c r="A1905">
        <v>1903</v>
      </c>
      <c r="B1905">
        <v>2022</v>
      </c>
      <c r="C1905">
        <v>8</v>
      </c>
      <c r="D1905" t="s">
        <v>528</v>
      </c>
      <c r="E1905" s="40">
        <v>187712077.197236</v>
      </c>
      <c r="F1905" s="34">
        <v>63.831589692821701</v>
      </c>
      <c r="G1905" t="s">
        <v>462</v>
      </c>
    </row>
    <row r="1906" spans="1:7" x14ac:dyDescent="0.3">
      <c r="A1906">
        <v>1904</v>
      </c>
      <c r="B1906">
        <v>2022</v>
      </c>
      <c r="C1906">
        <v>9</v>
      </c>
      <c r="D1906" t="s">
        <v>495</v>
      </c>
      <c r="E1906" s="40">
        <v>538829451.73819995</v>
      </c>
      <c r="F1906" s="34">
        <v>49.001590174696197</v>
      </c>
      <c r="G1906" t="s">
        <v>462</v>
      </c>
    </row>
    <row r="1907" spans="1:7" x14ac:dyDescent="0.3">
      <c r="A1907">
        <v>1905</v>
      </c>
      <c r="B1907">
        <v>2022</v>
      </c>
      <c r="C1907">
        <v>9</v>
      </c>
      <c r="D1907" t="s">
        <v>496</v>
      </c>
      <c r="E1907" s="40">
        <v>329669436.07159501</v>
      </c>
      <c r="F1907" s="34">
        <v>21.9864970457661</v>
      </c>
      <c r="G1907" t="s">
        <v>462</v>
      </c>
    </row>
    <row r="1908" spans="1:7" x14ac:dyDescent="0.3">
      <c r="A1908">
        <v>1906</v>
      </c>
      <c r="B1908">
        <v>2022</v>
      </c>
      <c r="C1908">
        <v>9</v>
      </c>
      <c r="D1908" t="s">
        <v>497</v>
      </c>
      <c r="E1908" s="40">
        <v>477600716.67271</v>
      </c>
      <c r="F1908" s="34">
        <v>23.966219094683101</v>
      </c>
      <c r="G1908" t="s">
        <v>462</v>
      </c>
    </row>
    <row r="1909" spans="1:7" x14ac:dyDescent="0.3">
      <c r="A1909">
        <v>1907</v>
      </c>
      <c r="B1909">
        <v>2022</v>
      </c>
      <c r="C1909">
        <v>9</v>
      </c>
      <c r="D1909" t="s">
        <v>498</v>
      </c>
      <c r="E1909" s="40">
        <v>257796283.745581</v>
      </c>
      <c r="F1909" s="34">
        <v>18.9654029037792</v>
      </c>
      <c r="G1909" t="s">
        <v>462</v>
      </c>
    </row>
    <row r="1910" spans="1:7" x14ac:dyDescent="0.3">
      <c r="A1910">
        <v>1908</v>
      </c>
      <c r="B1910">
        <v>2022</v>
      </c>
      <c r="C1910">
        <v>9</v>
      </c>
      <c r="D1910" t="s">
        <v>499</v>
      </c>
      <c r="E1910" s="40">
        <v>833128860.04000998</v>
      </c>
      <c r="F1910" s="34">
        <v>14.9672850653927</v>
      </c>
      <c r="G1910" t="s">
        <v>462</v>
      </c>
    </row>
    <row r="1911" spans="1:7" x14ac:dyDescent="0.3">
      <c r="A1911">
        <v>1909</v>
      </c>
      <c r="B1911">
        <v>2022</v>
      </c>
      <c r="C1911">
        <v>9</v>
      </c>
      <c r="D1911" t="s">
        <v>500</v>
      </c>
      <c r="E1911" s="40">
        <v>700835369.21509898</v>
      </c>
      <c r="F1911" s="34">
        <v>11.448884842946599</v>
      </c>
      <c r="G1911" t="s">
        <v>462</v>
      </c>
    </row>
    <row r="1912" spans="1:7" x14ac:dyDescent="0.3">
      <c r="A1912">
        <v>1910</v>
      </c>
      <c r="B1912">
        <v>2022</v>
      </c>
      <c r="C1912">
        <v>9</v>
      </c>
      <c r="D1912" t="s">
        <v>501</v>
      </c>
      <c r="E1912" s="40">
        <v>1795071606.8408</v>
      </c>
      <c r="F1912" s="34">
        <v>6.7784131271363899</v>
      </c>
      <c r="G1912" t="s">
        <v>462</v>
      </c>
    </row>
    <row r="1913" spans="1:7" x14ac:dyDescent="0.3">
      <c r="A1913">
        <v>1911</v>
      </c>
      <c r="B1913">
        <v>2022</v>
      </c>
      <c r="C1913">
        <v>9</v>
      </c>
      <c r="D1913" t="s">
        <v>502</v>
      </c>
      <c r="E1913" s="40">
        <v>10046150688.1397</v>
      </c>
      <c r="F1913" s="34">
        <v>2.4856569087043598</v>
      </c>
      <c r="G1913" t="s">
        <v>462</v>
      </c>
    </row>
    <row r="1914" spans="1:7" x14ac:dyDescent="0.3">
      <c r="A1914">
        <v>1912</v>
      </c>
      <c r="B1914">
        <v>2022</v>
      </c>
      <c r="C1914">
        <v>9</v>
      </c>
      <c r="D1914" t="s">
        <v>503</v>
      </c>
      <c r="E1914" s="40">
        <v>3161364612.4783401</v>
      </c>
      <c r="F1914" s="34">
        <v>1.7649191767226899</v>
      </c>
      <c r="G1914" t="s">
        <v>462</v>
      </c>
    </row>
    <row r="1915" spans="1:7" x14ac:dyDescent="0.3">
      <c r="A1915">
        <v>1913</v>
      </c>
      <c r="B1915">
        <v>2022</v>
      </c>
      <c r="C1915">
        <v>9</v>
      </c>
      <c r="D1915" t="s">
        <v>504</v>
      </c>
      <c r="E1915" s="40">
        <v>314580284.56420898</v>
      </c>
      <c r="F1915" s="34">
        <v>34.757884562625499</v>
      </c>
      <c r="G1915" t="s">
        <v>462</v>
      </c>
    </row>
    <row r="1916" spans="1:7" x14ac:dyDescent="0.3">
      <c r="A1916">
        <v>1914</v>
      </c>
      <c r="B1916">
        <v>2022</v>
      </c>
      <c r="C1916">
        <v>9</v>
      </c>
      <c r="D1916" t="s">
        <v>505</v>
      </c>
      <c r="E1916" s="40">
        <v>396913777.44862098</v>
      </c>
      <c r="F1916" s="34">
        <v>19.348764412408801</v>
      </c>
      <c r="G1916" t="s">
        <v>462</v>
      </c>
    </row>
    <row r="1917" spans="1:7" x14ac:dyDescent="0.3">
      <c r="A1917">
        <v>1915</v>
      </c>
      <c r="B1917">
        <v>2022</v>
      </c>
      <c r="C1917">
        <v>9</v>
      </c>
      <c r="D1917" t="s">
        <v>506</v>
      </c>
      <c r="E1917" s="40">
        <v>811283882.05878198</v>
      </c>
      <c r="F1917" s="34">
        <v>3.0260193965497701</v>
      </c>
      <c r="G1917" t="s">
        <v>462</v>
      </c>
    </row>
    <row r="1918" spans="1:7" x14ac:dyDescent="0.3">
      <c r="A1918">
        <v>1916</v>
      </c>
      <c r="B1918">
        <v>2022</v>
      </c>
      <c r="C1918">
        <v>9</v>
      </c>
      <c r="D1918" t="s">
        <v>507</v>
      </c>
      <c r="E1918" s="40">
        <v>827356563.50408602</v>
      </c>
      <c r="F1918" s="34">
        <v>1.75574919880136</v>
      </c>
      <c r="G1918" t="s">
        <v>462</v>
      </c>
    </row>
    <row r="1919" spans="1:7" x14ac:dyDescent="0.3">
      <c r="A1919">
        <v>1917</v>
      </c>
      <c r="B1919">
        <v>2022</v>
      </c>
      <c r="C1919">
        <v>9</v>
      </c>
      <c r="D1919" t="s">
        <v>508</v>
      </c>
      <c r="E1919" s="40">
        <v>4220946584.3996902</v>
      </c>
      <c r="F1919" s="34">
        <v>8.4997094103045807</v>
      </c>
      <c r="G1919" t="s">
        <v>462</v>
      </c>
    </row>
    <row r="1920" spans="1:7" x14ac:dyDescent="0.3">
      <c r="A1920">
        <v>1918</v>
      </c>
      <c r="B1920">
        <v>2022</v>
      </c>
      <c r="C1920">
        <v>9</v>
      </c>
      <c r="D1920" t="s">
        <v>509</v>
      </c>
      <c r="E1920" s="40">
        <v>2959607197.2367201</v>
      </c>
      <c r="F1920" s="34">
        <v>24.297060269293901</v>
      </c>
      <c r="G1920" t="s">
        <v>462</v>
      </c>
    </row>
    <row r="1921" spans="1:7" x14ac:dyDescent="0.3">
      <c r="A1921">
        <v>1919</v>
      </c>
      <c r="B1921">
        <v>2022</v>
      </c>
      <c r="C1921">
        <v>9</v>
      </c>
      <c r="D1921" t="s">
        <v>511</v>
      </c>
      <c r="E1921" s="40">
        <v>2510603854.2291598</v>
      </c>
      <c r="F1921" s="34">
        <v>21.490538976962998</v>
      </c>
      <c r="G1921" t="s">
        <v>462</v>
      </c>
    </row>
    <row r="1922" spans="1:7" x14ac:dyDescent="0.3">
      <c r="A1922">
        <v>1920</v>
      </c>
      <c r="B1922">
        <v>2022</v>
      </c>
      <c r="C1922">
        <v>9</v>
      </c>
      <c r="D1922" t="s">
        <v>512</v>
      </c>
      <c r="E1922" s="40">
        <v>926083821.65156698</v>
      </c>
      <c r="F1922" s="34">
        <v>10.3186801321026</v>
      </c>
      <c r="G1922" t="s">
        <v>462</v>
      </c>
    </row>
    <row r="1923" spans="1:7" x14ac:dyDescent="0.3">
      <c r="A1923">
        <v>1921</v>
      </c>
      <c r="B1923">
        <v>2022</v>
      </c>
      <c r="C1923">
        <v>9</v>
      </c>
      <c r="D1923" t="s">
        <v>513</v>
      </c>
      <c r="E1923" s="40">
        <v>632285103.81478095</v>
      </c>
      <c r="F1923" s="34">
        <v>29.577382842644301</v>
      </c>
      <c r="G1923" t="s">
        <v>462</v>
      </c>
    </row>
    <row r="1924" spans="1:7" x14ac:dyDescent="0.3">
      <c r="A1924">
        <v>1922</v>
      </c>
      <c r="B1924">
        <v>2022</v>
      </c>
      <c r="C1924">
        <v>9</v>
      </c>
      <c r="E1924" s="40">
        <v>170397351.73281899</v>
      </c>
      <c r="F1924" s="34">
        <v>0.91144451844767005</v>
      </c>
      <c r="G1924" t="s">
        <v>462</v>
      </c>
    </row>
    <row r="1925" spans="1:7" x14ac:dyDescent="0.3">
      <c r="A1925">
        <v>1923</v>
      </c>
      <c r="B1925">
        <v>2022</v>
      </c>
      <c r="C1925">
        <v>9</v>
      </c>
      <c r="D1925" t="s">
        <v>514</v>
      </c>
      <c r="E1925" s="40">
        <v>892140772.56039798</v>
      </c>
      <c r="F1925" s="34">
        <v>7.4566364862308401</v>
      </c>
      <c r="G1925" t="s">
        <v>462</v>
      </c>
    </row>
    <row r="1926" spans="1:7" x14ac:dyDescent="0.3">
      <c r="A1926">
        <v>1924</v>
      </c>
      <c r="B1926">
        <v>2022</v>
      </c>
      <c r="C1926">
        <v>9</v>
      </c>
      <c r="D1926" t="s">
        <v>515</v>
      </c>
      <c r="E1926" s="40">
        <v>879882403.52739799</v>
      </c>
      <c r="F1926" s="34">
        <v>4.6960559912022601</v>
      </c>
      <c r="G1926" t="s">
        <v>462</v>
      </c>
    </row>
    <row r="1927" spans="1:7" x14ac:dyDescent="0.3">
      <c r="A1927">
        <v>1925</v>
      </c>
      <c r="B1927">
        <v>2022</v>
      </c>
      <c r="C1927">
        <v>9</v>
      </c>
      <c r="D1927" t="s">
        <v>516</v>
      </c>
      <c r="E1927" s="40">
        <v>807895918.10077405</v>
      </c>
      <c r="F1927" s="34">
        <v>2.5980026424129399</v>
      </c>
      <c r="G1927" t="s">
        <v>462</v>
      </c>
    </row>
    <row r="1928" spans="1:7" x14ac:dyDescent="0.3">
      <c r="A1928">
        <v>1926</v>
      </c>
      <c r="B1928">
        <v>2022</v>
      </c>
      <c r="C1928">
        <v>9</v>
      </c>
      <c r="D1928" t="s">
        <v>517</v>
      </c>
      <c r="E1928" s="40">
        <v>572891135.03383696</v>
      </c>
      <c r="F1928" s="34">
        <v>2.9572599999526199</v>
      </c>
      <c r="G1928" t="s">
        <v>462</v>
      </c>
    </row>
    <row r="1929" spans="1:7" x14ac:dyDescent="0.3">
      <c r="A1929">
        <v>1927</v>
      </c>
      <c r="B1929">
        <v>2022</v>
      </c>
      <c r="C1929">
        <v>9</v>
      </c>
      <c r="D1929" t="s">
        <v>518</v>
      </c>
      <c r="E1929" s="40">
        <v>674208960.326653</v>
      </c>
      <c r="F1929" s="34">
        <v>5.4650075391995703</v>
      </c>
      <c r="G1929" t="s">
        <v>462</v>
      </c>
    </row>
    <row r="1930" spans="1:7" x14ac:dyDescent="0.3">
      <c r="A1930">
        <v>1928</v>
      </c>
      <c r="B1930">
        <v>2022</v>
      </c>
      <c r="C1930">
        <v>9</v>
      </c>
      <c r="D1930" t="s">
        <v>519</v>
      </c>
      <c r="E1930" s="40">
        <v>6302144122.2382202</v>
      </c>
      <c r="F1930" s="34">
        <v>6.0186217183482196</v>
      </c>
      <c r="G1930" t="s">
        <v>462</v>
      </c>
    </row>
    <row r="1931" spans="1:7" x14ac:dyDescent="0.3">
      <c r="A1931">
        <v>1929</v>
      </c>
      <c r="B1931">
        <v>2022</v>
      </c>
      <c r="C1931">
        <v>9</v>
      </c>
      <c r="D1931" t="s">
        <v>520</v>
      </c>
      <c r="E1931" s="40">
        <v>7349764963.0592299</v>
      </c>
      <c r="F1931" s="34">
        <v>26.007063332934798</v>
      </c>
      <c r="G1931" t="s">
        <v>462</v>
      </c>
    </row>
    <row r="1932" spans="1:7" x14ac:dyDescent="0.3">
      <c r="A1932">
        <v>1930</v>
      </c>
      <c r="B1932">
        <v>2022</v>
      </c>
      <c r="C1932">
        <v>9</v>
      </c>
      <c r="D1932" t="s">
        <v>521</v>
      </c>
      <c r="E1932" s="40">
        <v>2807295723.03092</v>
      </c>
      <c r="F1932" s="34">
        <v>9.7689690095328405</v>
      </c>
      <c r="G1932" t="s">
        <v>462</v>
      </c>
    </row>
    <row r="1933" spans="1:7" x14ac:dyDescent="0.3">
      <c r="A1933">
        <v>1931</v>
      </c>
      <c r="B1933">
        <v>2022</v>
      </c>
      <c r="C1933">
        <v>9</v>
      </c>
      <c r="D1933" t="s">
        <v>522</v>
      </c>
      <c r="E1933" s="40">
        <v>788418057.77379298</v>
      </c>
      <c r="F1933" s="34">
        <v>25.435866169758398</v>
      </c>
      <c r="G1933" t="s">
        <v>462</v>
      </c>
    </row>
    <row r="1934" spans="1:7" x14ac:dyDescent="0.3">
      <c r="A1934">
        <v>1932</v>
      </c>
      <c r="B1934">
        <v>2022</v>
      </c>
      <c r="C1934">
        <v>9</v>
      </c>
      <c r="D1934" t="s">
        <v>523</v>
      </c>
      <c r="E1934" s="40">
        <v>6157060053.8993101</v>
      </c>
      <c r="F1934" s="34">
        <v>16.766168361935101</v>
      </c>
      <c r="G1934" t="s">
        <v>462</v>
      </c>
    </row>
    <row r="1935" spans="1:7" x14ac:dyDescent="0.3">
      <c r="A1935">
        <v>1933</v>
      </c>
      <c r="B1935">
        <v>2022</v>
      </c>
      <c r="C1935">
        <v>9</v>
      </c>
      <c r="D1935" t="s">
        <v>524</v>
      </c>
      <c r="E1935" s="40">
        <v>1712578914.74523</v>
      </c>
      <c r="F1935" s="34">
        <v>27.0489866986794</v>
      </c>
      <c r="G1935" t="s">
        <v>462</v>
      </c>
    </row>
    <row r="1936" spans="1:7" x14ac:dyDescent="0.3">
      <c r="A1936">
        <v>1934</v>
      </c>
      <c r="B1936">
        <v>2022</v>
      </c>
      <c r="C1936">
        <v>9</v>
      </c>
      <c r="D1936" t="s">
        <v>525</v>
      </c>
      <c r="E1936" s="40">
        <v>1304389226.7879901</v>
      </c>
      <c r="F1936" s="34">
        <v>39.4302524393159</v>
      </c>
      <c r="G1936" t="s">
        <v>462</v>
      </c>
    </row>
    <row r="1937" spans="1:7" x14ac:dyDescent="0.3">
      <c r="A1937">
        <v>1935</v>
      </c>
      <c r="B1937">
        <v>2022</v>
      </c>
      <c r="C1937">
        <v>9</v>
      </c>
      <c r="D1937" t="s">
        <v>526</v>
      </c>
      <c r="E1937" s="40">
        <v>1050405127.63638</v>
      </c>
      <c r="F1937" s="34">
        <v>51.095873812197603</v>
      </c>
      <c r="G1937" t="s">
        <v>462</v>
      </c>
    </row>
    <row r="1938" spans="1:7" x14ac:dyDescent="0.3">
      <c r="A1938">
        <v>1936</v>
      </c>
      <c r="B1938">
        <v>2022</v>
      </c>
      <c r="C1938">
        <v>9</v>
      </c>
      <c r="D1938" t="s">
        <v>527</v>
      </c>
      <c r="E1938" s="40">
        <v>4109588598.75948</v>
      </c>
      <c r="F1938" s="34">
        <v>65.459506005847004</v>
      </c>
      <c r="G1938" t="s">
        <v>462</v>
      </c>
    </row>
    <row r="1939" spans="1:7" x14ac:dyDescent="0.3">
      <c r="A1939">
        <v>1937</v>
      </c>
      <c r="B1939">
        <v>2022</v>
      </c>
      <c r="C1939">
        <v>9</v>
      </c>
      <c r="D1939" t="s">
        <v>528</v>
      </c>
      <c r="E1939" s="40">
        <v>187712077.197236</v>
      </c>
      <c r="F1939" s="34">
        <v>45.6670627196008</v>
      </c>
      <c r="G1939" t="s">
        <v>462</v>
      </c>
    </row>
    <row r="1940" spans="1:7" x14ac:dyDescent="0.3">
      <c r="A1940">
        <v>1938</v>
      </c>
      <c r="B1940">
        <v>2022</v>
      </c>
      <c r="C1940">
        <v>10</v>
      </c>
      <c r="D1940" t="s">
        <v>495</v>
      </c>
      <c r="E1940" s="40">
        <v>538829451.73819995</v>
      </c>
      <c r="F1940" s="34">
        <v>78.312523706016194</v>
      </c>
      <c r="G1940" t="s">
        <v>462</v>
      </c>
    </row>
    <row r="1941" spans="1:7" x14ac:dyDescent="0.3">
      <c r="A1941">
        <v>1939</v>
      </c>
      <c r="B1941">
        <v>2022</v>
      </c>
      <c r="C1941">
        <v>10</v>
      </c>
      <c r="D1941" t="s">
        <v>496</v>
      </c>
      <c r="E1941" s="40">
        <v>329669436.07159501</v>
      </c>
      <c r="F1941" s="34">
        <v>40.060261660045398</v>
      </c>
      <c r="G1941" t="s">
        <v>462</v>
      </c>
    </row>
    <row r="1942" spans="1:7" x14ac:dyDescent="0.3">
      <c r="A1942">
        <v>1940</v>
      </c>
      <c r="B1942">
        <v>2022</v>
      </c>
      <c r="C1942">
        <v>10</v>
      </c>
      <c r="D1942" t="s">
        <v>497</v>
      </c>
      <c r="E1942" s="40">
        <v>477600716.67271</v>
      </c>
      <c r="F1942" s="34">
        <v>44.266281380171002</v>
      </c>
      <c r="G1942" t="s">
        <v>462</v>
      </c>
    </row>
    <row r="1943" spans="1:7" x14ac:dyDescent="0.3">
      <c r="A1943">
        <v>1941</v>
      </c>
      <c r="B1943">
        <v>2022</v>
      </c>
      <c r="C1943">
        <v>10</v>
      </c>
      <c r="D1943" t="s">
        <v>498</v>
      </c>
      <c r="E1943" s="40">
        <v>257796283.745581</v>
      </c>
      <c r="F1943" s="34">
        <v>32.732355157443699</v>
      </c>
      <c r="G1943" t="s">
        <v>462</v>
      </c>
    </row>
    <row r="1944" spans="1:7" x14ac:dyDescent="0.3">
      <c r="A1944">
        <v>1942</v>
      </c>
      <c r="B1944">
        <v>2022</v>
      </c>
      <c r="C1944">
        <v>10</v>
      </c>
      <c r="D1944" t="s">
        <v>499</v>
      </c>
      <c r="E1944" s="40">
        <v>833128860.04000998</v>
      </c>
      <c r="F1944" s="34">
        <v>28.9454563865227</v>
      </c>
      <c r="G1944" t="s">
        <v>462</v>
      </c>
    </row>
    <row r="1945" spans="1:7" x14ac:dyDescent="0.3">
      <c r="A1945">
        <v>1943</v>
      </c>
      <c r="B1945">
        <v>2022</v>
      </c>
      <c r="C1945">
        <v>10</v>
      </c>
      <c r="D1945" t="s">
        <v>500</v>
      </c>
      <c r="E1945" s="40">
        <v>700835369.21509898</v>
      </c>
      <c r="F1945" s="34">
        <v>25.296105894056002</v>
      </c>
      <c r="G1945" t="s">
        <v>462</v>
      </c>
    </row>
    <row r="1946" spans="1:7" x14ac:dyDescent="0.3">
      <c r="A1946">
        <v>1944</v>
      </c>
      <c r="B1946">
        <v>2022</v>
      </c>
      <c r="C1946">
        <v>10</v>
      </c>
      <c r="D1946" t="s">
        <v>501</v>
      </c>
      <c r="E1946" s="40">
        <v>1795071606.8408</v>
      </c>
      <c r="F1946" s="34">
        <v>22.189111306024099</v>
      </c>
      <c r="G1946" t="s">
        <v>462</v>
      </c>
    </row>
    <row r="1947" spans="1:7" x14ac:dyDescent="0.3">
      <c r="A1947">
        <v>1945</v>
      </c>
      <c r="B1947">
        <v>2022</v>
      </c>
      <c r="C1947">
        <v>10</v>
      </c>
      <c r="D1947" t="s">
        <v>502</v>
      </c>
      <c r="E1947" s="40">
        <v>10046150688.1397</v>
      </c>
      <c r="F1947" s="34">
        <v>19.661603855896399</v>
      </c>
      <c r="G1947" t="s">
        <v>462</v>
      </c>
    </row>
    <row r="1948" spans="1:7" x14ac:dyDescent="0.3">
      <c r="A1948">
        <v>1946</v>
      </c>
      <c r="B1948">
        <v>2022</v>
      </c>
      <c r="C1948">
        <v>10</v>
      </c>
      <c r="D1948" t="s">
        <v>503</v>
      </c>
      <c r="E1948" s="40">
        <v>3161364612.4783401</v>
      </c>
      <c r="F1948" s="34">
        <v>19.455990745372901</v>
      </c>
      <c r="G1948" t="s">
        <v>462</v>
      </c>
    </row>
    <row r="1949" spans="1:7" x14ac:dyDescent="0.3">
      <c r="A1949">
        <v>1947</v>
      </c>
      <c r="B1949">
        <v>2022</v>
      </c>
      <c r="C1949">
        <v>10</v>
      </c>
      <c r="D1949" t="s">
        <v>504</v>
      </c>
      <c r="E1949" s="40">
        <v>314580284.56420898</v>
      </c>
      <c r="F1949" s="34">
        <v>65.5327287798588</v>
      </c>
      <c r="G1949" t="s">
        <v>462</v>
      </c>
    </row>
    <row r="1950" spans="1:7" x14ac:dyDescent="0.3">
      <c r="A1950">
        <v>1948</v>
      </c>
      <c r="B1950">
        <v>2022</v>
      </c>
      <c r="C1950">
        <v>10</v>
      </c>
      <c r="D1950" t="s">
        <v>505</v>
      </c>
      <c r="E1950" s="40">
        <v>396913777.44862098</v>
      </c>
      <c r="F1950" s="34">
        <v>39.894879168911501</v>
      </c>
      <c r="G1950" t="s">
        <v>462</v>
      </c>
    </row>
    <row r="1951" spans="1:7" x14ac:dyDescent="0.3">
      <c r="A1951">
        <v>1949</v>
      </c>
      <c r="B1951">
        <v>2022</v>
      </c>
      <c r="C1951">
        <v>10</v>
      </c>
      <c r="D1951" t="s">
        <v>506</v>
      </c>
      <c r="E1951" s="40">
        <v>811283882.05878198</v>
      </c>
      <c r="F1951" s="34">
        <v>23.365995019746101</v>
      </c>
      <c r="G1951" t="s">
        <v>462</v>
      </c>
    </row>
    <row r="1952" spans="1:7" x14ac:dyDescent="0.3">
      <c r="A1952">
        <v>1950</v>
      </c>
      <c r="B1952">
        <v>2022</v>
      </c>
      <c r="C1952">
        <v>10</v>
      </c>
      <c r="D1952" t="s">
        <v>507</v>
      </c>
      <c r="E1952" s="40">
        <v>827356563.50408602</v>
      </c>
      <c r="F1952" s="34">
        <v>19.624568799264502</v>
      </c>
      <c r="G1952" t="s">
        <v>462</v>
      </c>
    </row>
    <row r="1953" spans="1:7" x14ac:dyDescent="0.3">
      <c r="A1953">
        <v>1951</v>
      </c>
      <c r="B1953">
        <v>2022</v>
      </c>
      <c r="C1953">
        <v>10</v>
      </c>
      <c r="D1953" t="s">
        <v>508</v>
      </c>
      <c r="E1953" s="40">
        <v>4220946584.3996902</v>
      </c>
      <c r="F1953" s="34">
        <v>9.8737121248078505</v>
      </c>
      <c r="G1953" t="s">
        <v>462</v>
      </c>
    </row>
    <row r="1954" spans="1:7" x14ac:dyDescent="0.3">
      <c r="A1954">
        <v>1952</v>
      </c>
      <c r="B1954">
        <v>2022</v>
      </c>
      <c r="C1954">
        <v>10</v>
      </c>
      <c r="D1954" t="s">
        <v>509</v>
      </c>
      <c r="E1954" s="40">
        <v>2959607197.2367201</v>
      </c>
      <c r="F1954" s="34">
        <v>13.0848208116007</v>
      </c>
      <c r="G1954" t="s">
        <v>462</v>
      </c>
    </row>
    <row r="1955" spans="1:7" x14ac:dyDescent="0.3">
      <c r="A1955">
        <v>1953</v>
      </c>
      <c r="B1955">
        <v>2022</v>
      </c>
      <c r="C1955">
        <v>10</v>
      </c>
      <c r="D1955" t="s">
        <v>511</v>
      </c>
      <c r="E1955" s="40">
        <v>2510603854.2291598</v>
      </c>
      <c r="F1955" s="34">
        <v>18.842114827606</v>
      </c>
      <c r="G1955" t="s">
        <v>462</v>
      </c>
    </row>
    <row r="1956" spans="1:7" x14ac:dyDescent="0.3">
      <c r="A1956">
        <v>1954</v>
      </c>
      <c r="B1956">
        <v>2022</v>
      </c>
      <c r="C1956">
        <v>10</v>
      </c>
      <c r="D1956" t="s">
        <v>512</v>
      </c>
      <c r="E1956" s="40">
        <v>926083821.65156698</v>
      </c>
      <c r="F1956" s="34">
        <v>11.6735864310869</v>
      </c>
      <c r="G1956" t="s">
        <v>462</v>
      </c>
    </row>
    <row r="1957" spans="1:7" x14ac:dyDescent="0.3">
      <c r="A1957">
        <v>1955</v>
      </c>
      <c r="B1957">
        <v>2022</v>
      </c>
      <c r="C1957">
        <v>10</v>
      </c>
      <c r="D1957" t="s">
        <v>513</v>
      </c>
      <c r="E1957" s="40">
        <v>632285103.81478095</v>
      </c>
      <c r="F1957" s="34">
        <v>37.254859601847798</v>
      </c>
      <c r="G1957" t="s">
        <v>462</v>
      </c>
    </row>
    <row r="1958" spans="1:7" x14ac:dyDescent="0.3">
      <c r="A1958">
        <v>1956</v>
      </c>
      <c r="B1958">
        <v>2022</v>
      </c>
      <c r="C1958">
        <v>10</v>
      </c>
      <c r="E1958" s="40">
        <v>170397351.73281899</v>
      </c>
      <c r="F1958" s="34">
        <v>10.9041212705042</v>
      </c>
      <c r="G1958" t="s">
        <v>462</v>
      </c>
    </row>
    <row r="1959" spans="1:7" x14ac:dyDescent="0.3">
      <c r="A1959">
        <v>1957</v>
      </c>
      <c r="B1959">
        <v>2022</v>
      </c>
      <c r="C1959">
        <v>10</v>
      </c>
      <c r="D1959" t="s">
        <v>514</v>
      </c>
      <c r="E1959" s="40">
        <v>892140772.56039798</v>
      </c>
      <c r="F1959" s="34">
        <v>20.67937181584</v>
      </c>
      <c r="G1959" t="s">
        <v>462</v>
      </c>
    </row>
    <row r="1960" spans="1:7" x14ac:dyDescent="0.3">
      <c r="A1960">
        <v>1958</v>
      </c>
      <c r="B1960">
        <v>2022</v>
      </c>
      <c r="C1960">
        <v>10</v>
      </c>
      <c r="D1960" t="s">
        <v>515</v>
      </c>
      <c r="E1960" s="40">
        <v>879882403.52739799</v>
      </c>
      <c r="F1960" s="34">
        <v>22.110270526526602</v>
      </c>
      <c r="G1960" t="s">
        <v>462</v>
      </c>
    </row>
    <row r="1961" spans="1:7" x14ac:dyDescent="0.3">
      <c r="A1961">
        <v>1959</v>
      </c>
      <c r="B1961">
        <v>2022</v>
      </c>
      <c r="C1961">
        <v>10</v>
      </c>
      <c r="D1961" t="s">
        <v>516</v>
      </c>
      <c r="E1961" s="40">
        <v>807895918.10077405</v>
      </c>
      <c r="F1961" s="34">
        <v>25.485709100979701</v>
      </c>
      <c r="G1961" t="s">
        <v>462</v>
      </c>
    </row>
    <row r="1962" spans="1:7" x14ac:dyDescent="0.3">
      <c r="A1962">
        <v>1960</v>
      </c>
      <c r="B1962">
        <v>2022</v>
      </c>
      <c r="C1962">
        <v>10</v>
      </c>
      <c r="D1962" t="s">
        <v>517</v>
      </c>
      <c r="E1962" s="40">
        <v>572891135.03383696</v>
      </c>
      <c r="F1962" s="34">
        <v>22.509563373960098</v>
      </c>
      <c r="G1962" t="s">
        <v>462</v>
      </c>
    </row>
    <row r="1963" spans="1:7" x14ac:dyDescent="0.3">
      <c r="A1963">
        <v>1961</v>
      </c>
      <c r="B1963">
        <v>2022</v>
      </c>
      <c r="C1963">
        <v>10</v>
      </c>
      <c r="D1963" t="s">
        <v>518</v>
      </c>
      <c r="E1963" s="40">
        <v>674208960.326653</v>
      </c>
      <c r="F1963" s="34">
        <v>36.411116572796601</v>
      </c>
      <c r="G1963" t="s">
        <v>462</v>
      </c>
    </row>
    <row r="1964" spans="1:7" x14ac:dyDescent="0.3">
      <c r="A1964">
        <v>1962</v>
      </c>
      <c r="B1964">
        <v>2022</v>
      </c>
      <c r="C1964">
        <v>10</v>
      </c>
      <c r="D1964" t="s">
        <v>519</v>
      </c>
      <c r="E1964" s="40">
        <v>6302144122.2382202</v>
      </c>
      <c r="F1964" s="34">
        <v>11.0109804303861</v>
      </c>
      <c r="G1964" t="s">
        <v>462</v>
      </c>
    </row>
    <row r="1965" spans="1:7" x14ac:dyDescent="0.3">
      <c r="A1965">
        <v>1963</v>
      </c>
      <c r="B1965">
        <v>2022</v>
      </c>
      <c r="C1965">
        <v>10</v>
      </c>
      <c r="D1965" t="s">
        <v>520</v>
      </c>
      <c r="E1965" s="40">
        <v>7349764963.0592299</v>
      </c>
      <c r="F1965" s="34">
        <v>31.557962666841402</v>
      </c>
      <c r="G1965" t="s">
        <v>462</v>
      </c>
    </row>
    <row r="1966" spans="1:7" x14ac:dyDescent="0.3">
      <c r="A1966">
        <v>1964</v>
      </c>
      <c r="B1966">
        <v>2022</v>
      </c>
      <c r="C1966">
        <v>10</v>
      </c>
      <c r="D1966" t="s">
        <v>521</v>
      </c>
      <c r="E1966" s="40">
        <v>2807295723.03092</v>
      </c>
      <c r="F1966" s="34">
        <v>15.7468914146947</v>
      </c>
      <c r="G1966" t="s">
        <v>462</v>
      </c>
    </row>
    <row r="1967" spans="1:7" x14ac:dyDescent="0.3">
      <c r="A1967">
        <v>1965</v>
      </c>
      <c r="B1967">
        <v>2022</v>
      </c>
      <c r="C1967">
        <v>10</v>
      </c>
      <c r="D1967" t="s">
        <v>522</v>
      </c>
      <c r="E1967" s="40">
        <v>788418057.77379298</v>
      </c>
      <c r="F1967" s="34">
        <v>43.977451765481803</v>
      </c>
      <c r="G1967" t="s">
        <v>462</v>
      </c>
    </row>
    <row r="1968" spans="1:7" x14ac:dyDescent="0.3">
      <c r="A1968">
        <v>1966</v>
      </c>
      <c r="B1968">
        <v>2022</v>
      </c>
      <c r="C1968">
        <v>10</v>
      </c>
      <c r="D1968" t="s">
        <v>523</v>
      </c>
      <c r="E1968" s="40">
        <v>6157060053.8993101</v>
      </c>
      <c r="F1968" s="34">
        <v>26.041831194856599</v>
      </c>
      <c r="G1968" t="s">
        <v>462</v>
      </c>
    </row>
    <row r="1969" spans="1:7" x14ac:dyDescent="0.3">
      <c r="A1969">
        <v>1967</v>
      </c>
      <c r="B1969">
        <v>2022</v>
      </c>
      <c r="C1969">
        <v>10</v>
      </c>
      <c r="D1969" t="s">
        <v>524</v>
      </c>
      <c r="E1969" s="40">
        <v>1712578914.74523</v>
      </c>
      <c r="F1969" s="34">
        <v>44.193650109007599</v>
      </c>
      <c r="G1969" t="s">
        <v>462</v>
      </c>
    </row>
    <row r="1970" spans="1:7" x14ac:dyDescent="0.3">
      <c r="A1970">
        <v>1968</v>
      </c>
      <c r="B1970">
        <v>2022</v>
      </c>
      <c r="C1970">
        <v>10</v>
      </c>
      <c r="D1970" t="s">
        <v>525</v>
      </c>
      <c r="E1970" s="40">
        <v>1304389226.7879901</v>
      </c>
      <c r="F1970" s="34">
        <v>57.379706097610899</v>
      </c>
      <c r="G1970" t="s">
        <v>462</v>
      </c>
    </row>
    <row r="1971" spans="1:7" x14ac:dyDescent="0.3">
      <c r="A1971">
        <v>1969</v>
      </c>
      <c r="B1971">
        <v>2022</v>
      </c>
      <c r="C1971">
        <v>10</v>
      </c>
      <c r="D1971" t="s">
        <v>526</v>
      </c>
      <c r="E1971" s="40">
        <v>1050405127.63638</v>
      </c>
      <c r="F1971" s="34">
        <v>41.995881917661798</v>
      </c>
      <c r="G1971" t="s">
        <v>462</v>
      </c>
    </row>
    <row r="1972" spans="1:7" x14ac:dyDescent="0.3">
      <c r="A1972">
        <v>1970</v>
      </c>
      <c r="B1972">
        <v>2022</v>
      </c>
      <c r="C1972">
        <v>10</v>
      </c>
      <c r="D1972" t="s">
        <v>527</v>
      </c>
      <c r="E1972" s="40">
        <v>4109588598.75948</v>
      </c>
      <c r="F1972" s="34">
        <v>48.392726440664198</v>
      </c>
      <c r="G1972" t="s">
        <v>462</v>
      </c>
    </row>
    <row r="1973" spans="1:7" x14ac:dyDescent="0.3">
      <c r="A1973">
        <v>1971</v>
      </c>
      <c r="B1973">
        <v>2022</v>
      </c>
      <c r="C1973">
        <v>10</v>
      </c>
      <c r="D1973" t="s">
        <v>528</v>
      </c>
      <c r="E1973" s="40">
        <v>187712077.197236</v>
      </c>
      <c r="F1973" s="34">
        <v>43.468379868401399</v>
      </c>
      <c r="G1973" t="s">
        <v>462</v>
      </c>
    </row>
    <row r="1974" spans="1:7" x14ac:dyDescent="0.3">
      <c r="A1974">
        <v>1972</v>
      </c>
      <c r="B1974">
        <v>2022</v>
      </c>
      <c r="C1974">
        <v>11</v>
      </c>
      <c r="D1974" t="s">
        <v>495</v>
      </c>
      <c r="E1974" s="40">
        <v>538829451.73819995</v>
      </c>
      <c r="F1974" s="34">
        <v>286.257018105817</v>
      </c>
      <c r="G1974" t="s">
        <v>462</v>
      </c>
    </row>
    <row r="1975" spans="1:7" x14ac:dyDescent="0.3">
      <c r="A1975">
        <v>1973</v>
      </c>
      <c r="B1975">
        <v>2022</v>
      </c>
      <c r="C1975">
        <v>11</v>
      </c>
      <c r="D1975" t="s">
        <v>496</v>
      </c>
      <c r="E1975" s="40">
        <v>329669436.07159501</v>
      </c>
      <c r="F1975" s="34">
        <v>196.18810235086801</v>
      </c>
      <c r="G1975" t="s">
        <v>462</v>
      </c>
    </row>
    <row r="1976" spans="1:7" x14ac:dyDescent="0.3">
      <c r="A1976">
        <v>1974</v>
      </c>
      <c r="B1976">
        <v>2022</v>
      </c>
      <c r="C1976">
        <v>11</v>
      </c>
      <c r="D1976" t="s">
        <v>497</v>
      </c>
      <c r="E1976" s="40">
        <v>477600716.67271</v>
      </c>
      <c r="F1976" s="34">
        <v>200.763587528545</v>
      </c>
      <c r="G1976" t="s">
        <v>462</v>
      </c>
    </row>
    <row r="1977" spans="1:7" x14ac:dyDescent="0.3">
      <c r="A1977">
        <v>1975</v>
      </c>
      <c r="B1977">
        <v>2022</v>
      </c>
      <c r="C1977">
        <v>11</v>
      </c>
      <c r="D1977" t="s">
        <v>498</v>
      </c>
      <c r="E1977" s="40">
        <v>257796283.745581</v>
      </c>
      <c r="F1977" s="34">
        <v>180.39734071805401</v>
      </c>
      <c r="G1977" t="s">
        <v>462</v>
      </c>
    </row>
    <row r="1978" spans="1:7" x14ac:dyDescent="0.3">
      <c r="A1978">
        <v>1976</v>
      </c>
      <c r="B1978">
        <v>2022</v>
      </c>
      <c r="C1978">
        <v>11</v>
      </c>
      <c r="D1978" t="s">
        <v>499</v>
      </c>
      <c r="E1978" s="40">
        <v>833128860.04000998</v>
      </c>
      <c r="F1978" s="34">
        <v>177.03699392389001</v>
      </c>
      <c r="G1978" t="s">
        <v>462</v>
      </c>
    </row>
    <row r="1979" spans="1:7" x14ac:dyDescent="0.3">
      <c r="A1979">
        <v>1977</v>
      </c>
      <c r="B1979">
        <v>2022</v>
      </c>
      <c r="C1979">
        <v>11</v>
      </c>
      <c r="D1979" t="s">
        <v>500</v>
      </c>
      <c r="E1979" s="40">
        <v>700835369.21509898</v>
      </c>
      <c r="F1979" s="34">
        <v>144.256342114788</v>
      </c>
      <c r="G1979" t="s">
        <v>462</v>
      </c>
    </row>
    <row r="1980" spans="1:7" x14ac:dyDescent="0.3">
      <c r="A1980">
        <v>1978</v>
      </c>
      <c r="B1980">
        <v>2022</v>
      </c>
      <c r="C1980">
        <v>11</v>
      </c>
      <c r="D1980" t="s">
        <v>501</v>
      </c>
      <c r="E1980" s="40">
        <v>1795071606.8408</v>
      </c>
      <c r="F1980" s="34">
        <v>136.899147849153</v>
      </c>
      <c r="G1980" t="s">
        <v>462</v>
      </c>
    </row>
    <row r="1981" spans="1:7" x14ac:dyDescent="0.3">
      <c r="A1981">
        <v>1979</v>
      </c>
      <c r="B1981">
        <v>2022</v>
      </c>
      <c r="C1981">
        <v>11</v>
      </c>
      <c r="D1981" t="s">
        <v>502</v>
      </c>
      <c r="E1981" s="40">
        <v>10046150688.1397</v>
      </c>
      <c r="F1981" s="34">
        <v>120.791573568172</v>
      </c>
      <c r="G1981" t="s">
        <v>462</v>
      </c>
    </row>
    <row r="1982" spans="1:7" x14ac:dyDescent="0.3">
      <c r="A1982">
        <v>1980</v>
      </c>
      <c r="B1982">
        <v>2022</v>
      </c>
      <c r="C1982">
        <v>11</v>
      </c>
      <c r="D1982" t="s">
        <v>503</v>
      </c>
      <c r="E1982" s="40">
        <v>3161364612.4783401</v>
      </c>
      <c r="F1982" s="34">
        <v>87.672510916225804</v>
      </c>
      <c r="G1982" t="s">
        <v>462</v>
      </c>
    </row>
    <row r="1983" spans="1:7" x14ac:dyDescent="0.3">
      <c r="A1983">
        <v>1981</v>
      </c>
      <c r="B1983">
        <v>2022</v>
      </c>
      <c r="C1983">
        <v>11</v>
      </c>
      <c r="D1983" t="s">
        <v>504</v>
      </c>
      <c r="E1983" s="40">
        <v>314580284.56420898</v>
      </c>
      <c r="F1983" s="34">
        <v>294.61002252017101</v>
      </c>
      <c r="G1983" t="s">
        <v>462</v>
      </c>
    </row>
    <row r="1984" spans="1:7" x14ac:dyDescent="0.3">
      <c r="A1984">
        <v>1982</v>
      </c>
      <c r="B1984">
        <v>2022</v>
      </c>
      <c r="C1984">
        <v>11</v>
      </c>
      <c r="D1984" t="s">
        <v>505</v>
      </c>
      <c r="E1984" s="40">
        <v>396913777.44862098</v>
      </c>
      <c r="F1984" s="34">
        <v>209.19038192616401</v>
      </c>
      <c r="G1984" t="s">
        <v>462</v>
      </c>
    </row>
    <row r="1985" spans="1:7" x14ac:dyDescent="0.3">
      <c r="A1985">
        <v>1983</v>
      </c>
      <c r="B1985">
        <v>2022</v>
      </c>
      <c r="C1985">
        <v>11</v>
      </c>
      <c r="D1985" t="s">
        <v>506</v>
      </c>
      <c r="E1985" s="40">
        <v>811283882.05878198</v>
      </c>
      <c r="F1985" s="34">
        <v>227.81035110258</v>
      </c>
      <c r="G1985" t="s">
        <v>462</v>
      </c>
    </row>
    <row r="1986" spans="1:7" x14ac:dyDescent="0.3">
      <c r="A1986">
        <v>1984</v>
      </c>
      <c r="B1986">
        <v>2022</v>
      </c>
      <c r="C1986">
        <v>11</v>
      </c>
      <c r="D1986" t="s">
        <v>507</v>
      </c>
      <c r="E1986" s="40">
        <v>827356563.50408602</v>
      </c>
      <c r="F1986" s="34">
        <v>188.610475102115</v>
      </c>
      <c r="G1986" t="s">
        <v>462</v>
      </c>
    </row>
    <row r="1987" spans="1:7" x14ac:dyDescent="0.3">
      <c r="A1987">
        <v>1985</v>
      </c>
      <c r="B1987">
        <v>2022</v>
      </c>
      <c r="C1987">
        <v>11</v>
      </c>
      <c r="D1987" t="s">
        <v>508</v>
      </c>
      <c r="E1987" s="40">
        <v>4220946584.3996902</v>
      </c>
      <c r="F1987" s="34">
        <v>133.23861498819099</v>
      </c>
      <c r="G1987" t="s">
        <v>462</v>
      </c>
    </row>
    <row r="1988" spans="1:7" x14ac:dyDescent="0.3">
      <c r="A1988">
        <v>1986</v>
      </c>
      <c r="B1988">
        <v>2022</v>
      </c>
      <c r="C1988">
        <v>11</v>
      </c>
      <c r="D1988" t="s">
        <v>509</v>
      </c>
      <c r="E1988" s="40">
        <v>2959607197.2367201</v>
      </c>
      <c r="F1988" s="34">
        <v>141.00896620368101</v>
      </c>
      <c r="G1988" t="s">
        <v>462</v>
      </c>
    </row>
    <row r="1989" spans="1:7" x14ac:dyDescent="0.3">
      <c r="A1989">
        <v>1987</v>
      </c>
      <c r="B1989">
        <v>2022</v>
      </c>
      <c r="C1989">
        <v>11</v>
      </c>
      <c r="D1989" t="s">
        <v>511</v>
      </c>
      <c r="E1989" s="40">
        <v>2510603854.2291598</v>
      </c>
      <c r="F1989" s="34">
        <v>101.380957447828</v>
      </c>
      <c r="G1989" t="s">
        <v>462</v>
      </c>
    </row>
    <row r="1990" spans="1:7" x14ac:dyDescent="0.3">
      <c r="A1990">
        <v>1988</v>
      </c>
      <c r="B1990">
        <v>2022</v>
      </c>
      <c r="C1990">
        <v>11</v>
      </c>
      <c r="D1990" t="s">
        <v>512</v>
      </c>
      <c r="E1990" s="40">
        <v>926083821.65156698</v>
      </c>
      <c r="F1990" s="34">
        <v>127.04064940622099</v>
      </c>
      <c r="G1990" t="s">
        <v>462</v>
      </c>
    </row>
    <row r="1991" spans="1:7" x14ac:dyDescent="0.3">
      <c r="A1991">
        <v>1989</v>
      </c>
      <c r="B1991">
        <v>2022</v>
      </c>
      <c r="C1991">
        <v>11</v>
      </c>
      <c r="D1991" t="s">
        <v>513</v>
      </c>
      <c r="E1991" s="40">
        <v>632285103.81478095</v>
      </c>
      <c r="F1991" s="34">
        <v>115.49053099650401</v>
      </c>
      <c r="G1991" t="s">
        <v>462</v>
      </c>
    </row>
    <row r="1992" spans="1:7" x14ac:dyDescent="0.3">
      <c r="A1992">
        <v>1990</v>
      </c>
      <c r="B1992">
        <v>2022</v>
      </c>
      <c r="C1992">
        <v>11</v>
      </c>
      <c r="E1992" s="40">
        <v>170397351.73281899</v>
      </c>
      <c r="F1992" s="34">
        <v>83.071980885018306</v>
      </c>
      <c r="G1992" t="s">
        <v>462</v>
      </c>
    </row>
    <row r="1993" spans="1:7" x14ac:dyDescent="0.3">
      <c r="A1993">
        <v>1991</v>
      </c>
      <c r="B1993">
        <v>2022</v>
      </c>
      <c r="C1993">
        <v>11</v>
      </c>
      <c r="D1993" t="s">
        <v>514</v>
      </c>
      <c r="E1993" s="40">
        <v>892140772.56039798</v>
      </c>
      <c r="F1993" s="34">
        <v>180.05917648642799</v>
      </c>
      <c r="G1993" t="s">
        <v>462</v>
      </c>
    </row>
    <row r="1994" spans="1:7" x14ac:dyDescent="0.3">
      <c r="A1994">
        <v>1992</v>
      </c>
      <c r="B1994">
        <v>2022</v>
      </c>
      <c r="C1994">
        <v>11</v>
      </c>
      <c r="D1994" t="s">
        <v>515</v>
      </c>
      <c r="E1994" s="40">
        <v>879882403.52739799</v>
      </c>
      <c r="F1994" s="34">
        <v>204.75900358483599</v>
      </c>
      <c r="G1994" t="s">
        <v>462</v>
      </c>
    </row>
    <row r="1995" spans="1:7" x14ac:dyDescent="0.3">
      <c r="A1995">
        <v>1993</v>
      </c>
      <c r="B1995">
        <v>2022</v>
      </c>
      <c r="C1995">
        <v>11</v>
      </c>
      <c r="D1995" t="s">
        <v>516</v>
      </c>
      <c r="E1995" s="40">
        <v>807895918.10077405</v>
      </c>
      <c r="F1995" s="34">
        <v>199.21486020593099</v>
      </c>
      <c r="G1995" t="s">
        <v>462</v>
      </c>
    </row>
    <row r="1996" spans="1:7" x14ac:dyDescent="0.3">
      <c r="A1996">
        <v>1994</v>
      </c>
      <c r="B1996">
        <v>2022</v>
      </c>
      <c r="C1996">
        <v>11</v>
      </c>
      <c r="D1996" t="s">
        <v>517</v>
      </c>
      <c r="E1996" s="40">
        <v>572891135.03383696</v>
      </c>
      <c r="F1996" s="34">
        <v>170.406243712541</v>
      </c>
      <c r="G1996" t="s">
        <v>462</v>
      </c>
    </row>
    <row r="1997" spans="1:7" x14ac:dyDescent="0.3">
      <c r="A1997">
        <v>1995</v>
      </c>
      <c r="B1997">
        <v>2022</v>
      </c>
      <c r="C1997">
        <v>11</v>
      </c>
      <c r="D1997" t="s">
        <v>518</v>
      </c>
      <c r="E1997" s="40">
        <v>674208960.326653</v>
      </c>
      <c r="F1997" s="34">
        <v>193.397603235124</v>
      </c>
      <c r="G1997" t="s">
        <v>462</v>
      </c>
    </row>
    <row r="1998" spans="1:7" x14ac:dyDescent="0.3">
      <c r="A1998">
        <v>1996</v>
      </c>
      <c r="B1998">
        <v>2022</v>
      </c>
      <c r="C1998">
        <v>11</v>
      </c>
      <c r="D1998" t="s">
        <v>519</v>
      </c>
      <c r="E1998" s="40">
        <v>6302144122.2382202</v>
      </c>
      <c r="F1998" s="34">
        <v>120.835429403265</v>
      </c>
      <c r="G1998" t="s">
        <v>462</v>
      </c>
    </row>
    <row r="1999" spans="1:7" x14ac:dyDescent="0.3">
      <c r="A1999">
        <v>1997</v>
      </c>
      <c r="B1999">
        <v>2022</v>
      </c>
      <c r="C1999">
        <v>11</v>
      </c>
      <c r="D1999" t="s">
        <v>520</v>
      </c>
      <c r="E1999" s="40">
        <v>7349764963.0592299</v>
      </c>
      <c r="F1999" s="34">
        <v>126.05007069417501</v>
      </c>
      <c r="G1999" t="s">
        <v>462</v>
      </c>
    </row>
    <row r="2000" spans="1:7" x14ac:dyDescent="0.3">
      <c r="A2000">
        <v>1998</v>
      </c>
      <c r="B2000">
        <v>2022</v>
      </c>
      <c r="C2000">
        <v>11</v>
      </c>
      <c r="D2000" t="s">
        <v>521</v>
      </c>
      <c r="E2000" s="40">
        <v>2807295723.03092</v>
      </c>
      <c r="F2000" s="34">
        <v>113.782265399327</v>
      </c>
      <c r="G2000" t="s">
        <v>462</v>
      </c>
    </row>
    <row r="2001" spans="1:7" x14ac:dyDescent="0.3">
      <c r="A2001">
        <v>1999</v>
      </c>
      <c r="B2001">
        <v>2022</v>
      </c>
      <c r="C2001">
        <v>11</v>
      </c>
      <c r="D2001" t="s">
        <v>522</v>
      </c>
      <c r="E2001" s="40">
        <v>788418057.77379298</v>
      </c>
      <c r="F2001" s="34">
        <v>93.3861442603705</v>
      </c>
      <c r="G2001" t="s">
        <v>462</v>
      </c>
    </row>
    <row r="2002" spans="1:7" x14ac:dyDescent="0.3">
      <c r="A2002">
        <v>2000</v>
      </c>
      <c r="B2002">
        <v>2022</v>
      </c>
      <c r="C2002">
        <v>11</v>
      </c>
      <c r="D2002" t="s">
        <v>523</v>
      </c>
      <c r="E2002" s="40">
        <v>6157060053.8993101</v>
      </c>
      <c r="F2002" s="34">
        <v>116.22274653647401</v>
      </c>
      <c r="G2002" t="s">
        <v>462</v>
      </c>
    </row>
    <row r="2003" spans="1:7" x14ac:dyDescent="0.3">
      <c r="A2003">
        <v>2001</v>
      </c>
      <c r="B2003">
        <v>2022</v>
      </c>
      <c r="C2003">
        <v>11</v>
      </c>
      <c r="D2003" t="s">
        <v>524</v>
      </c>
      <c r="E2003" s="40">
        <v>1712578914.74523</v>
      </c>
      <c r="F2003" s="34">
        <v>117.681962101322</v>
      </c>
      <c r="G2003" t="s">
        <v>462</v>
      </c>
    </row>
    <row r="2004" spans="1:7" x14ac:dyDescent="0.3">
      <c r="A2004">
        <v>2002</v>
      </c>
      <c r="B2004">
        <v>2022</v>
      </c>
      <c r="C2004">
        <v>11</v>
      </c>
      <c r="D2004" t="s">
        <v>525</v>
      </c>
      <c r="E2004" s="40">
        <v>1304389226.7879901</v>
      </c>
      <c r="F2004" s="34">
        <v>130.973236116729</v>
      </c>
      <c r="G2004" t="s">
        <v>462</v>
      </c>
    </row>
    <row r="2005" spans="1:7" x14ac:dyDescent="0.3">
      <c r="A2005">
        <v>2003</v>
      </c>
      <c r="B2005">
        <v>2022</v>
      </c>
      <c r="C2005">
        <v>11</v>
      </c>
      <c r="D2005" t="s">
        <v>526</v>
      </c>
      <c r="E2005" s="40">
        <v>1050405127.63638</v>
      </c>
      <c r="F2005" s="34">
        <v>120.18941396866801</v>
      </c>
      <c r="G2005" t="s">
        <v>462</v>
      </c>
    </row>
    <row r="2006" spans="1:7" x14ac:dyDescent="0.3">
      <c r="A2006">
        <v>2004</v>
      </c>
      <c r="B2006">
        <v>2022</v>
      </c>
      <c r="C2006">
        <v>11</v>
      </c>
      <c r="D2006" t="s">
        <v>527</v>
      </c>
      <c r="E2006" s="40">
        <v>4109588598.75948</v>
      </c>
      <c r="F2006" s="34">
        <v>140.03586068015201</v>
      </c>
      <c r="G2006" t="s">
        <v>462</v>
      </c>
    </row>
    <row r="2007" spans="1:7" x14ac:dyDescent="0.3">
      <c r="A2007">
        <v>2005</v>
      </c>
      <c r="B2007">
        <v>2022</v>
      </c>
      <c r="C2007">
        <v>11</v>
      </c>
      <c r="D2007" t="s">
        <v>528</v>
      </c>
      <c r="E2007" s="40">
        <v>187712077.197236</v>
      </c>
      <c r="F2007" s="34">
        <v>99.878490574109804</v>
      </c>
      <c r="G2007" t="s">
        <v>462</v>
      </c>
    </row>
    <row r="2008" spans="1:7" x14ac:dyDescent="0.3">
      <c r="A2008">
        <v>2006</v>
      </c>
      <c r="B2008">
        <v>2022</v>
      </c>
      <c r="C2008">
        <v>12</v>
      </c>
      <c r="D2008" t="s">
        <v>495</v>
      </c>
      <c r="E2008" s="40">
        <v>538829451.73819995</v>
      </c>
      <c r="F2008" s="34">
        <v>38.8781546287981</v>
      </c>
      <c r="G2008" t="s">
        <v>462</v>
      </c>
    </row>
    <row r="2009" spans="1:7" x14ac:dyDescent="0.3">
      <c r="A2009">
        <v>2007</v>
      </c>
      <c r="B2009">
        <v>2022</v>
      </c>
      <c r="C2009">
        <v>12</v>
      </c>
      <c r="D2009" t="s">
        <v>496</v>
      </c>
      <c r="E2009" s="40">
        <v>329669436.07159501</v>
      </c>
      <c r="F2009" s="34">
        <v>32.588658872018499</v>
      </c>
      <c r="G2009" t="s">
        <v>462</v>
      </c>
    </row>
    <row r="2010" spans="1:7" x14ac:dyDescent="0.3">
      <c r="A2010">
        <v>2008</v>
      </c>
      <c r="B2010">
        <v>2022</v>
      </c>
      <c r="C2010">
        <v>12</v>
      </c>
      <c r="D2010" t="s">
        <v>497</v>
      </c>
      <c r="E2010" s="40">
        <v>477600716.67271</v>
      </c>
      <c r="F2010" s="34">
        <v>35.078700140510698</v>
      </c>
      <c r="G2010" t="s">
        <v>462</v>
      </c>
    </row>
    <row r="2011" spans="1:7" x14ac:dyDescent="0.3">
      <c r="A2011">
        <v>2009</v>
      </c>
      <c r="B2011">
        <v>2022</v>
      </c>
      <c r="C2011">
        <v>12</v>
      </c>
      <c r="D2011" t="s">
        <v>498</v>
      </c>
      <c r="E2011" s="40">
        <v>257796283.745581</v>
      </c>
      <c r="F2011" s="34">
        <v>32.532491068271497</v>
      </c>
      <c r="G2011" t="s">
        <v>462</v>
      </c>
    </row>
    <row r="2012" spans="1:7" x14ac:dyDescent="0.3">
      <c r="A2012">
        <v>2010</v>
      </c>
      <c r="B2012">
        <v>2022</v>
      </c>
      <c r="C2012">
        <v>12</v>
      </c>
      <c r="D2012" t="s">
        <v>499</v>
      </c>
      <c r="E2012" s="40">
        <v>833128860.04000998</v>
      </c>
      <c r="F2012" s="34">
        <v>34.582851677597397</v>
      </c>
      <c r="G2012" t="s">
        <v>462</v>
      </c>
    </row>
    <row r="2013" spans="1:7" x14ac:dyDescent="0.3">
      <c r="A2013">
        <v>2011</v>
      </c>
      <c r="B2013">
        <v>2022</v>
      </c>
      <c r="C2013">
        <v>12</v>
      </c>
      <c r="D2013" t="s">
        <v>500</v>
      </c>
      <c r="E2013" s="40">
        <v>700835369.21509898</v>
      </c>
      <c r="F2013" s="34">
        <v>37.014465724063299</v>
      </c>
      <c r="G2013" t="s">
        <v>462</v>
      </c>
    </row>
    <row r="2014" spans="1:7" x14ac:dyDescent="0.3">
      <c r="A2014">
        <v>2012</v>
      </c>
      <c r="B2014">
        <v>2022</v>
      </c>
      <c r="C2014">
        <v>12</v>
      </c>
      <c r="D2014" t="s">
        <v>501</v>
      </c>
      <c r="E2014" s="40">
        <v>1795071606.8408</v>
      </c>
      <c r="F2014" s="34">
        <v>38.517712524765798</v>
      </c>
      <c r="G2014" t="s">
        <v>462</v>
      </c>
    </row>
    <row r="2015" spans="1:7" x14ac:dyDescent="0.3">
      <c r="A2015">
        <v>2013</v>
      </c>
      <c r="B2015">
        <v>2022</v>
      </c>
      <c r="C2015">
        <v>12</v>
      </c>
      <c r="D2015" t="s">
        <v>502</v>
      </c>
      <c r="E2015" s="40">
        <v>10046150688.1397</v>
      </c>
      <c r="F2015" s="34">
        <v>56.806739790928802</v>
      </c>
      <c r="G2015" t="s">
        <v>462</v>
      </c>
    </row>
    <row r="2016" spans="1:7" x14ac:dyDescent="0.3">
      <c r="A2016">
        <v>2014</v>
      </c>
      <c r="B2016">
        <v>2022</v>
      </c>
      <c r="C2016">
        <v>12</v>
      </c>
      <c r="D2016" t="s">
        <v>503</v>
      </c>
      <c r="E2016" s="40">
        <v>3161364612.4783401</v>
      </c>
      <c r="F2016" s="34">
        <v>69.732598599032698</v>
      </c>
      <c r="G2016" t="s">
        <v>462</v>
      </c>
    </row>
    <row r="2017" spans="1:7" x14ac:dyDescent="0.3">
      <c r="A2017">
        <v>2015</v>
      </c>
      <c r="B2017">
        <v>2022</v>
      </c>
      <c r="C2017">
        <v>12</v>
      </c>
      <c r="D2017" t="s">
        <v>504</v>
      </c>
      <c r="E2017" s="40">
        <v>314580284.56420898</v>
      </c>
      <c r="F2017" s="34">
        <v>37.424879473741498</v>
      </c>
      <c r="G2017" t="s">
        <v>462</v>
      </c>
    </row>
    <row r="2018" spans="1:7" x14ac:dyDescent="0.3">
      <c r="A2018">
        <v>2016</v>
      </c>
      <c r="B2018">
        <v>2022</v>
      </c>
      <c r="C2018">
        <v>12</v>
      </c>
      <c r="D2018" t="s">
        <v>505</v>
      </c>
      <c r="E2018" s="40">
        <v>396913777.44862098</v>
      </c>
      <c r="F2018" s="34">
        <v>31.843062912893899</v>
      </c>
      <c r="G2018" t="s">
        <v>462</v>
      </c>
    </row>
    <row r="2019" spans="1:7" x14ac:dyDescent="0.3">
      <c r="A2019">
        <v>2017</v>
      </c>
      <c r="B2019">
        <v>2022</v>
      </c>
      <c r="C2019">
        <v>12</v>
      </c>
      <c r="D2019" t="s">
        <v>506</v>
      </c>
      <c r="E2019" s="40">
        <v>811283882.05878198</v>
      </c>
      <c r="F2019" s="34">
        <v>36.882911742567302</v>
      </c>
      <c r="G2019" t="s">
        <v>462</v>
      </c>
    </row>
    <row r="2020" spans="1:7" x14ac:dyDescent="0.3">
      <c r="A2020">
        <v>2018</v>
      </c>
      <c r="B2020">
        <v>2022</v>
      </c>
      <c r="C2020">
        <v>12</v>
      </c>
      <c r="D2020" t="s">
        <v>507</v>
      </c>
      <c r="E2020" s="40">
        <v>827356563.50408602</v>
      </c>
      <c r="F2020" s="34">
        <v>49.516324646241401</v>
      </c>
      <c r="G2020" t="s">
        <v>462</v>
      </c>
    </row>
    <row r="2021" spans="1:7" x14ac:dyDescent="0.3">
      <c r="A2021">
        <v>2019</v>
      </c>
      <c r="B2021">
        <v>2022</v>
      </c>
      <c r="C2021">
        <v>12</v>
      </c>
      <c r="D2021" t="s">
        <v>508</v>
      </c>
      <c r="E2021" s="40">
        <v>4220946584.3996902</v>
      </c>
      <c r="F2021" s="34">
        <v>92.890280463369393</v>
      </c>
      <c r="G2021" t="s">
        <v>462</v>
      </c>
    </row>
    <row r="2022" spans="1:7" x14ac:dyDescent="0.3">
      <c r="A2022">
        <v>2020</v>
      </c>
      <c r="B2022">
        <v>2022</v>
      </c>
      <c r="C2022">
        <v>12</v>
      </c>
      <c r="D2022" t="s">
        <v>509</v>
      </c>
      <c r="E2022" s="40">
        <v>2959607197.2367201</v>
      </c>
      <c r="F2022" s="34">
        <v>36.598776818721703</v>
      </c>
      <c r="G2022" t="s">
        <v>462</v>
      </c>
    </row>
    <row r="2023" spans="1:7" x14ac:dyDescent="0.3">
      <c r="A2023">
        <v>2021</v>
      </c>
      <c r="B2023">
        <v>2022</v>
      </c>
      <c r="C2023">
        <v>12</v>
      </c>
      <c r="D2023" t="s">
        <v>511</v>
      </c>
      <c r="E2023" s="40">
        <v>2510603854.2291598</v>
      </c>
      <c r="F2023" s="34">
        <v>51.831050580978697</v>
      </c>
      <c r="G2023" t="s">
        <v>462</v>
      </c>
    </row>
    <row r="2024" spans="1:7" x14ac:dyDescent="0.3">
      <c r="A2024">
        <v>2022</v>
      </c>
      <c r="B2024">
        <v>2022</v>
      </c>
      <c r="C2024">
        <v>12</v>
      </c>
      <c r="D2024" t="s">
        <v>512</v>
      </c>
      <c r="E2024" s="40">
        <v>926083821.65156698</v>
      </c>
      <c r="F2024" s="34">
        <v>74.146317658213803</v>
      </c>
      <c r="G2024" t="s">
        <v>462</v>
      </c>
    </row>
    <row r="2025" spans="1:7" x14ac:dyDescent="0.3">
      <c r="A2025">
        <v>2023</v>
      </c>
      <c r="B2025">
        <v>2022</v>
      </c>
      <c r="C2025">
        <v>12</v>
      </c>
      <c r="D2025" t="s">
        <v>513</v>
      </c>
      <c r="E2025" s="40">
        <v>632285103.81478095</v>
      </c>
      <c r="F2025" s="34">
        <v>31.825759611957999</v>
      </c>
      <c r="G2025" t="s">
        <v>462</v>
      </c>
    </row>
    <row r="2026" spans="1:7" x14ac:dyDescent="0.3">
      <c r="A2026">
        <v>2024</v>
      </c>
      <c r="B2026">
        <v>2022</v>
      </c>
      <c r="C2026">
        <v>12</v>
      </c>
      <c r="E2026" s="40">
        <v>170397351.73281899</v>
      </c>
      <c r="F2026" s="34">
        <v>61.689597685856803</v>
      </c>
      <c r="G2026" t="s">
        <v>462</v>
      </c>
    </row>
    <row r="2027" spans="1:7" x14ac:dyDescent="0.3">
      <c r="A2027">
        <v>2025</v>
      </c>
      <c r="B2027">
        <v>2022</v>
      </c>
      <c r="C2027">
        <v>12</v>
      </c>
      <c r="D2027" t="s">
        <v>514</v>
      </c>
      <c r="E2027" s="40">
        <v>892140772.56039798</v>
      </c>
      <c r="F2027" s="34">
        <v>33.733510077457801</v>
      </c>
      <c r="G2027" t="s">
        <v>462</v>
      </c>
    </row>
    <row r="2028" spans="1:7" x14ac:dyDescent="0.3">
      <c r="A2028">
        <v>2026</v>
      </c>
      <c r="B2028">
        <v>2022</v>
      </c>
      <c r="C2028">
        <v>12</v>
      </c>
      <c r="D2028" t="s">
        <v>515</v>
      </c>
      <c r="E2028" s="40">
        <v>879882403.52739799</v>
      </c>
      <c r="F2028" s="34">
        <v>40.324417110331403</v>
      </c>
      <c r="G2028" t="s">
        <v>462</v>
      </c>
    </row>
    <row r="2029" spans="1:7" x14ac:dyDescent="0.3">
      <c r="A2029">
        <v>2027</v>
      </c>
      <c r="B2029">
        <v>2022</v>
      </c>
      <c r="C2029">
        <v>12</v>
      </c>
      <c r="D2029" t="s">
        <v>516</v>
      </c>
      <c r="E2029" s="40">
        <v>807895918.10077405</v>
      </c>
      <c r="F2029" s="34">
        <v>50.773991344137499</v>
      </c>
      <c r="G2029" t="s">
        <v>462</v>
      </c>
    </row>
    <row r="2030" spans="1:7" x14ac:dyDescent="0.3">
      <c r="A2030">
        <v>2028</v>
      </c>
      <c r="B2030">
        <v>2022</v>
      </c>
      <c r="C2030">
        <v>12</v>
      </c>
      <c r="D2030" t="s">
        <v>517</v>
      </c>
      <c r="E2030" s="40">
        <v>572891135.03383696</v>
      </c>
      <c r="F2030" s="34">
        <v>62.045518049943098</v>
      </c>
      <c r="G2030" t="s">
        <v>462</v>
      </c>
    </row>
    <row r="2031" spans="1:7" x14ac:dyDescent="0.3">
      <c r="A2031">
        <v>2029</v>
      </c>
      <c r="B2031">
        <v>2022</v>
      </c>
      <c r="C2031">
        <v>12</v>
      </c>
      <c r="D2031" t="s">
        <v>518</v>
      </c>
      <c r="E2031" s="40">
        <v>674208960.326653</v>
      </c>
      <c r="F2031" s="34">
        <v>58.285179332838503</v>
      </c>
      <c r="G2031" t="s">
        <v>462</v>
      </c>
    </row>
    <row r="2032" spans="1:7" x14ac:dyDescent="0.3">
      <c r="A2032">
        <v>2030</v>
      </c>
      <c r="B2032">
        <v>2022</v>
      </c>
      <c r="C2032">
        <v>12</v>
      </c>
      <c r="D2032" t="s">
        <v>519</v>
      </c>
      <c r="E2032" s="40">
        <v>6302144122.2382202</v>
      </c>
      <c r="F2032" s="34">
        <v>71.341696036912893</v>
      </c>
      <c r="G2032" t="s">
        <v>462</v>
      </c>
    </row>
    <row r="2033" spans="1:7" x14ac:dyDescent="0.3">
      <c r="A2033">
        <v>2031</v>
      </c>
      <c r="B2033">
        <v>2022</v>
      </c>
      <c r="C2033">
        <v>12</v>
      </c>
      <c r="D2033" t="s">
        <v>520</v>
      </c>
      <c r="E2033" s="40">
        <v>7349764963.0592299</v>
      </c>
      <c r="F2033" s="34">
        <v>60.880915157638803</v>
      </c>
      <c r="G2033" t="s">
        <v>462</v>
      </c>
    </row>
    <row r="2034" spans="1:7" x14ac:dyDescent="0.3">
      <c r="A2034">
        <v>2032</v>
      </c>
      <c r="B2034">
        <v>2022</v>
      </c>
      <c r="C2034">
        <v>12</v>
      </c>
      <c r="D2034" t="s">
        <v>521</v>
      </c>
      <c r="E2034" s="40">
        <v>2807295723.03092</v>
      </c>
      <c r="F2034" s="34">
        <v>63.653302853332498</v>
      </c>
      <c r="G2034" t="s">
        <v>462</v>
      </c>
    </row>
    <row r="2035" spans="1:7" x14ac:dyDescent="0.3">
      <c r="A2035">
        <v>2033</v>
      </c>
      <c r="B2035">
        <v>2022</v>
      </c>
      <c r="C2035">
        <v>12</v>
      </c>
      <c r="D2035" t="s">
        <v>522</v>
      </c>
      <c r="E2035" s="40">
        <v>788418057.77379298</v>
      </c>
      <c r="F2035" s="34">
        <v>24.954963598659901</v>
      </c>
      <c r="G2035" t="s">
        <v>462</v>
      </c>
    </row>
    <row r="2036" spans="1:7" x14ac:dyDescent="0.3">
      <c r="A2036">
        <v>2034</v>
      </c>
      <c r="B2036">
        <v>2022</v>
      </c>
      <c r="C2036">
        <v>12</v>
      </c>
      <c r="D2036" t="s">
        <v>523</v>
      </c>
      <c r="E2036" s="40">
        <v>6157060053.8993101</v>
      </c>
      <c r="F2036" s="34">
        <v>75.021137498300405</v>
      </c>
      <c r="G2036" t="s">
        <v>462</v>
      </c>
    </row>
    <row r="2037" spans="1:7" x14ac:dyDescent="0.3">
      <c r="A2037">
        <v>2035</v>
      </c>
      <c r="B2037">
        <v>2022</v>
      </c>
      <c r="C2037">
        <v>12</v>
      </c>
      <c r="D2037" t="s">
        <v>524</v>
      </c>
      <c r="E2037" s="40">
        <v>1712578914.74523</v>
      </c>
      <c r="F2037" s="34">
        <v>63.394412072835003</v>
      </c>
      <c r="G2037" t="s">
        <v>462</v>
      </c>
    </row>
    <row r="2038" spans="1:7" x14ac:dyDescent="0.3">
      <c r="A2038">
        <v>2036</v>
      </c>
      <c r="B2038">
        <v>2022</v>
      </c>
      <c r="C2038">
        <v>12</v>
      </c>
      <c r="D2038" t="s">
        <v>525</v>
      </c>
      <c r="E2038" s="40">
        <v>1304389226.7879901</v>
      </c>
      <c r="F2038" s="34">
        <v>46.715415674332903</v>
      </c>
      <c r="G2038" t="s">
        <v>462</v>
      </c>
    </row>
    <row r="2039" spans="1:7" x14ac:dyDescent="0.3">
      <c r="A2039">
        <v>2037</v>
      </c>
      <c r="B2039">
        <v>2022</v>
      </c>
      <c r="C2039">
        <v>12</v>
      </c>
      <c r="D2039" t="s">
        <v>526</v>
      </c>
      <c r="E2039" s="40">
        <v>1050405127.63638</v>
      </c>
      <c r="F2039" s="34">
        <v>65.062275733105096</v>
      </c>
      <c r="G2039" t="s">
        <v>462</v>
      </c>
    </row>
    <row r="2040" spans="1:7" x14ac:dyDescent="0.3">
      <c r="A2040">
        <v>2038</v>
      </c>
      <c r="B2040">
        <v>2022</v>
      </c>
      <c r="C2040">
        <v>12</v>
      </c>
      <c r="D2040" t="s">
        <v>527</v>
      </c>
      <c r="E2040" s="40">
        <v>4109588598.75948</v>
      </c>
      <c r="F2040" s="34">
        <v>64.748013959914303</v>
      </c>
      <c r="G2040" t="s">
        <v>462</v>
      </c>
    </row>
    <row r="2041" spans="1:7" x14ac:dyDescent="0.3">
      <c r="A2041">
        <v>2039</v>
      </c>
      <c r="B2041">
        <v>2022</v>
      </c>
      <c r="C2041">
        <v>12</v>
      </c>
      <c r="D2041" t="s">
        <v>528</v>
      </c>
      <c r="E2041" s="40">
        <v>187712077.197236</v>
      </c>
      <c r="F2041" s="34">
        <v>46.608751569120003</v>
      </c>
      <c r="G2041" t="s">
        <v>462</v>
      </c>
    </row>
    <row r="2042" spans="1:7" x14ac:dyDescent="0.3">
      <c r="A2042">
        <v>2040</v>
      </c>
      <c r="B2042">
        <v>2023</v>
      </c>
      <c r="C2042">
        <v>1</v>
      </c>
      <c r="D2042" t="s">
        <v>495</v>
      </c>
      <c r="E2042" s="40">
        <v>538829451.73819995</v>
      </c>
      <c r="F2042" s="34">
        <v>46.293311099512103</v>
      </c>
      <c r="G2042" t="s">
        <v>462</v>
      </c>
    </row>
    <row r="2043" spans="1:7" x14ac:dyDescent="0.3">
      <c r="A2043">
        <v>2041</v>
      </c>
      <c r="B2043">
        <v>2023</v>
      </c>
      <c r="C2043">
        <v>1</v>
      </c>
      <c r="D2043" t="s">
        <v>496</v>
      </c>
      <c r="E2043" s="40">
        <v>329669436.07159501</v>
      </c>
      <c r="F2043" s="34">
        <v>33.833432048355</v>
      </c>
      <c r="G2043" t="s">
        <v>462</v>
      </c>
    </row>
    <row r="2044" spans="1:7" x14ac:dyDescent="0.3">
      <c r="A2044">
        <v>2042</v>
      </c>
      <c r="B2044">
        <v>2023</v>
      </c>
      <c r="C2044">
        <v>1</v>
      </c>
      <c r="D2044" t="s">
        <v>497</v>
      </c>
      <c r="E2044" s="40">
        <v>477600716.67271</v>
      </c>
      <c r="F2044" s="34">
        <v>33.934455509493603</v>
      </c>
      <c r="G2044" t="s">
        <v>462</v>
      </c>
    </row>
    <row r="2045" spans="1:7" x14ac:dyDescent="0.3">
      <c r="A2045">
        <v>2043</v>
      </c>
      <c r="B2045">
        <v>2023</v>
      </c>
      <c r="C2045">
        <v>1</v>
      </c>
      <c r="D2045" t="s">
        <v>498</v>
      </c>
      <c r="E2045" s="40">
        <v>257796283.745581</v>
      </c>
      <c r="F2045" s="34">
        <v>28.415528966517002</v>
      </c>
      <c r="G2045" t="s">
        <v>462</v>
      </c>
    </row>
    <row r="2046" spans="1:7" x14ac:dyDescent="0.3">
      <c r="A2046">
        <v>2044</v>
      </c>
      <c r="B2046">
        <v>2023</v>
      </c>
      <c r="C2046">
        <v>1</v>
      </c>
      <c r="D2046" t="s">
        <v>499</v>
      </c>
      <c r="E2046" s="40">
        <v>833128860.04000998</v>
      </c>
      <c r="F2046" s="34">
        <v>27.449703382966799</v>
      </c>
      <c r="G2046" t="s">
        <v>462</v>
      </c>
    </row>
    <row r="2047" spans="1:7" x14ac:dyDescent="0.3">
      <c r="A2047">
        <v>2045</v>
      </c>
      <c r="B2047">
        <v>2023</v>
      </c>
      <c r="C2047">
        <v>1</v>
      </c>
      <c r="D2047" t="s">
        <v>500</v>
      </c>
      <c r="E2047" s="40">
        <v>700835369.21509898</v>
      </c>
      <c r="F2047" s="34">
        <v>23.608080045500699</v>
      </c>
      <c r="G2047" t="s">
        <v>462</v>
      </c>
    </row>
    <row r="2048" spans="1:7" x14ac:dyDescent="0.3">
      <c r="A2048">
        <v>2046</v>
      </c>
      <c r="B2048">
        <v>2023</v>
      </c>
      <c r="C2048">
        <v>1</v>
      </c>
      <c r="D2048" t="s">
        <v>501</v>
      </c>
      <c r="E2048" s="40">
        <v>1795071606.8408</v>
      </c>
      <c r="F2048" s="34">
        <v>17.049616458222602</v>
      </c>
      <c r="G2048" t="s">
        <v>462</v>
      </c>
    </row>
    <row r="2049" spans="1:7" x14ac:dyDescent="0.3">
      <c r="A2049">
        <v>2047</v>
      </c>
      <c r="B2049">
        <v>2023</v>
      </c>
      <c r="C2049">
        <v>1</v>
      </c>
      <c r="D2049" t="s">
        <v>502</v>
      </c>
      <c r="E2049" s="40">
        <v>10046150688.1397</v>
      </c>
      <c r="F2049" s="34">
        <v>17.609786991368001</v>
      </c>
      <c r="G2049" t="s">
        <v>462</v>
      </c>
    </row>
    <row r="2050" spans="1:7" x14ac:dyDescent="0.3">
      <c r="A2050">
        <v>2048</v>
      </c>
      <c r="B2050">
        <v>2023</v>
      </c>
      <c r="C2050">
        <v>1</v>
      </c>
      <c r="D2050" t="s">
        <v>503</v>
      </c>
      <c r="E2050" s="40">
        <v>3161364612.4783401</v>
      </c>
      <c r="F2050" s="34">
        <v>19.236298367118</v>
      </c>
      <c r="G2050" t="s">
        <v>462</v>
      </c>
    </row>
    <row r="2051" spans="1:7" x14ac:dyDescent="0.3">
      <c r="A2051">
        <v>2049</v>
      </c>
      <c r="B2051">
        <v>2023</v>
      </c>
      <c r="C2051">
        <v>1</v>
      </c>
      <c r="D2051" t="s">
        <v>504</v>
      </c>
      <c r="E2051" s="40">
        <v>314580284.56420898</v>
      </c>
      <c r="F2051" s="34">
        <v>40.313522681696099</v>
      </c>
      <c r="G2051" t="s">
        <v>462</v>
      </c>
    </row>
    <row r="2052" spans="1:7" x14ac:dyDescent="0.3">
      <c r="A2052">
        <v>2050</v>
      </c>
      <c r="B2052">
        <v>2023</v>
      </c>
      <c r="C2052">
        <v>1</v>
      </c>
      <c r="D2052" t="s">
        <v>505</v>
      </c>
      <c r="E2052" s="40">
        <v>396913777.44862098</v>
      </c>
      <c r="F2052" s="34">
        <v>35.5915849143271</v>
      </c>
      <c r="G2052" t="s">
        <v>462</v>
      </c>
    </row>
    <row r="2053" spans="1:7" x14ac:dyDescent="0.3">
      <c r="A2053">
        <v>2051</v>
      </c>
      <c r="B2053">
        <v>2023</v>
      </c>
      <c r="C2053">
        <v>1</v>
      </c>
      <c r="D2053" t="s">
        <v>506</v>
      </c>
      <c r="E2053" s="40">
        <v>811283882.05878198</v>
      </c>
      <c r="F2053" s="34">
        <v>28.875781635529599</v>
      </c>
      <c r="G2053" t="s">
        <v>462</v>
      </c>
    </row>
    <row r="2054" spans="1:7" x14ac:dyDescent="0.3">
      <c r="A2054">
        <v>2052</v>
      </c>
      <c r="B2054">
        <v>2023</v>
      </c>
      <c r="C2054">
        <v>1</v>
      </c>
      <c r="D2054" t="s">
        <v>507</v>
      </c>
      <c r="E2054" s="40">
        <v>827356563.50408602</v>
      </c>
      <c r="F2054" s="34">
        <v>21.777689720420799</v>
      </c>
      <c r="G2054" t="s">
        <v>462</v>
      </c>
    </row>
    <row r="2055" spans="1:7" x14ac:dyDescent="0.3">
      <c r="A2055">
        <v>2053</v>
      </c>
      <c r="B2055">
        <v>2023</v>
      </c>
      <c r="C2055">
        <v>1</v>
      </c>
      <c r="D2055" t="s">
        <v>508</v>
      </c>
      <c r="E2055" s="40">
        <v>4220946584.3996902</v>
      </c>
      <c r="F2055" s="34">
        <v>12.735574801714099</v>
      </c>
      <c r="G2055" t="s">
        <v>462</v>
      </c>
    </row>
    <row r="2056" spans="1:7" x14ac:dyDescent="0.3">
      <c r="A2056">
        <v>2054</v>
      </c>
      <c r="B2056">
        <v>2023</v>
      </c>
      <c r="C2056">
        <v>1</v>
      </c>
      <c r="D2056" t="s">
        <v>509</v>
      </c>
      <c r="E2056" s="40">
        <v>2959607197.2367201</v>
      </c>
      <c r="F2056" s="34">
        <v>11.025656549063999</v>
      </c>
      <c r="G2056" t="s">
        <v>462</v>
      </c>
    </row>
    <row r="2057" spans="1:7" x14ac:dyDescent="0.3">
      <c r="A2057">
        <v>2055</v>
      </c>
      <c r="B2057">
        <v>2023</v>
      </c>
      <c r="C2057">
        <v>1</v>
      </c>
      <c r="D2057" t="s">
        <v>511</v>
      </c>
      <c r="E2057" s="40">
        <v>2510603854.2291598</v>
      </c>
      <c r="F2057" s="34">
        <v>11.8861785875596</v>
      </c>
      <c r="G2057" t="s">
        <v>462</v>
      </c>
    </row>
    <row r="2058" spans="1:7" x14ac:dyDescent="0.3">
      <c r="A2058">
        <v>2056</v>
      </c>
      <c r="B2058">
        <v>2023</v>
      </c>
      <c r="C2058">
        <v>1</v>
      </c>
      <c r="D2058" t="s">
        <v>512</v>
      </c>
      <c r="E2058" s="40">
        <v>926083821.65156698</v>
      </c>
      <c r="F2058" s="34">
        <v>16.427322307476899</v>
      </c>
      <c r="G2058" t="s">
        <v>462</v>
      </c>
    </row>
    <row r="2059" spans="1:7" x14ac:dyDescent="0.3">
      <c r="A2059">
        <v>2057</v>
      </c>
      <c r="B2059">
        <v>2023</v>
      </c>
      <c r="C2059">
        <v>1</v>
      </c>
      <c r="D2059" t="s">
        <v>513</v>
      </c>
      <c r="E2059" s="40">
        <v>632285103.81478095</v>
      </c>
      <c r="F2059" s="34">
        <v>13.925563533491699</v>
      </c>
      <c r="G2059" t="s">
        <v>462</v>
      </c>
    </row>
    <row r="2060" spans="1:7" x14ac:dyDescent="0.3">
      <c r="A2060">
        <v>2058</v>
      </c>
      <c r="B2060">
        <v>2023</v>
      </c>
      <c r="C2060">
        <v>1</v>
      </c>
      <c r="E2060" s="40">
        <v>170397351.73281899</v>
      </c>
      <c r="F2060" s="34">
        <v>17.808328410745901</v>
      </c>
      <c r="G2060" t="s">
        <v>462</v>
      </c>
    </row>
    <row r="2061" spans="1:7" x14ac:dyDescent="0.3">
      <c r="A2061">
        <v>2059</v>
      </c>
      <c r="B2061">
        <v>2023</v>
      </c>
      <c r="C2061">
        <v>1</v>
      </c>
      <c r="D2061" t="s">
        <v>514</v>
      </c>
      <c r="E2061" s="40">
        <v>892140772.56039798</v>
      </c>
      <c r="F2061" s="34">
        <v>25.046523824356999</v>
      </c>
      <c r="G2061" t="s">
        <v>462</v>
      </c>
    </row>
    <row r="2062" spans="1:7" x14ac:dyDescent="0.3">
      <c r="A2062">
        <v>2060</v>
      </c>
      <c r="B2062">
        <v>2023</v>
      </c>
      <c r="C2062">
        <v>1</v>
      </c>
      <c r="D2062" t="s">
        <v>515</v>
      </c>
      <c r="E2062" s="40">
        <v>879882403.52739799</v>
      </c>
      <c r="F2062" s="34">
        <v>29.667878167335001</v>
      </c>
      <c r="G2062" t="s">
        <v>462</v>
      </c>
    </row>
    <row r="2063" spans="1:7" x14ac:dyDescent="0.3">
      <c r="A2063">
        <v>2061</v>
      </c>
      <c r="B2063">
        <v>2023</v>
      </c>
      <c r="C2063">
        <v>1</v>
      </c>
      <c r="D2063" t="s">
        <v>516</v>
      </c>
      <c r="E2063" s="40">
        <v>807895918.10077405</v>
      </c>
      <c r="F2063" s="34">
        <v>28.016170163542899</v>
      </c>
      <c r="G2063" t="s">
        <v>462</v>
      </c>
    </row>
    <row r="2064" spans="1:7" x14ac:dyDescent="0.3">
      <c r="A2064">
        <v>2062</v>
      </c>
      <c r="B2064">
        <v>2023</v>
      </c>
      <c r="C2064">
        <v>1</v>
      </c>
      <c r="D2064" t="s">
        <v>517</v>
      </c>
      <c r="E2064" s="40">
        <v>572891135.03383696</v>
      </c>
      <c r="F2064" s="34">
        <v>17.7195802375768</v>
      </c>
      <c r="G2064" t="s">
        <v>462</v>
      </c>
    </row>
    <row r="2065" spans="1:7" x14ac:dyDescent="0.3">
      <c r="A2065">
        <v>2063</v>
      </c>
      <c r="B2065">
        <v>2023</v>
      </c>
      <c r="C2065">
        <v>1</v>
      </c>
      <c r="D2065" t="s">
        <v>518</v>
      </c>
      <c r="E2065" s="40">
        <v>674208960.326653</v>
      </c>
      <c r="F2065" s="34">
        <v>21.2963684339773</v>
      </c>
      <c r="G2065" t="s">
        <v>462</v>
      </c>
    </row>
    <row r="2066" spans="1:7" x14ac:dyDescent="0.3">
      <c r="A2066">
        <v>2064</v>
      </c>
      <c r="B2066">
        <v>2023</v>
      </c>
      <c r="C2066">
        <v>1</v>
      </c>
      <c r="D2066" t="s">
        <v>519</v>
      </c>
      <c r="E2066" s="40">
        <v>6302144122.2382202</v>
      </c>
      <c r="F2066" s="34">
        <v>17.979476813683799</v>
      </c>
      <c r="G2066" t="s">
        <v>462</v>
      </c>
    </row>
    <row r="2067" spans="1:7" x14ac:dyDescent="0.3">
      <c r="A2067">
        <v>2065</v>
      </c>
      <c r="B2067">
        <v>2023</v>
      </c>
      <c r="C2067">
        <v>1</v>
      </c>
      <c r="D2067" t="s">
        <v>520</v>
      </c>
      <c r="E2067" s="40">
        <v>7349764963.0592299</v>
      </c>
      <c r="F2067" s="34">
        <v>14.443972029272301</v>
      </c>
      <c r="G2067" t="s">
        <v>462</v>
      </c>
    </row>
    <row r="2068" spans="1:7" x14ac:dyDescent="0.3">
      <c r="A2068">
        <v>2066</v>
      </c>
      <c r="B2068">
        <v>2023</v>
      </c>
      <c r="C2068">
        <v>1</v>
      </c>
      <c r="D2068" t="s">
        <v>521</v>
      </c>
      <c r="E2068" s="40">
        <v>2807295723.03092</v>
      </c>
      <c r="F2068" s="34">
        <v>22.241557208350901</v>
      </c>
      <c r="G2068" t="s">
        <v>462</v>
      </c>
    </row>
    <row r="2069" spans="1:7" x14ac:dyDescent="0.3">
      <c r="A2069">
        <v>2067</v>
      </c>
      <c r="B2069">
        <v>2023</v>
      </c>
      <c r="C2069">
        <v>1</v>
      </c>
      <c r="D2069" t="s">
        <v>522</v>
      </c>
      <c r="E2069" s="40">
        <v>788418057.77379298</v>
      </c>
      <c r="F2069" s="34">
        <v>11.6137743539181</v>
      </c>
      <c r="G2069" t="s">
        <v>462</v>
      </c>
    </row>
    <row r="2070" spans="1:7" x14ac:dyDescent="0.3">
      <c r="A2070">
        <v>2068</v>
      </c>
      <c r="B2070">
        <v>2023</v>
      </c>
      <c r="C2070">
        <v>1</v>
      </c>
      <c r="D2070" t="s">
        <v>523</v>
      </c>
      <c r="E2070" s="40">
        <v>6157060053.8993101</v>
      </c>
      <c r="F2070" s="34">
        <v>18.199609773559501</v>
      </c>
      <c r="G2070" t="s">
        <v>462</v>
      </c>
    </row>
    <row r="2071" spans="1:7" x14ac:dyDescent="0.3">
      <c r="A2071">
        <v>2069</v>
      </c>
      <c r="B2071">
        <v>2023</v>
      </c>
      <c r="C2071">
        <v>1</v>
      </c>
      <c r="D2071" t="s">
        <v>524</v>
      </c>
      <c r="E2071" s="40">
        <v>1712578914.74523</v>
      </c>
      <c r="F2071" s="34">
        <v>18.8065496737659</v>
      </c>
      <c r="G2071" t="s">
        <v>462</v>
      </c>
    </row>
    <row r="2072" spans="1:7" x14ac:dyDescent="0.3">
      <c r="A2072">
        <v>2070</v>
      </c>
      <c r="B2072">
        <v>2023</v>
      </c>
      <c r="C2072">
        <v>1</v>
      </c>
      <c r="D2072" t="s">
        <v>525</v>
      </c>
      <c r="E2072" s="40">
        <v>1304389226.7879901</v>
      </c>
      <c r="F2072" s="34">
        <v>18.919288597962399</v>
      </c>
      <c r="G2072" t="s">
        <v>462</v>
      </c>
    </row>
    <row r="2073" spans="1:7" x14ac:dyDescent="0.3">
      <c r="A2073">
        <v>2071</v>
      </c>
      <c r="B2073">
        <v>2023</v>
      </c>
      <c r="C2073">
        <v>1</v>
      </c>
      <c r="D2073" t="s">
        <v>526</v>
      </c>
      <c r="E2073" s="40">
        <v>1050405127.63638</v>
      </c>
      <c r="F2073" s="34">
        <v>22.1488921767227</v>
      </c>
      <c r="G2073" t="s">
        <v>462</v>
      </c>
    </row>
    <row r="2074" spans="1:7" x14ac:dyDescent="0.3">
      <c r="A2074">
        <v>2072</v>
      </c>
      <c r="B2074">
        <v>2023</v>
      </c>
      <c r="C2074">
        <v>1</v>
      </c>
      <c r="D2074" t="s">
        <v>527</v>
      </c>
      <c r="E2074" s="40">
        <v>4109588598.75948</v>
      </c>
      <c r="F2074" s="34">
        <v>24.666960838927601</v>
      </c>
      <c r="G2074" t="s">
        <v>462</v>
      </c>
    </row>
    <row r="2075" spans="1:7" x14ac:dyDescent="0.3">
      <c r="A2075">
        <v>2073</v>
      </c>
      <c r="B2075">
        <v>2023</v>
      </c>
      <c r="C2075">
        <v>1</v>
      </c>
      <c r="D2075" t="s">
        <v>528</v>
      </c>
      <c r="E2075" s="40">
        <v>187712077.197236</v>
      </c>
      <c r="F2075" s="34">
        <v>19.3907720643403</v>
      </c>
      <c r="G2075" t="s">
        <v>462</v>
      </c>
    </row>
    <row r="2076" spans="1:7" x14ac:dyDescent="0.3">
      <c r="A2076">
        <v>2074</v>
      </c>
      <c r="B2076">
        <v>2023</v>
      </c>
      <c r="C2076">
        <v>2</v>
      </c>
      <c r="D2076" t="s">
        <v>495</v>
      </c>
      <c r="E2076" s="40">
        <v>538829451.73819995</v>
      </c>
      <c r="F2076" s="34">
        <v>13.984184395673299</v>
      </c>
      <c r="G2076" t="s">
        <v>462</v>
      </c>
    </row>
    <row r="2077" spans="1:7" x14ac:dyDescent="0.3">
      <c r="A2077">
        <v>2075</v>
      </c>
      <c r="B2077">
        <v>2023</v>
      </c>
      <c r="C2077">
        <v>2</v>
      </c>
      <c r="D2077" t="s">
        <v>496</v>
      </c>
      <c r="E2077" s="40">
        <v>329669436.07159501</v>
      </c>
      <c r="F2077" s="34">
        <v>6.6396640283137396</v>
      </c>
      <c r="G2077" t="s">
        <v>462</v>
      </c>
    </row>
    <row r="2078" spans="1:7" x14ac:dyDescent="0.3">
      <c r="A2078">
        <v>2076</v>
      </c>
      <c r="B2078">
        <v>2023</v>
      </c>
      <c r="C2078">
        <v>2</v>
      </c>
      <c r="D2078" t="s">
        <v>497</v>
      </c>
      <c r="E2078" s="40">
        <v>477600716.67271</v>
      </c>
      <c r="F2078" s="34">
        <v>7.8162647207316596</v>
      </c>
      <c r="G2078" t="s">
        <v>462</v>
      </c>
    </row>
    <row r="2079" spans="1:7" x14ac:dyDescent="0.3">
      <c r="A2079">
        <v>2077</v>
      </c>
      <c r="B2079">
        <v>2023</v>
      </c>
      <c r="C2079">
        <v>2</v>
      </c>
      <c r="D2079" t="s">
        <v>498</v>
      </c>
      <c r="E2079" s="40">
        <v>257796283.745581</v>
      </c>
      <c r="F2079" s="34">
        <v>6.8841344453931796</v>
      </c>
      <c r="G2079" t="s">
        <v>462</v>
      </c>
    </row>
    <row r="2080" spans="1:7" x14ac:dyDescent="0.3">
      <c r="A2080">
        <v>2078</v>
      </c>
      <c r="B2080">
        <v>2023</v>
      </c>
      <c r="C2080">
        <v>2</v>
      </c>
      <c r="D2080" t="s">
        <v>499</v>
      </c>
      <c r="E2080" s="40">
        <v>833128860.04000998</v>
      </c>
      <c r="F2080" s="34">
        <v>6.7223499190103002</v>
      </c>
      <c r="G2080" t="s">
        <v>462</v>
      </c>
    </row>
    <row r="2081" spans="1:7" x14ac:dyDescent="0.3">
      <c r="A2081">
        <v>2079</v>
      </c>
      <c r="B2081">
        <v>2023</v>
      </c>
      <c r="C2081">
        <v>2</v>
      </c>
      <c r="D2081" t="s">
        <v>500</v>
      </c>
      <c r="E2081" s="40">
        <v>700835369.21509898</v>
      </c>
      <c r="F2081" s="34">
        <v>6.1084310631652796</v>
      </c>
      <c r="G2081" t="s">
        <v>462</v>
      </c>
    </row>
    <row r="2082" spans="1:7" x14ac:dyDescent="0.3">
      <c r="A2082">
        <v>2080</v>
      </c>
      <c r="B2082">
        <v>2023</v>
      </c>
      <c r="C2082">
        <v>2</v>
      </c>
      <c r="D2082" t="s">
        <v>501</v>
      </c>
      <c r="E2082" s="40">
        <v>1795071606.8408</v>
      </c>
      <c r="F2082" s="34">
        <v>6.6328497289109496</v>
      </c>
      <c r="G2082" t="s">
        <v>462</v>
      </c>
    </row>
    <row r="2083" spans="1:7" x14ac:dyDescent="0.3">
      <c r="A2083">
        <v>2081</v>
      </c>
      <c r="B2083">
        <v>2023</v>
      </c>
      <c r="C2083">
        <v>2</v>
      </c>
      <c r="D2083" t="s">
        <v>502</v>
      </c>
      <c r="E2083" s="40">
        <v>10046150688.1397</v>
      </c>
      <c r="F2083" s="34">
        <v>4.9617441155345601</v>
      </c>
      <c r="G2083" t="s">
        <v>462</v>
      </c>
    </row>
    <row r="2084" spans="1:7" x14ac:dyDescent="0.3">
      <c r="A2084">
        <v>2082</v>
      </c>
      <c r="B2084">
        <v>2023</v>
      </c>
      <c r="C2084">
        <v>2</v>
      </c>
      <c r="D2084" t="s">
        <v>503</v>
      </c>
      <c r="E2084" s="40">
        <v>3161364612.4783401</v>
      </c>
      <c r="F2084" s="34">
        <v>5.8049633860311598</v>
      </c>
      <c r="G2084" t="s">
        <v>462</v>
      </c>
    </row>
    <row r="2085" spans="1:7" x14ac:dyDescent="0.3">
      <c r="A2085">
        <v>2083</v>
      </c>
      <c r="B2085">
        <v>2023</v>
      </c>
      <c r="C2085">
        <v>2</v>
      </c>
      <c r="D2085" t="s">
        <v>504</v>
      </c>
      <c r="E2085" s="40">
        <v>314580284.56420898</v>
      </c>
      <c r="F2085" s="34">
        <v>9.6771327794825197</v>
      </c>
      <c r="G2085" t="s">
        <v>462</v>
      </c>
    </row>
    <row r="2086" spans="1:7" x14ac:dyDescent="0.3">
      <c r="A2086">
        <v>2084</v>
      </c>
      <c r="B2086">
        <v>2023</v>
      </c>
      <c r="C2086">
        <v>2</v>
      </c>
      <c r="D2086" t="s">
        <v>505</v>
      </c>
      <c r="E2086" s="40">
        <v>396913777.44862098</v>
      </c>
      <c r="F2086" s="34">
        <v>5.5359686296693802</v>
      </c>
      <c r="G2086" t="s">
        <v>462</v>
      </c>
    </row>
    <row r="2087" spans="1:7" x14ac:dyDescent="0.3">
      <c r="A2087">
        <v>2085</v>
      </c>
      <c r="B2087">
        <v>2023</v>
      </c>
      <c r="C2087">
        <v>2</v>
      </c>
      <c r="D2087" t="s">
        <v>506</v>
      </c>
      <c r="E2087" s="40">
        <v>811283882.05878198</v>
      </c>
      <c r="F2087" s="34">
        <v>3.404512339609</v>
      </c>
      <c r="G2087" t="s">
        <v>462</v>
      </c>
    </row>
    <row r="2088" spans="1:7" x14ac:dyDescent="0.3">
      <c r="A2088">
        <v>2086</v>
      </c>
      <c r="B2088">
        <v>2023</v>
      </c>
      <c r="C2088">
        <v>2</v>
      </c>
      <c r="D2088" t="s">
        <v>507</v>
      </c>
      <c r="E2088" s="40">
        <v>827356563.50408602</v>
      </c>
      <c r="F2088" s="34">
        <v>5.6313894137826397</v>
      </c>
      <c r="G2088" t="s">
        <v>462</v>
      </c>
    </row>
    <row r="2089" spans="1:7" x14ac:dyDescent="0.3">
      <c r="A2089">
        <v>2087</v>
      </c>
      <c r="B2089">
        <v>2023</v>
      </c>
      <c r="C2089">
        <v>2</v>
      </c>
      <c r="D2089" t="s">
        <v>508</v>
      </c>
      <c r="E2089" s="40">
        <v>4220946584.3996902</v>
      </c>
      <c r="F2089" s="34">
        <v>1.0983467104204301</v>
      </c>
      <c r="G2089" t="s">
        <v>462</v>
      </c>
    </row>
    <row r="2090" spans="1:7" x14ac:dyDescent="0.3">
      <c r="A2090">
        <v>2088</v>
      </c>
      <c r="B2090">
        <v>2023</v>
      </c>
      <c r="C2090">
        <v>2</v>
      </c>
      <c r="D2090" t="s">
        <v>509</v>
      </c>
      <c r="E2090" s="40">
        <v>2959607197.2367201</v>
      </c>
      <c r="F2090" s="34">
        <v>0.43120085766803501</v>
      </c>
      <c r="G2090" t="s">
        <v>462</v>
      </c>
    </row>
    <row r="2091" spans="1:7" x14ac:dyDescent="0.3">
      <c r="A2091">
        <v>2089</v>
      </c>
      <c r="B2091">
        <v>2023</v>
      </c>
      <c r="C2091">
        <v>2</v>
      </c>
      <c r="D2091" t="s">
        <v>511</v>
      </c>
      <c r="E2091" s="40">
        <v>2510603854.2291598</v>
      </c>
      <c r="F2091" s="34">
        <v>0.26434897351756398</v>
      </c>
      <c r="G2091" t="s">
        <v>462</v>
      </c>
    </row>
    <row r="2092" spans="1:7" x14ac:dyDescent="0.3">
      <c r="A2092">
        <v>2090</v>
      </c>
      <c r="B2092">
        <v>2023</v>
      </c>
      <c r="C2092">
        <v>2</v>
      </c>
      <c r="D2092" t="s">
        <v>512</v>
      </c>
      <c r="E2092" s="40">
        <v>926083821.65156698</v>
      </c>
      <c r="F2092" s="34">
        <v>1.15536416656314</v>
      </c>
      <c r="G2092" t="s">
        <v>462</v>
      </c>
    </row>
    <row r="2093" spans="1:7" x14ac:dyDescent="0.3">
      <c r="A2093">
        <v>2091</v>
      </c>
      <c r="B2093">
        <v>2023</v>
      </c>
      <c r="C2093">
        <v>2</v>
      </c>
      <c r="D2093" t="s">
        <v>513</v>
      </c>
      <c r="E2093" s="40">
        <v>632285103.81478095</v>
      </c>
      <c r="F2093" s="34">
        <v>1.4563769140301099</v>
      </c>
      <c r="G2093" t="s">
        <v>462</v>
      </c>
    </row>
    <row r="2094" spans="1:7" x14ac:dyDescent="0.3">
      <c r="A2094">
        <v>2092</v>
      </c>
      <c r="B2094">
        <v>2023</v>
      </c>
      <c r="C2094">
        <v>2</v>
      </c>
      <c r="E2094" s="40">
        <v>170397351.73281899</v>
      </c>
      <c r="F2094" s="34">
        <v>1.8493083085705799</v>
      </c>
      <c r="G2094" t="s">
        <v>462</v>
      </c>
    </row>
    <row r="2095" spans="1:7" x14ac:dyDescent="0.3">
      <c r="A2095">
        <v>2093</v>
      </c>
      <c r="B2095">
        <v>2023</v>
      </c>
      <c r="C2095">
        <v>2</v>
      </c>
      <c r="D2095" t="s">
        <v>514</v>
      </c>
      <c r="E2095" s="40">
        <v>892140772.56039798</v>
      </c>
      <c r="F2095" s="34">
        <v>4.7323531259056599</v>
      </c>
      <c r="G2095" t="s">
        <v>462</v>
      </c>
    </row>
    <row r="2096" spans="1:7" x14ac:dyDescent="0.3">
      <c r="A2096">
        <v>2094</v>
      </c>
      <c r="B2096">
        <v>2023</v>
      </c>
      <c r="C2096">
        <v>2</v>
      </c>
      <c r="D2096" t="s">
        <v>515</v>
      </c>
      <c r="E2096" s="40">
        <v>879882403.52739799</v>
      </c>
      <c r="F2096" s="34">
        <v>8.0557424427604101</v>
      </c>
      <c r="G2096" t="s">
        <v>462</v>
      </c>
    </row>
    <row r="2097" spans="1:7" x14ac:dyDescent="0.3">
      <c r="A2097">
        <v>2095</v>
      </c>
      <c r="B2097">
        <v>2023</v>
      </c>
      <c r="C2097">
        <v>2</v>
      </c>
      <c r="D2097" t="s">
        <v>516</v>
      </c>
      <c r="E2097" s="40">
        <v>807895918.10077405</v>
      </c>
      <c r="F2097" s="34">
        <v>8.0510007863643107</v>
      </c>
      <c r="G2097" t="s">
        <v>462</v>
      </c>
    </row>
    <row r="2098" spans="1:7" x14ac:dyDescent="0.3">
      <c r="A2098">
        <v>2096</v>
      </c>
      <c r="B2098">
        <v>2023</v>
      </c>
      <c r="C2098">
        <v>2</v>
      </c>
      <c r="D2098" t="s">
        <v>517</v>
      </c>
      <c r="E2098" s="40">
        <v>572891135.03383696</v>
      </c>
      <c r="F2098" s="34">
        <v>6.4504050219881401</v>
      </c>
      <c r="G2098" t="s">
        <v>462</v>
      </c>
    </row>
    <row r="2099" spans="1:7" x14ac:dyDescent="0.3">
      <c r="A2099">
        <v>2097</v>
      </c>
      <c r="B2099">
        <v>2023</v>
      </c>
      <c r="C2099">
        <v>2</v>
      </c>
      <c r="D2099" t="s">
        <v>518</v>
      </c>
      <c r="E2099" s="40">
        <v>674208960.326653</v>
      </c>
      <c r="F2099" s="34">
        <v>8.5617928883813992</v>
      </c>
      <c r="G2099" t="s">
        <v>462</v>
      </c>
    </row>
    <row r="2100" spans="1:7" x14ac:dyDescent="0.3">
      <c r="A2100">
        <v>2098</v>
      </c>
      <c r="B2100">
        <v>2023</v>
      </c>
      <c r="C2100">
        <v>2</v>
      </c>
      <c r="D2100" t="s">
        <v>519</v>
      </c>
      <c r="E2100" s="40">
        <v>6302144122.2382202</v>
      </c>
      <c r="F2100" s="34">
        <v>1.5151135537314999</v>
      </c>
      <c r="G2100" t="s">
        <v>462</v>
      </c>
    </row>
    <row r="2101" spans="1:7" x14ac:dyDescent="0.3">
      <c r="A2101">
        <v>2099</v>
      </c>
      <c r="B2101">
        <v>2023</v>
      </c>
      <c r="C2101">
        <v>2</v>
      </c>
      <c r="D2101" t="s">
        <v>520</v>
      </c>
      <c r="E2101" s="40">
        <v>7349764963.0592299</v>
      </c>
      <c r="F2101" s="34">
        <v>2.7782233790932902</v>
      </c>
      <c r="G2101" t="s">
        <v>462</v>
      </c>
    </row>
    <row r="2102" spans="1:7" x14ac:dyDescent="0.3">
      <c r="A2102">
        <v>2100</v>
      </c>
      <c r="B2102">
        <v>2023</v>
      </c>
      <c r="C2102">
        <v>2</v>
      </c>
      <c r="D2102" t="s">
        <v>521</v>
      </c>
      <c r="E2102" s="40">
        <v>2807295723.03092</v>
      </c>
      <c r="F2102" s="34">
        <v>6.3817375927778697</v>
      </c>
      <c r="G2102" t="s">
        <v>462</v>
      </c>
    </row>
    <row r="2103" spans="1:7" x14ac:dyDescent="0.3">
      <c r="A2103">
        <v>2101</v>
      </c>
      <c r="B2103">
        <v>2023</v>
      </c>
      <c r="C2103">
        <v>2</v>
      </c>
      <c r="D2103" t="s">
        <v>522</v>
      </c>
      <c r="E2103" s="40">
        <v>788418057.77379298</v>
      </c>
      <c r="F2103" s="34">
        <v>0.58402230814060796</v>
      </c>
      <c r="G2103" t="s">
        <v>462</v>
      </c>
    </row>
    <row r="2104" spans="1:7" x14ac:dyDescent="0.3">
      <c r="A2104">
        <v>2102</v>
      </c>
      <c r="B2104">
        <v>2023</v>
      </c>
      <c r="C2104">
        <v>2</v>
      </c>
      <c r="D2104" t="s">
        <v>523</v>
      </c>
      <c r="E2104" s="40">
        <v>6157060053.8993101</v>
      </c>
      <c r="F2104" s="34">
        <v>5.32971990583302</v>
      </c>
      <c r="G2104" t="s">
        <v>462</v>
      </c>
    </row>
    <row r="2105" spans="1:7" x14ac:dyDescent="0.3">
      <c r="A2105">
        <v>2103</v>
      </c>
      <c r="B2105">
        <v>2023</v>
      </c>
      <c r="C2105">
        <v>2</v>
      </c>
      <c r="D2105" t="s">
        <v>524</v>
      </c>
      <c r="E2105" s="40">
        <v>1712578914.74523</v>
      </c>
      <c r="F2105" s="34">
        <v>5.8415283689210504</v>
      </c>
      <c r="G2105" t="s">
        <v>462</v>
      </c>
    </row>
    <row r="2106" spans="1:7" x14ac:dyDescent="0.3">
      <c r="A2106">
        <v>2104</v>
      </c>
      <c r="B2106">
        <v>2023</v>
      </c>
      <c r="C2106">
        <v>2</v>
      </c>
      <c r="D2106" t="s">
        <v>525</v>
      </c>
      <c r="E2106" s="40">
        <v>1304389226.7879901</v>
      </c>
      <c r="F2106" s="34">
        <v>3.8173190031409301</v>
      </c>
      <c r="G2106" t="s">
        <v>462</v>
      </c>
    </row>
    <row r="2107" spans="1:7" x14ac:dyDescent="0.3">
      <c r="A2107">
        <v>2105</v>
      </c>
      <c r="B2107">
        <v>2023</v>
      </c>
      <c r="C2107">
        <v>2</v>
      </c>
      <c r="D2107" t="s">
        <v>526</v>
      </c>
      <c r="E2107" s="40">
        <v>1050405127.63638</v>
      </c>
      <c r="F2107" s="34">
        <v>6.9689901350644003</v>
      </c>
      <c r="G2107" t="s">
        <v>462</v>
      </c>
    </row>
    <row r="2108" spans="1:7" x14ac:dyDescent="0.3">
      <c r="A2108">
        <v>2106</v>
      </c>
      <c r="B2108">
        <v>2023</v>
      </c>
      <c r="C2108">
        <v>2</v>
      </c>
      <c r="D2108" t="s">
        <v>527</v>
      </c>
      <c r="E2108" s="40">
        <v>4109588598.75948</v>
      </c>
      <c r="F2108" s="34">
        <v>7.6782900558987697</v>
      </c>
      <c r="G2108" t="s">
        <v>462</v>
      </c>
    </row>
    <row r="2109" spans="1:7" x14ac:dyDescent="0.3">
      <c r="A2109">
        <v>2107</v>
      </c>
      <c r="B2109">
        <v>2023</v>
      </c>
      <c r="C2109">
        <v>2</v>
      </c>
      <c r="D2109" t="s">
        <v>528</v>
      </c>
      <c r="E2109" s="40">
        <v>187712077.197236</v>
      </c>
      <c r="F2109" s="34">
        <v>2.22787735259464</v>
      </c>
      <c r="G2109" t="s">
        <v>462</v>
      </c>
    </row>
    <row r="2110" spans="1:7" x14ac:dyDescent="0.3">
      <c r="A2110">
        <v>2108</v>
      </c>
      <c r="B2110">
        <v>2023</v>
      </c>
      <c r="C2110">
        <v>3</v>
      </c>
      <c r="D2110" t="s">
        <v>495</v>
      </c>
      <c r="E2110" s="40">
        <v>538829451.73819995</v>
      </c>
      <c r="F2110" s="34">
        <v>155.93394394058299</v>
      </c>
      <c r="G2110" t="s">
        <v>462</v>
      </c>
    </row>
    <row r="2111" spans="1:7" x14ac:dyDescent="0.3">
      <c r="A2111">
        <v>2109</v>
      </c>
      <c r="B2111">
        <v>2023</v>
      </c>
      <c r="C2111">
        <v>3</v>
      </c>
      <c r="D2111" t="s">
        <v>496</v>
      </c>
      <c r="E2111" s="40">
        <v>329669436.07159501</v>
      </c>
      <c r="F2111" s="34">
        <v>124.708039704553</v>
      </c>
      <c r="G2111" t="s">
        <v>462</v>
      </c>
    </row>
    <row r="2112" spans="1:7" x14ac:dyDescent="0.3">
      <c r="A2112">
        <v>2110</v>
      </c>
      <c r="B2112">
        <v>2023</v>
      </c>
      <c r="C2112">
        <v>3</v>
      </c>
      <c r="D2112" t="s">
        <v>497</v>
      </c>
      <c r="E2112" s="40">
        <v>477600716.67271</v>
      </c>
      <c r="F2112" s="34">
        <v>136.49679737954699</v>
      </c>
      <c r="G2112" t="s">
        <v>462</v>
      </c>
    </row>
    <row r="2113" spans="1:7" x14ac:dyDescent="0.3">
      <c r="A2113">
        <v>2111</v>
      </c>
      <c r="B2113">
        <v>2023</v>
      </c>
      <c r="C2113">
        <v>3</v>
      </c>
      <c r="D2113" t="s">
        <v>498</v>
      </c>
      <c r="E2113" s="40">
        <v>257796283.745581</v>
      </c>
      <c r="F2113" s="34">
        <v>135.992622251391</v>
      </c>
      <c r="G2113" t="s">
        <v>462</v>
      </c>
    </row>
    <row r="2114" spans="1:7" x14ac:dyDescent="0.3">
      <c r="A2114">
        <v>2112</v>
      </c>
      <c r="B2114">
        <v>2023</v>
      </c>
      <c r="C2114">
        <v>3</v>
      </c>
      <c r="D2114" t="s">
        <v>499</v>
      </c>
      <c r="E2114" s="40">
        <v>833128860.04000998</v>
      </c>
      <c r="F2114" s="34">
        <v>131.67484050489901</v>
      </c>
      <c r="G2114" t="s">
        <v>462</v>
      </c>
    </row>
    <row r="2115" spans="1:7" x14ac:dyDescent="0.3">
      <c r="A2115">
        <v>2113</v>
      </c>
      <c r="B2115">
        <v>2023</v>
      </c>
      <c r="C2115">
        <v>3</v>
      </c>
      <c r="D2115" t="s">
        <v>500</v>
      </c>
      <c r="E2115" s="40">
        <v>700835369.21509898</v>
      </c>
      <c r="F2115" s="34">
        <v>111.444329698941</v>
      </c>
      <c r="G2115" t="s">
        <v>462</v>
      </c>
    </row>
    <row r="2116" spans="1:7" x14ac:dyDescent="0.3">
      <c r="A2116">
        <v>2114</v>
      </c>
      <c r="B2116">
        <v>2023</v>
      </c>
      <c r="C2116">
        <v>3</v>
      </c>
      <c r="D2116" t="s">
        <v>501</v>
      </c>
      <c r="E2116" s="40">
        <v>1795071606.8408</v>
      </c>
      <c r="F2116" s="34">
        <v>94.701252802173499</v>
      </c>
      <c r="G2116" t="s">
        <v>462</v>
      </c>
    </row>
    <row r="2117" spans="1:7" x14ac:dyDescent="0.3">
      <c r="A2117">
        <v>2115</v>
      </c>
      <c r="B2117">
        <v>2023</v>
      </c>
      <c r="C2117">
        <v>3</v>
      </c>
      <c r="D2117" t="s">
        <v>502</v>
      </c>
      <c r="E2117" s="40">
        <v>10046150688.1397</v>
      </c>
      <c r="F2117" s="34">
        <v>71.458906842861893</v>
      </c>
      <c r="G2117" t="s">
        <v>462</v>
      </c>
    </row>
    <row r="2118" spans="1:7" x14ac:dyDescent="0.3">
      <c r="A2118">
        <v>2116</v>
      </c>
      <c r="B2118">
        <v>2023</v>
      </c>
      <c r="C2118">
        <v>3</v>
      </c>
      <c r="D2118" t="s">
        <v>503</v>
      </c>
      <c r="E2118" s="40">
        <v>3161364612.4783401</v>
      </c>
      <c r="F2118" s="34">
        <v>82.904757162333695</v>
      </c>
      <c r="G2118" t="s">
        <v>462</v>
      </c>
    </row>
    <row r="2119" spans="1:7" x14ac:dyDescent="0.3">
      <c r="A2119">
        <v>2117</v>
      </c>
      <c r="B2119">
        <v>2023</v>
      </c>
      <c r="C2119">
        <v>3</v>
      </c>
      <c r="D2119" t="s">
        <v>504</v>
      </c>
      <c r="E2119" s="40">
        <v>314580284.56420898</v>
      </c>
      <c r="F2119" s="34">
        <v>143.83796051116701</v>
      </c>
      <c r="G2119" t="s">
        <v>462</v>
      </c>
    </row>
    <row r="2120" spans="1:7" x14ac:dyDescent="0.3">
      <c r="A2120">
        <v>2118</v>
      </c>
      <c r="B2120">
        <v>2023</v>
      </c>
      <c r="C2120">
        <v>3</v>
      </c>
      <c r="D2120" t="s">
        <v>505</v>
      </c>
      <c r="E2120" s="40">
        <v>396913777.44862098</v>
      </c>
      <c r="F2120" s="34">
        <v>122.28147240771401</v>
      </c>
      <c r="G2120" t="s">
        <v>462</v>
      </c>
    </row>
    <row r="2121" spans="1:7" x14ac:dyDescent="0.3">
      <c r="A2121">
        <v>2119</v>
      </c>
      <c r="B2121">
        <v>2023</v>
      </c>
      <c r="C2121">
        <v>3</v>
      </c>
      <c r="D2121" t="s">
        <v>506</v>
      </c>
      <c r="E2121" s="40">
        <v>811283882.05878198</v>
      </c>
      <c r="F2121" s="34">
        <v>103.527745643388</v>
      </c>
      <c r="G2121" t="s">
        <v>462</v>
      </c>
    </row>
    <row r="2122" spans="1:7" x14ac:dyDescent="0.3">
      <c r="A2122">
        <v>2120</v>
      </c>
      <c r="B2122">
        <v>2023</v>
      </c>
      <c r="C2122">
        <v>3</v>
      </c>
      <c r="D2122" t="s">
        <v>507</v>
      </c>
      <c r="E2122" s="40">
        <v>827356563.50408602</v>
      </c>
      <c r="F2122" s="34">
        <v>98.625373734781604</v>
      </c>
      <c r="G2122" t="s">
        <v>462</v>
      </c>
    </row>
    <row r="2123" spans="1:7" x14ac:dyDescent="0.3">
      <c r="A2123">
        <v>2121</v>
      </c>
      <c r="B2123">
        <v>2023</v>
      </c>
      <c r="C2123">
        <v>3</v>
      </c>
      <c r="D2123" t="s">
        <v>508</v>
      </c>
      <c r="E2123" s="40">
        <v>4220946584.3996902</v>
      </c>
      <c r="F2123" s="34">
        <v>35.826928821083698</v>
      </c>
      <c r="G2123" t="s">
        <v>462</v>
      </c>
    </row>
    <row r="2124" spans="1:7" x14ac:dyDescent="0.3">
      <c r="A2124">
        <v>2122</v>
      </c>
      <c r="B2124">
        <v>2023</v>
      </c>
      <c r="C2124">
        <v>3</v>
      </c>
      <c r="D2124" t="s">
        <v>509</v>
      </c>
      <c r="E2124" s="40">
        <v>2959607197.2367201</v>
      </c>
      <c r="F2124" s="34">
        <v>40.587440196211098</v>
      </c>
      <c r="G2124" t="s">
        <v>462</v>
      </c>
    </row>
    <row r="2125" spans="1:7" x14ac:dyDescent="0.3">
      <c r="A2125">
        <v>2123</v>
      </c>
      <c r="B2125">
        <v>2023</v>
      </c>
      <c r="C2125">
        <v>3</v>
      </c>
      <c r="D2125" t="s">
        <v>511</v>
      </c>
      <c r="E2125" s="40">
        <v>2510603854.2291598</v>
      </c>
      <c r="F2125" s="34">
        <v>43.299401958115702</v>
      </c>
      <c r="G2125" t="s">
        <v>462</v>
      </c>
    </row>
    <row r="2126" spans="1:7" x14ac:dyDescent="0.3">
      <c r="A2126">
        <v>2124</v>
      </c>
      <c r="B2126">
        <v>2023</v>
      </c>
      <c r="C2126">
        <v>3</v>
      </c>
      <c r="D2126" t="s">
        <v>512</v>
      </c>
      <c r="E2126" s="40">
        <v>926083821.65156698</v>
      </c>
      <c r="F2126" s="34">
        <v>35.394599020914598</v>
      </c>
      <c r="G2126" t="s">
        <v>462</v>
      </c>
    </row>
    <row r="2127" spans="1:7" x14ac:dyDescent="0.3">
      <c r="A2127">
        <v>2125</v>
      </c>
      <c r="B2127">
        <v>2023</v>
      </c>
      <c r="C2127">
        <v>3</v>
      </c>
      <c r="D2127" t="s">
        <v>513</v>
      </c>
      <c r="E2127" s="40">
        <v>632285103.81478095</v>
      </c>
      <c r="F2127" s="34">
        <v>48.932774611902801</v>
      </c>
      <c r="G2127" t="s">
        <v>462</v>
      </c>
    </row>
    <row r="2128" spans="1:7" x14ac:dyDescent="0.3">
      <c r="A2128">
        <v>2126</v>
      </c>
      <c r="B2128">
        <v>2023</v>
      </c>
      <c r="C2128">
        <v>3</v>
      </c>
      <c r="E2128" s="40">
        <v>170397351.73281899</v>
      </c>
      <c r="F2128" s="34">
        <v>60.1312786614331</v>
      </c>
      <c r="G2128" t="s">
        <v>462</v>
      </c>
    </row>
    <row r="2129" spans="1:7" x14ac:dyDescent="0.3">
      <c r="A2129">
        <v>2127</v>
      </c>
      <c r="B2129">
        <v>2023</v>
      </c>
      <c r="C2129">
        <v>3</v>
      </c>
      <c r="D2129" t="s">
        <v>514</v>
      </c>
      <c r="E2129" s="40">
        <v>892140772.56039798</v>
      </c>
      <c r="F2129" s="34">
        <v>108.82801470501499</v>
      </c>
      <c r="G2129" t="s">
        <v>462</v>
      </c>
    </row>
    <row r="2130" spans="1:7" x14ac:dyDescent="0.3">
      <c r="A2130">
        <v>2128</v>
      </c>
      <c r="B2130">
        <v>2023</v>
      </c>
      <c r="C2130">
        <v>3</v>
      </c>
      <c r="D2130" t="s">
        <v>515</v>
      </c>
      <c r="E2130" s="40">
        <v>879882403.52739799</v>
      </c>
      <c r="F2130" s="34">
        <v>119.02628726522499</v>
      </c>
      <c r="G2130" t="s">
        <v>462</v>
      </c>
    </row>
    <row r="2131" spans="1:7" x14ac:dyDescent="0.3">
      <c r="A2131">
        <v>2129</v>
      </c>
      <c r="B2131">
        <v>2023</v>
      </c>
      <c r="C2131">
        <v>3</v>
      </c>
      <c r="D2131" t="s">
        <v>516</v>
      </c>
      <c r="E2131" s="40">
        <v>807895918.10077405</v>
      </c>
      <c r="F2131" s="34">
        <v>115.435853634217</v>
      </c>
      <c r="G2131" t="s">
        <v>462</v>
      </c>
    </row>
    <row r="2132" spans="1:7" x14ac:dyDescent="0.3">
      <c r="A2132">
        <v>2130</v>
      </c>
      <c r="B2132">
        <v>2023</v>
      </c>
      <c r="C2132">
        <v>3</v>
      </c>
      <c r="D2132" t="s">
        <v>517</v>
      </c>
      <c r="E2132" s="40">
        <v>572891135.03383696</v>
      </c>
      <c r="F2132" s="34">
        <v>91.371994458696307</v>
      </c>
      <c r="G2132" t="s">
        <v>462</v>
      </c>
    </row>
    <row r="2133" spans="1:7" x14ac:dyDescent="0.3">
      <c r="A2133">
        <v>2131</v>
      </c>
      <c r="B2133">
        <v>2023</v>
      </c>
      <c r="C2133">
        <v>3</v>
      </c>
      <c r="D2133" t="s">
        <v>518</v>
      </c>
      <c r="E2133" s="40">
        <v>674208960.326653</v>
      </c>
      <c r="F2133" s="34">
        <v>113.16093273274799</v>
      </c>
      <c r="G2133" t="s">
        <v>462</v>
      </c>
    </row>
    <row r="2134" spans="1:7" x14ac:dyDescent="0.3">
      <c r="A2134">
        <v>2132</v>
      </c>
      <c r="B2134">
        <v>2023</v>
      </c>
      <c r="C2134">
        <v>3</v>
      </c>
      <c r="D2134" t="s">
        <v>519</v>
      </c>
      <c r="E2134" s="40">
        <v>6302144122.2382202</v>
      </c>
      <c r="F2134" s="34">
        <v>42.728805998522901</v>
      </c>
      <c r="G2134" t="s">
        <v>462</v>
      </c>
    </row>
    <row r="2135" spans="1:7" x14ac:dyDescent="0.3">
      <c r="A2135">
        <v>2133</v>
      </c>
      <c r="B2135">
        <v>2023</v>
      </c>
      <c r="C2135">
        <v>3</v>
      </c>
      <c r="D2135" t="s">
        <v>520</v>
      </c>
      <c r="E2135" s="40">
        <v>7349764963.0592299</v>
      </c>
      <c r="F2135" s="34">
        <v>44.150458687697899</v>
      </c>
      <c r="G2135" t="s">
        <v>462</v>
      </c>
    </row>
    <row r="2136" spans="1:7" x14ac:dyDescent="0.3">
      <c r="A2136">
        <v>2134</v>
      </c>
      <c r="B2136">
        <v>2023</v>
      </c>
      <c r="C2136">
        <v>3</v>
      </c>
      <c r="D2136" t="s">
        <v>521</v>
      </c>
      <c r="E2136" s="40">
        <v>2807295723.03092</v>
      </c>
      <c r="F2136" s="34">
        <v>34.602678017753803</v>
      </c>
      <c r="G2136" t="s">
        <v>462</v>
      </c>
    </row>
    <row r="2137" spans="1:7" x14ac:dyDescent="0.3">
      <c r="A2137">
        <v>2135</v>
      </c>
      <c r="B2137">
        <v>2023</v>
      </c>
      <c r="C2137">
        <v>3</v>
      </c>
      <c r="D2137" t="s">
        <v>522</v>
      </c>
      <c r="E2137" s="40">
        <v>788418057.77379298</v>
      </c>
      <c r="F2137" s="34">
        <v>47.887961359170497</v>
      </c>
      <c r="G2137" t="s">
        <v>462</v>
      </c>
    </row>
    <row r="2138" spans="1:7" x14ac:dyDescent="0.3">
      <c r="A2138">
        <v>2136</v>
      </c>
      <c r="B2138">
        <v>2023</v>
      </c>
      <c r="C2138">
        <v>3</v>
      </c>
      <c r="D2138" t="s">
        <v>523</v>
      </c>
      <c r="E2138" s="40">
        <v>6157060053.8993101</v>
      </c>
      <c r="F2138" s="34">
        <v>36.780979270362003</v>
      </c>
      <c r="G2138" t="s">
        <v>462</v>
      </c>
    </row>
    <row r="2139" spans="1:7" x14ac:dyDescent="0.3">
      <c r="A2139">
        <v>2137</v>
      </c>
      <c r="B2139">
        <v>2023</v>
      </c>
      <c r="C2139">
        <v>3</v>
      </c>
      <c r="D2139" t="s">
        <v>524</v>
      </c>
      <c r="E2139" s="40">
        <v>1712578914.74523</v>
      </c>
      <c r="F2139" s="34">
        <v>54.887330596364002</v>
      </c>
      <c r="G2139" t="s">
        <v>462</v>
      </c>
    </row>
    <row r="2140" spans="1:7" x14ac:dyDescent="0.3">
      <c r="A2140">
        <v>2138</v>
      </c>
      <c r="B2140">
        <v>2023</v>
      </c>
      <c r="C2140">
        <v>3</v>
      </c>
      <c r="D2140" t="s">
        <v>525</v>
      </c>
      <c r="E2140" s="40">
        <v>1304389226.7879901</v>
      </c>
      <c r="F2140" s="34">
        <v>72.6343398618653</v>
      </c>
      <c r="G2140" t="s">
        <v>462</v>
      </c>
    </row>
    <row r="2141" spans="1:7" x14ac:dyDescent="0.3">
      <c r="A2141">
        <v>2139</v>
      </c>
      <c r="B2141">
        <v>2023</v>
      </c>
      <c r="C2141">
        <v>3</v>
      </c>
      <c r="D2141" t="s">
        <v>526</v>
      </c>
      <c r="E2141" s="40">
        <v>1050405127.63638</v>
      </c>
      <c r="F2141" s="34">
        <v>48.6172318087661</v>
      </c>
      <c r="G2141" t="s">
        <v>462</v>
      </c>
    </row>
    <row r="2142" spans="1:7" x14ac:dyDescent="0.3">
      <c r="A2142">
        <v>2140</v>
      </c>
      <c r="B2142">
        <v>2023</v>
      </c>
      <c r="C2142">
        <v>3</v>
      </c>
      <c r="D2142" t="s">
        <v>527</v>
      </c>
      <c r="E2142" s="40">
        <v>4109588598.75948</v>
      </c>
      <c r="F2142" s="34">
        <v>52.110010278922203</v>
      </c>
      <c r="G2142" t="s">
        <v>462</v>
      </c>
    </row>
    <row r="2143" spans="1:7" x14ac:dyDescent="0.3">
      <c r="A2143">
        <v>2141</v>
      </c>
      <c r="B2143">
        <v>2023</v>
      </c>
      <c r="C2143">
        <v>3</v>
      </c>
      <c r="D2143" t="s">
        <v>528</v>
      </c>
      <c r="E2143" s="40">
        <v>187712077.197236</v>
      </c>
      <c r="F2143" s="34">
        <v>53.829696308403598</v>
      </c>
      <c r="G2143" t="s">
        <v>462</v>
      </c>
    </row>
    <row r="2144" spans="1:7" x14ac:dyDescent="0.3">
      <c r="A2144">
        <v>2142</v>
      </c>
      <c r="B2144">
        <v>2023</v>
      </c>
      <c r="C2144">
        <v>4</v>
      </c>
      <c r="D2144" t="s">
        <v>495</v>
      </c>
      <c r="E2144" s="40">
        <v>538829451.73819995</v>
      </c>
      <c r="F2144" s="34">
        <v>324.35896743702699</v>
      </c>
      <c r="G2144" t="s">
        <v>462</v>
      </c>
    </row>
    <row r="2145" spans="1:7" x14ac:dyDescent="0.3">
      <c r="A2145">
        <v>2143</v>
      </c>
      <c r="B2145">
        <v>2023</v>
      </c>
      <c r="C2145">
        <v>4</v>
      </c>
      <c r="D2145" t="s">
        <v>496</v>
      </c>
      <c r="E2145" s="40">
        <v>329669436.07159501</v>
      </c>
      <c r="F2145" s="34">
        <v>215.01144093873401</v>
      </c>
      <c r="G2145" t="s">
        <v>462</v>
      </c>
    </row>
    <row r="2146" spans="1:7" x14ac:dyDescent="0.3">
      <c r="A2146">
        <v>2144</v>
      </c>
      <c r="B2146">
        <v>2023</v>
      </c>
      <c r="C2146">
        <v>4</v>
      </c>
      <c r="D2146" t="s">
        <v>497</v>
      </c>
      <c r="E2146" s="40">
        <v>477600716.67271</v>
      </c>
      <c r="F2146" s="34">
        <v>227.366393445157</v>
      </c>
      <c r="G2146" t="s">
        <v>462</v>
      </c>
    </row>
    <row r="2147" spans="1:7" x14ac:dyDescent="0.3">
      <c r="A2147">
        <v>2145</v>
      </c>
      <c r="B2147">
        <v>2023</v>
      </c>
      <c r="C2147">
        <v>4</v>
      </c>
      <c r="D2147" t="s">
        <v>498</v>
      </c>
      <c r="E2147" s="40">
        <v>257796283.745581</v>
      </c>
      <c r="F2147" s="34">
        <v>183.85659534820701</v>
      </c>
      <c r="G2147" t="s">
        <v>462</v>
      </c>
    </row>
    <row r="2148" spans="1:7" x14ac:dyDescent="0.3">
      <c r="A2148">
        <v>2146</v>
      </c>
      <c r="B2148">
        <v>2023</v>
      </c>
      <c r="C2148">
        <v>4</v>
      </c>
      <c r="D2148" t="s">
        <v>499</v>
      </c>
      <c r="E2148" s="40">
        <v>833128860.04000998</v>
      </c>
      <c r="F2148" s="34">
        <v>164.29858890734201</v>
      </c>
      <c r="G2148" t="s">
        <v>462</v>
      </c>
    </row>
    <row r="2149" spans="1:7" x14ac:dyDescent="0.3">
      <c r="A2149">
        <v>2147</v>
      </c>
      <c r="B2149">
        <v>2023</v>
      </c>
      <c r="C2149">
        <v>4</v>
      </c>
      <c r="D2149" t="s">
        <v>500</v>
      </c>
      <c r="E2149" s="40">
        <v>700835369.21509898</v>
      </c>
      <c r="F2149" s="34">
        <v>129.507094199395</v>
      </c>
      <c r="G2149" t="s">
        <v>462</v>
      </c>
    </row>
    <row r="2150" spans="1:7" x14ac:dyDescent="0.3">
      <c r="A2150">
        <v>2148</v>
      </c>
      <c r="B2150">
        <v>2023</v>
      </c>
      <c r="C2150">
        <v>4</v>
      </c>
      <c r="D2150" t="s">
        <v>501</v>
      </c>
      <c r="E2150" s="40">
        <v>1795071606.8408</v>
      </c>
      <c r="F2150" s="34">
        <v>113.922283593535</v>
      </c>
      <c r="G2150" t="s">
        <v>462</v>
      </c>
    </row>
    <row r="2151" spans="1:7" x14ac:dyDescent="0.3">
      <c r="A2151">
        <v>2149</v>
      </c>
      <c r="B2151">
        <v>2023</v>
      </c>
      <c r="C2151">
        <v>4</v>
      </c>
      <c r="D2151" t="s">
        <v>502</v>
      </c>
      <c r="E2151" s="40">
        <v>10046150688.1397</v>
      </c>
      <c r="F2151" s="34">
        <v>143.45840811359699</v>
      </c>
      <c r="G2151" t="s">
        <v>462</v>
      </c>
    </row>
    <row r="2152" spans="1:7" x14ac:dyDescent="0.3">
      <c r="A2152">
        <v>2150</v>
      </c>
      <c r="B2152">
        <v>2023</v>
      </c>
      <c r="C2152">
        <v>4</v>
      </c>
      <c r="D2152" t="s">
        <v>503</v>
      </c>
      <c r="E2152" s="40">
        <v>3161364612.4783401</v>
      </c>
      <c r="F2152" s="34">
        <v>141.224339568034</v>
      </c>
      <c r="G2152" t="s">
        <v>462</v>
      </c>
    </row>
    <row r="2153" spans="1:7" x14ac:dyDescent="0.3">
      <c r="A2153">
        <v>2151</v>
      </c>
      <c r="B2153">
        <v>2023</v>
      </c>
      <c r="C2153">
        <v>4</v>
      </c>
      <c r="D2153" t="s">
        <v>504</v>
      </c>
      <c r="E2153" s="40">
        <v>314580284.56420898</v>
      </c>
      <c r="F2153" s="34">
        <v>350.18622723506201</v>
      </c>
      <c r="G2153" t="s">
        <v>462</v>
      </c>
    </row>
    <row r="2154" spans="1:7" x14ac:dyDescent="0.3">
      <c r="A2154">
        <v>2152</v>
      </c>
      <c r="B2154">
        <v>2023</v>
      </c>
      <c r="C2154">
        <v>4</v>
      </c>
      <c r="D2154" t="s">
        <v>505</v>
      </c>
      <c r="E2154" s="40">
        <v>396913777.44862098</v>
      </c>
      <c r="F2154" s="34">
        <v>221.750094290128</v>
      </c>
      <c r="G2154" t="s">
        <v>462</v>
      </c>
    </row>
    <row r="2155" spans="1:7" x14ac:dyDescent="0.3">
      <c r="A2155">
        <v>2153</v>
      </c>
      <c r="B2155">
        <v>2023</v>
      </c>
      <c r="C2155">
        <v>4</v>
      </c>
      <c r="D2155" t="s">
        <v>506</v>
      </c>
      <c r="E2155" s="40">
        <v>811283882.05878198</v>
      </c>
      <c r="F2155" s="34">
        <v>198.17222016005999</v>
      </c>
      <c r="G2155" t="s">
        <v>462</v>
      </c>
    </row>
    <row r="2156" spans="1:7" x14ac:dyDescent="0.3">
      <c r="A2156">
        <v>2154</v>
      </c>
      <c r="B2156">
        <v>2023</v>
      </c>
      <c r="C2156">
        <v>4</v>
      </c>
      <c r="D2156" t="s">
        <v>507</v>
      </c>
      <c r="E2156" s="40">
        <v>827356563.50408602</v>
      </c>
      <c r="F2156" s="34">
        <v>190.00910403078001</v>
      </c>
      <c r="G2156" t="s">
        <v>462</v>
      </c>
    </row>
    <row r="2157" spans="1:7" x14ac:dyDescent="0.3">
      <c r="A2157">
        <v>2155</v>
      </c>
      <c r="B2157">
        <v>2023</v>
      </c>
      <c r="C2157">
        <v>4</v>
      </c>
      <c r="D2157" t="s">
        <v>508</v>
      </c>
      <c r="E2157" s="40">
        <v>4220946584.3996902</v>
      </c>
      <c r="F2157" s="34">
        <v>163.83539790521499</v>
      </c>
      <c r="G2157" t="s">
        <v>462</v>
      </c>
    </row>
    <row r="2158" spans="1:7" x14ac:dyDescent="0.3">
      <c r="A2158">
        <v>2156</v>
      </c>
      <c r="B2158">
        <v>2023</v>
      </c>
      <c r="C2158">
        <v>4</v>
      </c>
      <c r="D2158" t="s">
        <v>509</v>
      </c>
      <c r="E2158" s="40">
        <v>2959607197.2367201</v>
      </c>
      <c r="F2158" s="34">
        <v>305.05102528289001</v>
      </c>
      <c r="G2158" t="s">
        <v>462</v>
      </c>
    </row>
    <row r="2159" spans="1:7" x14ac:dyDescent="0.3">
      <c r="A2159">
        <v>2157</v>
      </c>
      <c r="B2159">
        <v>2023</v>
      </c>
      <c r="C2159">
        <v>4</v>
      </c>
      <c r="D2159" t="s">
        <v>511</v>
      </c>
      <c r="E2159" s="40">
        <v>2510603854.2291598</v>
      </c>
      <c r="F2159" s="34">
        <v>149.91957583764</v>
      </c>
      <c r="G2159" t="s">
        <v>462</v>
      </c>
    </row>
    <row r="2160" spans="1:7" x14ac:dyDescent="0.3">
      <c r="A2160">
        <v>2158</v>
      </c>
      <c r="B2160">
        <v>2023</v>
      </c>
      <c r="C2160">
        <v>4</v>
      </c>
      <c r="D2160" t="s">
        <v>512</v>
      </c>
      <c r="E2160" s="40">
        <v>926083821.65156698</v>
      </c>
      <c r="F2160" s="34">
        <v>172.676074349994</v>
      </c>
      <c r="G2160" t="s">
        <v>462</v>
      </c>
    </row>
    <row r="2161" spans="1:7" x14ac:dyDescent="0.3">
      <c r="A2161">
        <v>2159</v>
      </c>
      <c r="B2161">
        <v>2023</v>
      </c>
      <c r="C2161">
        <v>4</v>
      </c>
      <c r="D2161" t="s">
        <v>513</v>
      </c>
      <c r="E2161" s="40">
        <v>632285103.81478095</v>
      </c>
      <c r="F2161" s="34">
        <v>317.82001119118399</v>
      </c>
      <c r="G2161" t="s">
        <v>462</v>
      </c>
    </row>
    <row r="2162" spans="1:7" x14ac:dyDescent="0.3">
      <c r="A2162">
        <v>2160</v>
      </c>
      <c r="B2162">
        <v>2023</v>
      </c>
      <c r="C2162">
        <v>4</v>
      </c>
      <c r="E2162" s="40">
        <v>170397351.73281899</v>
      </c>
      <c r="F2162" s="34">
        <v>122.634989807762</v>
      </c>
      <c r="G2162" t="s">
        <v>462</v>
      </c>
    </row>
    <row r="2163" spans="1:7" x14ac:dyDescent="0.3">
      <c r="A2163">
        <v>2161</v>
      </c>
      <c r="B2163">
        <v>2023</v>
      </c>
      <c r="C2163">
        <v>4</v>
      </c>
      <c r="D2163" t="s">
        <v>514</v>
      </c>
      <c r="E2163" s="40">
        <v>892140772.56039798</v>
      </c>
      <c r="F2163" s="34">
        <v>138.816267104979</v>
      </c>
      <c r="G2163" t="s">
        <v>462</v>
      </c>
    </row>
    <row r="2164" spans="1:7" x14ac:dyDescent="0.3">
      <c r="A2164">
        <v>2162</v>
      </c>
      <c r="B2164">
        <v>2023</v>
      </c>
      <c r="C2164">
        <v>4</v>
      </c>
      <c r="D2164" t="s">
        <v>515</v>
      </c>
      <c r="E2164" s="40">
        <v>879882403.52739799</v>
      </c>
      <c r="F2164" s="34">
        <v>156.46386443758101</v>
      </c>
      <c r="G2164" t="s">
        <v>462</v>
      </c>
    </row>
    <row r="2165" spans="1:7" x14ac:dyDescent="0.3">
      <c r="A2165">
        <v>2163</v>
      </c>
      <c r="B2165">
        <v>2023</v>
      </c>
      <c r="C2165">
        <v>4</v>
      </c>
      <c r="D2165" t="s">
        <v>516</v>
      </c>
      <c r="E2165" s="40">
        <v>807895918.10077405</v>
      </c>
      <c r="F2165" s="34">
        <v>176.92657724206401</v>
      </c>
      <c r="G2165" t="s">
        <v>462</v>
      </c>
    </row>
    <row r="2166" spans="1:7" x14ac:dyDescent="0.3">
      <c r="A2166">
        <v>2164</v>
      </c>
      <c r="B2166">
        <v>2023</v>
      </c>
      <c r="C2166">
        <v>4</v>
      </c>
      <c r="D2166" t="s">
        <v>517</v>
      </c>
      <c r="E2166" s="40">
        <v>572891135.03383696</v>
      </c>
      <c r="F2166" s="34">
        <v>174.408569119601</v>
      </c>
      <c r="G2166" t="s">
        <v>462</v>
      </c>
    </row>
    <row r="2167" spans="1:7" x14ac:dyDescent="0.3">
      <c r="A2167">
        <v>2165</v>
      </c>
      <c r="B2167">
        <v>2023</v>
      </c>
      <c r="C2167">
        <v>4</v>
      </c>
      <c r="D2167" t="s">
        <v>518</v>
      </c>
      <c r="E2167" s="40">
        <v>674208960.326653</v>
      </c>
      <c r="F2167" s="34">
        <v>209.24209199712899</v>
      </c>
      <c r="G2167" t="s">
        <v>462</v>
      </c>
    </row>
    <row r="2168" spans="1:7" x14ac:dyDescent="0.3">
      <c r="A2168">
        <v>2166</v>
      </c>
      <c r="B2168">
        <v>2023</v>
      </c>
      <c r="C2168">
        <v>4</v>
      </c>
      <c r="D2168" t="s">
        <v>519</v>
      </c>
      <c r="E2168" s="40">
        <v>6302144122.2382202</v>
      </c>
      <c r="F2168" s="34">
        <v>172.91314043208999</v>
      </c>
      <c r="G2168" t="s">
        <v>462</v>
      </c>
    </row>
    <row r="2169" spans="1:7" x14ac:dyDescent="0.3">
      <c r="A2169">
        <v>2167</v>
      </c>
      <c r="B2169">
        <v>2023</v>
      </c>
      <c r="C2169">
        <v>4</v>
      </c>
      <c r="D2169" t="s">
        <v>520</v>
      </c>
      <c r="E2169" s="40">
        <v>7349764963.0592299</v>
      </c>
      <c r="F2169" s="34">
        <v>210.967883285574</v>
      </c>
      <c r="G2169" t="s">
        <v>462</v>
      </c>
    </row>
    <row r="2170" spans="1:7" x14ac:dyDescent="0.3">
      <c r="A2170">
        <v>2168</v>
      </c>
      <c r="B2170">
        <v>2023</v>
      </c>
      <c r="C2170">
        <v>4</v>
      </c>
      <c r="D2170" t="s">
        <v>521</v>
      </c>
      <c r="E2170" s="40">
        <v>2807295723.03092</v>
      </c>
      <c r="F2170" s="34">
        <v>200.21903238277901</v>
      </c>
      <c r="G2170" t="s">
        <v>462</v>
      </c>
    </row>
    <row r="2171" spans="1:7" x14ac:dyDescent="0.3">
      <c r="A2171">
        <v>2169</v>
      </c>
      <c r="B2171">
        <v>2023</v>
      </c>
      <c r="C2171">
        <v>4</v>
      </c>
      <c r="D2171" t="s">
        <v>522</v>
      </c>
      <c r="E2171" s="40">
        <v>788418057.77379298</v>
      </c>
      <c r="F2171" s="34">
        <v>377.70273432764799</v>
      </c>
      <c r="G2171" t="s">
        <v>462</v>
      </c>
    </row>
    <row r="2172" spans="1:7" x14ac:dyDescent="0.3">
      <c r="A2172">
        <v>2170</v>
      </c>
      <c r="B2172">
        <v>2023</v>
      </c>
      <c r="C2172">
        <v>4</v>
      </c>
      <c r="D2172" t="s">
        <v>523</v>
      </c>
      <c r="E2172" s="40">
        <v>6157060053.8993101</v>
      </c>
      <c r="F2172" s="34">
        <v>235.98677058496699</v>
      </c>
      <c r="G2172" t="s">
        <v>462</v>
      </c>
    </row>
    <row r="2173" spans="1:7" x14ac:dyDescent="0.3">
      <c r="A2173">
        <v>2171</v>
      </c>
      <c r="B2173">
        <v>2023</v>
      </c>
      <c r="C2173">
        <v>4</v>
      </c>
      <c r="D2173" t="s">
        <v>524</v>
      </c>
      <c r="E2173" s="40">
        <v>1712578914.74523</v>
      </c>
      <c r="F2173" s="34">
        <v>244.784449243599</v>
      </c>
      <c r="G2173" t="s">
        <v>462</v>
      </c>
    </row>
    <row r="2174" spans="1:7" x14ac:dyDescent="0.3">
      <c r="A2174">
        <v>2172</v>
      </c>
      <c r="B2174">
        <v>2023</v>
      </c>
      <c r="C2174">
        <v>4</v>
      </c>
      <c r="D2174" t="s">
        <v>525</v>
      </c>
      <c r="E2174" s="40">
        <v>1304389226.7879901</v>
      </c>
      <c r="F2174" s="34">
        <v>327.09555889036602</v>
      </c>
      <c r="G2174" t="s">
        <v>462</v>
      </c>
    </row>
    <row r="2175" spans="1:7" x14ac:dyDescent="0.3">
      <c r="A2175">
        <v>2173</v>
      </c>
      <c r="B2175">
        <v>2023</v>
      </c>
      <c r="C2175">
        <v>4</v>
      </c>
      <c r="D2175" t="s">
        <v>526</v>
      </c>
      <c r="E2175" s="40">
        <v>1050405127.63638</v>
      </c>
      <c r="F2175" s="34">
        <v>317.67570449339303</v>
      </c>
      <c r="G2175" t="s">
        <v>462</v>
      </c>
    </row>
    <row r="2176" spans="1:7" x14ac:dyDescent="0.3">
      <c r="A2176">
        <v>2174</v>
      </c>
      <c r="B2176">
        <v>2023</v>
      </c>
      <c r="C2176">
        <v>4</v>
      </c>
      <c r="D2176" t="s">
        <v>527</v>
      </c>
      <c r="E2176" s="40">
        <v>4109588598.75948</v>
      </c>
      <c r="F2176" s="34">
        <v>364.16649311732402</v>
      </c>
      <c r="G2176" t="s">
        <v>462</v>
      </c>
    </row>
    <row r="2177" spans="1:7" x14ac:dyDescent="0.3">
      <c r="A2177">
        <v>2175</v>
      </c>
      <c r="B2177">
        <v>2023</v>
      </c>
      <c r="C2177">
        <v>4</v>
      </c>
      <c r="D2177" t="s">
        <v>528</v>
      </c>
      <c r="E2177" s="40">
        <v>187712077.197236</v>
      </c>
      <c r="F2177" s="34">
        <v>397.38436913278798</v>
      </c>
      <c r="G2177" t="s">
        <v>462</v>
      </c>
    </row>
    <row r="2178" spans="1:7" x14ac:dyDescent="0.3">
      <c r="A2178">
        <v>2176</v>
      </c>
      <c r="B2178">
        <v>2023</v>
      </c>
      <c r="C2178">
        <v>5</v>
      </c>
      <c r="D2178" t="s">
        <v>495</v>
      </c>
      <c r="E2178" s="40">
        <v>538829451.73819995</v>
      </c>
      <c r="F2178" s="34">
        <v>130.333508634228</v>
      </c>
      <c r="G2178" t="s">
        <v>462</v>
      </c>
    </row>
    <row r="2179" spans="1:7" x14ac:dyDescent="0.3">
      <c r="A2179">
        <v>2177</v>
      </c>
      <c r="B2179">
        <v>2023</v>
      </c>
      <c r="C2179">
        <v>5</v>
      </c>
      <c r="D2179" t="s">
        <v>496</v>
      </c>
      <c r="E2179" s="40">
        <v>329669436.07159501</v>
      </c>
      <c r="F2179" s="34">
        <v>93.254149240079499</v>
      </c>
      <c r="G2179" t="s">
        <v>462</v>
      </c>
    </row>
    <row r="2180" spans="1:7" x14ac:dyDescent="0.3">
      <c r="A2180">
        <v>2178</v>
      </c>
      <c r="B2180">
        <v>2023</v>
      </c>
      <c r="C2180">
        <v>5</v>
      </c>
      <c r="D2180" t="s">
        <v>497</v>
      </c>
      <c r="E2180" s="40">
        <v>477600716.67271</v>
      </c>
      <c r="F2180" s="34">
        <v>100.65931596254001</v>
      </c>
      <c r="G2180" t="s">
        <v>462</v>
      </c>
    </row>
    <row r="2181" spans="1:7" x14ac:dyDescent="0.3">
      <c r="A2181">
        <v>2179</v>
      </c>
      <c r="B2181">
        <v>2023</v>
      </c>
      <c r="C2181">
        <v>5</v>
      </c>
      <c r="D2181" t="s">
        <v>498</v>
      </c>
      <c r="E2181" s="40">
        <v>257796283.745581</v>
      </c>
      <c r="F2181" s="34">
        <v>82.585993029624106</v>
      </c>
      <c r="G2181" t="s">
        <v>462</v>
      </c>
    </row>
    <row r="2182" spans="1:7" x14ac:dyDescent="0.3">
      <c r="A2182">
        <v>2180</v>
      </c>
      <c r="B2182">
        <v>2023</v>
      </c>
      <c r="C2182">
        <v>5</v>
      </c>
      <c r="D2182" t="s">
        <v>499</v>
      </c>
      <c r="E2182" s="40">
        <v>833128860.04000998</v>
      </c>
      <c r="F2182" s="34">
        <v>70.868249153483106</v>
      </c>
      <c r="G2182" t="s">
        <v>462</v>
      </c>
    </row>
    <row r="2183" spans="1:7" x14ac:dyDescent="0.3">
      <c r="A2183">
        <v>2181</v>
      </c>
      <c r="B2183">
        <v>2023</v>
      </c>
      <c r="C2183">
        <v>5</v>
      </c>
      <c r="D2183" t="s">
        <v>500</v>
      </c>
      <c r="E2183" s="40">
        <v>700835369.21509898</v>
      </c>
      <c r="F2183" s="34">
        <v>56.397327579735503</v>
      </c>
      <c r="G2183" t="s">
        <v>462</v>
      </c>
    </row>
    <row r="2184" spans="1:7" x14ac:dyDescent="0.3">
      <c r="A2184">
        <v>2182</v>
      </c>
      <c r="B2184">
        <v>2023</v>
      </c>
      <c r="C2184">
        <v>5</v>
      </c>
      <c r="D2184" t="s">
        <v>501</v>
      </c>
      <c r="E2184" s="40">
        <v>1795071606.8408</v>
      </c>
      <c r="F2184" s="34">
        <v>38.748696738074202</v>
      </c>
      <c r="G2184" t="s">
        <v>462</v>
      </c>
    </row>
    <row r="2185" spans="1:7" x14ac:dyDescent="0.3">
      <c r="A2185">
        <v>2183</v>
      </c>
      <c r="B2185">
        <v>2023</v>
      </c>
      <c r="C2185">
        <v>5</v>
      </c>
      <c r="D2185" t="s">
        <v>502</v>
      </c>
      <c r="E2185" s="40">
        <v>10046150688.1397</v>
      </c>
      <c r="F2185" s="34">
        <v>28.7660683883194</v>
      </c>
      <c r="G2185" t="s">
        <v>462</v>
      </c>
    </row>
    <row r="2186" spans="1:7" x14ac:dyDescent="0.3">
      <c r="A2186">
        <v>2184</v>
      </c>
      <c r="B2186">
        <v>2023</v>
      </c>
      <c r="C2186">
        <v>5</v>
      </c>
      <c r="D2186" t="s">
        <v>503</v>
      </c>
      <c r="E2186" s="40">
        <v>3161364612.4783401</v>
      </c>
      <c r="F2186" s="34">
        <v>30.612702987986001</v>
      </c>
      <c r="G2186" t="s">
        <v>462</v>
      </c>
    </row>
    <row r="2187" spans="1:7" x14ac:dyDescent="0.3">
      <c r="A2187">
        <v>2185</v>
      </c>
      <c r="B2187">
        <v>2023</v>
      </c>
      <c r="C2187">
        <v>5</v>
      </c>
      <c r="D2187" t="s">
        <v>504</v>
      </c>
      <c r="E2187" s="40">
        <v>314580284.56420898</v>
      </c>
      <c r="F2187" s="34">
        <v>138.888573899242</v>
      </c>
      <c r="G2187" t="s">
        <v>462</v>
      </c>
    </row>
    <row r="2188" spans="1:7" x14ac:dyDescent="0.3">
      <c r="A2188">
        <v>2186</v>
      </c>
      <c r="B2188">
        <v>2023</v>
      </c>
      <c r="C2188">
        <v>5</v>
      </c>
      <c r="D2188" t="s">
        <v>505</v>
      </c>
      <c r="E2188" s="40">
        <v>396913777.44862098</v>
      </c>
      <c r="F2188" s="34">
        <v>92.0370868123956</v>
      </c>
      <c r="G2188" t="s">
        <v>462</v>
      </c>
    </row>
    <row r="2189" spans="1:7" x14ac:dyDescent="0.3">
      <c r="A2189">
        <v>2187</v>
      </c>
      <c r="B2189">
        <v>2023</v>
      </c>
      <c r="C2189">
        <v>5</v>
      </c>
      <c r="D2189" t="s">
        <v>506</v>
      </c>
      <c r="E2189" s="40">
        <v>811283882.05878198</v>
      </c>
      <c r="F2189" s="34">
        <v>56.335213177225903</v>
      </c>
      <c r="G2189" t="s">
        <v>462</v>
      </c>
    </row>
    <row r="2190" spans="1:7" x14ac:dyDescent="0.3">
      <c r="A2190">
        <v>2188</v>
      </c>
      <c r="B2190">
        <v>2023</v>
      </c>
      <c r="C2190">
        <v>5</v>
      </c>
      <c r="D2190" t="s">
        <v>507</v>
      </c>
      <c r="E2190" s="40">
        <v>827356563.50408602</v>
      </c>
      <c r="F2190" s="34">
        <v>46.180398256541601</v>
      </c>
      <c r="G2190" t="s">
        <v>462</v>
      </c>
    </row>
    <row r="2191" spans="1:7" x14ac:dyDescent="0.3">
      <c r="A2191">
        <v>2189</v>
      </c>
      <c r="B2191">
        <v>2023</v>
      </c>
      <c r="C2191">
        <v>5</v>
      </c>
      <c r="D2191" t="s">
        <v>508</v>
      </c>
      <c r="E2191" s="40">
        <v>4220946584.3996902</v>
      </c>
      <c r="F2191" s="34">
        <v>28.338254768962098</v>
      </c>
      <c r="G2191" t="s">
        <v>462</v>
      </c>
    </row>
    <row r="2192" spans="1:7" x14ac:dyDescent="0.3">
      <c r="A2192">
        <v>2190</v>
      </c>
      <c r="B2192">
        <v>2023</v>
      </c>
      <c r="C2192">
        <v>5</v>
      </c>
      <c r="D2192" t="s">
        <v>509</v>
      </c>
      <c r="E2192" s="40">
        <v>2959607197.2367201</v>
      </c>
      <c r="F2192" s="34">
        <v>82.811955823931001</v>
      </c>
      <c r="G2192" t="s">
        <v>462</v>
      </c>
    </row>
    <row r="2193" spans="1:7" x14ac:dyDescent="0.3">
      <c r="A2193">
        <v>2191</v>
      </c>
      <c r="B2193">
        <v>2023</v>
      </c>
      <c r="C2193">
        <v>5</v>
      </c>
      <c r="D2193" t="s">
        <v>511</v>
      </c>
      <c r="E2193" s="40">
        <v>2510603854.2291598</v>
      </c>
      <c r="F2193" s="34">
        <v>22.679431742408799</v>
      </c>
      <c r="G2193" t="s">
        <v>462</v>
      </c>
    </row>
    <row r="2194" spans="1:7" x14ac:dyDescent="0.3">
      <c r="A2194">
        <v>2192</v>
      </c>
      <c r="B2194">
        <v>2023</v>
      </c>
      <c r="C2194">
        <v>5</v>
      </c>
      <c r="D2194" t="s">
        <v>512</v>
      </c>
      <c r="E2194" s="40">
        <v>926083821.65156698</v>
      </c>
      <c r="F2194" s="34">
        <v>14.821373078774499</v>
      </c>
      <c r="G2194" t="s">
        <v>462</v>
      </c>
    </row>
    <row r="2195" spans="1:7" x14ac:dyDescent="0.3">
      <c r="A2195">
        <v>2193</v>
      </c>
      <c r="B2195">
        <v>2023</v>
      </c>
      <c r="C2195">
        <v>5</v>
      </c>
      <c r="D2195" t="s">
        <v>513</v>
      </c>
      <c r="E2195" s="40">
        <v>632285103.81478095</v>
      </c>
      <c r="F2195" s="34">
        <v>181.23663337874001</v>
      </c>
      <c r="G2195" t="s">
        <v>462</v>
      </c>
    </row>
    <row r="2196" spans="1:7" x14ac:dyDescent="0.3">
      <c r="A2196">
        <v>2194</v>
      </c>
      <c r="B2196">
        <v>2023</v>
      </c>
      <c r="C2196">
        <v>5</v>
      </c>
      <c r="E2196" s="40">
        <v>170397351.73281899</v>
      </c>
      <c r="F2196" s="34">
        <v>17.488514719812301</v>
      </c>
      <c r="G2196" t="s">
        <v>462</v>
      </c>
    </row>
    <row r="2197" spans="1:7" x14ac:dyDescent="0.3">
      <c r="A2197">
        <v>2195</v>
      </c>
      <c r="B2197">
        <v>2023</v>
      </c>
      <c r="C2197">
        <v>5</v>
      </c>
      <c r="D2197" t="s">
        <v>514</v>
      </c>
      <c r="E2197" s="40">
        <v>892140772.56039798</v>
      </c>
      <c r="F2197" s="34">
        <v>45.384869724217502</v>
      </c>
      <c r="G2197" t="s">
        <v>462</v>
      </c>
    </row>
    <row r="2198" spans="1:7" x14ac:dyDescent="0.3">
      <c r="A2198">
        <v>2196</v>
      </c>
      <c r="B2198">
        <v>2023</v>
      </c>
      <c r="C2198">
        <v>5</v>
      </c>
      <c r="D2198" t="s">
        <v>515</v>
      </c>
      <c r="E2198" s="40">
        <v>879882403.52739799</v>
      </c>
      <c r="F2198" s="34">
        <v>43.700936555888902</v>
      </c>
      <c r="G2198" t="s">
        <v>462</v>
      </c>
    </row>
    <row r="2199" spans="1:7" x14ac:dyDescent="0.3">
      <c r="A2199">
        <v>2197</v>
      </c>
      <c r="B2199">
        <v>2023</v>
      </c>
      <c r="C2199">
        <v>5</v>
      </c>
      <c r="D2199" t="s">
        <v>516</v>
      </c>
      <c r="E2199" s="40">
        <v>807895918.10077405</v>
      </c>
      <c r="F2199" s="34">
        <v>45.5344529413331</v>
      </c>
      <c r="G2199" t="s">
        <v>462</v>
      </c>
    </row>
    <row r="2200" spans="1:7" x14ac:dyDescent="0.3">
      <c r="A2200">
        <v>2198</v>
      </c>
      <c r="B2200">
        <v>2023</v>
      </c>
      <c r="C2200">
        <v>5</v>
      </c>
      <c r="D2200" t="s">
        <v>517</v>
      </c>
      <c r="E2200" s="40">
        <v>572891135.03383696</v>
      </c>
      <c r="F2200" s="34">
        <v>44.638469965730103</v>
      </c>
      <c r="G2200" t="s">
        <v>462</v>
      </c>
    </row>
    <row r="2201" spans="1:7" x14ac:dyDescent="0.3">
      <c r="A2201">
        <v>2199</v>
      </c>
      <c r="B2201">
        <v>2023</v>
      </c>
      <c r="C2201">
        <v>5</v>
      </c>
      <c r="D2201" t="s">
        <v>518</v>
      </c>
      <c r="E2201" s="40">
        <v>674208960.326653</v>
      </c>
      <c r="F2201" s="34">
        <v>52.491173642777802</v>
      </c>
      <c r="G2201" t="s">
        <v>462</v>
      </c>
    </row>
    <row r="2202" spans="1:7" x14ac:dyDescent="0.3">
      <c r="A2202">
        <v>2200</v>
      </c>
      <c r="B2202">
        <v>2023</v>
      </c>
      <c r="C2202">
        <v>5</v>
      </c>
      <c r="D2202" t="s">
        <v>519</v>
      </c>
      <c r="E2202" s="40">
        <v>6302144122.2382202</v>
      </c>
      <c r="F2202" s="34">
        <v>25.337683998949998</v>
      </c>
      <c r="G2202" t="s">
        <v>462</v>
      </c>
    </row>
    <row r="2203" spans="1:7" x14ac:dyDescent="0.3">
      <c r="A2203">
        <v>2201</v>
      </c>
      <c r="B2203">
        <v>2023</v>
      </c>
      <c r="C2203">
        <v>5</v>
      </c>
      <c r="D2203" t="s">
        <v>520</v>
      </c>
      <c r="E2203" s="40">
        <v>7349764963.0592299</v>
      </c>
      <c r="F2203" s="34">
        <v>66.700244679471595</v>
      </c>
      <c r="G2203" t="s">
        <v>462</v>
      </c>
    </row>
    <row r="2204" spans="1:7" x14ac:dyDescent="0.3">
      <c r="A2204">
        <v>2202</v>
      </c>
      <c r="B2204">
        <v>2023</v>
      </c>
      <c r="C2204">
        <v>5</v>
      </c>
      <c r="D2204" t="s">
        <v>521</v>
      </c>
      <c r="E2204" s="40">
        <v>2807295723.03092</v>
      </c>
      <c r="F2204" s="34">
        <v>38.168282253909503</v>
      </c>
      <c r="G2204" t="s">
        <v>462</v>
      </c>
    </row>
    <row r="2205" spans="1:7" x14ac:dyDescent="0.3">
      <c r="A2205">
        <v>2203</v>
      </c>
      <c r="B2205">
        <v>2023</v>
      </c>
      <c r="C2205">
        <v>5</v>
      </c>
      <c r="D2205" t="s">
        <v>522</v>
      </c>
      <c r="E2205" s="40">
        <v>788418057.77379298</v>
      </c>
      <c r="F2205" s="34">
        <v>246.76075349718101</v>
      </c>
      <c r="G2205" t="s">
        <v>462</v>
      </c>
    </row>
    <row r="2206" spans="1:7" x14ac:dyDescent="0.3">
      <c r="A2206">
        <v>2204</v>
      </c>
      <c r="B2206">
        <v>2023</v>
      </c>
      <c r="C2206">
        <v>5</v>
      </c>
      <c r="D2206" t="s">
        <v>523</v>
      </c>
      <c r="E2206" s="40">
        <v>6157060053.8993101</v>
      </c>
      <c r="F2206" s="34">
        <v>44.435427312123998</v>
      </c>
      <c r="G2206" t="s">
        <v>462</v>
      </c>
    </row>
    <row r="2207" spans="1:7" x14ac:dyDescent="0.3">
      <c r="A2207">
        <v>2205</v>
      </c>
      <c r="B2207">
        <v>2023</v>
      </c>
      <c r="C2207">
        <v>5</v>
      </c>
      <c r="D2207" t="s">
        <v>524</v>
      </c>
      <c r="E2207" s="40">
        <v>1712578914.74523</v>
      </c>
      <c r="F2207" s="34">
        <v>93.830655582850099</v>
      </c>
      <c r="G2207" t="s">
        <v>462</v>
      </c>
    </row>
    <row r="2208" spans="1:7" x14ac:dyDescent="0.3">
      <c r="A2208">
        <v>2206</v>
      </c>
      <c r="B2208">
        <v>2023</v>
      </c>
      <c r="C2208">
        <v>5</v>
      </c>
      <c r="D2208" t="s">
        <v>525</v>
      </c>
      <c r="E2208" s="40">
        <v>1304389226.7879901</v>
      </c>
      <c r="F2208" s="34">
        <v>155.407659013797</v>
      </c>
      <c r="G2208" t="s">
        <v>462</v>
      </c>
    </row>
    <row r="2209" spans="1:7" x14ac:dyDescent="0.3">
      <c r="A2209">
        <v>2207</v>
      </c>
      <c r="B2209">
        <v>2023</v>
      </c>
      <c r="C2209">
        <v>5</v>
      </c>
      <c r="D2209" t="s">
        <v>526</v>
      </c>
      <c r="E2209" s="40">
        <v>1050405127.63638</v>
      </c>
      <c r="F2209" s="34">
        <v>110.177551624058</v>
      </c>
      <c r="G2209" t="s">
        <v>462</v>
      </c>
    </row>
    <row r="2210" spans="1:7" x14ac:dyDescent="0.3">
      <c r="A2210">
        <v>2208</v>
      </c>
      <c r="B2210">
        <v>2023</v>
      </c>
      <c r="C2210">
        <v>5</v>
      </c>
      <c r="D2210" t="s">
        <v>527</v>
      </c>
      <c r="E2210" s="40">
        <v>4109588598.75948</v>
      </c>
      <c r="F2210" s="34">
        <v>133.34150456456999</v>
      </c>
      <c r="G2210" t="s">
        <v>462</v>
      </c>
    </row>
    <row r="2211" spans="1:7" x14ac:dyDescent="0.3">
      <c r="A2211">
        <v>2209</v>
      </c>
      <c r="B2211">
        <v>2023</v>
      </c>
      <c r="C2211">
        <v>5</v>
      </c>
      <c r="D2211" t="s">
        <v>528</v>
      </c>
      <c r="E2211" s="40">
        <v>187712077.197236</v>
      </c>
      <c r="F2211" s="34">
        <v>183.490716399907</v>
      </c>
      <c r="G2211" t="s">
        <v>462</v>
      </c>
    </row>
    <row r="2212" spans="1:7" x14ac:dyDescent="0.3">
      <c r="A2212">
        <v>2210</v>
      </c>
      <c r="B2212">
        <v>2023</v>
      </c>
      <c r="C2212">
        <v>6</v>
      </c>
      <c r="D2212" t="s">
        <v>495</v>
      </c>
      <c r="E2212" s="40">
        <v>538829451.73819995</v>
      </c>
      <c r="F2212" s="34">
        <v>59.653554647568399</v>
      </c>
      <c r="G2212" t="s">
        <v>462</v>
      </c>
    </row>
    <row r="2213" spans="1:7" x14ac:dyDescent="0.3">
      <c r="A2213">
        <v>2211</v>
      </c>
      <c r="B2213">
        <v>2023</v>
      </c>
      <c r="C2213">
        <v>6</v>
      </c>
      <c r="D2213" t="s">
        <v>496</v>
      </c>
      <c r="E2213" s="40">
        <v>329669436.07159501</v>
      </c>
      <c r="F2213" s="34">
        <v>27.3761757740421</v>
      </c>
      <c r="G2213" t="s">
        <v>462</v>
      </c>
    </row>
    <row r="2214" spans="1:7" x14ac:dyDescent="0.3">
      <c r="A2214">
        <v>2212</v>
      </c>
      <c r="B2214">
        <v>2023</v>
      </c>
      <c r="C2214">
        <v>6</v>
      </c>
      <c r="D2214" t="s">
        <v>497</v>
      </c>
      <c r="E2214" s="40">
        <v>477600716.67271</v>
      </c>
      <c r="F2214" s="34">
        <v>31.421219856135099</v>
      </c>
      <c r="G2214" t="s">
        <v>462</v>
      </c>
    </row>
    <row r="2215" spans="1:7" x14ac:dyDescent="0.3">
      <c r="A2215">
        <v>2213</v>
      </c>
      <c r="B2215">
        <v>2023</v>
      </c>
      <c r="C2215">
        <v>6</v>
      </c>
      <c r="D2215" t="s">
        <v>498</v>
      </c>
      <c r="E2215" s="40">
        <v>257796283.745581</v>
      </c>
      <c r="F2215" s="34">
        <v>24.2721619584294</v>
      </c>
      <c r="G2215" t="s">
        <v>462</v>
      </c>
    </row>
    <row r="2216" spans="1:7" x14ac:dyDescent="0.3">
      <c r="A2216">
        <v>2214</v>
      </c>
      <c r="B2216">
        <v>2023</v>
      </c>
      <c r="C2216">
        <v>6</v>
      </c>
      <c r="D2216" t="s">
        <v>499</v>
      </c>
      <c r="E2216" s="40">
        <v>833128860.04000998</v>
      </c>
      <c r="F2216" s="34">
        <v>19.232505467640099</v>
      </c>
      <c r="G2216" t="s">
        <v>462</v>
      </c>
    </row>
    <row r="2217" spans="1:7" x14ac:dyDescent="0.3">
      <c r="A2217">
        <v>2215</v>
      </c>
      <c r="B2217">
        <v>2023</v>
      </c>
      <c r="C2217">
        <v>6</v>
      </c>
      <c r="D2217" t="s">
        <v>500</v>
      </c>
      <c r="E2217" s="40">
        <v>700835369.21509898</v>
      </c>
      <c r="F2217" s="34">
        <v>11.595281548938299</v>
      </c>
      <c r="G2217" t="s">
        <v>462</v>
      </c>
    </row>
    <row r="2218" spans="1:7" x14ac:dyDescent="0.3">
      <c r="A2218">
        <v>2216</v>
      </c>
      <c r="B2218">
        <v>2023</v>
      </c>
      <c r="C2218">
        <v>6</v>
      </c>
      <c r="D2218" t="s">
        <v>501</v>
      </c>
      <c r="E2218" s="40">
        <v>1795071606.8408</v>
      </c>
      <c r="F2218" s="34">
        <v>4.1265096298551001</v>
      </c>
      <c r="G2218" t="s">
        <v>462</v>
      </c>
    </row>
    <row r="2219" spans="1:7" x14ac:dyDescent="0.3">
      <c r="A2219">
        <v>2217</v>
      </c>
      <c r="B2219">
        <v>2023</v>
      </c>
      <c r="C2219">
        <v>6</v>
      </c>
      <c r="D2219" t="s">
        <v>502</v>
      </c>
      <c r="E2219" s="40">
        <v>10046150688.1397</v>
      </c>
      <c r="F2219" s="34">
        <v>2.03199896295409</v>
      </c>
      <c r="G2219" t="s">
        <v>462</v>
      </c>
    </row>
    <row r="2220" spans="1:7" x14ac:dyDescent="0.3">
      <c r="A2220">
        <v>2218</v>
      </c>
      <c r="B2220">
        <v>2023</v>
      </c>
      <c r="C2220">
        <v>6</v>
      </c>
      <c r="D2220" t="s">
        <v>503</v>
      </c>
      <c r="E2220" s="40">
        <v>3161364612.4783401</v>
      </c>
      <c r="F2220" s="34">
        <v>7.9151016236457199</v>
      </c>
      <c r="G2220" t="s">
        <v>462</v>
      </c>
    </row>
    <row r="2221" spans="1:7" x14ac:dyDescent="0.3">
      <c r="A2221">
        <v>2219</v>
      </c>
      <c r="B2221">
        <v>2023</v>
      </c>
      <c r="C2221">
        <v>6</v>
      </c>
      <c r="D2221" t="s">
        <v>504</v>
      </c>
      <c r="E2221" s="40">
        <v>314580284.56420898</v>
      </c>
      <c r="F2221" s="34">
        <v>46.214076425905702</v>
      </c>
      <c r="G2221" t="s">
        <v>462</v>
      </c>
    </row>
    <row r="2222" spans="1:7" x14ac:dyDescent="0.3">
      <c r="A2222">
        <v>2220</v>
      </c>
      <c r="B2222">
        <v>2023</v>
      </c>
      <c r="C2222">
        <v>6</v>
      </c>
      <c r="D2222" t="s">
        <v>505</v>
      </c>
      <c r="E2222" s="40">
        <v>396913777.44862098</v>
      </c>
      <c r="F2222" s="34">
        <v>25.367943137628</v>
      </c>
      <c r="G2222" t="s">
        <v>462</v>
      </c>
    </row>
    <row r="2223" spans="1:7" x14ac:dyDescent="0.3">
      <c r="A2223">
        <v>2221</v>
      </c>
      <c r="B2223">
        <v>2023</v>
      </c>
      <c r="C2223">
        <v>6</v>
      </c>
      <c r="D2223" t="s">
        <v>506</v>
      </c>
      <c r="E2223" s="40">
        <v>811283882.05878198</v>
      </c>
      <c r="F2223" s="34">
        <v>6.9468851069925597</v>
      </c>
      <c r="G2223" t="s">
        <v>462</v>
      </c>
    </row>
    <row r="2224" spans="1:7" x14ac:dyDescent="0.3">
      <c r="A2224">
        <v>2222</v>
      </c>
      <c r="B2224">
        <v>2023</v>
      </c>
      <c r="C2224">
        <v>6</v>
      </c>
      <c r="D2224" t="s">
        <v>507</v>
      </c>
      <c r="E2224" s="40">
        <v>827356563.50408602</v>
      </c>
      <c r="F2224" s="34">
        <v>3.07313313602033</v>
      </c>
      <c r="G2224" t="s">
        <v>462</v>
      </c>
    </row>
    <row r="2225" spans="1:7" x14ac:dyDescent="0.3">
      <c r="A2225">
        <v>2223</v>
      </c>
      <c r="B2225">
        <v>2023</v>
      </c>
      <c r="C2225">
        <v>6</v>
      </c>
      <c r="D2225" t="s">
        <v>508</v>
      </c>
      <c r="E2225" s="40">
        <v>4220946584.3996902</v>
      </c>
      <c r="F2225" s="34">
        <v>14.9303504300845</v>
      </c>
      <c r="G2225" t="s">
        <v>462</v>
      </c>
    </row>
    <row r="2226" spans="1:7" x14ac:dyDescent="0.3">
      <c r="A2226">
        <v>2224</v>
      </c>
      <c r="B2226">
        <v>2023</v>
      </c>
      <c r="C2226">
        <v>6</v>
      </c>
      <c r="D2226" t="s">
        <v>509</v>
      </c>
      <c r="E2226" s="40">
        <v>2959607197.2367201</v>
      </c>
      <c r="F2226" s="34">
        <v>66.335338649251398</v>
      </c>
      <c r="G2226" t="s">
        <v>462</v>
      </c>
    </row>
    <row r="2227" spans="1:7" x14ac:dyDescent="0.3">
      <c r="A2227">
        <v>2225</v>
      </c>
      <c r="B2227">
        <v>2023</v>
      </c>
      <c r="C2227">
        <v>6</v>
      </c>
      <c r="D2227" t="s">
        <v>511</v>
      </c>
      <c r="E2227" s="40">
        <v>2510603854.2291598</v>
      </c>
      <c r="F2227" s="34">
        <v>44.718581985472099</v>
      </c>
      <c r="G2227" t="s">
        <v>462</v>
      </c>
    </row>
    <row r="2228" spans="1:7" x14ac:dyDescent="0.3">
      <c r="A2228">
        <v>2226</v>
      </c>
      <c r="B2228">
        <v>2023</v>
      </c>
      <c r="C2228">
        <v>6</v>
      </c>
      <c r="D2228" t="s">
        <v>512</v>
      </c>
      <c r="E2228" s="40">
        <v>926083821.65156698</v>
      </c>
      <c r="F2228" s="34">
        <v>28.0215165916403</v>
      </c>
      <c r="G2228" t="s">
        <v>462</v>
      </c>
    </row>
    <row r="2229" spans="1:7" x14ac:dyDescent="0.3">
      <c r="A2229">
        <v>2227</v>
      </c>
      <c r="B2229">
        <v>2023</v>
      </c>
      <c r="C2229">
        <v>6</v>
      </c>
      <c r="D2229" t="s">
        <v>513</v>
      </c>
      <c r="E2229" s="40">
        <v>632285103.81478095</v>
      </c>
      <c r="F2229" s="34">
        <v>87.720065704974104</v>
      </c>
      <c r="G2229" t="s">
        <v>462</v>
      </c>
    </row>
    <row r="2230" spans="1:7" x14ac:dyDescent="0.3">
      <c r="A2230">
        <v>2228</v>
      </c>
      <c r="B2230">
        <v>2023</v>
      </c>
      <c r="C2230">
        <v>6</v>
      </c>
      <c r="E2230" s="40">
        <v>170397351.73281899</v>
      </c>
      <c r="F2230" s="34">
        <v>2.23506506462823</v>
      </c>
      <c r="G2230" t="s">
        <v>462</v>
      </c>
    </row>
    <row r="2231" spans="1:7" x14ac:dyDescent="0.3">
      <c r="A2231">
        <v>2229</v>
      </c>
      <c r="B2231">
        <v>2023</v>
      </c>
      <c r="C2231">
        <v>6</v>
      </c>
      <c r="D2231" t="s">
        <v>514</v>
      </c>
      <c r="E2231" s="40">
        <v>892140772.56039798</v>
      </c>
      <c r="F2231" s="34">
        <v>6.0742035409054704</v>
      </c>
      <c r="G2231" t="s">
        <v>462</v>
      </c>
    </row>
    <row r="2232" spans="1:7" x14ac:dyDescent="0.3">
      <c r="A2232">
        <v>2230</v>
      </c>
      <c r="B2232">
        <v>2023</v>
      </c>
      <c r="C2232">
        <v>6</v>
      </c>
      <c r="D2232" t="s">
        <v>515</v>
      </c>
      <c r="E2232" s="40">
        <v>879882403.52739799</v>
      </c>
      <c r="F2232" s="34">
        <v>5.0685617341684299</v>
      </c>
      <c r="G2232" t="s">
        <v>462</v>
      </c>
    </row>
    <row r="2233" spans="1:7" x14ac:dyDescent="0.3">
      <c r="A2233">
        <v>2231</v>
      </c>
      <c r="B2233">
        <v>2023</v>
      </c>
      <c r="C2233">
        <v>6</v>
      </c>
      <c r="D2233" t="s">
        <v>516</v>
      </c>
      <c r="E2233" s="40">
        <v>807895918.10077405</v>
      </c>
      <c r="F2233" s="34">
        <v>5.2944864524445201</v>
      </c>
      <c r="G2233" t="s">
        <v>462</v>
      </c>
    </row>
    <row r="2234" spans="1:7" x14ac:dyDescent="0.3">
      <c r="A2234">
        <v>2232</v>
      </c>
      <c r="B2234">
        <v>2023</v>
      </c>
      <c r="C2234">
        <v>6</v>
      </c>
      <c r="D2234" t="s">
        <v>517</v>
      </c>
      <c r="E2234" s="40">
        <v>572891135.03383696</v>
      </c>
      <c r="F2234" s="34">
        <v>2.9465405874884101</v>
      </c>
      <c r="G2234" t="s">
        <v>462</v>
      </c>
    </row>
    <row r="2235" spans="1:7" x14ac:dyDescent="0.3">
      <c r="A2235">
        <v>2233</v>
      </c>
      <c r="B2235">
        <v>2023</v>
      </c>
      <c r="C2235">
        <v>6</v>
      </c>
      <c r="D2235" t="s">
        <v>518</v>
      </c>
      <c r="E2235" s="40">
        <v>674208960.326653</v>
      </c>
      <c r="F2235" s="34">
        <v>6.0764712416920004</v>
      </c>
      <c r="G2235" t="s">
        <v>462</v>
      </c>
    </row>
    <row r="2236" spans="1:7" x14ac:dyDescent="0.3">
      <c r="A2236">
        <v>2234</v>
      </c>
      <c r="B2236">
        <v>2023</v>
      </c>
      <c r="C2236">
        <v>6</v>
      </c>
      <c r="D2236" t="s">
        <v>519</v>
      </c>
      <c r="E2236" s="40">
        <v>6302144122.2382202</v>
      </c>
      <c r="F2236" s="34">
        <v>15.1595619032146</v>
      </c>
      <c r="G2236" t="s">
        <v>462</v>
      </c>
    </row>
    <row r="2237" spans="1:7" x14ac:dyDescent="0.3">
      <c r="A2237">
        <v>2235</v>
      </c>
      <c r="B2237">
        <v>2023</v>
      </c>
      <c r="C2237">
        <v>6</v>
      </c>
      <c r="D2237" t="s">
        <v>520</v>
      </c>
      <c r="E2237" s="40">
        <v>7349764963.0592299</v>
      </c>
      <c r="F2237" s="34">
        <v>51.470261959172198</v>
      </c>
      <c r="G2237" t="s">
        <v>462</v>
      </c>
    </row>
    <row r="2238" spans="1:7" x14ac:dyDescent="0.3">
      <c r="A2238">
        <v>2236</v>
      </c>
      <c r="B2238">
        <v>2023</v>
      </c>
      <c r="C2238">
        <v>6</v>
      </c>
      <c r="D2238" t="s">
        <v>521</v>
      </c>
      <c r="E2238" s="40">
        <v>2807295723.03092</v>
      </c>
      <c r="F2238" s="34">
        <v>18.281790518220401</v>
      </c>
      <c r="G2238" t="s">
        <v>462</v>
      </c>
    </row>
    <row r="2239" spans="1:7" x14ac:dyDescent="0.3">
      <c r="A2239">
        <v>2237</v>
      </c>
      <c r="B2239">
        <v>2023</v>
      </c>
      <c r="C2239">
        <v>6</v>
      </c>
      <c r="D2239" t="s">
        <v>522</v>
      </c>
      <c r="E2239" s="40">
        <v>788418057.77379298</v>
      </c>
      <c r="F2239" s="34">
        <v>105.484343919362</v>
      </c>
      <c r="G2239" t="s">
        <v>462</v>
      </c>
    </row>
    <row r="2240" spans="1:7" x14ac:dyDescent="0.3">
      <c r="A2240">
        <v>2238</v>
      </c>
      <c r="B2240">
        <v>2023</v>
      </c>
      <c r="C2240">
        <v>6</v>
      </c>
      <c r="D2240" t="s">
        <v>523</v>
      </c>
      <c r="E2240" s="40">
        <v>6157060053.8993101</v>
      </c>
      <c r="F2240" s="34">
        <v>31.375935356519399</v>
      </c>
      <c r="G2240" t="s">
        <v>462</v>
      </c>
    </row>
    <row r="2241" spans="1:7" x14ac:dyDescent="0.3">
      <c r="A2241">
        <v>2239</v>
      </c>
      <c r="B2241">
        <v>2023</v>
      </c>
      <c r="C2241">
        <v>6</v>
      </c>
      <c r="D2241" t="s">
        <v>524</v>
      </c>
      <c r="E2241" s="40">
        <v>1712578914.74523</v>
      </c>
      <c r="F2241" s="34">
        <v>58.3527083606632</v>
      </c>
      <c r="G2241" t="s">
        <v>462</v>
      </c>
    </row>
    <row r="2242" spans="1:7" x14ac:dyDescent="0.3">
      <c r="A2242">
        <v>2240</v>
      </c>
      <c r="B2242">
        <v>2023</v>
      </c>
      <c r="C2242">
        <v>6</v>
      </c>
      <c r="D2242" t="s">
        <v>525</v>
      </c>
      <c r="E2242" s="40">
        <v>1304389226.7879901</v>
      </c>
      <c r="F2242" s="34">
        <v>81.646652602677804</v>
      </c>
      <c r="G2242" t="s">
        <v>462</v>
      </c>
    </row>
    <row r="2243" spans="1:7" x14ac:dyDescent="0.3">
      <c r="A2243">
        <v>2241</v>
      </c>
      <c r="B2243">
        <v>2023</v>
      </c>
      <c r="C2243">
        <v>6</v>
      </c>
      <c r="D2243" t="s">
        <v>526</v>
      </c>
      <c r="E2243" s="40">
        <v>1050405127.63638</v>
      </c>
      <c r="F2243" s="34">
        <v>63.842447593724998</v>
      </c>
      <c r="G2243" t="s">
        <v>462</v>
      </c>
    </row>
    <row r="2244" spans="1:7" x14ac:dyDescent="0.3">
      <c r="A2244">
        <v>2242</v>
      </c>
      <c r="B2244">
        <v>2023</v>
      </c>
      <c r="C2244">
        <v>6</v>
      </c>
      <c r="D2244" t="s">
        <v>527</v>
      </c>
      <c r="E2244" s="40">
        <v>4109588598.75948</v>
      </c>
      <c r="F2244" s="34">
        <v>74.575182727442595</v>
      </c>
      <c r="G2244" t="s">
        <v>462</v>
      </c>
    </row>
    <row r="2245" spans="1:7" x14ac:dyDescent="0.3">
      <c r="A2245">
        <v>2243</v>
      </c>
      <c r="B2245">
        <v>2023</v>
      </c>
      <c r="C2245">
        <v>6</v>
      </c>
      <c r="D2245" t="s">
        <v>528</v>
      </c>
      <c r="E2245" s="40">
        <v>187712077.197236</v>
      </c>
      <c r="F2245" s="34">
        <v>98.333267180821295</v>
      </c>
      <c r="G2245" t="s">
        <v>462</v>
      </c>
    </row>
    <row r="2246" spans="1:7" x14ac:dyDescent="0.3">
      <c r="A2246">
        <v>2244</v>
      </c>
      <c r="B2246">
        <v>2023</v>
      </c>
      <c r="C2246">
        <v>7</v>
      </c>
      <c r="D2246" t="s">
        <v>495</v>
      </c>
      <c r="E2246" s="40">
        <v>538829451.73819995</v>
      </c>
      <c r="F2246" s="34">
        <v>28.241553819942599</v>
      </c>
      <c r="G2246" t="s">
        <v>462</v>
      </c>
    </row>
    <row r="2247" spans="1:7" x14ac:dyDescent="0.3">
      <c r="A2247">
        <v>2245</v>
      </c>
      <c r="B2247">
        <v>2023</v>
      </c>
      <c r="C2247">
        <v>7</v>
      </c>
      <c r="D2247" t="s">
        <v>496</v>
      </c>
      <c r="E2247" s="40">
        <v>329669436.07159501</v>
      </c>
      <c r="F2247" s="34">
        <v>11.775514411187601</v>
      </c>
      <c r="G2247" t="s">
        <v>462</v>
      </c>
    </row>
    <row r="2248" spans="1:7" x14ac:dyDescent="0.3">
      <c r="A2248">
        <v>2246</v>
      </c>
      <c r="B2248">
        <v>2023</v>
      </c>
      <c r="C2248">
        <v>7</v>
      </c>
      <c r="D2248" t="s">
        <v>497</v>
      </c>
      <c r="E2248" s="40">
        <v>477600716.67271</v>
      </c>
      <c r="F2248" s="34">
        <v>13.381163914050701</v>
      </c>
      <c r="G2248" t="s">
        <v>462</v>
      </c>
    </row>
    <row r="2249" spans="1:7" x14ac:dyDescent="0.3">
      <c r="A2249">
        <v>2247</v>
      </c>
      <c r="B2249">
        <v>2023</v>
      </c>
      <c r="C2249">
        <v>7</v>
      </c>
      <c r="D2249" t="s">
        <v>498</v>
      </c>
      <c r="E2249" s="40">
        <v>257796283.745581</v>
      </c>
      <c r="F2249" s="34">
        <v>8.7010601874817102</v>
      </c>
      <c r="G2249" t="s">
        <v>462</v>
      </c>
    </row>
    <row r="2250" spans="1:7" x14ac:dyDescent="0.3">
      <c r="A2250">
        <v>2248</v>
      </c>
      <c r="B2250">
        <v>2023</v>
      </c>
      <c r="C2250">
        <v>7</v>
      </c>
      <c r="D2250" t="s">
        <v>499</v>
      </c>
      <c r="E2250" s="40">
        <v>833128860.04000998</v>
      </c>
      <c r="F2250" s="34">
        <v>6.0829240876695998</v>
      </c>
      <c r="G2250" t="s">
        <v>462</v>
      </c>
    </row>
    <row r="2251" spans="1:7" x14ac:dyDescent="0.3">
      <c r="A2251">
        <v>2249</v>
      </c>
      <c r="B2251">
        <v>2023</v>
      </c>
      <c r="C2251">
        <v>7</v>
      </c>
      <c r="D2251" t="s">
        <v>500</v>
      </c>
      <c r="E2251" s="40">
        <v>700835369.21509898</v>
      </c>
      <c r="F2251" s="34">
        <v>2.0471600247719799</v>
      </c>
      <c r="G2251" t="s">
        <v>462</v>
      </c>
    </row>
    <row r="2252" spans="1:7" x14ac:dyDescent="0.3">
      <c r="A2252">
        <v>2250</v>
      </c>
      <c r="B2252">
        <v>2023</v>
      </c>
      <c r="C2252">
        <v>7</v>
      </c>
      <c r="D2252" t="s">
        <v>501</v>
      </c>
      <c r="E2252" s="40">
        <v>1795071606.8408</v>
      </c>
      <c r="F2252" s="34">
        <v>0</v>
      </c>
      <c r="G2252" t="s">
        <v>462</v>
      </c>
    </row>
    <row r="2253" spans="1:7" x14ac:dyDescent="0.3">
      <c r="A2253">
        <v>2251</v>
      </c>
      <c r="B2253">
        <v>2023</v>
      </c>
      <c r="C2253">
        <v>7</v>
      </c>
      <c r="D2253" t="s">
        <v>502</v>
      </c>
      <c r="E2253" s="40">
        <v>10046150688.1397</v>
      </c>
      <c r="F2253" s="34">
        <v>0.55934178873516605</v>
      </c>
      <c r="G2253" t="s">
        <v>462</v>
      </c>
    </row>
    <row r="2254" spans="1:7" x14ac:dyDescent="0.3">
      <c r="A2254">
        <v>2252</v>
      </c>
      <c r="B2254">
        <v>2023</v>
      </c>
      <c r="C2254">
        <v>7</v>
      </c>
      <c r="D2254" t="s">
        <v>503</v>
      </c>
      <c r="E2254" s="40">
        <v>3161364612.4783401</v>
      </c>
      <c r="F2254" s="34">
        <v>1.7098210364630799</v>
      </c>
      <c r="G2254" t="s">
        <v>462</v>
      </c>
    </row>
    <row r="2255" spans="1:7" x14ac:dyDescent="0.3">
      <c r="A2255">
        <v>2253</v>
      </c>
      <c r="B2255">
        <v>2023</v>
      </c>
      <c r="C2255">
        <v>7</v>
      </c>
      <c r="D2255" t="s">
        <v>504</v>
      </c>
      <c r="E2255" s="40">
        <v>314580284.56420898</v>
      </c>
      <c r="F2255" s="34">
        <v>24.637719896682999</v>
      </c>
      <c r="G2255" t="s">
        <v>462</v>
      </c>
    </row>
    <row r="2256" spans="1:7" x14ac:dyDescent="0.3">
      <c r="A2256">
        <v>2254</v>
      </c>
      <c r="B2256">
        <v>2023</v>
      </c>
      <c r="C2256">
        <v>7</v>
      </c>
      <c r="D2256" t="s">
        <v>505</v>
      </c>
      <c r="E2256" s="40">
        <v>396913777.44862098</v>
      </c>
      <c r="F2256" s="34">
        <v>11.983004389188499</v>
      </c>
      <c r="G2256" t="s">
        <v>462</v>
      </c>
    </row>
    <row r="2257" spans="1:7" x14ac:dyDescent="0.3">
      <c r="A2257">
        <v>2255</v>
      </c>
      <c r="B2257">
        <v>2023</v>
      </c>
      <c r="C2257">
        <v>7</v>
      </c>
      <c r="D2257" t="s">
        <v>506</v>
      </c>
      <c r="E2257" s="40">
        <v>811283882.05878198</v>
      </c>
      <c r="F2257" s="34">
        <v>4.50298777842257</v>
      </c>
      <c r="G2257" t="s">
        <v>462</v>
      </c>
    </row>
    <row r="2258" spans="1:7" x14ac:dyDescent="0.3">
      <c r="A2258">
        <v>2256</v>
      </c>
      <c r="B2258">
        <v>2023</v>
      </c>
      <c r="C2258">
        <v>7</v>
      </c>
      <c r="D2258" t="s">
        <v>507</v>
      </c>
      <c r="E2258" s="40">
        <v>827356563.50408602</v>
      </c>
      <c r="F2258" s="34">
        <v>2.15537830088117</v>
      </c>
      <c r="G2258" t="s">
        <v>462</v>
      </c>
    </row>
    <row r="2259" spans="1:7" x14ac:dyDescent="0.3">
      <c r="A2259">
        <v>2257</v>
      </c>
      <c r="B2259">
        <v>2023</v>
      </c>
      <c r="C2259">
        <v>7</v>
      </c>
      <c r="D2259" t="s">
        <v>508</v>
      </c>
      <c r="E2259" s="40">
        <v>4220946584.3996902</v>
      </c>
      <c r="F2259" s="34">
        <v>15.1068034353728</v>
      </c>
      <c r="G2259" t="s">
        <v>462</v>
      </c>
    </row>
    <row r="2260" spans="1:7" x14ac:dyDescent="0.3">
      <c r="A2260">
        <v>2258</v>
      </c>
      <c r="B2260">
        <v>2023</v>
      </c>
      <c r="C2260">
        <v>7</v>
      </c>
      <c r="D2260" t="s">
        <v>509</v>
      </c>
      <c r="E2260" s="40">
        <v>2959607197.2367201</v>
      </c>
      <c r="F2260" s="34">
        <v>83.650435856529498</v>
      </c>
      <c r="G2260" t="s">
        <v>462</v>
      </c>
    </row>
    <row r="2261" spans="1:7" x14ac:dyDescent="0.3">
      <c r="A2261">
        <v>2259</v>
      </c>
      <c r="B2261">
        <v>2023</v>
      </c>
      <c r="C2261">
        <v>7</v>
      </c>
      <c r="D2261" t="s">
        <v>511</v>
      </c>
      <c r="E2261" s="40">
        <v>2510603854.2291598</v>
      </c>
      <c r="F2261" s="34">
        <v>41.323306194245603</v>
      </c>
      <c r="G2261" t="s">
        <v>462</v>
      </c>
    </row>
    <row r="2262" spans="1:7" x14ac:dyDescent="0.3">
      <c r="A2262">
        <v>2260</v>
      </c>
      <c r="B2262">
        <v>2023</v>
      </c>
      <c r="C2262">
        <v>7</v>
      </c>
      <c r="D2262" t="s">
        <v>512</v>
      </c>
      <c r="E2262" s="40">
        <v>926083821.65156698</v>
      </c>
      <c r="F2262" s="34">
        <v>21.448082159401601</v>
      </c>
      <c r="G2262" t="s">
        <v>462</v>
      </c>
    </row>
    <row r="2263" spans="1:7" x14ac:dyDescent="0.3">
      <c r="A2263">
        <v>2261</v>
      </c>
      <c r="B2263">
        <v>2023</v>
      </c>
      <c r="C2263">
        <v>7</v>
      </c>
      <c r="D2263" t="s">
        <v>513</v>
      </c>
      <c r="E2263" s="40">
        <v>632285103.81478095</v>
      </c>
      <c r="F2263" s="34">
        <v>124.442903866393</v>
      </c>
      <c r="G2263" t="s">
        <v>462</v>
      </c>
    </row>
    <row r="2264" spans="1:7" x14ac:dyDescent="0.3">
      <c r="A2264">
        <v>2262</v>
      </c>
      <c r="B2264">
        <v>2023</v>
      </c>
      <c r="C2264">
        <v>7</v>
      </c>
      <c r="E2264" s="40">
        <v>170397351.73281899</v>
      </c>
      <c r="F2264" s="34">
        <v>0</v>
      </c>
      <c r="G2264" t="s">
        <v>462</v>
      </c>
    </row>
    <row r="2265" spans="1:7" x14ac:dyDescent="0.3">
      <c r="A2265">
        <v>2263</v>
      </c>
      <c r="B2265">
        <v>2023</v>
      </c>
      <c r="C2265">
        <v>7</v>
      </c>
      <c r="D2265" t="s">
        <v>514</v>
      </c>
      <c r="E2265" s="40">
        <v>892140772.56039798</v>
      </c>
      <c r="F2265" s="34">
        <v>0.14469844564982001</v>
      </c>
      <c r="G2265" t="s">
        <v>462</v>
      </c>
    </row>
    <row r="2266" spans="1:7" x14ac:dyDescent="0.3">
      <c r="A2266">
        <v>2264</v>
      </c>
      <c r="B2266">
        <v>2023</v>
      </c>
      <c r="C2266">
        <v>7</v>
      </c>
      <c r="D2266" t="s">
        <v>515</v>
      </c>
      <c r="E2266" s="40">
        <v>879882403.52739799</v>
      </c>
      <c r="F2266" s="34">
        <v>2.1349999121488401</v>
      </c>
      <c r="G2266" t="s">
        <v>462</v>
      </c>
    </row>
    <row r="2267" spans="1:7" x14ac:dyDescent="0.3">
      <c r="A2267">
        <v>2265</v>
      </c>
      <c r="B2267">
        <v>2023</v>
      </c>
      <c r="C2267">
        <v>7</v>
      </c>
      <c r="D2267" t="s">
        <v>516</v>
      </c>
      <c r="E2267" s="40">
        <v>807895918.10077405</v>
      </c>
      <c r="F2267" s="34">
        <v>2.2432629960826498</v>
      </c>
      <c r="G2267" t="s">
        <v>462</v>
      </c>
    </row>
    <row r="2268" spans="1:7" x14ac:dyDescent="0.3">
      <c r="A2268">
        <v>2266</v>
      </c>
      <c r="B2268">
        <v>2023</v>
      </c>
      <c r="C2268">
        <v>7</v>
      </c>
      <c r="D2268" t="s">
        <v>517</v>
      </c>
      <c r="E2268" s="40">
        <v>572891135.03383696</v>
      </c>
      <c r="F2268" s="34">
        <v>3.0505872603414601</v>
      </c>
      <c r="G2268" t="s">
        <v>462</v>
      </c>
    </row>
    <row r="2269" spans="1:7" x14ac:dyDescent="0.3">
      <c r="A2269">
        <v>2267</v>
      </c>
      <c r="B2269">
        <v>2023</v>
      </c>
      <c r="C2269">
        <v>7</v>
      </c>
      <c r="D2269" t="s">
        <v>518</v>
      </c>
      <c r="E2269" s="40">
        <v>674208960.326653</v>
      </c>
      <c r="F2269" s="34">
        <v>3.7901461517117698</v>
      </c>
      <c r="G2269" t="s">
        <v>462</v>
      </c>
    </row>
    <row r="2270" spans="1:7" x14ac:dyDescent="0.3">
      <c r="A2270">
        <v>2268</v>
      </c>
      <c r="B2270">
        <v>2023</v>
      </c>
      <c r="C2270">
        <v>7</v>
      </c>
      <c r="D2270" t="s">
        <v>519</v>
      </c>
      <c r="E2270" s="40">
        <v>6302144122.2382202</v>
      </c>
      <c r="F2270" s="34">
        <v>8.6927274387463598</v>
      </c>
      <c r="G2270" t="s">
        <v>462</v>
      </c>
    </row>
    <row r="2271" spans="1:7" x14ac:dyDescent="0.3">
      <c r="A2271">
        <v>2269</v>
      </c>
      <c r="B2271">
        <v>2023</v>
      </c>
      <c r="C2271">
        <v>7</v>
      </c>
      <c r="D2271" t="s">
        <v>520</v>
      </c>
      <c r="E2271" s="40">
        <v>7349764963.0592299</v>
      </c>
      <c r="F2271" s="34">
        <v>57.905016479073801</v>
      </c>
      <c r="G2271" t="s">
        <v>462</v>
      </c>
    </row>
    <row r="2272" spans="1:7" x14ac:dyDescent="0.3">
      <c r="A2272">
        <v>2270</v>
      </c>
      <c r="B2272">
        <v>2023</v>
      </c>
      <c r="C2272">
        <v>7</v>
      </c>
      <c r="D2272" t="s">
        <v>521</v>
      </c>
      <c r="E2272" s="40">
        <v>2807295723.03092</v>
      </c>
      <c r="F2272" s="34">
        <v>6.4297965786243001</v>
      </c>
      <c r="G2272" t="s">
        <v>462</v>
      </c>
    </row>
    <row r="2273" spans="1:7" x14ac:dyDescent="0.3">
      <c r="A2273">
        <v>2271</v>
      </c>
      <c r="B2273">
        <v>2023</v>
      </c>
      <c r="C2273">
        <v>7</v>
      </c>
      <c r="D2273" t="s">
        <v>522</v>
      </c>
      <c r="E2273" s="40">
        <v>788418057.77379298</v>
      </c>
      <c r="F2273" s="34">
        <v>167.35514576033799</v>
      </c>
      <c r="G2273" t="s">
        <v>462</v>
      </c>
    </row>
    <row r="2274" spans="1:7" x14ac:dyDescent="0.3">
      <c r="A2274">
        <v>2272</v>
      </c>
      <c r="B2274">
        <v>2023</v>
      </c>
      <c r="C2274">
        <v>7</v>
      </c>
      <c r="D2274" t="s">
        <v>523</v>
      </c>
      <c r="E2274" s="40">
        <v>6157060053.8993101</v>
      </c>
      <c r="F2274" s="34">
        <v>29.633622720837302</v>
      </c>
      <c r="G2274" t="s">
        <v>462</v>
      </c>
    </row>
    <row r="2275" spans="1:7" x14ac:dyDescent="0.3">
      <c r="A2275">
        <v>2273</v>
      </c>
      <c r="B2275">
        <v>2023</v>
      </c>
      <c r="C2275">
        <v>7</v>
      </c>
      <c r="D2275" t="s">
        <v>524</v>
      </c>
      <c r="E2275" s="40">
        <v>1712578914.74523</v>
      </c>
      <c r="F2275" s="34">
        <v>74.250661847636195</v>
      </c>
      <c r="G2275" t="s">
        <v>462</v>
      </c>
    </row>
    <row r="2276" spans="1:7" x14ac:dyDescent="0.3">
      <c r="A2276">
        <v>2274</v>
      </c>
      <c r="B2276">
        <v>2023</v>
      </c>
      <c r="C2276">
        <v>7</v>
      </c>
      <c r="D2276" t="s">
        <v>525</v>
      </c>
      <c r="E2276" s="40">
        <v>1304389226.7879901</v>
      </c>
      <c r="F2276" s="34">
        <v>134.31020633614099</v>
      </c>
      <c r="G2276" t="s">
        <v>462</v>
      </c>
    </row>
    <row r="2277" spans="1:7" x14ac:dyDescent="0.3">
      <c r="A2277">
        <v>2275</v>
      </c>
      <c r="B2277">
        <v>2023</v>
      </c>
      <c r="C2277">
        <v>7</v>
      </c>
      <c r="D2277" t="s">
        <v>526</v>
      </c>
      <c r="E2277" s="40">
        <v>1050405127.63638</v>
      </c>
      <c r="F2277" s="34">
        <v>101.139648506518</v>
      </c>
      <c r="G2277" t="s">
        <v>462</v>
      </c>
    </row>
    <row r="2278" spans="1:7" x14ac:dyDescent="0.3">
      <c r="A2278">
        <v>2276</v>
      </c>
      <c r="B2278">
        <v>2023</v>
      </c>
      <c r="C2278">
        <v>7</v>
      </c>
      <c r="D2278" t="s">
        <v>527</v>
      </c>
      <c r="E2278" s="40">
        <v>4109588598.75948</v>
      </c>
      <c r="F2278" s="34">
        <v>114.00458748697601</v>
      </c>
      <c r="G2278" t="s">
        <v>462</v>
      </c>
    </row>
    <row r="2279" spans="1:7" x14ac:dyDescent="0.3">
      <c r="A2279">
        <v>2277</v>
      </c>
      <c r="B2279">
        <v>2023</v>
      </c>
      <c r="C2279">
        <v>7</v>
      </c>
      <c r="D2279" t="s">
        <v>528</v>
      </c>
      <c r="E2279" s="40">
        <v>187712077.197236</v>
      </c>
      <c r="F2279" s="34">
        <v>160.47571304333201</v>
      </c>
      <c r="G2279" t="s">
        <v>462</v>
      </c>
    </row>
    <row r="2280" spans="1:7" x14ac:dyDescent="0.3">
      <c r="A2280">
        <v>2278</v>
      </c>
      <c r="B2280">
        <v>2023</v>
      </c>
      <c r="C2280">
        <v>8</v>
      </c>
      <c r="D2280" t="s">
        <v>495</v>
      </c>
      <c r="E2280" s="40">
        <v>538829451.73819995</v>
      </c>
      <c r="F2280" s="34">
        <v>24.6992191728744</v>
      </c>
      <c r="G2280" t="s">
        <v>462</v>
      </c>
    </row>
    <row r="2281" spans="1:7" x14ac:dyDescent="0.3">
      <c r="A2281">
        <v>2279</v>
      </c>
      <c r="B2281">
        <v>2023</v>
      </c>
      <c r="C2281">
        <v>8</v>
      </c>
      <c r="D2281" t="s">
        <v>496</v>
      </c>
      <c r="E2281" s="40">
        <v>329669436.07159501</v>
      </c>
      <c r="F2281" s="34">
        <v>10.1880426211551</v>
      </c>
      <c r="G2281" t="s">
        <v>462</v>
      </c>
    </row>
    <row r="2282" spans="1:7" x14ac:dyDescent="0.3">
      <c r="A2282">
        <v>2280</v>
      </c>
      <c r="B2282">
        <v>2023</v>
      </c>
      <c r="C2282">
        <v>8</v>
      </c>
      <c r="D2282" t="s">
        <v>497</v>
      </c>
      <c r="E2282" s="40">
        <v>477600716.67271</v>
      </c>
      <c r="F2282" s="34">
        <v>12.0966820052677</v>
      </c>
      <c r="G2282" t="s">
        <v>462</v>
      </c>
    </row>
    <row r="2283" spans="1:7" x14ac:dyDescent="0.3">
      <c r="A2283">
        <v>2281</v>
      </c>
      <c r="B2283">
        <v>2023</v>
      </c>
      <c r="C2283">
        <v>8</v>
      </c>
      <c r="D2283" t="s">
        <v>498</v>
      </c>
      <c r="E2283" s="40">
        <v>257796283.745581</v>
      </c>
      <c r="F2283" s="34">
        <v>7.7678654359522001</v>
      </c>
      <c r="G2283" t="s">
        <v>462</v>
      </c>
    </row>
    <row r="2284" spans="1:7" x14ac:dyDescent="0.3">
      <c r="A2284">
        <v>2282</v>
      </c>
      <c r="B2284">
        <v>2023</v>
      </c>
      <c r="C2284">
        <v>8</v>
      </c>
      <c r="D2284" t="s">
        <v>499</v>
      </c>
      <c r="E2284" s="40">
        <v>833128860.04000998</v>
      </c>
      <c r="F2284" s="34">
        <v>5.7623628693686699</v>
      </c>
      <c r="G2284" t="s">
        <v>462</v>
      </c>
    </row>
    <row r="2285" spans="1:7" x14ac:dyDescent="0.3">
      <c r="A2285">
        <v>2283</v>
      </c>
      <c r="B2285">
        <v>2023</v>
      </c>
      <c r="C2285">
        <v>8</v>
      </c>
      <c r="D2285" t="s">
        <v>500</v>
      </c>
      <c r="E2285" s="40">
        <v>700835369.21509898</v>
      </c>
      <c r="F2285" s="34">
        <v>2.3297116220005698</v>
      </c>
      <c r="G2285" t="s">
        <v>462</v>
      </c>
    </row>
    <row r="2286" spans="1:7" x14ac:dyDescent="0.3">
      <c r="A2286">
        <v>2284</v>
      </c>
      <c r="B2286">
        <v>2023</v>
      </c>
      <c r="C2286">
        <v>8</v>
      </c>
      <c r="D2286" t="s">
        <v>501</v>
      </c>
      <c r="E2286" s="40">
        <v>1795071606.8408</v>
      </c>
      <c r="F2286" s="34">
        <v>2.65206672011905E-2</v>
      </c>
      <c r="G2286" t="s">
        <v>462</v>
      </c>
    </row>
    <row r="2287" spans="1:7" x14ac:dyDescent="0.3">
      <c r="A2287">
        <v>2285</v>
      </c>
      <c r="B2287">
        <v>2023</v>
      </c>
      <c r="C2287">
        <v>8</v>
      </c>
      <c r="D2287" t="s">
        <v>502</v>
      </c>
      <c r="E2287" s="40">
        <v>10046150688.1397</v>
      </c>
      <c r="F2287" s="34">
        <v>0.39640155033028401</v>
      </c>
      <c r="G2287" t="s">
        <v>462</v>
      </c>
    </row>
    <row r="2288" spans="1:7" x14ac:dyDescent="0.3">
      <c r="A2288">
        <v>2286</v>
      </c>
      <c r="B2288">
        <v>2023</v>
      </c>
      <c r="C2288">
        <v>8</v>
      </c>
      <c r="D2288" t="s">
        <v>503</v>
      </c>
      <c r="E2288" s="40">
        <v>3161364612.4783401</v>
      </c>
      <c r="F2288" s="34">
        <v>1.7440607209794501</v>
      </c>
      <c r="G2288" t="s">
        <v>462</v>
      </c>
    </row>
    <row r="2289" spans="1:7" x14ac:dyDescent="0.3">
      <c r="A2289">
        <v>2287</v>
      </c>
      <c r="B2289">
        <v>2023</v>
      </c>
      <c r="C2289">
        <v>8</v>
      </c>
      <c r="D2289" t="s">
        <v>504</v>
      </c>
      <c r="E2289" s="40">
        <v>314580284.56420898</v>
      </c>
      <c r="F2289" s="34">
        <v>20.626096814182901</v>
      </c>
      <c r="G2289" t="s">
        <v>462</v>
      </c>
    </row>
    <row r="2290" spans="1:7" x14ac:dyDescent="0.3">
      <c r="A2290">
        <v>2288</v>
      </c>
      <c r="B2290">
        <v>2023</v>
      </c>
      <c r="C2290">
        <v>8</v>
      </c>
      <c r="D2290" t="s">
        <v>505</v>
      </c>
      <c r="E2290" s="40">
        <v>396913777.44862098</v>
      </c>
      <c r="F2290" s="34">
        <v>9.4343837369375105</v>
      </c>
      <c r="G2290" t="s">
        <v>462</v>
      </c>
    </row>
    <row r="2291" spans="1:7" x14ac:dyDescent="0.3">
      <c r="A2291">
        <v>2289</v>
      </c>
      <c r="B2291">
        <v>2023</v>
      </c>
      <c r="C2291">
        <v>8</v>
      </c>
      <c r="D2291" t="s">
        <v>506</v>
      </c>
      <c r="E2291" s="40">
        <v>811283882.05878198</v>
      </c>
      <c r="F2291" s="34">
        <v>1.8096326732485899</v>
      </c>
      <c r="G2291" t="s">
        <v>462</v>
      </c>
    </row>
    <row r="2292" spans="1:7" x14ac:dyDescent="0.3">
      <c r="A2292">
        <v>2290</v>
      </c>
      <c r="B2292">
        <v>2023</v>
      </c>
      <c r="C2292">
        <v>8</v>
      </c>
      <c r="D2292" t="s">
        <v>507</v>
      </c>
      <c r="E2292" s="40">
        <v>827356563.50408602</v>
      </c>
      <c r="F2292" s="34">
        <v>0</v>
      </c>
      <c r="G2292" t="s">
        <v>462</v>
      </c>
    </row>
    <row r="2293" spans="1:7" x14ac:dyDescent="0.3">
      <c r="A2293">
        <v>2291</v>
      </c>
      <c r="B2293">
        <v>2023</v>
      </c>
      <c r="C2293">
        <v>8</v>
      </c>
      <c r="D2293" t="s">
        <v>508</v>
      </c>
      <c r="E2293" s="40">
        <v>4220946584.3996902</v>
      </c>
      <c r="F2293" s="34">
        <v>12.4785178671076</v>
      </c>
      <c r="G2293" t="s">
        <v>462</v>
      </c>
    </row>
    <row r="2294" spans="1:7" x14ac:dyDescent="0.3">
      <c r="A2294">
        <v>2292</v>
      </c>
      <c r="B2294">
        <v>2023</v>
      </c>
      <c r="C2294">
        <v>8</v>
      </c>
      <c r="D2294" t="s">
        <v>509</v>
      </c>
      <c r="E2294" s="40">
        <v>2959607197.2367201</v>
      </c>
      <c r="F2294" s="34">
        <v>58.765386844960098</v>
      </c>
      <c r="G2294" t="s">
        <v>462</v>
      </c>
    </row>
    <row r="2295" spans="1:7" x14ac:dyDescent="0.3">
      <c r="A2295">
        <v>2293</v>
      </c>
      <c r="B2295">
        <v>2023</v>
      </c>
      <c r="C2295">
        <v>8</v>
      </c>
      <c r="D2295" t="s">
        <v>511</v>
      </c>
      <c r="E2295" s="40">
        <v>2510603854.2291598</v>
      </c>
      <c r="F2295" s="34">
        <v>37.224246540314397</v>
      </c>
      <c r="G2295" t="s">
        <v>462</v>
      </c>
    </row>
    <row r="2296" spans="1:7" x14ac:dyDescent="0.3">
      <c r="A2296">
        <v>2294</v>
      </c>
      <c r="B2296">
        <v>2023</v>
      </c>
      <c r="C2296">
        <v>8</v>
      </c>
      <c r="D2296" t="s">
        <v>512</v>
      </c>
      <c r="E2296" s="40">
        <v>926083821.65156698</v>
      </c>
      <c r="F2296" s="34">
        <v>19.442250252096699</v>
      </c>
      <c r="G2296" t="s">
        <v>462</v>
      </c>
    </row>
    <row r="2297" spans="1:7" x14ac:dyDescent="0.3">
      <c r="A2297">
        <v>2295</v>
      </c>
      <c r="B2297">
        <v>2023</v>
      </c>
      <c r="C2297">
        <v>8</v>
      </c>
      <c r="D2297" t="s">
        <v>513</v>
      </c>
      <c r="E2297" s="40">
        <v>632285103.81478095</v>
      </c>
      <c r="F2297" s="34">
        <v>71.396329806969007</v>
      </c>
      <c r="G2297" t="s">
        <v>462</v>
      </c>
    </row>
    <row r="2298" spans="1:7" x14ac:dyDescent="0.3">
      <c r="A2298">
        <v>2296</v>
      </c>
      <c r="B2298">
        <v>2023</v>
      </c>
      <c r="C2298">
        <v>8</v>
      </c>
      <c r="E2298" s="40">
        <v>170397351.73281899</v>
      </c>
      <c r="F2298" s="34">
        <v>0</v>
      </c>
      <c r="G2298" t="s">
        <v>462</v>
      </c>
    </row>
    <row r="2299" spans="1:7" x14ac:dyDescent="0.3">
      <c r="A2299">
        <v>2297</v>
      </c>
      <c r="B2299">
        <v>2023</v>
      </c>
      <c r="C2299">
        <v>8</v>
      </c>
      <c r="D2299" t="s">
        <v>514</v>
      </c>
      <c r="E2299" s="40">
        <v>892140772.56039798</v>
      </c>
      <c r="F2299" s="34">
        <v>0.14891768041192199</v>
      </c>
      <c r="G2299" t="s">
        <v>462</v>
      </c>
    </row>
    <row r="2300" spans="1:7" x14ac:dyDescent="0.3">
      <c r="A2300">
        <v>2298</v>
      </c>
      <c r="B2300">
        <v>2023</v>
      </c>
      <c r="C2300">
        <v>8</v>
      </c>
      <c r="D2300" t="s">
        <v>515</v>
      </c>
      <c r="E2300" s="40">
        <v>879882403.52739799</v>
      </c>
      <c r="F2300" s="34">
        <v>0.66007803406189502</v>
      </c>
      <c r="G2300" t="s">
        <v>462</v>
      </c>
    </row>
    <row r="2301" spans="1:7" x14ac:dyDescent="0.3">
      <c r="A2301">
        <v>2299</v>
      </c>
      <c r="B2301">
        <v>2023</v>
      </c>
      <c r="C2301">
        <v>8</v>
      </c>
      <c r="D2301" t="s">
        <v>516</v>
      </c>
      <c r="E2301" s="40">
        <v>807895918.10077405</v>
      </c>
      <c r="F2301" s="34">
        <v>1.0460979639293599</v>
      </c>
      <c r="G2301" t="s">
        <v>462</v>
      </c>
    </row>
    <row r="2302" spans="1:7" x14ac:dyDescent="0.3">
      <c r="A2302">
        <v>2300</v>
      </c>
      <c r="B2302">
        <v>2023</v>
      </c>
      <c r="C2302">
        <v>8</v>
      </c>
      <c r="D2302" t="s">
        <v>517</v>
      </c>
      <c r="E2302" s="40">
        <v>572891135.03383696</v>
      </c>
      <c r="F2302" s="34">
        <v>0.641188437921138</v>
      </c>
      <c r="G2302" t="s">
        <v>462</v>
      </c>
    </row>
    <row r="2303" spans="1:7" x14ac:dyDescent="0.3">
      <c r="A2303">
        <v>2301</v>
      </c>
      <c r="B2303">
        <v>2023</v>
      </c>
      <c r="C2303">
        <v>8</v>
      </c>
      <c r="D2303" t="s">
        <v>518</v>
      </c>
      <c r="E2303" s="40">
        <v>674208960.326653</v>
      </c>
      <c r="F2303" s="34">
        <v>3.32498715382581</v>
      </c>
      <c r="G2303" t="s">
        <v>462</v>
      </c>
    </row>
    <row r="2304" spans="1:7" x14ac:dyDescent="0.3">
      <c r="A2304">
        <v>2302</v>
      </c>
      <c r="B2304">
        <v>2023</v>
      </c>
      <c r="C2304">
        <v>8</v>
      </c>
      <c r="D2304" t="s">
        <v>519</v>
      </c>
      <c r="E2304" s="40">
        <v>6302144122.2382202</v>
      </c>
      <c r="F2304" s="34">
        <v>12.015248107602501</v>
      </c>
      <c r="G2304" t="s">
        <v>462</v>
      </c>
    </row>
    <row r="2305" spans="1:7" x14ac:dyDescent="0.3">
      <c r="A2305">
        <v>2303</v>
      </c>
      <c r="B2305">
        <v>2023</v>
      </c>
      <c r="C2305">
        <v>8</v>
      </c>
      <c r="D2305" t="s">
        <v>520</v>
      </c>
      <c r="E2305" s="40">
        <v>7349764963.0592299</v>
      </c>
      <c r="F2305" s="34">
        <v>41.639865188177097</v>
      </c>
      <c r="G2305" t="s">
        <v>462</v>
      </c>
    </row>
    <row r="2306" spans="1:7" x14ac:dyDescent="0.3">
      <c r="A2306">
        <v>2304</v>
      </c>
      <c r="B2306">
        <v>2023</v>
      </c>
      <c r="C2306">
        <v>8</v>
      </c>
      <c r="D2306" t="s">
        <v>521</v>
      </c>
      <c r="E2306" s="40">
        <v>2807295723.03092</v>
      </c>
      <c r="F2306" s="34">
        <v>13.6969942905083</v>
      </c>
      <c r="G2306" t="s">
        <v>462</v>
      </c>
    </row>
    <row r="2307" spans="1:7" x14ac:dyDescent="0.3">
      <c r="A2307">
        <v>2305</v>
      </c>
      <c r="B2307">
        <v>2023</v>
      </c>
      <c r="C2307">
        <v>8</v>
      </c>
      <c r="D2307" t="s">
        <v>522</v>
      </c>
      <c r="E2307" s="40">
        <v>788418057.77379298</v>
      </c>
      <c r="F2307" s="34">
        <v>98.586576322088703</v>
      </c>
      <c r="G2307" t="s">
        <v>462</v>
      </c>
    </row>
    <row r="2308" spans="1:7" x14ac:dyDescent="0.3">
      <c r="A2308">
        <v>2306</v>
      </c>
      <c r="B2308">
        <v>2023</v>
      </c>
      <c r="C2308">
        <v>8</v>
      </c>
      <c r="D2308" t="s">
        <v>523</v>
      </c>
      <c r="E2308" s="40">
        <v>6157060053.8993101</v>
      </c>
      <c r="F2308" s="34">
        <v>31.593743552612601</v>
      </c>
      <c r="G2308" t="s">
        <v>462</v>
      </c>
    </row>
    <row r="2309" spans="1:7" x14ac:dyDescent="0.3">
      <c r="A2309">
        <v>2307</v>
      </c>
      <c r="B2309">
        <v>2023</v>
      </c>
      <c r="C2309">
        <v>8</v>
      </c>
      <c r="D2309" t="s">
        <v>524</v>
      </c>
      <c r="E2309" s="40">
        <v>1712578914.74523</v>
      </c>
      <c r="F2309" s="34">
        <v>57.5520897640613</v>
      </c>
      <c r="G2309" t="s">
        <v>462</v>
      </c>
    </row>
    <row r="2310" spans="1:7" x14ac:dyDescent="0.3">
      <c r="A2310">
        <v>2308</v>
      </c>
      <c r="B2310">
        <v>2023</v>
      </c>
      <c r="C2310">
        <v>8</v>
      </c>
      <c r="D2310" t="s">
        <v>525</v>
      </c>
      <c r="E2310" s="40">
        <v>1304389226.7879901</v>
      </c>
      <c r="F2310" s="34">
        <v>60.070616329021199</v>
      </c>
      <c r="G2310" t="s">
        <v>462</v>
      </c>
    </row>
    <row r="2311" spans="1:7" x14ac:dyDescent="0.3">
      <c r="A2311">
        <v>2309</v>
      </c>
      <c r="B2311">
        <v>2023</v>
      </c>
      <c r="C2311">
        <v>8</v>
      </c>
      <c r="D2311" t="s">
        <v>526</v>
      </c>
      <c r="E2311" s="40">
        <v>1050405127.63638</v>
      </c>
      <c r="F2311" s="34">
        <v>53.854378551720899</v>
      </c>
      <c r="G2311" t="s">
        <v>462</v>
      </c>
    </row>
    <row r="2312" spans="1:7" x14ac:dyDescent="0.3">
      <c r="A2312">
        <v>2310</v>
      </c>
      <c r="B2312">
        <v>2023</v>
      </c>
      <c r="C2312">
        <v>8</v>
      </c>
      <c r="D2312" t="s">
        <v>527</v>
      </c>
      <c r="E2312" s="40">
        <v>4109588598.75948</v>
      </c>
      <c r="F2312" s="34">
        <v>43.4499068626438</v>
      </c>
      <c r="G2312" t="s">
        <v>462</v>
      </c>
    </row>
    <row r="2313" spans="1:7" x14ac:dyDescent="0.3">
      <c r="A2313">
        <v>2311</v>
      </c>
      <c r="B2313">
        <v>2023</v>
      </c>
      <c r="C2313">
        <v>8</v>
      </c>
      <c r="D2313" t="s">
        <v>528</v>
      </c>
      <c r="E2313" s="40">
        <v>187712077.197236</v>
      </c>
      <c r="F2313" s="34">
        <v>62.517235353705601</v>
      </c>
      <c r="G2313" t="s">
        <v>462</v>
      </c>
    </row>
    <row r="2314" spans="1:7" x14ac:dyDescent="0.3">
      <c r="A2314">
        <v>2312</v>
      </c>
      <c r="B2314">
        <v>2023</v>
      </c>
      <c r="C2314">
        <v>9</v>
      </c>
      <c r="D2314" t="s">
        <v>495</v>
      </c>
      <c r="E2314" s="40">
        <v>538829451.73819995</v>
      </c>
      <c r="F2314" s="34">
        <v>50.990216867431897</v>
      </c>
      <c r="G2314" t="s">
        <v>462</v>
      </c>
    </row>
    <row r="2315" spans="1:7" x14ac:dyDescent="0.3">
      <c r="A2315">
        <v>2313</v>
      </c>
      <c r="B2315">
        <v>2023</v>
      </c>
      <c r="C2315">
        <v>9</v>
      </c>
      <c r="D2315" t="s">
        <v>496</v>
      </c>
      <c r="E2315" s="40">
        <v>329669436.07159501</v>
      </c>
      <c r="F2315" s="34">
        <v>32.847400009685302</v>
      </c>
      <c r="G2315" t="s">
        <v>462</v>
      </c>
    </row>
    <row r="2316" spans="1:7" x14ac:dyDescent="0.3">
      <c r="A2316">
        <v>2314</v>
      </c>
      <c r="B2316">
        <v>2023</v>
      </c>
      <c r="C2316">
        <v>9</v>
      </c>
      <c r="D2316" t="s">
        <v>497</v>
      </c>
      <c r="E2316" s="40">
        <v>477600716.67271</v>
      </c>
      <c r="F2316" s="34">
        <v>48.5761348822301</v>
      </c>
      <c r="G2316" t="s">
        <v>462</v>
      </c>
    </row>
    <row r="2317" spans="1:7" x14ac:dyDescent="0.3">
      <c r="A2317">
        <v>2315</v>
      </c>
      <c r="B2317">
        <v>2023</v>
      </c>
      <c r="C2317">
        <v>9</v>
      </c>
      <c r="D2317" t="s">
        <v>498</v>
      </c>
      <c r="E2317" s="40">
        <v>257796283.745581</v>
      </c>
      <c r="F2317" s="34">
        <v>40.913354357355097</v>
      </c>
      <c r="G2317" t="s">
        <v>462</v>
      </c>
    </row>
    <row r="2318" spans="1:7" x14ac:dyDescent="0.3">
      <c r="A2318">
        <v>2316</v>
      </c>
      <c r="B2318">
        <v>2023</v>
      </c>
      <c r="C2318">
        <v>9</v>
      </c>
      <c r="D2318" t="s">
        <v>499</v>
      </c>
      <c r="E2318" s="40">
        <v>833128860.04000998</v>
      </c>
      <c r="F2318" s="34">
        <v>34.419080242320298</v>
      </c>
      <c r="G2318" t="s">
        <v>462</v>
      </c>
    </row>
    <row r="2319" spans="1:7" x14ac:dyDescent="0.3">
      <c r="A2319">
        <v>2317</v>
      </c>
      <c r="B2319">
        <v>2023</v>
      </c>
      <c r="C2319">
        <v>9</v>
      </c>
      <c r="D2319" t="s">
        <v>500</v>
      </c>
      <c r="E2319" s="40">
        <v>700835369.21509898</v>
      </c>
      <c r="F2319" s="34">
        <v>30.088126717127199</v>
      </c>
      <c r="G2319" t="s">
        <v>462</v>
      </c>
    </row>
    <row r="2320" spans="1:7" x14ac:dyDescent="0.3">
      <c r="A2320">
        <v>2318</v>
      </c>
      <c r="B2320">
        <v>2023</v>
      </c>
      <c r="C2320">
        <v>9</v>
      </c>
      <c r="D2320" t="s">
        <v>501</v>
      </c>
      <c r="E2320" s="40">
        <v>1795071606.8408</v>
      </c>
      <c r="F2320" s="34">
        <v>15.220744221279499</v>
      </c>
      <c r="G2320" t="s">
        <v>462</v>
      </c>
    </row>
    <row r="2321" spans="1:7" x14ac:dyDescent="0.3">
      <c r="A2321">
        <v>2319</v>
      </c>
      <c r="B2321">
        <v>2023</v>
      </c>
      <c r="C2321">
        <v>9</v>
      </c>
      <c r="D2321" t="s">
        <v>502</v>
      </c>
      <c r="E2321" s="40">
        <v>10046150688.1397</v>
      </c>
      <c r="F2321" s="34">
        <v>0.95849693283302295</v>
      </c>
      <c r="G2321" t="s">
        <v>462</v>
      </c>
    </row>
    <row r="2322" spans="1:7" x14ac:dyDescent="0.3">
      <c r="A2322">
        <v>2320</v>
      </c>
      <c r="B2322">
        <v>2023</v>
      </c>
      <c r="C2322">
        <v>9</v>
      </c>
      <c r="D2322" t="s">
        <v>503</v>
      </c>
      <c r="E2322" s="40">
        <v>3161364612.4783401</v>
      </c>
      <c r="F2322" s="34">
        <v>0.89269844687764499</v>
      </c>
      <c r="G2322" t="s">
        <v>462</v>
      </c>
    </row>
    <row r="2323" spans="1:7" x14ac:dyDescent="0.3">
      <c r="A2323">
        <v>2321</v>
      </c>
      <c r="B2323">
        <v>2023</v>
      </c>
      <c r="C2323">
        <v>9</v>
      </c>
      <c r="D2323" t="s">
        <v>504</v>
      </c>
      <c r="E2323" s="40">
        <v>314580284.56420898</v>
      </c>
      <c r="F2323" s="34">
        <v>40.395643176990802</v>
      </c>
      <c r="G2323" t="s">
        <v>462</v>
      </c>
    </row>
    <row r="2324" spans="1:7" x14ac:dyDescent="0.3">
      <c r="A2324">
        <v>2322</v>
      </c>
      <c r="B2324">
        <v>2023</v>
      </c>
      <c r="C2324">
        <v>9</v>
      </c>
      <c r="D2324" t="s">
        <v>505</v>
      </c>
      <c r="E2324" s="40">
        <v>396913777.44862098</v>
      </c>
      <c r="F2324" s="34">
        <v>25.154907459888399</v>
      </c>
      <c r="G2324" t="s">
        <v>462</v>
      </c>
    </row>
    <row r="2325" spans="1:7" x14ac:dyDescent="0.3">
      <c r="A2325">
        <v>2323</v>
      </c>
      <c r="B2325">
        <v>2023</v>
      </c>
      <c r="C2325">
        <v>9</v>
      </c>
      <c r="D2325" t="s">
        <v>506</v>
      </c>
      <c r="E2325" s="40">
        <v>811283882.05878198</v>
      </c>
      <c r="F2325" s="34">
        <v>1.1418790965050301</v>
      </c>
      <c r="G2325" t="s">
        <v>462</v>
      </c>
    </row>
    <row r="2326" spans="1:7" x14ac:dyDescent="0.3">
      <c r="A2326">
        <v>2324</v>
      </c>
      <c r="B2326">
        <v>2023</v>
      </c>
      <c r="C2326">
        <v>9</v>
      </c>
      <c r="D2326" t="s">
        <v>507</v>
      </c>
      <c r="E2326" s="40">
        <v>827356563.50408602</v>
      </c>
      <c r="F2326" s="34">
        <v>0</v>
      </c>
      <c r="G2326" t="s">
        <v>462</v>
      </c>
    </row>
    <row r="2327" spans="1:7" x14ac:dyDescent="0.3">
      <c r="A2327">
        <v>2325</v>
      </c>
      <c r="B2327">
        <v>2023</v>
      </c>
      <c r="C2327">
        <v>9</v>
      </c>
      <c r="D2327" t="s">
        <v>508</v>
      </c>
      <c r="E2327" s="40">
        <v>4220946584.3996902</v>
      </c>
      <c r="F2327" s="34">
        <v>8.6786100402173094</v>
      </c>
      <c r="G2327" t="s">
        <v>462</v>
      </c>
    </row>
    <row r="2328" spans="1:7" x14ac:dyDescent="0.3">
      <c r="A2328">
        <v>2326</v>
      </c>
      <c r="B2328">
        <v>2023</v>
      </c>
      <c r="C2328">
        <v>9</v>
      </c>
      <c r="D2328" t="s">
        <v>509</v>
      </c>
      <c r="E2328" s="40">
        <v>2959607197.2367201</v>
      </c>
      <c r="F2328" s="34">
        <v>33.026230387946498</v>
      </c>
      <c r="G2328" t="s">
        <v>462</v>
      </c>
    </row>
    <row r="2329" spans="1:7" x14ac:dyDescent="0.3">
      <c r="A2329">
        <v>2327</v>
      </c>
      <c r="B2329">
        <v>2023</v>
      </c>
      <c r="C2329">
        <v>9</v>
      </c>
      <c r="D2329" t="s">
        <v>511</v>
      </c>
      <c r="E2329" s="40">
        <v>2510603854.2291598</v>
      </c>
      <c r="F2329" s="34">
        <v>27.547379449284598</v>
      </c>
      <c r="G2329" t="s">
        <v>462</v>
      </c>
    </row>
    <row r="2330" spans="1:7" x14ac:dyDescent="0.3">
      <c r="A2330">
        <v>2328</v>
      </c>
      <c r="B2330">
        <v>2023</v>
      </c>
      <c r="C2330">
        <v>9</v>
      </c>
      <c r="D2330" t="s">
        <v>512</v>
      </c>
      <c r="E2330" s="40">
        <v>926083821.65156698</v>
      </c>
      <c r="F2330" s="34">
        <v>18.826159295862801</v>
      </c>
      <c r="G2330" t="s">
        <v>462</v>
      </c>
    </row>
    <row r="2331" spans="1:7" x14ac:dyDescent="0.3">
      <c r="A2331">
        <v>2329</v>
      </c>
      <c r="B2331">
        <v>2023</v>
      </c>
      <c r="C2331">
        <v>9</v>
      </c>
      <c r="D2331" t="s">
        <v>513</v>
      </c>
      <c r="E2331" s="40">
        <v>632285103.81478095</v>
      </c>
      <c r="F2331" s="34">
        <v>35.950870032427801</v>
      </c>
      <c r="G2331" t="s">
        <v>462</v>
      </c>
    </row>
    <row r="2332" spans="1:7" x14ac:dyDescent="0.3">
      <c r="A2332">
        <v>2330</v>
      </c>
      <c r="B2332">
        <v>2023</v>
      </c>
      <c r="C2332">
        <v>9</v>
      </c>
      <c r="E2332" s="40">
        <v>170397351.73281899</v>
      </c>
      <c r="F2332" s="34">
        <v>0</v>
      </c>
      <c r="G2332" t="s">
        <v>462</v>
      </c>
    </row>
    <row r="2333" spans="1:7" x14ac:dyDescent="0.3">
      <c r="A2333">
        <v>2331</v>
      </c>
      <c r="B2333">
        <v>2023</v>
      </c>
      <c r="C2333">
        <v>9</v>
      </c>
      <c r="D2333" t="s">
        <v>514</v>
      </c>
      <c r="E2333" s="40">
        <v>892140772.56039798</v>
      </c>
      <c r="F2333" s="34">
        <v>9.8086614791780793</v>
      </c>
      <c r="G2333" t="s">
        <v>462</v>
      </c>
    </row>
    <row r="2334" spans="1:7" x14ac:dyDescent="0.3">
      <c r="A2334">
        <v>2332</v>
      </c>
      <c r="B2334">
        <v>2023</v>
      </c>
      <c r="C2334">
        <v>9</v>
      </c>
      <c r="D2334" t="s">
        <v>515</v>
      </c>
      <c r="E2334" s="40">
        <v>879882403.52739799</v>
      </c>
      <c r="F2334" s="34">
        <v>4.1258430019082297</v>
      </c>
      <c r="G2334" t="s">
        <v>462</v>
      </c>
    </row>
    <row r="2335" spans="1:7" x14ac:dyDescent="0.3">
      <c r="A2335">
        <v>2333</v>
      </c>
      <c r="B2335">
        <v>2023</v>
      </c>
      <c r="C2335">
        <v>9</v>
      </c>
      <c r="D2335" t="s">
        <v>516</v>
      </c>
      <c r="E2335" s="40">
        <v>807895918.10077405</v>
      </c>
      <c r="F2335" s="34">
        <v>0.98853189893572702</v>
      </c>
      <c r="G2335" t="s">
        <v>462</v>
      </c>
    </row>
    <row r="2336" spans="1:7" x14ac:dyDescent="0.3">
      <c r="A2336">
        <v>2334</v>
      </c>
      <c r="B2336">
        <v>2023</v>
      </c>
      <c r="C2336">
        <v>9</v>
      </c>
      <c r="D2336" t="s">
        <v>517</v>
      </c>
      <c r="E2336" s="40">
        <v>572891135.03383696</v>
      </c>
      <c r="F2336" s="34">
        <v>0.49853729883339898</v>
      </c>
      <c r="G2336" t="s">
        <v>462</v>
      </c>
    </row>
    <row r="2337" spans="1:7" x14ac:dyDescent="0.3">
      <c r="A2337">
        <v>2335</v>
      </c>
      <c r="B2337">
        <v>2023</v>
      </c>
      <c r="C2337">
        <v>9</v>
      </c>
      <c r="D2337" t="s">
        <v>518</v>
      </c>
      <c r="E2337" s="40">
        <v>674208960.326653</v>
      </c>
      <c r="F2337" s="34">
        <v>5.0553650749201502</v>
      </c>
      <c r="G2337" t="s">
        <v>462</v>
      </c>
    </row>
    <row r="2338" spans="1:7" x14ac:dyDescent="0.3">
      <c r="A2338">
        <v>2336</v>
      </c>
      <c r="B2338">
        <v>2023</v>
      </c>
      <c r="C2338">
        <v>9</v>
      </c>
      <c r="D2338" t="s">
        <v>519</v>
      </c>
      <c r="E2338" s="40">
        <v>6302144122.2382202</v>
      </c>
      <c r="F2338" s="34">
        <v>7.8553347660653703</v>
      </c>
      <c r="G2338" t="s">
        <v>462</v>
      </c>
    </row>
    <row r="2339" spans="1:7" x14ac:dyDescent="0.3">
      <c r="A2339">
        <v>2337</v>
      </c>
      <c r="B2339">
        <v>2023</v>
      </c>
      <c r="C2339">
        <v>9</v>
      </c>
      <c r="D2339" t="s">
        <v>520</v>
      </c>
      <c r="E2339" s="40">
        <v>7349764963.0592299</v>
      </c>
      <c r="F2339" s="34">
        <v>29.913282701223501</v>
      </c>
      <c r="G2339" t="s">
        <v>462</v>
      </c>
    </row>
    <row r="2340" spans="1:7" x14ac:dyDescent="0.3">
      <c r="A2340">
        <v>2338</v>
      </c>
      <c r="B2340">
        <v>2023</v>
      </c>
      <c r="C2340">
        <v>9</v>
      </c>
      <c r="D2340" t="s">
        <v>521</v>
      </c>
      <c r="E2340" s="40">
        <v>2807295723.03092</v>
      </c>
      <c r="F2340" s="34">
        <v>14.6887746672381</v>
      </c>
      <c r="G2340" t="s">
        <v>462</v>
      </c>
    </row>
    <row r="2341" spans="1:7" x14ac:dyDescent="0.3">
      <c r="A2341">
        <v>2339</v>
      </c>
      <c r="B2341">
        <v>2023</v>
      </c>
      <c r="C2341">
        <v>9</v>
      </c>
      <c r="D2341" t="s">
        <v>522</v>
      </c>
      <c r="E2341" s="40">
        <v>788418057.77379298</v>
      </c>
      <c r="F2341" s="34">
        <v>29.007152278705099</v>
      </c>
      <c r="G2341" t="s">
        <v>462</v>
      </c>
    </row>
    <row r="2342" spans="1:7" x14ac:dyDescent="0.3">
      <c r="A2342">
        <v>2340</v>
      </c>
      <c r="B2342">
        <v>2023</v>
      </c>
      <c r="C2342">
        <v>9</v>
      </c>
      <c r="D2342" t="s">
        <v>523</v>
      </c>
      <c r="E2342" s="40">
        <v>6157060053.8993101</v>
      </c>
      <c r="F2342" s="34">
        <v>19.9814039840433</v>
      </c>
      <c r="G2342" t="s">
        <v>462</v>
      </c>
    </row>
    <row r="2343" spans="1:7" x14ac:dyDescent="0.3">
      <c r="A2343">
        <v>2341</v>
      </c>
      <c r="B2343">
        <v>2023</v>
      </c>
      <c r="C2343">
        <v>9</v>
      </c>
      <c r="D2343" t="s">
        <v>524</v>
      </c>
      <c r="E2343" s="40">
        <v>1712578914.74523</v>
      </c>
      <c r="F2343" s="34">
        <v>24.552741847144301</v>
      </c>
      <c r="G2343" t="s">
        <v>462</v>
      </c>
    </row>
    <row r="2344" spans="1:7" x14ac:dyDescent="0.3">
      <c r="A2344">
        <v>2342</v>
      </c>
      <c r="B2344">
        <v>2023</v>
      </c>
      <c r="C2344">
        <v>9</v>
      </c>
      <c r="D2344" t="s">
        <v>525</v>
      </c>
      <c r="E2344" s="40">
        <v>1304389226.7879901</v>
      </c>
      <c r="F2344" s="34">
        <v>35.238717386139101</v>
      </c>
      <c r="G2344" t="s">
        <v>462</v>
      </c>
    </row>
    <row r="2345" spans="1:7" x14ac:dyDescent="0.3">
      <c r="A2345">
        <v>2343</v>
      </c>
      <c r="B2345">
        <v>2023</v>
      </c>
      <c r="C2345">
        <v>9</v>
      </c>
      <c r="D2345" t="s">
        <v>526</v>
      </c>
      <c r="E2345" s="40">
        <v>1050405127.63638</v>
      </c>
      <c r="F2345" s="34">
        <v>40.396586750329803</v>
      </c>
      <c r="G2345" t="s">
        <v>462</v>
      </c>
    </row>
    <row r="2346" spans="1:7" x14ac:dyDescent="0.3">
      <c r="A2346">
        <v>2344</v>
      </c>
      <c r="B2346">
        <v>2023</v>
      </c>
      <c r="C2346">
        <v>9</v>
      </c>
      <c r="D2346" t="s">
        <v>527</v>
      </c>
      <c r="E2346" s="40">
        <v>4109588598.75948</v>
      </c>
      <c r="F2346" s="34">
        <v>51.146111568886198</v>
      </c>
      <c r="G2346" t="s">
        <v>462</v>
      </c>
    </row>
    <row r="2347" spans="1:7" x14ac:dyDescent="0.3">
      <c r="A2347">
        <v>2345</v>
      </c>
      <c r="B2347">
        <v>2023</v>
      </c>
      <c r="C2347">
        <v>9</v>
      </c>
      <c r="D2347" t="s">
        <v>528</v>
      </c>
      <c r="E2347" s="40">
        <v>187712077.197236</v>
      </c>
      <c r="F2347" s="34">
        <v>37.5934918263832</v>
      </c>
      <c r="G2347" t="s">
        <v>462</v>
      </c>
    </row>
    <row r="2348" spans="1:7" x14ac:dyDescent="0.3">
      <c r="A2348">
        <v>2346</v>
      </c>
      <c r="B2348">
        <v>2023</v>
      </c>
      <c r="C2348">
        <v>10</v>
      </c>
      <c r="D2348" t="s">
        <v>495</v>
      </c>
      <c r="E2348" s="40">
        <v>538829451.73819995</v>
      </c>
      <c r="F2348" s="34">
        <v>149.66446750876699</v>
      </c>
      <c r="G2348" t="s">
        <v>462</v>
      </c>
    </row>
    <row r="2349" spans="1:7" x14ac:dyDescent="0.3">
      <c r="A2349">
        <v>2347</v>
      </c>
      <c r="B2349">
        <v>2023</v>
      </c>
      <c r="C2349">
        <v>10</v>
      </c>
      <c r="D2349" t="s">
        <v>496</v>
      </c>
      <c r="E2349" s="40">
        <v>329669436.07159501</v>
      </c>
      <c r="F2349" s="34">
        <v>87.381197538480905</v>
      </c>
      <c r="G2349" t="s">
        <v>462</v>
      </c>
    </row>
    <row r="2350" spans="1:7" x14ac:dyDescent="0.3">
      <c r="A2350">
        <v>2348</v>
      </c>
      <c r="B2350">
        <v>2023</v>
      </c>
      <c r="C2350">
        <v>10</v>
      </c>
      <c r="D2350" t="s">
        <v>497</v>
      </c>
      <c r="E2350" s="40">
        <v>477600716.67271</v>
      </c>
      <c r="F2350" s="34">
        <v>87.254267085833703</v>
      </c>
      <c r="G2350" t="s">
        <v>462</v>
      </c>
    </row>
    <row r="2351" spans="1:7" x14ac:dyDescent="0.3">
      <c r="A2351">
        <v>2349</v>
      </c>
      <c r="B2351">
        <v>2023</v>
      </c>
      <c r="C2351">
        <v>10</v>
      </c>
      <c r="D2351" t="s">
        <v>498</v>
      </c>
      <c r="E2351" s="40">
        <v>257796283.745581</v>
      </c>
      <c r="F2351" s="34">
        <v>66.564349037639602</v>
      </c>
      <c r="G2351" t="s">
        <v>462</v>
      </c>
    </row>
    <row r="2352" spans="1:7" x14ac:dyDescent="0.3">
      <c r="A2352">
        <v>2350</v>
      </c>
      <c r="B2352">
        <v>2023</v>
      </c>
      <c r="C2352">
        <v>10</v>
      </c>
      <c r="D2352" t="s">
        <v>499</v>
      </c>
      <c r="E2352" s="40">
        <v>833128860.04000998</v>
      </c>
      <c r="F2352" s="34">
        <v>58.533468418083203</v>
      </c>
      <c r="G2352" t="s">
        <v>462</v>
      </c>
    </row>
    <row r="2353" spans="1:7" x14ac:dyDescent="0.3">
      <c r="A2353">
        <v>2351</v>
      </c>
      <c r="B2353">
        <v>2023</v>
      </c>
      <c r="C2353">
        <v>10</v>
      </c>
      <c r="D2353" t="s">
        <v>500</v>
      </c>
      <c r="E2353" s="40">
        <v>700835369.21509898</v>
      </c>
      <c r="F2353" s="34">
        <v>49.562492887550398</v>
      </c>
      <c r="G2353" t="s">
        <v>462</v>
      </c>
    </row>
    <row r="2354" spans="1:7" x14ac:dyDescent="0.3">
      <c r="A2354">
        <v>2352</v>
      </c>
      <c r="B2354">
        <v>2023</v>
      </c>
      <c r="C2354">
        <v>10</v>
      </c>
      <c r="D2354" t="s">
        <v>501</v>
      </c>
      <c r="E2354" s="40">
        <v>1795071606.8408</v>
      </c>
      <c r="F2354" s="34">
        <v>41.404423866250099</v>
      </c>
      <c r="G2354" t="s">
        <v>462</v>
      </c>
    </row>
    <row r="2355" spans="1:7" x14ac:dyDescent="0.3">
      <c r="A2355">
        <v>2353</v>
      </c>
      <c r="B2355">
        <v>2023</v>
      </c>
      <c r="C2355">
        <v>10</v>
      </c>
      <c r="D2355" t="s">
        <v>502</v>
      </c>
      <c r="E2355" s="40">
        <v>10046150688.1397</v>
      </c>
      <c r="F2355" s="34">
        <v>36.551636468902302</v>
      </c>
      <c r="G2355" t="s">
        <v>462</v>
      </c>
    </row>
    <row r="2356" spans="1:7" x14ac:dyDescent="0.3">
      <c r="A2356">
        <v>2354</v>
      </c>
      <c r="B2356">
        <v>2023</v>
      </c>
      <c r="C2356">
        <v>10</v>
      </c>
      <c r="D2356" t="s">
        <v>503</v>
      </c>
      <c r="E2356" s="40">
        <v>3161364612.4783401</v>
      </c>
      <c r="F2356" s="34">
        <v>29.283302678662299</v>
      </c>
      <c r="G2356" t="s">
        <v>462</v>
      </c>
    </row>
    <row r="2357" spans="1:7" x14ac:dyDescent="0.3">
      <c r="A2357">
        <v>2355</v>
      </c>
      <c r="B2357">
        <v>2023</v>
      </c>
      <c r="C2357">
        <v>10</v>
      </c>
      <c r="D2357" t="s">
        <v>504</v>
      </c>
      <c r="E2357" s="40">
        <v>314580284.56420898</v>
      </c>
      <c r="F2357" s="34">
        <v>145.074111853847</v>
      </c>
      <c r="G2357" t="s">
        <v>462</v>
      </c>
    </row>
    <row r="2358" spans="1:7" x14ac:dyDescent="0.3">
      <c r="A2358">
        <v>2356</v>
      </c>
      <c r="B2358">
        <v>2023</v>
      </c>
      <c r="C2358">
        <v>10</v>
      </c>
      <c r="D2358" t="s">
        <v>505</v>
      </c>
      <c r="E2358" s="40">
        <v>396913777.44862098</v>
      </c>
      <c r="F2358" s="34">
        <v>90.802388462012303</v>
      </c>
      <c r="G2358" t="s">
        <v>462</v>
      </c>
    </row>
    <row r="2359" spans="1:7" x14ac:dyDescent="0.3">
      <c r="A2359">
        <v>2357</v>
      </c>
      <c r="B2359">
        <v>2023</v>
      </c>
      <c r="C2359">
        <v>10</v>
      </c>
      <c r="D2359" t="s">
        <v>506</v>
      </c>
      <c r="E2359" s="40">
        <v>811283882.05878198</v>
      </c>
      <c r="F2359" s="34">
        <v>58.688938883813798</v>
      </c>
      <c r="G2359" t="s">
        <v>462</v>
      </c>
    </row>
    <row r="2360" spans="1:7" x14ac:dyDescent="0.3">
      <c r="A2360">
        <v>2358</v>
      </c>
      <c r="B2360">
        <v>2023</v>
      </c>
      <c r="C2360">
        <v>10</v>
      </c>
      <c r="D2360" t="s">
        <v>507</v>
      </c>
      <c r="E2360" s="40">
        <v>827356563.50408602</v>
      </c>
      <c r="F2360" s="34">
        <v>48.824424692427698</v>
      </c>
      <c r="G2360" t="s">
        <v>462</v>
      </c>
    </row>
    <row r="2361" spans="1:7" x14ac:dyDescent="0.3">
      <c r="A2361">
        <v>2359</v>
      </c>
      <c r="B2361">
        <v>2023</v>
      </c>
      <c r="C2361">
        <v>10</v>
      </c>
      <c r="D2361" t="s">
        <v>508</v>
      </c>
      <c r="E2361" s="40">
        <v>4220946584.3996902</v>
      </c>
      <c r="F2361" s="34">
        <v>31.6252733393939</v>
      </c>
      <c r="G2361" t="s">
        <v>462</v>
      </c>
    </row>
    <row r="2362" spans="1:7" x14ac:dyDescent="0.3">
      <c r="A2362">
        <v>2360</v>
      </c>
      <c r="B2362">
        <v>2023</v>
      </c>
      <c r="C2362">
        <v>10</v>
      </c>
      <c r="D2362" t="s">
        <v>509</v>
      </c>
      <c r="E2362" s="40">
        <v>2959607197.2367201</v>
      </c>
      <c r="F2362" s="34">
        <v>82.570496627517102</v>
      </c>
      <c r="G2362" t="s">
        <v>462</v>
      </c>
    </row>
    <row r="2363" spans="1:7" x14ac:dyDescent="0.3">
      <c r="A2363">
        <v>2361</v>
      </c>
      <c r="B2363">
        <v>2023</v>
      </c>
      <c r="C2363">
        <v>10</v>
      </c>
      <c r="D2363" t="s">
        <v>511</v>
      </c>
      <c r="E2363" s="40">
        <v>2510603854.2291598</v>
      </c>
      <c r="F2363" s="34">
        <v>108.194342172345</v>
      </c>
      <c r="G2363" t="s">
        <v>462</v>
      </c>
    </row>
    <row r="2364" spans="1:7" x14ac:dyDescent="0.3">
      <c r="A2364">
        <v>2362</v>
      </c>
      <c r="B2364">
        <v>2023</v>
      </c>
      <c r="C2364">
        <v>10</v>
      </c>
      <c r="D2364" t="s">
        <v>512</v>
      </c>
      <c r="E2364" s="40">
        <v>926083821.65156698</v>
      </c>
      <c r="F2364" s="34">
        <v>66.594310940637598</v>
      </c>
      <c r="G2364" t="s">
        <v>462</v>
      </c>
    </row>
    <row r="2365" spans="1:7" x14ac:dyDescent="0.3">
      <c r="A2365">
        <v>2363</v>
      </c>
      <c r="B2365">
        <v>2023</v>
      </c>
      <c r="C2365">
        <v>10</v>
      </c>
      <c r="D2365" t="s">
        <v>513</v>
      </c>
      <c r="E2365" s="40">
        <v>632285103.81478095</v>
      </c>
      <c r="F2365" s="34">
        <v>73.849377752734597</v>
      </c>
      <c r="G2365" t="s">
        <v>462</v>
      </c>
    </row>
    <row r="2366" spans="1:7" x14ac:dyDescent="0.3">
      <c r="A2366">
        <v>2364</v>
      </c>
      <c r="B2366">
        <v>2023</v>
      </c>
      <c r="C2366">
        <v>10</v>
      </c>
      <c r="E2366" s="40">
        <v>170397351.73281899</v>
      </c>
      <c r="F2366" s="34">
        <v>21.7923181939702</v>
      </c>
      <c r="G2366" t="s">
        <v>462</v>
      </c>
    </row>
    <row r="2367" spans="1:7" x14ac:dyDescent="0.3">
      <c r="A2367">
        <v>2365</v>
      </c>
      <c r="B2367">
        <v>2023</v>
      </c>
      <c r="C2367">
        <v>10</v>
      </c>
      <c r="D2367" t="s">
        <v>514</v>
      </c>
      <c r="E2367" s="40">
        <v>892140772.56039798</v>
      </c>
      <c r="F2367" s="34">
        <v>44.526825514044901</v>
      </c>
      <c r="G2367" t="s">
        <v>462</v>
      </c>
    </row>
    <row r="2368" spans="1:7" x14ac:dyDescent="0.3">
      <c r="A2368">
        <v>2366</v>
      </c>
      <c r="B2368">
        <v>2023</v>
      </c>
      <c r="C2368">
        <v>10</v>
      </c>
      <c r="D2368" t="s">
        <v>515</v>
      </c>
      <c r="E2368" s="40">
        <v>879882403.52739799</v>
      </c>
      <c r="F2368" s="34">
        <v>52.908449112752102</v>
      </c>
      <c r="G2368" t="s">
        <v>462</v>
      </c>
    </row>
    <row r="2369" spans="1:7" x14ac:dyDescent="0.3">
      <c r="A2369">
        <v>2367</v>
      </c>
      <c r="B2369">
        <v>2023</v>
      </c>
      <c r="C2369">
        <v>10</v>
      </c>
      <c r="D2369" t="s">
        <v>516</v>
      </c>
      <c r="E2369" s="40">
        <v>807895918.10077405</v>
      </c>
      <c r="F2369" s="34">
        <v>65.172019305275896</v>
      </c>
      <c r="G2369" t="s">
        <v>462</v>
      </c>
    </row>
    <row r="2370" spans="1:7" x14ac:dyDescent="0.3">
      <c r="A2370">
        <v>2368</v>
      </c>
      <c r="B2370">
        <v>2023</v>
      </c>
      <c r="C2370">
        <v>10</v>
      </c>
      <c r="D2370" t="s">
        <v>517</v>
      </c>
      <c r="E2370" s="40">
        <v>572891135.03383696</v>
      </c>
      <c r="F2370" s="34">
        <v>52.537885311674003</v>
      </c>
      <c r="G2370" t="s">
        <v>462</v>
      </c>
    </row>
    <row r="2371" spans="1:7" x14ac:dyDescent="0.3">
      <c r="A2371">
        <v>2369</v>
      </c>
      <c r="B2371">
        <v>2023</v>
      </c>
      <c r="C2371">
        <v>10</v>
      </c>
      <c r="D2371" t="s">
        <v>518</v>
      </c>
      <c r="E2371" s="40">
        <v>674208960.326653</v>
      </c>
      <c r="F2371" s="34">
        <v>77.573297115794404</v>
      </c>
      <c r="G2371" t="s">
        <v>462</v>
      </c>
    </row>
    <row r="2372" spans="1:7" x14ac:dyDescent="0.3">
      <c r="A2372">
        <v>2370</v>
      </c>
      <c r="B2372">
        <v>2023</v>
      </c>
      <c r="C2372">
        <v>10</v>
      </c>
      <c r="D2372" t="s">
        <v>519</v>
      </c>
      <c r="E2372" s="40">
        <v>6302144122.2382202</v>
      </c>
      <c r="F2372" s="34">
        <v>35.823072172792401</v>
      </c>
      <c r="G2372" t="s">
        <v>462</v>
      </c>
    </row>
    <row r="2373" spans="1:7" x14ac:dyDescent="0.3">
      <c r="A2373">
        <v>2371</v>
      </c>
      <c r="B2373">
        <v>2023</v>
      </c>
      <c r="C2373">
        <v>10</v>
      </c>
      <c r="D2373" t="s">
        <v>520</v>
      </c>
      <c r="E2373" s="40">
        <v>7349764963.0592299</v>
      </c>
      <c r="F2373" s="34">
        <v>112.664776321029</v>
      </c>
      <c r="G2373" t="s">
        <v>462</v>
      </c>
    </row>
    <row r="2374" spans="1:7" x14ac:dyDescent="0.3">
      <c r="A2374">
        <v>2372</v>
      </c>
      <c r="B2374">
        <v>2023</v>
      </c>
      <c r="C2374">
        <v>10</v>
      </c>
      <c r="D2374" t="s">
        <v>521</v>
      </c>
      <c r="E2374" s="40">
        <v>2807295723.03092</v>
      </c>
      <c r="F2374" s="34">
        <v>45.395158211099698</v>
      </c>
      <c r="G2374" t="s">
        <v>462</v>
      </c>
    </row>
    <row r="2375" spans="1:7" x14ac:dyDescent="0.3">
      <c r="A2375">
        <v>2373</v>
      </c>
      <c r="B2375">
        <v>2023</v>
      </c>
      <c r="C2375">
        <v>10</v>
      </c>
      <c r="D2375" t="s">
        <v>522</v>
      </c>
      <c r="E2375" s="40">
        <v>788418057.77379298</v>
      </c>
      <c r="F2375" s="34">
        <v>80.714969558911505</v>
      </c>
      <c r="G2375" t="s">
        <v>462</v>
      </c>
    </row>
    <row r="2376" spans="1:7" x14ac:dyDescent="0.3">
      <c r="A2376">
        <v>2374</v>
      </c>
      <c r="B2376">
        <v>2023</v>
      </c>
      <c r="C2376">
        <v>10</v>
      </c>
      <c r="D2376" t="s">
        <v>523</v>
      </c>
      <c r="E2376" s="40">
        <v>6157060053.8993101</v>
      </c>
      <c r="F2376" s="34">
        <v>105.183418926535</v>
      </c>
      <c r="G2376" t="s">
        <v>462</v>
      </c>
    </row>
    <row r="2377" spans="1:7" x14ac:dyDescent="0.3">
      <c r="A2377">
        <v>2375</v>
      </c>
      <c r="B2377">
        <v>2023</v>
      </c>
      <c r="C2377">
        <v>10</v>
      </c>
      <c r="D2377" t="s">
        <v>524</v>
      </c>
      <c r="E2377" s="40">
        <v>1712578914.74523</v>
      </c>
      <c r="F2377" s="34">
        <v>132.24730044697799</v>
      </c>
      <c r="G2377" t="s">
        <v>462</v>
      </c>
    </row>
    <row r="2378" spans="1:7" x14ac:dyDescent="0.3">
      <c r="A2378">
        <v>2376</v>
      </c>
      <c r="B2378">
        <v>2023</v>
      </c>
      <c r="C2378">
        <v>10</v>
      </c>
      <c r="D2378" t="s">
        <v>525</v>
      </c>
      <c r="E2378" s="40">
        <v>1304389226.7879901</v>
      </c>
      <c r="F2378" s="34">
        <v>148.23670482214499</v>
      </c>
      <c r="G2378" t="s">
        <v>462</v>
      </c>
    </row>
    <row r="2379" spans="1:7" x14ac:dyDescent="0.3">
      <c r="A2379">
        <v>2377</v>
      </c>
      <c r="B2379">
        <v>2023</v>
      </c>
      <c r="C2379">
        <v>10</v>
      </c>
      <c r="D2379" t="s">
        <v>526</v>
      </c>
      <c r="E2379" s="40">
        <v>1050405127.63638</v>
      </c>
      <c r="F2379" s="34">
        <v>150.15369955647699</v>
      </c>
      <c r="G2379" t="s">
        <v>462</v>
      </c>
    </row>
    <row r="2380" spans="1:7" x14ac:dyDescent="0.3">
      <c r="A2380">
        <v>2378</v>
      </c>
      <c r="B2380">
        <v>2023</v>
      </c>
      <c r="C2380">
        <v>10</v>
      </c>
      <c r="D2380" t="s">
        <v>527</v>
      </c>
      <c r="E2380" s="40">
        <v>4109588598.75948</v>
      </c>
      <c r="F2380" s="34">
        <v>177.17375663499101</v>
      </c>
      <c r="G2380" t="s">
        <v>462</v>
      </c>
    </row>
    <row r="2381" spans="1:7" x14ac:dyDescent="0.3">
      <c r="A2381">
        <v>2379</v>
      </c>
      <c r="B2381">
        <v>2023</v>
      </c>
      <c r="C2381">
        <v>10</v>
      </c>
      <c r="D2381" t="s">
        <v>528</v>
      </c>
      <c r="E2381" s="40">
        <v>187712077.197236</v>
      </c>
      <c r="F2381" s="34">
        <v>112.870431881493</v>
      </c>
      <c r="G2381" t="s">
        <v>462</v>
      </c>
    </row>
    <row r="2382" spans="1:7" x14ac:dyDescent="0.3">
      <c r="A2382">
        <v>2380</v>
      </c>
      <c r="B2382">
        <v>2023</v>
      </c>
      <c r="C2382">
        <v>11</v>
      </c>
      <c r="D2382" t="s">
        <v>495</v>
      </c>
      <c r="E2382" s="40">
        <v>538829451.73819995</v>
      </c>
      <c r="F2382" s="34">
        <v>426.20074531072299</v>
      </c>
      <c r="G2382" t="s">
        <v>462</v>
      </c>
    </row>
    <row r="2383" spans="1:7" x14ac:dyDescent="0.3">
      <c r="A2383">
        <v>2381</v>
      </c>
      <c r="B2383">
        <v>2023</v>
      </c>
      <c r="C2383">
        <v>11</v>
      </c>
      <c r="D2383" t="s">
        <v>496</v>
      </c>
      <c r="E2383" s="40">
        <v>329669436.07159501</v>
      </c>
      <c r="F2383" s="34">
        <v>318.72757274535599</v>
      </c>
      <c r="G2383" t="s">
        <v>462</v>
      </c>
    </row>
    <row r="2384" spans="1:7" x14ac:dyDescent="0.3">
      <c r="A2384">
        <v>2382</v>
      </c>
      <c r="B2384">
        <v>2023</v>
      </c>
      <c r="C2384">
        <v>11</v>
      </c>
      <c r="D2384" t="s">
        <v>497</v>
      </c>
      <c r="E2384" s="40">
        <v>477600716.67271</v>
      </c>
      <c r="F2384" s="34">
        <v>307.52423308750502</v>
      </c>
      <c r="G2384" t="s">
        <v>462</v>
      </c>
    </row>
    <row r="2385" spans="1:7" x14ac:dyDescent="0.3">
      <c r="A2385">
        <v>2383</v>
      </c>
      <c r="B2385">
        <v>2023</v>
      </c>
      <c r="C2385">
        <v>11</v>
      </c>
      <c r="D2385" t="s">
        <v>498</v>
      </c>
      <c r="E2385" s="40">
        <v>257796283.745581</v>
      </c>
      <c r="F2385" s="34">
        <v>274.77056772670801</v>
      </c>
      <c r="G2385" t="s">
        <v>462</v>
      </c>
    </row>
    <row r="2386" spans="1:7" x14ac:dyDescent="0.3">
      <c r="A2386">
        <v>2384</v>
      </c>
      <c r="B2386">
        <v>2023</v>
      </c>
      <c r="C2386">
        <v>11</v>
      </c>
      <c r="D2386" t="s">
        <v>499</v>
      </c>
      <c r="E2386" s="40">
        <v>833128860.04000998</v>
      </c>
      <c r="F2386" s="34">
        <v>255.28108641556</v>
      </c>
      <c r="G2386" t="s">
        <v>462</v>
      </c>
    </row>
    <row r="2387" spans="1:7" x14ac:dyDescent="0.3">
      <c r="A2387">
        <v>2385</v>
      </c>
      <c r="B2387">
        <v>2023</v>
      </c>
      <c r="C2387">
        <v>11</v>
      </c>
      <c r="D2387" t="s">
        <v>500</v>
      </c>
      <c r="E2387" s="40">
        <v>700835369.21509898</v>
      </c>
      <c r="F2387" s="34">
        <v>230.46136406818499</v>
      </c>
      <c r="G2387" t="s">
        <v>462</v>
      </c>
    </row>
    <row r="2388" spans="1:7" x14ac:dyDescent="0.3">
      <c r="A2388">
        <v>2386</v>
      </c>
      <c r="B2388">
        <v>2023</v>
      </c>
      <c r="C2388">
        <v>11</v>
      </c>
      <c r="D2388" t="s">
        <v>501</v>
      </c>
      <c r="E2388" s="40">
        <v>1795071606.8408</v>
      </c>
      <c r="F2388" s="34">
        <v>236.331349046772</v>
      </c>
      <c r="G2388" t="s">
        <v>462</v>
      </c>
    </row>
    <row r="2389" spans="1:7" x14ac:dyDescent="0.3">
      <c r="A2389">
        <v>2387</v>
      </c>
      <c r="B2389">
        <v>2023</v>
      </c>
      <c r="C2389">
        <v>11</v>
      </c>
      <c r="D2389" t="s">
        <v>502</v>
      </c>
      <c r="E2389" s="40">
        <v>10046150688.1397</v>
      </c>
      <c r="F2389" s="34">
        <v>304.43634405356499</v>
      </c>
      <c r="G2389" t="s">
        <v>462</v>
      </c>
    </row>
    <row r="2390" spans="1:7" x14ac:dyDescent="0.3">
      <c r="A2390">
        <v>2388</v>
      </c>
      <c r="B2390">
        <v>2023</v>
      </c>
      <c r="C2390">
        <v>11</v>
      </c>
      <c r="D2390" t="s">
        <v>503</v>
      </c>
      <c r="E2390" s="40">
        <v>3161364612.4783401</v>
      </c>
      <c r="F2390" s="34">
        <v>201.29652425514101</v>
      </c>
      <c r="G2390" t="s">
        <v>462</v>
      </c>
    </row>
    <row r="2391" spans="1:7" x14ac:dyDescent="0.3">
      <c r="A2391">
        <v>2389</v>
      </c>
      <c r="B2391">
        <v>2023</v>
      </c>
      <c r="C2391">
        <v>11</v>
      </c>
      <c r="D2391" t="s">
        <v>504</v>
      </c>
      <c r="E2391" s="40">
        <v>314580284.56420898</v>
      </c>
      <c r="F2391" s="34">
        <v>474.988066458508</v>
      </c>
      <c r="G2391" t="s">
        <v>462</v>
      </c>
    </row>
    <row r="2392" spans="1:7" x14ac:dyDescent="0.3">
      <c r="A2392">
        <v>2390</v>
      </c>
      <c r="B2392">
        <v>2023</v>
      </c>
      <c r="C2392">
        <v>11</v>
      </c>
      <c r="D2392" t="s">
        <v>505</v>
      </c>
      <c r="E2392" s="40">
        <v>396913777.44862098</v>
      </c>
      <c r="F2392" s="34">
        <v>342.82572475698402</v>
      </c>
      <c r="G2392" t="s">
        <v>462</v>
      </c>
    </row>
    <row r="2393" spans="1:7" x14ac:dyDescent="0.3">
      <c r="A2393">
        <v>2391</v>
      </c>
      <c r="B2393">
        <v>2023</v>
      </c>
      <c r="C2393">
        <v>11</v>
      </c>
      <c r="D2393" t="s">
        <v>506</v>
      </c>
      <c r="E2393" s="40">
        <v>811283882.05878198</v>
      </c>
      <c r="F2393" s="34">
        <v>372.08823999574201</v>
      </c>
      <c r="G2393" t="s">
        <v>462</v>
      </c>
    </row>
    <row r="2394" spans="1:7" x14ac:dyDescent="0.3">
      <c r="A2394">
        <v>2392</v>
      </c>
      <c r="B2394">
        <v>2023</v>
      </c>
      <c r="C2394">
        <v>11</v>
      </c>
      <c r="D2394" t="s">
        <v>507</v>
      </c>
      <c r="E2394" s="40">
        <v>827356563.50408602</v>
      </c>
      <c r="F2394" s="34">
        <v>400.78505189861102</v>
      </c>
      <c r="G2394" t="s">
        <v>462</v>
      </c>
    </row>
    <row r="2395" spans="1:7" x14ac:dyDescent="0.3">
      <c r="A2395">
        <v>2393</v>
      </c>
      <c r="B2395">
        <v>2023</v>
      </c>
      <c r="C2395">
        <v>11</v>
      </c>
      <c r="D2395" t="s">
        <v>508</v>
      </c>
      <c r="E2395" s="40">
        <v>4220946584.3996902</v>
      </c>
      <c r="F2395" s="34">
        <v>408.2579001894</v>
      </c>
      <c r="G2395" t="s">
        <v>462</v>
      </c>
    </row>
    <row r="2396" spans="1:7" x14ac:dyDescent="0.3">
      <c r="A2396">
        <v>2394</v>
      </c>
      <c r="B2396">
        <v>2023</v>
      </c>
      <c r="C2396">
        <v>11</v>
      </c>
      <c r="D2396" t="s">
        <v>509</v>
      </c>
      <c r="E2396" s="40">
        <v>2959607197.2367201</v>
      </c>
      <c r="F2396" s="34">
        <v>441.64577568141198</v>
      </c>
      <c r="G2396" t="s">
        <v>462</v>
      </c>
    </row>
    <row r="2397" spans="1:7" x14ac:dyDescent="0.3">
      <c r="A2397">
        <v>2395</v>
      </c>
      <c r="B2397">
        <v>2023</v>
      </c>
      <c r="C2397">
        <v>11</v>
      </c>
      <c r="D2397" t="s">
        <v>511</v>
      </c>
      <c r="E2397" s="40">
        <v>2510603854.2291598</v>
      </c>
      <c r="F2397" s="34">
        <v>368.94286661624699</v>
      </c>
      <c r="G2397" t="s">
        <v>462</v>
      </c>
    </row>
    <row r="2398" spans="1:7" x14ac:dyDescent="0.3">
      <c r="A2398">
        <v>2396</v>
      </c>
      <c r="B2398">
        <v>2023</v>
      </c>
      <c r="C2398">
        <v>11</v>
      </c>
      <c r="D2398" t="s">
        <v>512</v>
      </c>
      <c r="E2398" s="40">
        <v>926083821.65156698</v>
      </c>
      <c r="F2398" s="34">
        <v>365.58023153347</v>
      </c>
      <c r="G2398" t="s">
        <v>462</v>
      </c>
    </row>
    <row r="2399" spans="1:7" x14ac:dyDescent="0.3">
      <c r="A2399">
        <v>2397</v>
      </c>
      <c r="B2399">
        <v>2023</v>
      </c>
      <c r="C2399">
        <v>11</v>
      </c>
      <c r="D2399" t="s">
        <v>513</v>
      </c>
      <c r="E2399" s="40">
        <v>632285103.81478095</v>
      </c>
      <c r="F2399" s="34">
        <v>415.829996023962</v>
      </c>
      <c r="G2399" t="s">
        <v>462</v>
      </c>
    </row>
    <row r="2400" spans="1:7" x14ac:dyDescent="0.3">
      <c r="A2400">
        <v>2398</v>
      </c>
      <c r="B2400">
        <v>2023</v>
      </c>
      <c r="C2400">
        <v>11</v>
      </c>
      <c r="E2400" s="40">
        <v>170397351.73281899</v>
      </c>
      <c r="F2400" s="34">
        <v>166.020265099086</v>
      </c>
      <c r="G2400" t="s">
        <v>462</v>
      </c>
    </row>
    <row r="2401" spans="1:7" x14ac:dyDescent="0.3">
      <c r="A2401">
        <v>2399</v>
      </c>
      <c r="B2401">
        <v>2023</v>
      </c>
      <c r="C2401">
        <v>11</v>
      </c>
      <c r="D2401" t="s">
        <v>514</v>
      </c>
      <c r="E2401" s="40">
        <v>892140772.56039798</v>
      </c>
      <c r="F2401" s="34">
        <v>331.55859122599901</v>
      </c>
      <c r="G2401" t="s">
        <v>462</v>
      </c>
    </row>
    <row r="2402" spans="1:7" x14ac:dyDescent="0.3">
      <c r="A2402">
        <v>2400</v>
      </c>
      <c r="B2402">
        <v>2023</v>
      </c>
      <c r="C2402">
        <v>11</v>
      </c>
      <c r="D2402" t="s">
        <v>515</v>
      </c>
      <c r="E2402" s="40">
        <v>879882403.52739799</v>
      </c>
      <c r="F2402" s="34">
        <v>390.63793283460097</v>
      </c>
      <c r="G2402" t="s">
        <v>462</v>
      </c>
    </row>
    <row r="2403" spans="1:7" x14ac:dyDescent="0.3">
      <c r="A2403">
        <v>2401</v>
      </c>
      <c r="B2403">
        <v>2023</v>
      </c>
      <c r="C2403">
        <v>11</v>
      </c>
      <c r="D2403" t="s">
        <v>516</v>
      </c>
      <c r="E2403" s="40">
        <v>807895918.10077405</v>
      </c>
      <c r="F2403" s="34">
        <v>405.96170345443898</v>
      </c>
      <c r="G2403" t="s">
        <v>462</v>
      </c>
    </row>
    <row r="2404" spans="1:7" x14ac:dyDescent="0.3">
      <c r="A2404">
        <v>2402</v>
      </c>
      <c r="B2404">
        <v>2023</v>
      </c>
      <c r="C2404">
        <v>11</v>
      </c>
      <c r="D2404" t="s">
        <v>517</v>
      </c>
      <c r="E2404" s="40">
        <v>572891135.03383696</v>
      </c>
      <c r="F2404" s="34">
        <v>403.48485501835802</v>
      </c>
      <c r="G2404" t="s">
        <v>462</v>
      </c>
    </row>
    <row r="2405" spans="1:7" x14ac:dyDescent="0.3">
      <c r="A2405">
        <v>2403</v>
      </c>
      <c r="B2405">
        <v>2023</v>
      </c>
      <c r="C2405">
        <v>11</v>
      </c>
      <c r="D2405" t="s">
        <v>518</v>
      </c>
      <c r="E2405" s="40">
        <v>674208960.326653</v>
      </c>
      <c r="F2405" s="34">
        <v>504.33133353401598</v>
      </c>
      <c r="G2405" t="s">
        <v>462</v>
      </c>
    </row>
    <row r="2406" spans="1:7" x14ac:dyDescent="0.3">
      <c r="A2406">
        <v>2404</v>
      </c>
      <c r="B2406">
        <v>2023</v>
      </c>
      <c r="C2406">
        <v>11</v>
      </c>
      <c r="D2406" t="s">
        <v>519</v>
      </c>
      <c r="E2406" s="40">
        <v>6302144122.2382202</v>
      </c>
      <c r="F2406" s="34">
        <v>342.89016216175003</v>
      </c>
      <c r="G2406" t="s">
        <v>462</v>
      </c>
    </row>
    <row r="2407" spans="1:7" x14ac:dyDescent="0.3">
      <c r="A2407">
        <v>2405</v>
      </c>
      <c r="B2407">
        <v>2023</v>
      </c>
      <c r="C2407">
        <v>11</v>
      </c>
      <c r="D2407" t="s">
        <v>520</v>
      </c>
      <c r="E2407" s="40">
        <v>7349764963.0592299</v>
      </c>
      <c r="F2407" s="34">
        <v>395.62486701742199</v>
      </c>
      <c r="G2407" t="s">
        <v>462</v>
      </c>
    </row>
    <row r="2408" spans="1:7" x14ac:dyDescent="0.3">
      <c r="A2408">
        <v>2406</v>
      </c>
      <c r="B2408">
        <v>2023</v>
      </c>
      <c r="C2408">
        <v>11</v>
      </c>
      <c r="D2408" t="s">
        <v>521</v>
      </c>
      <c r="E2408" s="40">
        <v>2807295723.03092</v>
      </c>
      <c r="F2408" s="34">
        <v>307.40350469859601</v>
      </c>
      <c r="G2408" t="s">
        <v>462</v>
      </c>
    </row>
    <row r="2409" spans="1:7" x14ac:dyDescent="0.3">
      <c r="A2409">
        <v>2407</v>
      </c>
      <c r="B2409">
        <v>2023</v>
      </c>
      <c r="C2409">
        <v>11</v>
      </c>
      <c r="D2409" t="s">
        <v>522</v>
      </c>
      <c r="E2409" s="40">
        <v>788418057.77379298</v>
      </c>
      <c r="F2409" s="34">
        <v>470.40740989617098</v>
      </c>
      <c r="G2409" t="s">
        <v>462</v>
      </c>
    </row>
    <row r="2410" spans="1:7" x14ac:dyDescent="0.3">
      <c r="A2410">
        <v>2408</v>
      </c>
      <c r="B2410">
        <v>2023</v>
      </c>
      <c r="C2410">
        <v>11</v>
      </c>
      <c r="D2410" t="s">
        <v>523</v>
      </c>
      <c r="E2410" s="40">
        <v>6157060053.8993101</v>
      </c>
      <c r="F2410" s="34">
        <v>358.03769248017801</v>
      </c>
      <c r="G2410" t="s">
        <v>462</v>
      </c>
    </row>
    <row r="2411" spans="1:7" x14ac:dyDescent="0.3">
      <c r="A2411">
        <v>2409</v>
      </c>
      <c r="B2411">
        <v>2023</v>
      </c>
      <c r="C2411">
        <v>11</v>
      </c>
      <c r="D2411" t="s">
        <v>524</v>
      </c>
      <c r="E2411" s="40">
        <v>1712578914.74523</v>
      </c>
      <c r="F2411" s="34">
        <v>528.99562755999204</v>
      </c>
      <c r="G2411" t="s">
        <v>462</v>
      </c>
    </row>
    <row r="2412" spans="1:7" x14ac:dyDescent="0.3">
      <c r="A2412">
        <v>2410</v>
      </c>
      <c r="B2412">
        <v>2023</v>
      </c>
      <c r="C2412">
        <v>11</v>
      </c>
      <c r="D2412" t="s">
        <v>525</v>
      </c>
      <c r="E2412" s="40">
        <v>1304389226.7879901</v>
      </c>
      <c r="F2412" s="34">
        <v>655.146224980488</v>
      </c>
      <c r="G2412" t="s">
        <v>462</v>
      </c>
    </row>
    <row r="2413" spans="1:7" x14ac:dyDescent="0.3">
      <c r="A2413">
        <v>2411</v>
      </c>
      <c r="B2413">
        <v>2023</v>
      </c>
      <c r="C2413">
        <v>11</v>
      </c>
      <c r="D2413" t="s">
        <v>526</v>
      </c>
      <c r="E2413" s="40">
        <v>1050405127.63638</v>
      </c>
      <c r="F2413" s="34">
        <v>561.69512609414801</v>
      </c>
      <c r="G2413" t="s">
        <v>462</v>
      </c>
    </row>
    <row r="2414" spans="1:7" x14ac:dyDescent="0.3">
      <c r="A2414">
        <v>2412</v>
      </c>
      <c r="B2414">
        <v>2023</v>
      </c>
      <c r="C2414">
        <v>11</v>
      </c>
      <c r="D2414" t="s">
        <v>527</v>
      </c>
      <c r="E2414" s="40">
        <v>4109588598.75948</v>
      </c>
      <c r="F2414" s="34">
        <v>537.62773809562395</v>
      </c>
      <c r="G2414" t="s">
        <v>462</v>
      </c>
    </row>
    <row r="2415" spans="1:7" x14ac:dyDescent="0.3">
      <c r="A2415">
        <v>2413</v>
      </c>
      <c r="B2415">
        <v>2023</v>
      </c>
      <c r="C2415">
        <v>11</v>
      </c>
      <c r="D2415" t="s">
        <v>528</v>
      </c>
      <c r="E2415" s="40">
        <v>187712077.197236</v>
      </c>
      <c r="F2415" s="34">
        <v>595.47238257730999</v>
      </c>
      <c r="G2415" t="s">
        <v>462</v>
      </c>
    </row>
    <row r="2416" spans="1:7" x14ac:dyDescent="0.3">
      <c r="A2416">
        <v>2414</v>
      </c>
      <c r="B2416">
        <v>2023</v>
      </c>
      <c r="C2416">
        <v>12</v>
      </c>
      <c r="D2416" t="s">
        <v>495</v>
      </c>
      <c r="E2416" s="40">
        <v>538829451.73819995</v>
      </c>
      <c r="F2416" s="34">
        <v>84.683307852511106</v>
      </c>
      <c r="G2416" t="s">
        <v>462</v>
      </c>
    </row>
    <row r="2417" spans="1:7" x14ac:dyDescent="0.3">
      <c r="A2417">
        <v>2415</v>
      </c>
      <c r="B2417">
        <v>2023</v>
      </c>
      <c r="C2417">
        <v>12</v>
      </c>
      <c r="D2417" t="s">
        <v>496</v>
      </c>
      <c r="E2417" s="40">
        <v>329669436.07159501</v>
      </c>
      <c r="F2417" s="34">
        <v>69.637943094246097</v>
      </c>
      <c r="G2417" t="s">
        <v>462</v>
      </c>
    </row>
    <row r="2418" spans="1:7" x14ac:dyDescent="0.3">
      <c r="A2418">
        <v>2416</v>
      </c>
      <c r="B2418">
        <v>2023</v>
      </c>
      <c r="C2418">
        <v>12</v>
      </c>
      <c r="D2418" t="s">
        <v>497</v>
      </c>
      <c r="E2418" s="40">
        <v>477600716.67271</v>
      </c>
      <c r="F2418" s="34">
        <v>70.984626964714906</v>
      </c>
      <c r="G2418" t="s">
        <v>462</v>
      </c>
    </row>
    <row r="2419" spans="1:7" x14ac:dyDescent="0.3">
      <c r="A2419">
        <v>2417</v>
      </c>
      <c r="B2419">
        <v>2023</v>
      </c>
      <c r="C2419">
        <v>12</v>
      </c>
      <c r="D2419" t="s">
        <v>498</v>
      </c>
      <c r="E2419" s="40">
        <v>257796283.745581</v>
      </c>
      <c r="F2419" s="34">
        <v>67.398347169590807</v>
      </c>
      <c r="G2419" t="s">
        <v>462</v>
      </c>
    </row>
    <row r="2420" spans="1:7" x14ac:dyDescent="0.3">
      <c r="A2420">
        <v>2418</v>
      </c>
      <c r="B2420">
        <v>2023</v>
      </c>
      <c r="C2420">
        <v>12</v>
      </c>
      <c r="D2420" t="s">
        <v>499</v>
      </c>
      <c r="E2420" s="40">
        <v>833128860.04000998</v>
      </c>
      <c r="F2420" s="34">
        <v>67.717757849243498</v>
      </c>
      <c r="G2420" t="s">
        <v>462</v>
      </c>
    </row>
    <row r="2421" spans="1:7" x14ac:dyDescent="0.3">
      <c r="A2421">
        <v>2419</v>
      </c>
      <c r="B2421">
        <v>2023</v>
      </c>
      <c r="C2421">
        <v>12</v>
      </c>
      <c r="D2421" t="s">
        <v>500</v>
      </c>
      <c r="E2421" s="40">
        <v>700835369.21509898</v>
      </c>
      <c r="F2421" s="34">
        <v>55.939414033066299</v>
      </c>
      <c r="G2421" t="s">
        <v>462</v>
      </c>
    </row>
    <row r="2422" spans="1:7" x14ac:dyDescent="0.3">
      <c r="A2422">
        <v>2420</v>
      </c>
      <c r="B2422">
        <v>2023</v>
      </c>
      <c r="C2422">
        <v>12</v>
      </c>
      <c r="D2422" t="s">
        <v>501</v>
      </c>
      <c r="E2422" s="40">
        <v>1795071606.8408</v>
      </c>
      <c r="F2422" s="34">
        <v>60.485991803459598</v>
      </c>
      <c r="G2422" t="s">
        <v>462</v>
      </c>
    </row>
    <row r="2423" spans="1:7" x14ac:dyDescent="0.3">
      <c r="A2423">
        <v>2421</v>
      </c>
      <c r="B2423">
        <v>2023</v>
      </c>
      <c r="C2423">
        <v>12</v>
      </c>
      <c r="D2423" t="s">
        <v>502</v>
      </c>
      <c r="E2423" s="40">
        <v>10046150688.1397</v>
      </c>
      <c r="F2423" s="34">
        <v>66.806498486986001</v>
      </c>
      <c r="G2423" t="s">
        <v>462</v>
      </c>
    </row>
    <row r="2424" spans="1:7" x14ac:dyDescent="0.3">
      <c r="A2424">
        <v>2422</v>
      </c>
      <c r="B2424">
        <v>2023</v>
      </c>
      <c r="C2424">
        <v>12</v>
      </c>
      <c r="D2424" t="s">
        <v>503</v>
      </c>
      <c r="E2424" s="40">
        <v>3161364612.4783401</v>
      </c>
      <c r="F2424" s="34">
        <v>55.949634500330397</v>
      </c>
      <c r="G2424" t="s">
        <v>462</v>
      </c>
    </row>
    <row r="2425" spans="1:7" x14ac:dyDescent="0.3">
      <c r="A2425">
        <v>2423</v>
      </c>
      <c r="B2425">
        <v>2023</v>
      </c>
      <c r="C2425">
        <v>12</v>
      </c>
      <c r="D2425" t="s">
        <v>504</v>
      </c>
      <c r="E2425" s="40">
        <v>314580284.56420898</v>
      </c>
      <c r="F2425" s="34">
        <v>80.230939551583603</v>
      </c>
      <c r="G2425" t="s">
        <v>462</v>
      </c>
    </row>
    <row r="2426" spans="1:7" x14ac:dyDescent="0.3">
      <c r="A2426">
        <v>2424</v>
      </c>
      <c r="B2426">
        <v>2023</v>
      </c>
      <c r="C2426">
        <v>12</v>
      </c>
      <c r="D2426" t="s">
        <v>505</v>
      </c>
      <c r="E2426" s="40">
        <v>396913777.44862098</v>
      </c>
      <c r="F2426" s="34">
        <v>68.439364355435202</v>
      </c>
      <c r="G2426" t="s">
        <v>462</v>
      </c>
    </row>
    <row r="2427" spans="1:7" x14ac:dyDescent="0.3">
      <c r="A2427">
        <v>2425</v>
      </c>
      <c r="B2427">
        <v>2023</v>
      </c>
      <c r="C2427">
        <v>12</v>
      </c>
      <c r="D2427" t="s">
        <v>506</v>
      </c>
      <c r="E2427" s="40">
        <v>811283882.05878198</v>
      </c>
      <c r="F2427" s="34">
        <v>61.7971622367671</v>
      </c>
      <c r="G2427" t="s">
        <v>462</v>
      </c>
    </row>
    <row r="2428" spans="1:7" x14ac:dyDescent="0.3">
      <c r="A2428">
        <v>2426</v>
      </c>
      <c r="B2428">
        <v>2023</v>
      </c>
      <c r="C2428">
        <v>12</v>
      </c>
      <c r="D2428" t="s">
        <v>507</v>
      </c>
      <c r="E2428" s="40">
        <v>827356563.50408602</v>
      </c>
      <c r="F2428" s="34">
        <v>72.196585114154104</v>
      </c>
      <c r="G2428" t="s">
        <v>462</v>
      </c>
    </row>
    <row r="2429" spans="1:7" x14ac:dyDescent="0.3">
      <c r="A2429">
        <v>2427</v>
      </c>
      <c r="B2429">
        <v>2023</v>
      </c>
      <c r="C2429">
        <v>12</v>
      </c>
      <c r="D2429" t="s">
        <v>508</v>
      </c>
      <c r="E2429" s="40">
        <v>4220946584.3996902</v>
      </c>
      <c r="F2429" s="34">
        <v>112.827758863817</v>
      </c>
      <c r="G2429" t="s">
        <v>462</v>
      </c>
    </row>
    <row r="2430" spans="1:7" x14ac:dyDescent="0.3">
      <c r="A2430">
        <v>2428</v>
      </c>
      <c r="B2430">
        <v>2023</v>
      </c>
      <c r="C2430">
        <v>12</v>
      </c>
      <c r="D2430" t="s">
        <v>509</v>
      </c>
      <c r="E2430" s="40">
        <v>2959607197.2367201</v>
      </c>
      <c r="F2430" s="34">
        <v>246.92292428682001</v>
      </c>
      <c r="G2430" t="s">
        <v>462</v>
      </c>
    </row>
    <row r="2431" spans="1:7" x14ac:dyDescent="0.3">
      <c r="A2431">
        <v>2429</v>
      </c>
      <c r="B2431">
        <v>2023</v>
      </c>
      <c r="C2431">
        <v>12</v>
      </c>
      <c r="D2431" t="s">
        <v>511</v>
      </c>
      <c r="E2431" s="40">
        <v>2510603854.2291598</v>
      </c>
      <c r="F2431" s="34">
        <v>161.220539481331</v>
      </c>
      <c r="G2431" t="s">
        <v>462</v>
      </c>
    </row>
    <row r="2432" spans="1:7" x14ac:dyDescent="0.3">
      <c r="A2432">
        <v>2430</v>
      </c>
      <c r="B2432">
        <v>2023</v>
      </c>
      <c r="C2432">
        <v>12</v>
      </c>
      <c r="D2432" t="s">
        <v>512</v>
      </c>
      <c r="E2432" s="40">
        <v>926083821.65156698</v>
      </c>
      <c r="F2432" s="34">
        <v>148.187109304854</v>
      </c>
      <c r="G2432" t="s">
        <v>462</v>
      </c>
    </row>
    <row r="2433" spans="1:7" x14ac:dyDescent="0.3">
      <c r="A2433">
        <v>2431</v>
      </c>
      <c r="B2433">
        <v>2023</v>
      </c>
      <c r="C2433">
        <v>12</v>
      </c>
      <c r="D2433" t="s">
        <v>513</v>
      </c>
      <c r="E2433" s="40">
        <v>632285103.81478095</v>
      </c>
      <c r="F2433" s="34">
        <v>183.212029843419</v>
      </c>
      <c r="G2433" t="s">
        <v>462</v>
      </c>
    </row>
    <row r="2434" spans="1:7" x14ac:dyDescent="0.3">
      <c r="A2434">
        <v>2432</v>
      </c>
      <c r="B2434">
        <v>2023</v>
      </c>
      <c r="C2434">
        <v>12</v>
      </c>
      <c r="E2434" s="40">
        <v>170397351.73281899</v>
      </c>
      <c r="F2434" s="34">
        <v>47.980436111129002</v>
      </c>
      <c r="G2434" t="s">
        <v>462</v>
      </c>
    </row>
    <row r="2435" spans="1:7" x14ac:dyDescent="0.3">
      <c r="A2435">
        <v>2433</v>
      </c>
      <c r="B2435">
        <v>2023</v>
      </c>
      <c r="C2435">
        <v>12</v>
      </c>
      <c r="D2435" t="s">
        <v>514</v>
      </c>
      <c r="E2435" s="40">
        <v>892140772.56039798</v>
      </c>
      <c r="F2435" s="34">
        <v>64.766694736197906</v>
      </c>
      <c r="G2435" t="s">
        <v>462</v>
      </c>
    </row>
    <row r="2436" spans="1:7" x14ac:dyDescent="0.3">
      <c r="A2436">
        <v>2434</v>
      </c>
      <c r="B2436">
        <v>2023</v>
      </c>
      <c r="C2436">
        <v>12</v>
      </c>
      <c r="D2436" t="s">
        <v>515</v>
      </c>
      <c r="E2436" s="40">
        <v>879882403.52739799</v>
      </c>
      <c r="F2436" s="34">
        <v>80.445760438502404</v>
      </c>
      <c r="G2436" t="s">
        <v>462</v>
      </c>
    </row>
    <row r="2437" spans="1:7" x14ac:dyDescent="0.3">
      <c r="A2437">
        <v>2435</v>
      </c>
      <c r="B2437">
        <v>2023</v>
      </c>
      <c r="C2437">
        <v>12</v>
      </c>
      <c r="D2437" t="s">
        <v>516</v>
      </c>
      <c r="E2437" s="40">
        <v>807895918.10077405</v>
      </c>
      <c r="F2437" s="34">
        <v>89.857060255041205</v>
      </c>
      <c r="G2437" t="s">
        <v>462</v>
      </c>
    </row>
    <row r="2438" spans="1:7" x14ac:dyDescent="0.3">
      <c r="A2438">
        <v>2436</v>
      </c>
      <c r="B2438">
        <v>2023</v>
      </c>
      <c r="C2438">
        <v>12</v>
      </c>
      <c r="D2438" t="s">
        <v>517</v>
      </c>
      <c r="E2438" s="40">
        <v>572891135.03383696</v>
      </c>
      <c r="F2438" s="34">
        <v>90.9253895818687</v>
      </c>
      <c r="G2438" t="s">
        <v>462</v>
      </c>
    </row>
    <row r="2439" spans="1:7" x14ac:dyDescent="0.3">
      <c r="A2439">
        <v>2437</v>
      </c>
      <c r="B2439">
        <v>2023</v>
      </c>
      <c r="C2439">
        <v>12</v>
      </c>
      <c r="D2439" t="s">
        <v>518</v>
      </c>
      <c r="E2439" s="40">
        <v>674208960.326653</v>
      </c>
      <c r="F2439" s="34">
        <v>100.607754796384</v>
      </c>
      <c r="G2439" t="s">
        <v>462</v>
      </c>
    </row>
    <row r="2440" spans="1:7" x14ac:dyDescent="0.3">
      <c r="A2440">
        <v>2438</v>
      </c>
      <c r="B2440">
        <v>2023</v>
      </c>
      <c r="C2440">
        <v>12</v>
      </c>
      <c r="D2440" t="s">
        <v>519</v>
      </c>
      <c r="E2440" s="40">
        <v>6302144122.2382202</v>
      </c>
      <c r="F2440" s="34">
        <v>108.37821853625999</v>
      </c>
      <c r="G2440" t="s">
        <v>462</v>
      </c>
    </row>
    <row r="2441" spans="1:7" x14ac:dyDescent="0.3">
      <c r="A2441">
        <v>2439</v>
      </c>
      <c r="B2441">
        <v>2023</v>
      </c>
      <c r="C2441">
        <v>12</v>
      </c>
      <c r="D2441" t="s">
        <v>520</v>
      </c>
      <c r="E2441" s="40">
        <v>7349764963.0592299</v>
      </c>
      <c r="F2441" s="34">
        <v>157.70774313023699</v>
      </c>
      <c r="G2441" t="s">
        <v>462</v>
      </c>
    </row>
    <row r="2442" spans="1:7" x14ac:dyDescent="0.3">
      <c r="A2442">
        <v>2440</v>
      </c>
      <c r="B2442">
        <v>2023</v>
      </c>
      <c r="C2442">
        <v>12</v>
      </c>
      <c r="D2442" t="s">
        <v>521</v>
      </c>
      <c r="E2442" s="40">
        <v>2807295723.03092</v>
      </c>
      <c r="F2442" s="34">
        <v>102.92460239482401</v>
      </c>
      <c r="G2442" t="s">
        <v>462</v>
      </c>
    </row>
    <row r="2443" spans="1:7" x14ac:dyDescent="0.3">
      <c r="A2443">
        <v>2441</v>
      </c>
      <c r="B2443">
        <v>2023</v>
      </c>
      <c r="C2443">
        <v>12</v>
      </c>
      <c r="D2443" t="s">
        <v>522</v>
      </c>
      <c r="E2443" s="40">
        <v>788418057.77379298</v>
      </c>
      <c r="F2443" s="34">
        <v>105.314007053008</v>
      </c>
      <c r="G2443" t="s">
        <v>462</v>
      </c>
    </row>
    <row r="2444" spans="1:7" x14ac:dyDescent="0.3">
      <c r="A2444">
        <v>2442</v>
      </c>
      <c r="B2444">
        <v>2023</v>
      </c>
      <c r="C2444">
        <v>12</v>
      </c>
      <c r="D2444" t="s">
        <v>523</v>
      </c>
      <c r="E2444" s="40">
        <v>6157060053.8993101</v>
      </c>
      <c r="F2444" s="34">
        <v>150.95646207996899</v>
      </c>
      <c r="G2444" t="s">
        <v>462</v>
      </c>
    </row>
    <row r="2445" spans="1:7" x14ac:dyDescent="0.3">
      <c r="A2445">
        <v>2443</v>
      </c>
      <c r="B2445">
        <v>2023</v>
      </c>
      <c r="C2445">
        <v>12</v>
      </c>
      <c r="D2445" t="s">
        <v>524</v>
      </c>
      <c r="E2445" s="40">
        <v>1712578914.74523</v>
      </c>
      <c r="F2445" s="34">
        <v>149.82567146840299</v>
      </c>
      <c r="G2445" t="s">
        <v>462</v>
      </c>
    </row>
    <row r="2446" spans="1:7" x14ac:dyDescent="0.3">
      <c r="A2446">
        <v>2444</v>
      </c>
      <c r="B2446">
        <v>2023</v>
      </c>
      <c r="C2446">
        <v>12</v>
      </c>
      <c r="D2446" t="s">
        <v>525</v>
      </c>
      <c r="E2446" s="40">
        <v>1304389226.7879901</v>
      </c>
      <c r="F2446" s="34">
        <v>126.850044672202</v>
      </c>
      <c r="G2446" t="s">
        <v>462</v>
      </c>
    </row>
    <row r="2447" spans="1:7" x14ac:dyDescent="0.3">
      <c r="A2447">
        <v>2445</v>
      </c>
      <c r="B2447">
        <v>2023</v>
      </c>
      <c r="C2447">
        <v>12</v>
      </c>
      <c r="D2447" t="s">
        <v>526</v>
      </c>
      <c r="E2447" s="40">
        <v>1050405127.63638</v>
      </c>
      <c r="F2447" s="34">
        <v>145.339158228142</v>
      </c>
      <c r="G2447" t="s">
        <v>462</v>
      </c>
    </row>
    <row r="2448" spans="1:7" x14ac:dyDescent="0.3">
      <c r="A2448">
        <v>2446</v>
      </c>
      <c r="B2448">
        <v>2023</v>
      </c>
      <c r="C2448">
        <v>12</v>
      </c>
      <c r="D2448" t="s">
        <v>527</v>
      </c>
      <c r="E2448" s="40">
        <v>4109588598.75948</v>
      </c>
      <c r="F2448" s="34">
        <v>130.46940278181299</v>
      </c>
      <c r="G2448" t="s">
        <v>462</v>
      </c>
    </row>
    <row r="2449" spans="1:7" x14ac:dyDescent="0.3">
      <c r="A2449">
        <v>2447</v>
      </c>
      <c r="B2449">
        <v>2023</v>
      </c>
      <c r="C2449">
        <v>12</v>
      </c>
      <c r="D2449" t="s">
        <v>528</v>
      </c>
      <c r="E2449" s="40">
        <v>187712077.197236</v>
      </c>
      <c r="F2449" s="34">
        <v>107.552562524579</v>
      </c>
      <c r="G2449" t="s">
        <v>462</v>
      </c>
    </row>
    <row r="2450" spans="1:7" x14ac:dyDescent="0.3">
      <c r="A2450">
        <v>2448</v>
      </c>
      <c r="B2450">
        <v>2024</v>
      </c>
      <c r="C2450">
        <v>1</v>
      </c>
      <c r="D2450" t="s">
        <v>495</v>
      </c>
      <c r="E2450" s="40">
        <v>538829451.73819995</v>
      </c>
      <c r="F2450" s="34">
        <v>173.73278585576901</v>
      </c>
      <c r="G2450" t="s">
        <v>462</v>
      </c>
    </row>
    <row r="2451" spans="1:7" x14ac:dyDescent="0.3">
      <c r="A2451">
        <v>2449</v>
      </c>
      <c r="B2451">
        <v>2024</v>
      </c>
      <c r="C2451">
        <v>1</v>
      </c>
      <c r="D2451" t="s">
        <v>496</v>
      </c>
      <c r="E2451" s="40">
        <v>329669436.07159501</v>
      </c>
      <c r="F2451" s="34">
        <v>129.39121222417899</v>
      </c>
      <c r="G2451" t="s">
        <v>462</v>
      </c>
    </row>
    <row r="2452" spans="1:7" x14ac:dyDescent="0.3">
      <c r="A2452">
        <v>2450</v>
      </c>
      <c r="B2452">
        <v>2024</v>
      </c>
      <c r="C2452">
        <v>1</v>
      </c>
      <c r="D2452" t="s">
        <v>497</v>
      </c>
      <c r="E2452" s="40">
        <v>477600716.67271</v>
      </c>
      <c r="F2452" s="34">
        <v>141.693734248119</v>
      </c>
      <c r="G2452" t="s">
        <v>462</v>
      </c>
    </row>
    <row r="2453" spans="1:7" x14ac:dyDescent="0.3">
      <c r="A2453">
        <v>2451</v>
      </c>
      <c r="B2453">
        <v>2024</v>
      </c>
      <c r="C2453">
        <v>1</v>
      </c>
      <c r="D2453" t="s">
        <v>498</v>
      </c>
      <c r="E2453" s="40">
        <v>257796283.745581</v>
      </c>
      <c r="F2453" s="34">
        <v>130.93797142431399</v>
      </c>
      <c r="G2453" t="s">
        <v>462</v>
      </c>
    </row>
    <row r="2454" spans="1:7" x14ac:dyDescent="0.3">
      <c r="A2454">
        <v>2452</v>
      </c>
      <c r="B2454">
        <v>2024</v>
      </c>
      <c r="C2454">
        <v>1</v>
      </c>
      <c r="D2454" t="s">
        <v>499</v>
      </c>
      <c r="E2454" s="40">
        <v>833128860.04000998</v>
      </c>
      <c r="F2454" s="34">
        <v>148.39937904328301</v>
      </c>
      <c r="G2454" t="s">
        <v>462</v>
      </c>
    </row>
    <row r="2455" spans="1:7" x14ac:dyDescent="0.3">
      <c r="A2455">
        <v>2453</v>
      </c>
      <c r="B2455">
        <v>2024</v>
      </c>
      <c r="C2455">
        <v>1</v>
      </c>
      <c r="D2455" t="s">
        <v>500</v>
      </c>
      <c r="E2455" s="40">
        <v>700835369.21509898</v>
      </c>
      <c r="F2455" s="34">
        <v>148.064025200332</v>
      </c>
      <c r="G2455" t="s">
        <v>462</v>
      </c>
    </row>
    <row r="2456" spans="1:7" x14ac:dyDescent="0.3">
      <c r="A2456">
        <v>2454</v>
      </c>
      <c r="B2456">
        <v>2024</v>
      </c>
      <c r="C2456">
        <v>1</v>
      </c>
      <c r="D2456" t="s">
        <v>501</v>
      </c>
      <c r="E2456" s="40">
        <v>1795071606.8408</v>
      </c>
      <c r="F2456" s="34">
        <v>110.156243311316</v>
      </c>
      <c r="G2456" t="s">
        <v>462</v>
      </c>
    </row>
    <row r="2457" spans="1:7" x14ac:dyDescent="0.3">
      <c r="A2457">
        <v>2455</v>
      </c>
      <c r="B2457">
        <v>2024</v>
      </c>
      <c r="C2457">
        <v>1</v>
      </c>
      <c r="D2457" t="s">
        <v>502</v>
      </c>
      <c r="E2457" s="40">
        <v>10046150688.1397</v>
      </c>
      <c r="F2457" s="34">
        <v>85.321355516010897</v>
      </c>
      <c r="G2457" t="s">
        <v>462</v>
      </c>
    </row>
    <row r="2458" spans="1:7" x14ac:dyDescent="0.3">
      <c r="A2458">
        <v>2456</v>
      </c>
      <c r="B2458">
        <v>2024</v>
      </c>
      <c r="C2458">
        <v>1</v>
      </c>
      <c r="D2458" t="s">
        <v>503</v>
      </c>
      <c r="E2458" s="40">
        <v>3161364612.4783401</v>
      </c>
      <c r="F2458" s="34">
        <v>109.86932571628201</v>
      </c>
      <c r="G2458" t="s">
        <v>462</v>
      </c>
    </row>
    <row r="2459" spans="1:7" x14ac:dyDescent="0.3">
      <c r="A2459">
        <v>2457</v>
      </c>
      <c r="B2459">
        <v>2024</v>
      </c>
      <c r="C2459">
        <v>1</v>
      </c>
      <c r="D2459" t="s">
        <v>504</v>
      </c>
      <c r="E2459" s="40">
        <v>314580284.56420898</v>
      </c>
      <c r="F2459" s="34">
        <v>141.681396934291</v>
      </c>
      <c r="G2459" t="s">
        <v>462</v>
      </c>
    </row>
    <row r="2460" spans="1:7" x14ac:dyDescent="0.3">
      <c r="A2460">
        <v>2458</v>
      </c>
      <c r="B2460">
        <v>2024</v>
      </c>
      <c r="C2460">
        <v>1</v>
      </c>
      <c r="D2460" t="s">
        <v>505</v>
      </c>
      <c r="E2460" s="40">
        <v>396913777.44862098</v>
      </c>
      <c r="F2460" s="34">
        <v>129.352555330455</v>
      </c>
      <c r="G2460" t="s">
        <v>462</v>
      </c>
    </row>
    <row r="2461" spans="1:7" x14ac:dyDescent="0.3">
      <c r="A2461">
        <v>2459</v>
      </c>
      <c r="B2461">
        <v>2024</v>
      </c>
      <c r="C2461">
        <v>1</v>
      </c>
      <c r="D2461" t="s">
        <v>506</v>
      </c>
      <c r="E2461" s="40">
        <v>811283882.05878198</v>
      </c>
      <c r="F2461" s="34">
        <v>100.367172882773</v>
      </c>
      <c r="G2461" t="s">
        <v>462</v>
      </c>
    </row>
    <row r="2462" spans="1:7" x14ac:dyDescent="0.3">
      <c r="A2462">
        <v>2460</v>
      </c>
      <c r="B2462">
        <v>2024</v>
      </c>
      <c r="C2462">
        <v>1</v>
      </c>
      <c r="D2462" t="s">
        <v>507</v>
      </c>
      <c r="E2462" s="40">
        <v>827356563.50408602</v>
      </c>
      <c r="F2462" s="34">
        <v>63.377849683872</v>
      </c>
      <c r="G2462" t="s">
        <v>462</v>
      </c>
    </row>
    <row r="2463" spans="1:7" x14ac:dyDescent="0.3">
      <c r="A2463">
        <v>2461</v>
      </c>
      <c r="B2463">
        <v>2024</v>
      </c>
      <c r="C2463">
        <v>1</v>
      </c>
      <c r="D2463" t="s">
        <v>508</v>
      </c>
      <c r="E2463" s="40">
        <v>4220946584.3996902</v>
      </c>
      <c r="F2463" s="34">
        <v>37.830795924676799</v>
      </c>
      <c r="G2463" t="s">
        <v>462</v>
      </c>
    </row>
    <row r="2464" spans="1:7" x14ac:dyDescent="0.3">
      <c r="A2464">
        <v>2462</v>
      </c>
      <c r="B2464">
        <v>2024</v>
      </c>
      <c r="C2464">
        <v>1</v>
      </c>
      <c r="D2464" t="s">
        <v>509</v>
      </c>
      <c r="E2464" s="40">
        <v>2959607197.2367201</v>
      </c>
      <c r="F2464" s="34">
        <v>16.1185452323943</v>
      </c>
      <c r="G2464" t="s">
        <v>462</v>
      </c>
    </row>
    <row r="2465" spans="1:7" x14ac:dyDescent="0.3">
      <c r="A2465">
        <v>2463</v>
      </c>
      <c r="B2465">
        <v>2024</v>
      </c>
      <c r="C2465">
        <v>1</v>
      </c>
      <c r="D2465" t="s">
        <v>511</v>
      </c>
      <c r="E2465" s="40">
        <v>2510603854.2291598</v>
      </c>
      <c r="F2465" s="34">
        <v>13.5718241627973</v>
      </c>
      <c r="G2465" t="s">
        <v>462</v>
      </c>
    </row>
    <row r="2466" spans="1:7" x14ac:dyDescent="0.3">
      <c r="A2466">
        <v>2464</v>
      </c>
      <c r="B2466">
        <v>2024</v>
      </c>
      <c r="C2466">
        <v>1</v>
      </c>
      <c r="D2466" t="s">
        <v>512</v>
      </c>
      <c r="E2466" s="40">
        <v>926083821.65156698</v>
      </c>
      <c r="F2466" s="34">
        <v>28.085209586666299</v>
      </c>
      <c r="G2466" t="s">
        <v>462</v>
      </c>
    </row>
    <row r="2467" spans="1:7" x14ac:dyDescent="0.3">
      <c r="A2467">
        <v>2465</v>
      </c>
      <c r="B2467">
        <v>2024</v>
      </c>
      <c r="C2467">
        <v>1</v>
      </c>
      <c r="D2467" t="s">
        <v>513</v>
      </c>
      <c r="E2467" s="40">
        <v>632285103.81478095</v>
      </c>
      <c r="F2467" s="34">
        <v>13.1374502353281</v>
      </c>
      <c r="G2467" t="s">
        <v>462</v>
      </c>
    </row>
    <row r="2468" spans="1:7" x14ac:dyDescent="0.3">
      <c r="A2468">
        <v>2466</v>
      </c>
      <c r="B2468">
        <v>2024</v>
      </c>
      <c r="C2468">
        <v>1</v>
      </c>
      <c r="E2468" s="40">
        <v>170397351.73281899</v>
      </c>
      <c r="F2468" s="34">
        <v>87.568443011797498</v>
      </c>
      <c r="G2468" t="s">
        <v>462</v>
      </c>
    </row>
    <row r="2469" spans="1:7" x14ac:dyDescent="0.3">
      <c r="A2469">
        <v>2467</v>
      </c>
      <c r="B2469">
        <v>2024</v>
      </c>
      <c r="C2469">
        <v>1</v>
      </c>
      <c r="D2469" t="s">
        <v>514</v>
      </c>
      <c r="E2469" s="40">
        <v>892140772.56039798</v>
      </c>
      <c r="F2469" s="34">
        <v>126.115551886128</v>
      </c>
      <c r="G2469" t="s">
        <v>462</v>
      </c>
    </row>
    <row r="2470" spans="1:7" x14ac:dyDescent="0.3">
      <c r="A2470">
        <v>2468</v>
      </c>
      <c r="B2470">
        <v>2024</v>
      </c>
      <c r="C2470">
        <v>1</v>
      </c>
      <c r="D2470" t="s">
        <v>515</v>
      </c>
      <c r="E2470" s="40">
        <v>879882403.52739799</v>
      </c>
      <c r="F2470" s="34">
        <v>124.10266822827801</v>
      </c>
      <c r="G2470" t="s">
        <v>462</v>
      </c>
    </row>
    <row r="2471" spans="1:7" x14ac:dyDescent="0.3">
      <c r="A2471">
        <v>2469</v>
      </c>
      <c r="B2471">
        <v>2024</v>
      </c>
      <c r="C2471">
        <v>1</v>
      </c>
      <c r="D2471" t="s">
        <v>516</v>
      </c>
      <c r="E2471" s="40">
        <v>807895918.10077405</v>
      </c>
      <c r="F2471" s="34">
        <v>107.063399104247</v>
      </c>
      <c r="G2471" t="s">
        <v>462</v>
      </c>
    </row>
    <row r="2472" spans="1:7" x14ac:dyDescent="0.3">
      <c r="A2472">
        <v>2470</v>
      </c>
      <c r="B2472">
        <v>2024</v>
      </c>
      <c r="C2472">
        <v>1</v>
      </c>
      <c r="D2472" t="s">
        <v>517</v>
      </c>
      <c r="E2472" s="40">
        <v>572891135.03383696</v>
      </c>
      <c r="F2472" s="34">
        <v>70.701768943778106</v>
      </c>
      <c r="G2472" t="s">
        <v>462</v>
      </c>
    </row>
    <row r="2473" spans="1:7" x14ac:dyDescent="0.3">
      <c r="A2473">
        <v>2471</v>
      </c>
      <c r="B2473">
        <v>2024</v>
      </c>
      <c r="C2473">
        <v>1</v>
      </c>
      <c r="D2473" t="s">
        <v>518</v>
      </c>
      <c r="E2473" s="40">
        <v>674208960.326653</v>
      </c>
      <c r="F2473" s="34">
        <v>107.993598009756</v>
      </c>
      <c r="G2473" t="s">
        <v>462</v>
      </c>
    </row>
    <row r="2474" spans="1:7" x14ac:dyDescent="0.3">
      <c r="A2474">
        <v>2472</v>
      </c>
      <c r="B2474">
        <v>2024</v>
      </c>
      <c r="C2474">
        <v>1</v>
      </c>
      <c r="D2474" t="s">
        <v>519</v>
      </c>
      <c r="E2474" s="40">
        <v>6302144122.2382202</v>
      </c>
      <c r="F2474" s="34">
        <v>45.987719919011802</v>
      </c>
      <c r="G2474" t="s">
        <v>462</v>
      </c>
    </row>
    <row r="2475" spans="1:7" x14ac:dyDescent="0.3">
      <c r="A2475">
        <v>2473</v>
      </c>
      <c r="B2475">
        <v>2024</v>
      </c>
      <c r="C2475">
        <v>1</v>
      </c>
      <c r="D2475" t="s">
        <v>520</v>
      </c>
      <c r="E2475" s="40">
        <v>7349764963.0592299</v>
      </c>
      <c r="F2475" s="34">
        <v>19.430849306752901</v>
      </c>
      <c r="G2475" t="s">
        <v>462</v>
      </c>
    </row>
    <row r="2476" spans="1:7" x14ac:dyDescent="0.3">
      <c r="A2476">
        <v>2474</v>
      </c>
      <c r="B2476">
        <v>2024</v>
      </c>
      <c r="C2476">
        <v>1</v>
      </c>
      <c r="D2476" t="s">
        <v>521</v>
      </c>
      <c r="E2476" s="40">
        <v>2807295723.03092</v>
      </c>
      <c r="F2476" s="34">
        <v>54.801810872645603</v>
      </c>
      <c r="G2476" t="s">
        <v>462</v>
      </c>
    </row>
    <row r="2477" spans="1:7" x14ac:dyDescent="0.3">
      <c r="A2477">
        <v>2475</v>
      </c>
      <c r="B2477">
        <v>2024</v>
      </c>
      <c r="C2477">
        <v>1</v>
      </c>
      <c r="D2477" t="s">
        <v>522</v>
      </c>
      <c r="E2477" s="40">
        <v>788418057.77379298</v>
      </c>
      <c r="F2477" s="34">
        <v>9.7855610472059205</v>
      </c>
      <c r="G2477" t="s">
        <v>462</v>
      </c>
    </row>
    <row r="2478" spans="1:7" x14ac:dyDescent="0.3">
      <c r="A2478">
        <v>2476</v>
      </c>
      <c r="B2478">
        <v>2024</v>
      </c>
      <c r="C2478">
        <v>1</v>
      </c>
      <c r="D2478" t="s">
        <v>523</v>
      </c>
      <c r="E2478" s="40">
        <v>6157060053.8993101</v>
      </c>
      <c r="F2478" s="34">
        <v>35.280148703470203</v>
      </c>
      <c r="G2478" t="s">
        <v>462</v>
      </c>
    </row>
    <row r="2479" spans="1:7" x14ac:dyDescent="0.3">
      <c r="A2479">
        <v>2477</v>
      </c>
      <c r="B2479">
        <v>2024</v>
      </c>
      <c r="C2479">
        <v>1</v>
      </c>
      <c r="D2479" t="s">
        <v>524</v>
      </c>
      <c r="E2479" s="40">
        <v>1712578914.74523</v>
      </c>
      <c r="F2479" s="34">
        <v>20.5574316351466</v>
      </c>
      <c r="G2479" t="s">
        <v>462</v>
      </c>
    </row>
    <row r="2480" spans="1:7" x14ac:dyDescent="0.3">
      <c r="A2480">
        <v>2478</v>
      </c>
      <c r="B2480">
        <v>2024</v>
      </c>
      <c r="C2480">
        <v>1</v>
      </c>
      <c r="D2480" t="s">
        <v>525</v>
      </c>
      <c r="E2480" s="40">
        <v>1304389226.7879901</v>
      </c>
      <c r="F2480" s="34">
        <v>19.292869722089101</v>
      </c>
      <c r="G2480" t="s">
        <v>462</v>
      </c>
    </row>
    <row r="2481" spans="1:7" x14ac:dyDescent="0.3">
      <c r="A2481">
        <v>2479</v>
      </c>
      <c r="B2481">
        <v>2024</v>
      </c>
      <c r="C2481">
        <v>1</v>
      </c>
      <c r="D2481" t="s">
        <v>526</v>
      </c>
      <c r="E2481" s="40">
        <v>1050405127.63638</v>
      </c>
      <c r="F2481" s="34">
        <v>34.967869371319701</v>
      </c>
      <c r="G2481" t="s">
        <v>462</v>
      </c>
    </row>
    <row r="2482" spans="1:7" x14ac:dyDescent="0.3">
      <c r="A2482">
        <v>2480</v>
      </c>
      <c r="B2482">
        <v>2024</v>
      </c>
      <c r="C2482">
        <v>1</v>
      </c>
      <c r="D2482" t="s">
        <v>527</v>
      </c>
      <c r="E2482" s="40">
        <v>4109588598.75948</v>
      </c>
      <c r="F2482" s="34">
        <v>40.477788694252602</v>
      </c>
      <c r="G2482" t="s">
        <v>462</v>
      </c>
    </row>
    <row r="2483" spans="1:7" x14ac:dyDescent="0.3">
      <c r="A2483">
        <v>2481</v>
      </c>
      <c r="B2483">
        <v>2024</v>
      </c>
      <c r="C2483">
        <v>1</v>
      </c>
      <c r="D2483" t="s">
        <v>528</v>
      </c>
      <c r="E2483" s="40">
        <v>187712077.197236</v>
      </c>
      <c r="F2483" s="34">
        <v>23.972167148525401</v>
      </c>
      <c r="G2483" t="s">
        <v>462</v>
      </c>
    </row>
    <row r="2484" spans="1:7" x14ac:dyDescent="0.3">
      <c r="A2484">
        <v>2482</v>
      </c>
      <c r="B2484">
        <v>2024</v>
      </c>
      <c r="C2484">
        <v>2</v>
      </c>
      <c r="D2484" t="s">
        <v>495</v>
      </c>
      <c r="E2484" s="40">
        <v>538829451.73819995</v>
      </c>
      <c r="F2484" s="34">
        <v>61.555346293973699</v>
      </c>
      <c r="G2484" t="s">
        <v>462</v>
      </c>
    </row>
    <row r="2485" spans="1:7" x14ac:dyDescent="0.3">
      <c r="A2485">
        <v>2483</v>
      </c>
      <c r="B2485">
        <v>2024</v>
      </c>
      <c r="C2485">
        <v>2</v>
      </c>
      <c r="D2485" t="s">
        <v>496</v>
      </c>
      <c r="E2485" s="40">
        <v>329669436.07159501</v>
      </c>
      <c r="F2485" s="34">
        <v>43.436202367857</v>
      </c>
      <c r="G2485" t="s">
        <v>462</v>
      </c>
    </row>
    <row r="2486" spans="1:7" x14ac:dyDescent="0.3">
      <c r="A2486">
        <v>2484</v>
      </c>
      <c r="B2486">
        <v>2024</v>
      </c>
      <c r="C2486">
        <v>2</v>
      </c>
      <c r="D2486" t="s">
        <v>497</v>
      </c>
      <c r="E2486" s="40">
        <v>477600716.67271</v>
      </c>
      <c r="F2486" s="34">
        <v>42.746152209118002</v>
      </c>
      <c r="G2486" t="s">
        <v>462</v>
      </c>
    </row>
    <row r="2487" spans="1:7" x14ac:dyDescent="0.3">
      <c r="A2487">
        <v>2485</v>
      </c>
      <c r="B2487">
        <v>2024</v>
      </c>
      <c r="C2487">
        <v>2</v>
      </c>
      <c r="D2487" t="s">
        <v>498</v>
      </c>
      <c r="E2487" s="40">
        <v>257796283.745581</v>
      </c>
      <c r="F2487" s="34">
        <v>39.996228589193301</v>
      </c>
      <c r="G2487" t="s">
        <v>462</v>
      </c>
    </row>
    <row r="2488" spans="1:7" x14ac:dyDescent="0.3">
      <c r="A2488">
        <v>2486</v>
      </c>
      <c r="B2488">
        <v>2024</v>
      </c>
      <c r="C2488">
        <v>2</v>
      </c>
      <c r="D2488" t="s">
        <v>499</v>
      </c>
      <c r="E2488" s="40">
        <v>833128860.04000998</v>
      </c>
      <c r="F2488" s="34">
        <v>38.836653117692101</v>
      </c>
      <c r="G2488" t="s">
        <v>462</v>
      </c>
    </row>
    <row r="2489" spans="1:7" x14ac:dyDescent="0.3">
      <c r="A2489">
        <v>2487</v>
      </c>
      <c r="B2489">
        <v>2024</v>
      </c>
      <c r="C2489">
        <v>2</v>
      </c>
      <c r="D2489" t="s">
        <v>500</v>
      </c>
      <c r="E2489" s="40">
        <v>700835369.21509898</v>
      </c>
      <c r="F2489" s="34">
        <v>33.9911791409952</v>
      </c>
      <c r="G2489" t="s">
        <v>462</v>
      </c>
    </row>
    <row r="2490" spans="1:7" x14ac:dyDescent="0.3">
      <c r="A2490">
        <v>2488</v>
      </c>
      <c r="B2490">
        <v>2024</v>
      </c>
      <c r="C2490">
        <v>2</v>
      </c>
      <c r="D2490" t="s">
        <v>501</v>
      </c>
      <c r="E2490" s="40">
        <v>1795071606.8408</v>
      </c>
      <c r="F2490" s="34">
        <v>39.268590290283598</v>
      </c>
      <c r="G2490" t="s">
        <v>462</v>
      </c>
    </row>
    <row r="2491" spans="1:7" x14ac:dyDescent="0.3">
      <c r="A2491">
        <v>2489</v>
      </c>
      <c r="B2491">
        <v>2024</v>
      </c>
      <c r="C2491">
        <v>2</v>
      </c>
      <c r="D2491" t="s">
        <v>502</v>
      </c>
      <c r="E2491" s="40">
        <v>10046150688.1397</v>
      </c>
      <c r="F2491" s="34">
        <v>44.9356518469828</v>
      </c>
      <c r="G2491" t="s">
        <v>462</v>
      </c>
    </row>
    <row r="2492" spans="1:7" x14ac:dyDescent="0.3">
      <c r="A2492">
        <v>2490</v>
      </c>
      <c r="B2492">
        <v>2024</v>
      </c>
      <c r="C2492">
        <v>2</v>
      </c>
      <c r="D2492" t="s">
        <v>503</v>
      </c>
      <c r="E2492" s="40">
        <v>3161364612.4783401</v>
      </c>
      <c r="F2492" s="34">
        <v>61.336758794355497</v>
      </c>
      <c r="G2492" t="s">
        <v>462</v>
      </c>
    </row>
    <row r="2493" spans="1:7" x14ac:dyDescent="0.3">
      <c r="A2493">
        <v>2491</v>
      </c>
      <c r="B2493">
        <v>2024</v>
      </c>
      <c r="C2493">
        <v>2</v>
      </c>
      <c r="D2493" t="s">
        <v>504</v>
      </c>
      <c r="E2493" s="40">
        <v>314580284.56420898</v>
      </c>
      <c r="F2493" s="34">
        <v>48.666736311564499</v>
      </c>
      <c r="G2493" t="s">
        <v>462</v>
      </c>
    </row>
    <row r="2494" spans="1:7" x14ac:dyDescent="0.3">
      <c r="A2494">
        <v>2492</v>
      </c>
      <c r="B2494">
        <v>2024</v>
      </c>
      <c r="C2494">
        <v>2</v>
      </c>
      <c r="D2494" t="s">
        <v>505</v>
      </c>
      <c r="E2494" s="40">
        <v>396913777.44862098</v>
      </c>
      <c r="F2494" s="34">
        <v>42.859724397071602</v>
      </c>
      <c r="G2494" t="s">
        <v>462</v>
      </c>
    </row>
    <row r="2495" spans="1:7" x14ac:dyDescent="0.3">
      <c r="A2495">
        <v>2493</v>
      </c>
      <c r="B2495">
        <v>2024</v>
      </c>
      <c r="C2495">
        <v>2</v>
      </c>
      <c r="D2495" t="s">
        <v>506</v>
      </c>
      <c r="E2495" s="40">
        <v>811283882.05878198</v>
      </c>
      <c r="F2495" s="34">
        <v>30.881851622463699</v>
      </c>
      <c r="G2495" t="s">
        <v>462</v>
      </c>
    </row>
    <row r="2496" spans="1:7" x14ac:dyDescent="0.3">
      <c r="A2496">
        <v>2494</v>
      </c>
      <c r="B2496">
        <v>2024</v>
      </c>
      <c r="C2496">
        <v>2</v>
      </c>
      <c r="D2496" t="s">
        <v>507</v>
      </c>
      <c r="E2496" s="40">
        <v>827356563.50408602</v>
      </c>
      <c r="F2496" s="34">
        <v>29.503985943038099</v>
      </c>
      <c r="G2496" t="s">
        <v>462</v>
      </c>
    </row>
    <row r="2497" spans="1:7" x14ac:dyDescent="0.3">
      <c r="A2497">
        <v>2495</v>
      </c>
      <c r="B2497">
        <v>2024</v>
      </c>
      <c r="C2497">
        <v>2</v>
      </c>
      <c r="D2497" t="s">
        <v>508</v>
      </c>
      <c r="E2497" s="40">
        <v>4220946584.3996902</v>
      </c>
      <c r="F2497" s="34">
        <v>55.7188869448444</v>
      </c>
      <c r="G2497" t="s">
        <v>462</v>
      </c>
    </row>
    <row r="2498" spans="1:7" x14ac:dyDescent="0.3">
      <c r="A2498">
        <v>2496</v>
      </c>
      <c r="B2498">
        <v>2024</v>
      </c>
      <c r="C2498">
        <v>2</v>
      </c>
      <c r="D2498" t="s">
        <v>509</v>
      </c>
      <c r="E2498" s="40">
        <v>2959607197.2367201</v>
      </c>
      <c r="F2498" s="34">
        <v>6.6140304762911102</v>
      </c>
      <c r="G2498" t="s">
        <v>462</v>
      </c>
    </row>
    <row r="2499" spans="1:7" x14ac:dyDescent="0.3">
      <c r="A2499">
        <v>2497</v>
      </c>
      <c r="B2499">
        <v>2024</v>
      </c>
      <c r="C2499">
        <v>2</v>
      </c>
      <c r="D2499" t="s">
        <v>511</v>
      </c>
      <c r="E2499" s="40">
        <v>2510603854.2291598</v>
      </c>
      <c r="F2499" s="34">
        <v>14.9263696281745</v>
      </c>
      <c r="G2499" t="s">
        <v>462</v>
      </c>
    </row>
    <row r="2500" spans="1:7" x14ac:dyDescent="0.3">
      <c r="A2500">
        <v>2498</v>
      </c>
      <c r="B2500">
        <v>2024</v>
      </c>
      <c r="C2500">
        <v>2</v>
      </c>
      <c r="D2500" t="s">
        <v>512</v>
      </c>
      <c r="E2500" s="40">
        <v>926083821.65156698</v>
      </c>
      <c r="F2500" s="34">
        <v>44.099024179223797</v>
      </c>
      <c r="G2500" t="s">
        <v>462</v>
      </c>
    </row>
    <row r="2501" spans="1:7" x14ac:dyDescent="0.3">
      <c r="A2501">
        <v>2499</v>
      </c>
      <c r="B2501">
        <v>2024</v>
      </c>
      <c r="C2501">
        <v>2</v>
      </c>
      <c r="D2501" t="s">
        <v>513</v>
      </c>
      <c r="E2501" s="40">
        <v>632285103.81478095</v>
      </c>
      <c r="F2501" s="34">
        <v>5.1796816762229296</v>
      </c>
      <c r="G2501" t="s">
        <v>462</v>
      </c>
    </row>
    <row r="2502" spans="1:7" x14ac:dyDescent="0.3">
      <c r="A2502">
        <v>2500</v>
      </c>
      <c r="B2502">
        <v>2024</v>
      </c>
      <c r="C2502">
        <v>2</v>
      </c>
      <c r="E2502" s="40">
        <v>170397351.73281899</v>
      </c>
      <c r="F2502" s="34">
        <v>50.8313428082405</v>
      </c>
      <c r="G2502" t="s">
        <v>462</v>
      </c>
    </row>
    <row r="2503" spans="1:7" x14ac:dyDescent="0.3">
      <c r="A2503">
        <v>2501</v>
      </c>
      <c r="B2503">
        <v>2024</v>
      </c>
      <c r="C2503">
        <v>2</v>
      </c>
      <c r="D2503" t="s">
        <v>514</v>
      </c>
      <c r="E2503" s="40">
        <v>892140772.56039798</v>
      </c>
      <c r="F2503" s="34">
        <v>32.388495265900701</v>
      </c>
      <c r="G2503" t="s">
        <v>462</v>
      </c>
    </row>
    <row r="2504" spans="1:7" x14ac:dyDescent="0.3">
      <c r="A2504">
        <v>2502</v>
      </c>
      <c r="B2504">
        <v>2024</v>
      </c>
      <c r="C2504">
        <v>2</v>
      </c>
      <c r="D2504" t="s">
        <v>515</v>
      </c>
      <c r="E2504" s="40">
        <v>879882403.52739799</v>
      </c>
      <c r="F2504" s="34">
        <v>44.864776275042999</v>
      </c>
      <c r="G2504" t="s">
        <v>462</v>
      </c>
    </row>
    <row r="2505" spans="1:7" x14ac:dyDescent="0.3">
      <c r="A2505">
        <v>2503</v>
      </c>
      <c r="B2505">
        <v>2024</v>
      </c>
      <c r="C2505">
        <v>2</v>
      </c>
      <c r="D2505" t="s">
        <v>516</v>
      </c>
      <c r="E2505" s="40">
        <v>807895918.10077405</v>
      </c>
      <c r="F2505" s="34">
        <v>50.441331769917099</v>
      </c>
      <c r="G2505" t="s">
        <v>462</v>
      </c>
    </row>
    <row r="2506" spans="1:7" x14ac:dyDescent="0.3">
      <c r="A2506">
        <v>2504</v>
      </c>
      <c r="B2506">
        <v>2024</v>
      </c>
      <c r="C2506">
        <v>2</v>
      </c>
      <c r="D2506" t="s">
        <v>517</v>
      </c>
      <c r="E2506" s="40">
        <v>572891135.03383696</v>
      </c>
      <c r="F2506" s="34">
        <v>36.240096901892102</v>
      </c>
      <c r="G2506" t="s">
        <v>462</v>
      </c>
    </row>
    <row r="2507" spans="1:7" x14ac:dyDescent="0.3">
      <c r="A2507">
        <v>2505</v>
      </c>
      <c r="B2507">
        <v>2024</v>
      </c>
      <c r="C2507">
        <v>2</v>
      </c>
      <c r="D2507" t="s">
        <v>518</v>
      </c>
      <c r="E2507" s="40">
        <v>674208960.326653</v>
      </c>
      <c r="F2507" s="34">
        <v>59.827890049742301</v>
      </c>
      <c r="G2507" t="s">
        <v>462</v>
      </c>
    </row>
    <row r="2508" spans="1:7" x14ac:dyDescent="0.3">
      <c r="A2508">
        <v>2506</v>
      </c>
      <c r="B2508">
        <v>2024</v>
      </c>
      <c r="C2508">
        <v>2</v>
      </c>
      <c r="D2508" t="s">
        <v>519</v>
      </c>
      <c r="E2508" s="40">
        <v>6302144122.2382202</v>
      </c>
      <c r="F2508" s="34">
        <v>68.448600844137601</v>
      </c>
      <c r="G2508" t="s">
        <v>462</v>
      </c>
    </row>
    <row r="2509" spans="1:7" x14ac:dyDescent="0.3">
      <c r="A2509">
        <v>2507</v>
      </c>
      <c r="B2509">
        <v>2024</v>
      </c>
      <c r="C2509">
        <v>2</v>
      </c>
      <c r="D2509" t="s">
        <v>520</v>
      </c>
      <c r="E2509" s="40">
        <v>7349764963.0592299</v>
      </c>
      <c r="F2509" s="34">
        <v>19.728310710638201</v>
      </c>
      <c r="G2509" t="s">
        <v>462</v>
      </c>
    </row>
    <row r="2510" spans="1:7" x14ac:dyDescent="0.3">
      <c r="A2510">
        <v>2508</v>
      </c>
      <c r="B2510">
        <v>2024</v>
      </c>
      <c r="C2510">
        <v>2</v>
      </c>
      <c r="D2510" t="s">
        <v>521</v>
      </c>
      <c r="E2510" s="40">
        <v>2807295723.03092</v>
      </c>
      <c r="F2510" s="34">
        <v>68.133965106891907</v>
      </c>
      <c r="G2510" t="s">
        <v>462</v>
      </c>
    </row>
    <row r="2511" spans="1:7" x14ac:dyDescent="0.3">
      <c r="A2511">
        <v>2509</v>
      </c>
      <c r="B2511">
        <v>2024</v>
      </c>
      <c r="C2511">
        <v>2</v>
      </c>
      <c r="D2511" t="s">
        <v>522</v>
      </c>
      <c r="E2511" s="40">
        <v>788418057.77379298</v>
      </c>
      <c r="F2511" s="34">
        <v>5.8513847552720701</v>
      </c>
      <c r="G2511" t="s">
        <v>462</v>
      </c>
    </row>
    <row r="2512" spans="1:7" x14ac:dyDescent="0.3">
      <c r="A2512">
        <v>2510</v>
      </c>
      <c r="B2512">
        <v>2024</v>
      </c>
      <c r="C2512">
        <v>2</v>
      </c>
      <c r="D2512" t="s">
        <v>523</v>
      </c>
      <c r="E2512" s="40">
        <v>6157060053.8993101</v>
      </c>
      <c r="F2512" s="34">
        <v>35.273976467491302</v>
      </c>
      <c r="G2512" t="s">
        <v>462</v>
      </c>
    </row>
    <row r="2513" spans="1:7" x14ac:dyDescent="0.3">
      <c r="A2513">
        <v>2511</v>
      </c>
      <c r="B2513">
        <v>2024</v>
      </c>
      <c r="C2513">
        <v>2</v>
      </c>
      <c r="D2513" t="s">
        <v>524</v>
      </c>
      <c r="E2513" s="40">
        <v>1712578914.74523</v>
      </c>
      <c r="F2513" s="34">
        <v>14.8217827590342</v>
      </c>
      <c r="G2513" t="s">
        <v>462</v>
      </c>
    </row>
    <row r="2514" spans="1:7" x14ac:dyDescent="0.3">
      <c r="A2514">
        <v>2512</v>
      </c>
      <c r="B2514">
        <v>2024</v>
      </c>
      <c r="C2514">
        <v>2</v>
      </c>
      <c r="D2514" t="s">
        <v>525</v>
      </c>
      <c r="E2514" s="40">
        <v>1304389226.7879901</v>
      </c>
      <c r="F2514" s="34">
        <v>10.3153726593176</v>
      </c>
      <c r="G2514" t="s">
        <v>462</v>
      </c>
    </row>
    <row r="2515" spans="1:7" x14ac:dyDescent="0.3">
      <c r="A2515">
        <v>2513</v>
      </c>
      <c r="B2515">
        <v>2024</v>
      </c>
      <c r="C2515">
        <v>2</v>
      </c>
      <c r="D2515" t="s">
        <v>526</v>
      </c>
      <c r="E2515" s="40">
        <v>1050405127.63638</v>
      </c>
      <c r="F2515" s="34">
        <v>17.471712963038801</v>
      </c>
      <c r="G2515" t="s">
        <v>462</v>
      </c>
    </row>
    <row r="2516" spans="1:7" x14ac:dyDescent="0.3">
      <c r="A2516">
        <v>2514</v>
      </c>
      <c r="B2516">
        <v>2024</v>
      </c>
      <c r="C2516">
        <v>2</v>
      </c>
      <c r="D2516" t="s">
        <v>527</v>
      </c>
      <c r="E2516" s="40">
        <v>4109588598.75948</v>
      </c>
      <c r="F2516" s="34">
        <v>19.365364812669299</v>
      </c>
      <c r="G2516" t="s">
        <v>462</v>
      </c>
    </row>
    <row r="2517" spans="1:7" x14ac:dyDescent="0.3">
      <c r="A2517">
        <v>2515</v>
      </c>
      <c r="B2517">
        <v>2024</v>
      </c>
      <c r="C2517">
        <v>2</v>
      </c>
      <c r="D2517" t="s">
        <v>528</v>
      </c>
      <c r="E2517" s="40">
        <v>187712077.197236</v>
      </c>
      <c r="F2517" s="34">
        <v>8.90955931430193</v>
      </c>
      <c r="G2517" t="s">
        <v>462</v>
      </c>
    </row>
    <row r="2518" spans="1:7" x14ac:dyDescent="0.3">
      <c r="A2518">
        <v>2516</v>
      </c>
      <c r="B2518">
        <v>2024</v>
      </c>
      <c r="C2518">
        <v>3</v>
      </c>
      <c r="D2518" t="s">
        <v>495</v>
      </c>
      <c r="E2518" s="40">
        <v>538829451.73819995</v>
      </c>
      <c r="F2518" s="34">
        <v>165.37513712942601</v>
      </c>
      <c r="G2518" t="s">
        <v>462</v>
      </c>
    </row>
    <row r="2519" spans="1:7" x14ac:dyDescent="0.3">
      <c r="A2519">
        <v>2517</v>
      </c>
      <c r="B2519">
        <v>2024</v>
      </c>
      <c r="C2519">
        <v>3</v>
      </c>
      <c r="D2519" t="s">
        <v>496</v>
      </c>
      <c r="E2519" s="40">
        <v>329669436.07159501</v>
      </c>
      <c r="F2519" s="34">
        <v>125.548269886895</v>
      </c>
      <c r="G2519" t="s">
        <v>462</v>
      </c>
    </row>
    <row r="2520" spans="1:7" x14ac:dyDescent="0.3">
      <c r="A2520">
        <v>2518</v>
      </c>
      <c r="B2520">
        <v>2024</v>
      </c>
      <c r="C2520">
        <v>3</v>
      </c>
      <c r="D2520" t="s">
        <v>497</v>
      </c>
      <c r="E2520" s="40">
        <v>477600716.67271</v>
      </c>
      <c r="F2520" s="34">
        <v>134.70717389567901</v>
      </c>
      <c r="G2520" t="s">
        <v>462</v>
      </c>
    </row>
    <row r="2521" spans="1:7" x14ac:dyDescent="0.3">
      <c r="A2521">
        <v>2519</v>
      </c>
      <c r="B2521">
        <v>2024</v>
      </c>
      <c r="C2521">
        <v>3</v>
      </c>
      <c r="D2521" t="s">
        <v>498</v>
      </c>
      <c r="E2521" s="40">
        <v>257796283.745581</v>
      </c>
      <c r="F2521" s="34">
        <v>130.979553322404</v>
      </c>
      <c r="G2521" t="s">
        <v>462</v>
      </c>
    </row>
    <row r="2522" spans="1:7" x14ac:dyDescent="0.3">
      <c r="A2522">
        <v>2520</v>
      </c>
      <c r="B2522">
        <v>2024</v>
      </c>
      <c r="C2522">
        <v>3</v>
      </c>
      <c r="D2522" t="s">
        <v>499</v>
      </c>
      <c r="E2522" s="40">
        <v>833128860.04000998</v>
      </c>
      <c r="F2522" s="34">
        <v>133.99593414969601</v>
      </c>
      <c r="G2522" t="s">
        <v>462</v>
      </c>
    </row>
    <row r="2523" spans="1:7" x14ac:dyDescent="0.3">
      <c r="A2523">
        <v>2521</v>
      </c>
      <c r="B2523">
        <v>2024</v>
      </c>
      <c r="C2523">
        <v>3</v>
      </c>
      <c r="D2523" t="s">
        <v>500</v>
      </c>
      <c r="E2523" s="40">
        <v>700835369.21509898</v>
      </c>
      <c r="F2523" s="34">
        <v>122.69970245902699</v>
      </c>
      <c r="G2523" t="s">
        <v>462</v>
      </c>
    </row>
    <row r="2524" spans="1:7" x14ac:dyDescent="0.3">
      <c r="A2524">
        <v>2522</v>
      </c>
      <c r="B2524">
        <v>2024</v>
      </c>
      <c r="C2524">
        <v>3</v>
      </c>
      <c r="D2524" t="s">
        <v>501</v>
      </c>
      <c r="E2524" s="40">
        <v>1795071606.8408</v>
      </c>
      <c r="F2524" s="34">
        <v>117.309003804159</v>
      </c>
      <c r="G2524" t="s">
        <v>462</v>
      </c>
    </row>
    <row r="2525" spans="1:7" x14ac:dyDescent="0.3">
      <c r="A2525">
        <v>2523</v>
      </c>
      <c r="B2525">
        <v>2024</v>
      </c>
      <c r="C2525">
        <v>3</v>
      </c>
      <c r="D2525" t="s">
        <v>502</v>
      </c>
      <c r="E2525" s="40">
        <v>10046150688.1397</v>
      </c>
      <c r="F2525" s="34">
        <v>107.170458952991</v>
      </c>
      <c r="G2525" t="s">
        <v>462</v>
      </c>
    </row>
    <row r="2526" spans="1:7" x14ac:dyDescent="0.3">
      <c r="A2526">
        <v>2524</v>
      </c>
      <c r="B2526">
        <v>2024</v>
      </c>
      <c r="C2526">
        <v>3</v>
      </c>
      <c r="D2526" t="s">
        <v>503</v>
      </c>
      <c r="E2526" s="40">
        <v>3161364612.4783401</v>
      </c>
      <c r="F2526" s="34">
        <v>115.300369964933</v>
      </c>
      <c r="G2526" t="s">
        <v>462</v>
      </c>
    </row>
    <row r="2527" spans="1:7" x14ac:dyDescent="0.3">
      <c r="A2527">
        <v>2525</v>
      </c>
      <c r="B2527">
        <v>2024</v>
      </c>
      <c r="C2527">
        <v>3</v>
      </c>
      <c r="D2527" t="s">
        <v>504</v>
      </c>
      <c r="E2527" s="40">
        <v>314580284.56420898</v>
      </c>
      <c r="F2527" s="34">
        <v>122.009308761756</v>
      </c>
      <c r="G2527" t="s">
        <v>462</v>
      </c>
    </row>
    <row r="2528" spans="1:7" x14ac:dyDescent="0.3">
      <c r="A2528">
        <v>2526</v>
      </c>
      <c r="B2528">
        <v>2024</v>
      </c>
      <c r="C2528">
        <v>3</v>
      </c>
      <c r="D2528" t="s">
        <v>505</v>
      </c>
      <c r="E2528" s="40">
        <v>396913777.44862098</v>
      </c>
      <c r="F2528" s="34">
        <v>123.203601997196</v>
      </c>
      <c r="G2528" t="s">
        <v>462</v>
      </c>
    </row>
    <row r="2529" spans="1:7" x14ac:dyDescent="0.3">
      <c r="A2529">
        <v>2527</v>
      </c>
      <c r="B2529">
        <v>2024</v>
      </c>
      <c r="C2529">
        <v>3</v>
      </c>
      <c r="D2529" t="s">
        <v>506</v>
      </c>
      <c r="E2529" s="40">
        <v>811283882.05878198</v>
      </c>
      <c r="F2529" s="34">
        <v>128.10611367041599</v>
      </c>
      <c r="G2529" t="s">
        <v>462</v>
      </c>
    </row>
    <row r="2530" spans="1:7" x14ac:dyDescent="0.3">
      <c r="A2530">
        <v>2528</v>
      </c>
      <c r="B2530">
        <v>2024</v>
      </c>
      <c r="C2530">
        <v>3</v>
      </c>
      <c r="D2530" t="s">
        <v>507</v>
      </c>
      <c r="E2530" s="40">
        <v>827356563.50408602</v>
      </c>
      <c r="F2530" s="34">
        <v>128.94120496653099</v>
      </c>
      <c r="G2530" t="s">
        <v>462</v>
      </c>
    </row>
    <row r="2531" spans="1:7" x14ac:dyDescent="0.3">
      <c r="A2531">
        <v>2529</v>
      </c>
      <c r="B2531">
        <v>2024</v>
      </c>
      <c r="C2531">
        <v>3</v>
      </c>
      <c r="D2531" t="s">
        <v>508</v>
      </c>
      <c r="E2531" s="40">
        <v>4220946584.3996902</v>
      </c>
      <c r="F2531" s="34">
        <v>144.05371280150101</v>
      </c>
      <c r="G2531" t="s">
        <v>462</v>
      </c>
    </row>
    <row r="2532" spans="1:7" x14ac:dyDescent="0.3">
      <c r="A2532">
        <v>2530</v>
      </c>
      <c r="B2532">
        <v>2024</v>
      </c>
      <c r="C2532">
        <v>3</v>
      </c>
      <c r="D2532" t="s">
        <v>509</v>
      </c>
      <c r="E2532" s="40">
        <v>2959607197.2367201</v>
      </c>
      <c r="F2532" s="34">
        <v>71.1344122525812</v>
      </c>
      <c r="G2532" t="s">
        <v>462</v>
      </c>
    </row>
    <row r="2533" spans="1:7" x14ac:dyDescent="0.3">
      <c r="A2533">
        <v>2531</v>
      </c>
      <c r="B2533">
        <v>2024</v>
      </c>
      <c r="C2533">
        <v>3</v>
      </c>
      <c r="D2533" t="s">
        <v>511</v>
      </c>
      <c r="E2533" s="40">
        <v>2510603854.2291598</v>
      </c>
      <c r="F2533" s="34">
        <v>108.855154850305</v>
      </c>
      <c r="G2533" t="s">
        <v>462</v>
      </c>
    </row>
    <row r="2534" spans="1:7" x14ac:dyDescent="0.3">
      <c r="A2534">
        <v>2532</v>
      </c>
      <c r="B2534">
        <v>2024</v>
      </c>
      <c r="C2534">
        <v>3</v>
      </c>
      <c r="D2534" t="s">
        <v>512</v>
      </c>
      <c r="E2534" s="40">
        <v>926083821.65156698</v>
      </c>
      <c r="F2534" s="34">
        <v>169.99676886235099</v>
      </c>
      <c r="G2534" t="s">
        <v>462</v>
      </c>
    </row>
    <row r="2535" spans="1:7" x14ac:dyDescent="0.3">
      <c r="A2535">
        <v>2533</v>
      </c>
      <c r="B2535">
        <v>2024</v>
      </c>
      <c r="C2535">
        <v>3</v>
      </c>
      <c r="D2535" t="s">
        <v>513</v>
      </c>
      <c r="E2535" s="40">
        <v>632285103.81478095</v>
      </c>
      <c r="F2535" s="34">
        <v>71.9905697285418</v>
      </c>
      <c r="G2535" t="s">
        <v>462</v>
      </c>
    </row>
    <row r="2536" spans="1:7" x14ac:dyDescent="0.3">
      <c r="A2536">
        <v>2534</v>
      </c>
      <c r="B2536">
        <v>2024</v>
      </c>
      <c r="C2536">
        <v>3</v>
      </c>
      <c r="E2536" s="40">
        <v>170397351.73281899</v>
      </c>
      <c r="F2536" s="34">
        <v>96.226061053754506</v>
      </c>
      <c r="G2536" t="s">
        <v>462</v>
      </c>
    </row>
    <row r="2537" spans="1:7" x14ac:dyDescent="0.3">
      <c r="A2537">
        <v>2535</v>
      </c>
      <c r="B2537">
        <v>2024</v>
      </c>
      <c r="C2537">
        <v>3</v>
      </c>
      <c r="D2537" t="s">
        <v>514</v>
      </c>
      <c r="E2537" s="40">
        <v>892140772.56039798</v>
      </c>
      <c r="F2537" s="34">
        <v>131.52858672724801</v>
      </c>
      <c r="G2537" t="s">
        <v>462</v>
      </c>
    </row>
    <row r="2538" spans="1:7" x14ac:dyDescent="0.3">
      <c r="A2538">
        <v>2536</v>
      </c>
      <c r="B2538">
        <v>2024</v>
      </c>
      <c r="C2538">
        <v>3</v>
      </c>
      <c r="D2538" t="s">
        <v>515</v>
      </c>
      <c r="E2538" s="40">
        <v>879882403.52739799</v>
      </c>
      <c r="F2538" s="34">
        <v>150.348001914625</v>
      </c>
      <c r="G2538" t="s">
        <v>462</v>
      </c>
    </row>
    <row r="2539" spans="1:7" x14ac:dyDescent="0.3">
      <c r="A2539">
        <v>2537</v>
      </c>
      <c r="B2539">
        <v>2024</v>
      </c>
      <c r="C2539">
        <v>3</v>
      </c>
      <c r="D2539" t="s">
        <v>516</v>
      </c>
      <c r="E2539" s="40">
        <v>807895918.10077405</v>
      </c>
      <c r="F2539" s="34">
        <v>140.95413805765199</v>
      </c>
      <c r="G2539" t="s">
        <v>462</v>
      </c>
    </row>
    <row r="2540" spans="1:7" x14ac:dyDescent="0.3">
      <c r="A2540">
        <v>2538</v>
      </c>
      <c r="B2540">
        <v>2024</v>
      </c>
      <c r="C2540">
        <v>3</v>
      </c>
      <c r="D2540" t="s">
        <v>517</v>
      </c>
      <c r="E2540" s="40">
        <v>572891135.03383696</v>
      </c>
      <c r="F2540" s="34">
        <v>132.74252511017701</v>
      </c>
      <c r="G2540" t="s">
        <v>462</v>
      </c>
    </row>
    <row r="2541" spans="1:7" x14ac:dyDescent="0.3">
      <c r="A2541">
        <v>2539</v>
      </c>
      <c r="B2541">
        <v>2024</v>
      </c>
      <c r="C2541">
        <v>3</v>
      </c>
      <c r="D2541" t="s">
        <v>518</v>
      </c>
      <c r="E2541" s="40">
        <v>674208960.326653</v>
      </c>
      <c r="F2541" s="34">
        <v>153.18591357155501</v>
      </c>
      <c r="G2541" t="s">
        <v>462</v>
      </c>
    </row>
    <row r="2542" spans="1:7" x14ac:dyDescent="0.3">
      <c r="A2542">
        <v>2540</v>
      </c>
      <c r="B2542">
        <v>2024</v>
      </c>
      <c r="C2542">
        <v>3</v>
      </c>
      <c r="D2542" t="s">
        <v>519</v>
      </c>
      <c r="E2542" s="40">
        <v>6302144122.2382202</v>
      </c>
      <c r="F2542" s="34">
        <v>140.64746888968901</v>
      </c>
      <c r="G2542" t="s">
        <v>462</v>
      </c>
    </row>
    <row r="2543" spans="1:7" x14ac:dyDescent="0.3">
      <c r="A2543">
        <v>2541</v>
      </c>
      <c r="B2543">
        <v>2024</v>
      </c>
      <c r="C2543">
        <v>3</v>
      </c>
      <c r="D2543" t="s">
        <v>520</v>
      </c>
      <c r="E2543" s="40">
        <v>7349764963.0592299</v>
      </c>
      <c r="F2543" s="34">
        <v>119.48444593838001</v>
      </c>
      <c r="G2543" t="s">
        <v>462</v>
      </c>
    </row>
    <row r="2544" spans="1:7" x14ac:dyDescent="0.3">
      <c r="A2544">
        <v>2542</v>
      </c>
      <c r="B2544">
        <v>2024</v>
      </c>
      <c r="C2544">
        <v>3</v>
      </c>
      <c r="D2544" t="s">
        <v>521</v>
      </c>
      <c r="E2544" s="40">
        <v>2807295723.03092</v>
      </c>
      <c r="F2544" s="34">
        <v>119.992299881386</v>
      </c>
      <c r="G2544" t="s">
        <v>462</v>
      </c>
    </row>
    <row r="2545" spans="1:7" x14ac:dyDescent="0.3">
      <c r="A2545">
        <v>2543</v>
      </c>
      <c r="B2545">
        <v>2024</v>
      </c>
      <c r="C2545">
        <v>3</v>
      </c>
      <c r="D2545" t="s">
        <v>522</v>
      </c>
      <c r="E2545" s="40">
        <v>788418057.77379298</v>
      </c>
      <c r="F2545" s="34">
        <v>70.7360047891882</v>
      </c>
      <c r="G2545" t="s">
        <v>462</v>
      </c>
    </row>
    <row r="2546" spans="1:7" x14ac:dyDescent="0.3">
      <c r="A2546">
        <v>2544</v>
      </c>
      <c r="B2546">
        <v>2024</v>
      </c>
      <c r="C2546">
        <v>3</v>
      </c>
      <c r="D2546" t="s">
        <v>523</v>
      </c>
      <c r="E2546" s="40">
        <v>6157060053.8993101</v>
      </c>
      <c r="F2546" s="34">
        <v>134.30964862241299</v>
      </c>
      <c r="G2546" t="s">
        <v>462</v>
      </c>
    </row>
    <row r="2547" spans="1:7" x14ac:dyDescent="0.3">
      <c r="A2547">
        <v>2545</v>
      </c>
      <c r="B2547">
        <v>2024</v>
      </c>
      <c r="C2547">
        <v>3</v>
      </c>
      <c r="D2547" t="s">
        <v>524</v>
      </c>
      <c r="E2547" s="40">
        <v>1712578914.74523</v>
      </c>
      <c r="F2547" s="34">
        <v>94.157519589637303</v>
      </c>
      <c r="G2547" t="s">
        <v>462</v>
      </c>
    </row>
    <row r="2548" spans="1:7" x14ac:dyDescent="0.3">
      <c r="A2548">
        <v>2546</v>
      </c>
      <c r="B2548">
        <v>2024</v>
      </c>
      <c r="C2548">
        <v>3</v>
      </c>
      <c r="D2548" t="s">
        <v>525</v>
      </c>
      <c r="E2548" s="40">
        <v>1304389226.7879901</v>
      </c>
      <c r="F2548" s="34">
        <v>94.624193057686796</v>
      </c>
      <c r="G2548" t="s">
        <v>462</v>
      </c>
    </row>
    <row r="2549" spans="1:7" x14ac:dyDescent="0.3">
      <c r="A2549">
        <v>2547</v>
      </c>
      <c r="B2549">
        <v>2024</v>
      </c>
      <c r="C2549">
        <v>3</v>
      </c>
      <c r="D2549" t="s">
        <v>526</v>
      </c>
      <c r="E2549" s="40">
        <v>1050405127.63638</v>
      </c>
      <c r="F2549" s="34">
        <v>101.213504440055</v>
      </c>
      <c r="G2549" t="s">
        <v>462</v>
      </c>
    </row>
    <row r="2550" spans="1:7" x14ac:dyDescent="0.3">
      <c r="A2550">
        <v>2548</v>
      </c>
      <c r="B2550">
        <v>2024</v>
      </c>
      <c r="C2550">
        <v>3</v>
      </c>
      <c r="D2550" t="s">
        <v>527</v>
      </c>
      <c r="E2550" s="40">
        <v>4109588598.75948</v>
      </c>
      <c r="F2550" s="34">
        <v>109.647404447604</v>
      </c>
      <c r="G2550" t="s">
        <v>462</v>
      </c>
    </row>
    <row r="2551" spans="1:7" x14ac:dyDescent="0.3">
      <c r="A2551">
        <v>2549</v>
      </c>
      <c r="B2551">
        <v>2024</v>
      </c>
      <c r="C2551">
        <v>3</v>
      </c>
      <c r="D2551" t="s">
        <v>528</v>
      </c>
      <c r="E2551" s="40">
        <v>187712077.197236</v>
      </c>
      <c r="F2551" s="34">
        <v>62.280879767909902</v>
      </c>
      <c r="G2551" t="s">
        <v>462</v>
      </c>
    </row>
    <row r="2552" spans="1:7" x14ac:dyDescent="0.3">
      <c r="A2552">
        <v>2550</v>
      </c>
      <c r="B2552">
        <v>2024</v>
      </c>
      <c r="C2552">
        <v>4</v>
      </c>
      <c r="D2552" t="s">
        <v>495</v>
      </c>
      <c r="E2552" s="40">
        <v>538829451.73819995</v>
      </c>
      <c r="F2552" s="34">
        <v>1009.21430437803</v>
      </c>
      <c r="G2552" t="s">
        <v>462</v>
      </c>
    </row>
    <row r="2553" spans="1:7" x14ac:dyDescent="0.3">
      <c r="A2553">
        <v>2551</v>
      </c>
      <c r="B2553">
        <v>2024</v>
      </c>
      <c r="C2553">
        <v>4</v>
      </c>
      <c r="D2553" t="s">
        <v>496</v>
      </c>
      <c r="E2553" s="40">
        <v>329669436.07159501</v>
      </c>
      <c r="F2553" s="34">
        <v>745.09499900583205</v>
      </c>
      <c r="G2553" t="s">
        <v>462</v>
      </c>
    </row>
    <row r="2554" spans="1:7" x14ac:dyDescent="0.3">
      <c r="A2554">
        <v>2552</v>
      </c>
      <c r="B2554">
        <v>2024</v>
      </c>
      <c r="C2554">
        <v>4</v>
      </c>
      <c r="D2554" t="s">
        <v>497</v>
      </c>
      <c r="E2554" s="40">
        <v>477600716.67271</v>
      </c>
      <c r="F2554" s="34">
        <v>796.37491037216205</v>
      </c>
      <c r="G2554" t="s">
        <v>462</v>
      </c>
    </row>
    <row r="2555" spans="1:7" x14ac:dyDescent="0.3">
      <c r="A2555">
        <v>2553</v>
      </c>
      <c r="B2555">
        <v>2024</v>
      </c>
      <c r="C2555">
        <v>4</v>
      </c>
      <c r="D2555" t="s">
        <v>498</v>
      </c>
      <c r="E2555" s="40">
        <v>257796283.745581</v>
      </c>
      <c r="F2555" s="34">
        <v>664.40521273779495</v>
      </c>
      <c r="G2555" t="s">
        <v>462</v>
      </c>
    </row>
    <row r="2556" spans="1:7" x14ac:dyDescent="0.3">
      <c r="A2556">
        <v>2554</v>
      </c>
      <c r="B2556">
        <v>2024</v>
      </c>
      <c r="C2556">
        <v>4</v>
      </c>
      <c r="D2556" t="s">
        <v>499</v>
      </c>
      <c r="E2556" s="40">
        <v>833128860.04000998</v>
      </c>
      <c r="F2556" s="34">
        <v>613.30673388410901</v>
      </c>
      <c r="G2556" t="s">
        <v>462</v>
      </c>
    </row>
    <row r="2557" spans="1:7" x14ac:dyDescent="0.3">
      <c r="A2557">
        <v>2555</v>
      </c>
      <c r="B2557">
        <v>2024</v>
      </c>
      <c r="C2557">
        <v>4</v>
      </c>
      <c r="D2557" t="s">
        <v>500</v>
      </c>
      <c r="E2557" s="40">
        <v>700835369.21509898</v>
      </c>
      <c r="F2557" s="34">
        <v>482.88576395658902</v>
      </c>
      <c r="G2557" t="s">
        <v>462</v>
      </c>
    </row>
    <row r="2558" spans="1:7" x14ac:dyDescent="0.3">
      <c r="A2558">
        <v>2556</v>
      </c>
      <c r="B2558">
        <v>2024</v>
      </c>
      <c r="C2558">
        <v>4</v>
      </c>
      <c r="D2558" t="s">
        <v>501</v>
      </c>
      <c r="E2558" s="40">
        <v>1795071606.8408</v>
      </c>
      <c r="F2558" s="34">
        <v>407.30070485899398</v>
      </c>
      <c r="G2558" t="s">
        <v>462</v>
      </c>
    </row>
    <row r="2559" spans="1:7" x14ac:dyDescent="0.3">
      <c r="A2559">
        <v>2557</v>
      </c>
      <c r="B2559">
        <v>2024</v>
      </c>
      <c r="C2559">
        <v>4</v>
      </c>
      <c r="D2559" t="s">
        <v>502</v>
      </c>
      <c r="E2559" s="40">
        <v>10046150688.1397</v>
      </c>
      <c r="F2559" s="34">
        <v>310.69249077811702</v>
      </c>
      <c r="G2559" t="s">
        <v>462</v>
      </c>
    </row>
    <row r="2560" spans="1:7" x14ac:dyDescent="0.3">
      <c r="A2560">
        <v>2558</v>
      </c>
      <c r="B2560">
        <v>2024</v>
      </c>
      <c r="C2560">
        <v>4</v>
      </c>
      <c r="D2560" t="s">
        <v>503</v>
      </c>
      <c r="E2560" s="40">
        <v>3161364612.4783401</v>
      </c>
      <c r="F2560" s="34">
        <v>249.55842617134101</v>
      </c>
      <c r="G2560" t="s">
        <v>462</v>
      </c>
    </row>
    <row r="2561" spans="1:7" x14ac:dyDescent="0.3">
      <c r="A2561">
        <v>2559</v>
      </c>
      <c r="B2561">
        <v>2024</v>
      </c>
      <c r="C2561">
        <v>4</v>
      </c>
      <c r="D2561" t="s">
        <v>504</v>
      </c>
      <c r="E2561" s="40">
        <v>314580284.56420898</v>
      </c>
      <c r="F2561" s="34">
        <v>1015.2515461606901</v>
      </c>
      <c r="G2561" t="s">
        <v>462</v>
      </c>
    </row>
    <row r="2562" spans="1:7" x14ac:dyDescent="0.3">
      <c r="A2562">
        <v>2560</v>
      </c>
      <c r="B2562">
        <v>2024</v>
      </c>
      <c r="C2562">
        <v>4</v>
      </c>
      <c r="D2562" t="s">
        <v>505</v>
      </c>
      <c r="E2562" s="40">
        <v>396913777.44862098</v>
      </c>
      <c r="F2562" s="34">
        <v>736.16969056882203</v>
      </c>
      <c r="G2562" t="s">
        <v>462</v>
      </c>
    </row>
    <row r="2563" spans="1:7" x14ac:dyDescent="0.3">
      <c r="A2563">
        <v>2561</v>
      </c>
      <c r="B2563">
        <v>2024</v>
      </c>
      <c r="C2563">
        <v>4</v>
      </c>
      <c r="D2563" t="s">
        <v>506</v>
      </c>
      <c r="E2563" s="40">
        <v>811283882.05878198</v>
      </c>
      <c r="F2563" s="34">
        <v>608.33683719873</v>
      </c>
      <c r="G2563" t="s">
        <v>462</v>
      </c>
    </row>
    <row r="2564" spans="1:7" x14ac:dyDescent="0.3">
      <c r="A2564">
        <v>2562</v>
      </c>
      <c r="B2564">
        <v>2024</v>
      </c>
      <c r="C2564">
        <v>4</v>
      </c>
      <c r="D2564" t="s">
        <v>507</v>
      </c>
      <c r="E2564" s="40">
        <v>827356563.50408602</v>
      </c>
      <c r="F2564" s="34">
        <v>433.353855750148</v>
      </c>
      <c r="G2564" t="s">
        <v>462</v>
      </c>
    </row>
    <row r="2565" spans="1:7" x14ac:dyDescent="0.3">
      <c r="A2565">
        <v>2563</v>
      </c>
      <c r="B2565">
        <v>2024</v>
      </c>
      <c r="C2565">
        <v>4</v>
      </c>
      <c r="D2565" t="s">
        <v>508</v>
      </c>
      <c r="E2565" s="40">
        <v>4220946584.3996902</v>
      </c>
      <c r="F2565" s="34">
        <v>155.052778150905</v>
      </c>
      <c r="G2565" t="s">
        <v>462</v>
      </c>
    </row>
    <row r="2566" spans="1:7" x14ac:dyDescent="0.3">
      <c r="A2566">
        <v>2564</v>
      </c>
      <c r="B2566">
        <v>2024</v>
      </c>
      <c r="C2566">
        <v>4</v>
      </c>
      <c r="D2566" t="s">
        <v>509</v>
      </c>
      <c r="E2566" s="40">
        <v>2959607197.2367201</v>
      </c>
      <c r="F2566" s="34">
        <v>121.09183203718</v>
      </c>
      <c r="G2566" t="s">
        <v>462</v>
      </c>
    </row>
    <row r="2567" spans="1:7" x14ac:dyDescent="0.3">
      <c r="A2567">
        <v>2565</v>
      </c>
      <c r="B2567">
        <v>2024</v>
      </c>
      <c r="C2567">
        <v>4</v>
      </c>
      <c r="D2567" t="s">
        <v>511</v>
      </c>
      <c r="E2567" s="40">
        <v>2510603854.2291598</v>
      </c>
      <c r="F2567" s="34">
        <v>80.517274745588196</v>
      </c>
      <c r="G2567" t="s">
        <v>462</v>
      </c>
    </row>
    <row r="2568" spans="1:7" x14ac:dyDescent="0.3">
      <c r="A2568">
        <v>2566</v>
      </c>
      <c r="B2568">
        <v>2024</v>
      </c>
      <c r="C2568">
        <v>4</v>
      </c>
      <c r="D2568" t="s">
        <v>512</v>
      </c>
      <c r="E2568" s="40">
        <v>926083821.65156698</v>
      </c>
      <c r="F2568" s="34">
        <v>96.701711760238794</v>
      </c>
      <c r="G2568" t="s">
        <v>462</v>
      </c>
    </row>
    <row r="2569" spans="1:7" x14ac:dyDescent="0.3">
      <c r="A2569">
        <v>2567</v>
      </c>
      <c r="B2569">
        <v>2024</v>
      </c>
      <c r="C2569">
        <v>4</v>
      </c>
      <c r="D2569" t="s">
        <v>513</v>
      </c>
      <c r="E2569" s="40">
        <v>632285103.81478095</v>
      </c>
      <c r="F2569" s="34">
        <v>164.579165361663</v>
      </c>
      <c r="G2569" t="s">
        <v>462</v>
      </c>
    </row>
    <row r="2570" spans="1:7" x14ac:dyDescent="0.3">
      <c r="A2570">
        <v>2568</v>
      </c>
      <c r="B2570">
        <v>2024</v>
      </c>
      <c r="C2570">
        <v>4</v>
      </c>
      <c r="E2570" s="40">
        <v>170397351.73281899</v>
      </c>
      <c r="F2570" s="34">
        <v>201.791900891333</v>
      </c>
      <c r="G2570" t="s">
        <v>462</v>
      </c>
    </row>
    <row r="2571" spans="1:7" x14ac:dyDescent="0.3">
      <c r="A2571">
        <v>2569</v>
      </c>
      <c r="B2571">
        <v>2024</v>
      </c>
      <c r="C2571">
        <v>4</v>
      </c>
      <c r="D2571" t="s">
        <v>514</v>
      </c>
      <c r="E2571" s="40">
        <v>892140772.56039798</v>
      </c>
      <c r="F2571" s="34">
        <v>523.93445242490702</v>
      </c>
      <c r="G2571" t="s">
        <v>462</v>
      </c>
    </row>
    <row r="2572" spans="1:7" x14ac:dyDescent="0.3">
      <c r="A2572">
        <v>2570</v>
      </c>
      <c r="B2572">
        <v>2024</v>
      </c>
      <c r="C2572">
        <v>4</v>
      </c>
      <c r="D2572" t="s">
        <v>515</v>
      </c>
      <c r="E2572" s="40">
        <v>879882403.52739799</v>
      </c>
      <c r="F2572" s="34">
        <v>559.15795290285701</v>
      </c>
      <c r="G2572" t="s">
        <v>462</v>
      </c>
    </row>
    <row r="2573" spans="1:7" x14ac:dyDescent="0.3">
      <c r="A2573">
        <v>2571</v>
      </c>
      <c r="B2573">
        <v>2024</v>
      </c>
      <c r="C2573">
        <v>4</v>
      </c>
      <c r="D2573" t="s">
        <v>516</v>
      </c>
      <c r="E2573" s="40">
        <v>807895918.10077405</v>
      </c>
      <c r="F2573" s="34">
        <v>518.20170777469798</v>
      </c>
      <c r="G2573" t="s">
        <v>462</v>
      </c>
    </row>
    <row r="2574" spans="1:7" x14ac:dyDescent="0.3">
      <c r="A2574">
        <v>2572</v>
      </c>
      <c r="B2574">
        <v>2024</v>
      </c>
      <c r="C2574">
        <v>4</v>
      </c>
      <c r="D2574" t="s">
        <v>517</v>
      </c>
      <c r="E2574" s="40">
        <v>572891135.03383696</v>
      </c>
      <c r="F2574" s="34">
        <v>383.582636466113</v>
      </c>
      <c r="G2574" t="s">
        <v>462</v>
      </c>
    </row>
    <row r="2575" spans="1:7" x14ac:dyDescent="0.3">
      <c r="A2575">
        <v>2573</v>
      </c>
      <c r="B2575">
        <v>2024</v>
      </c>
      <c r="C2575">
        <v>4</v>
      </c>
      <c r="D2575" t="s">
        <v>518</v>
      </c>
      <c r="E2575" s="40">
        <v>674208960.326653</v>
      </c>
      <c r="F2575" s="34">
        <v>555.79156263766095</v>
      </c>
      <c r="G2575" t="s">
        <v>462</v>
      </c>
    </row>
    <row r="2576" spans="1:7" x14ac:dyDescent="0.3">
      <c r="A2576">
        <v>2574</v>
      </c>
      <c r="B2576">
        <v>2024</v>
      </c>
      <c r="C2576">
        <v>4</v>
      </c>
      <c r="D2576" t="s">
        <v>519</v>
      </c>
      <c r="E2576" s="40">
        <v>6302144122.2382202</v>
      </c>
      <c r="F2576" s="34">
        <v>147.07723795739901</v>
      </c>
      <c r="G2576" t="s">
        <v>462</v>
      </c>
    </row>
    <row r="2577" spans="1:7" x14ac:dyDescent="0.3">
      <c r="A2577">
        <v>2575</v>
      </c>
      <c r="B2577">
        <v>2024</v>
      </c>
      <c r="C2577">
        <v>4</v>
      </c>
      <c r="D2577" t="s">
        <v>520</v>
      </c>
      <c r="E2577" s="40">
        <v>7349764963.0592299</v>
      </c>
      <c r="F2577" s="34">
        <v>101.242232579712</v>
      </c>
      <c r="G2577" t="s">
        <v>462</v>
      </c>
    </row>
    <row r="2578" spans="1:7" x14ac:dyDescent="0.3">
      <c r="A2578">
        <v>2576</v>
      </c>
      <c r="B2578">
        <v>2024</v>
      </c>
      <c r="C2578">
        <v>4</v>
      </c>
      <c r="D2578" t="s">
        <v>521</v>
      </c>
      <c r="E2578" s="40">
        <v>2807295723.03092</v>
      </c>
      <c r="F2578" s="34">
        <v>133.29882609254199</v>
      </c>
      <c r="G2578" t="s">
        <v>462</v>
      </c>
    </row>
    <row r="2579" spans="1:7" x14ac:dyDescent="0.3">
      <c r="A2579">
        <v>2577</v>
      </c>
      <c r="B2579">
        <v>2024</v>
      </c>
      <c r="C2579">
        <v>4</v>
      </c>
      <c r="D2579" t="s">
        <v>522</v>
      </c>
      <c r="E2579" s="40">
        <v>788418057.77379298</v>
      </c>
      <c r="F2579" s="34">
        <v>219.62308806890201</v>
      </c>
      <c r="G2579" t="s">
        <v>462</v>
      </c>
    </row>
    <row r="2580" spans="1:7" x14ac:dyDescent="0.3">
      <c r="A2580">
        <v>2578</v>
      </c>
      <c r="B2580">
        <v>2024</v>
      </c>
      <c r="C2580">
        <v>4</v>
      </c>
      <c r="D2580" t="s">
        <v>523</v>
      </c>
      <c r="E2580" s="40">
        <v>6157060053.8993101</v>
      </c>
      <c r="F2580" s="34">
        <v>100.502531424521</v>
      </c>
      <c r="G2580" t="s">
        <v>462</v>
      </c>
    </row>
    <row r="2581" spans="1:7" x14ac:dyDescent="0.3">
      <c r="A2581">
        <v>2579</v>
      </c>
      <c r="B2581">
        <v>2024</v>
      </c>
      <c r="C2581">
        <v>4</v>
      </c>
      <c r="D2581" t="s">
        <v>524</v>
      </c>
      <c r="E2581" s="40">
        <v>1712578914.74523</v>
      </c>
      <c r="F2581" s="34">
        <v>116.45417096328801</v>
      </c>
      <c r="G2581" t="s">
        <v>462</v>
      </c>
    </row>
    <row r="2582" spans="1:7" x14ac:dyDescent="0.3">
      <c r="A2582">
        <v>2580</v>
      </c>
      <c r="B2582">
        <v>2024</v>
      </c>
      <c r="C2582">
        <v>4</v>
      </c>
      <c r="D2582" t="s">
        <v>525</v>
      </c>
      <c r="E2582" s="40">
        <v>1304389226.7879901</v>
      </c>
      <c r="F2582" s="34">
        <v>186.22417647392999</v>
      </c>
      <c r="G2582" t="s">
        <v>462</v>
      </c>
    </row>
    <row r="2583" spans="1:7" x14ac:dyDescent="0.3">
      <c r="A2583">
        <v>2581</v>
      </c>
      <c r="B2583">
        <v>2024</v>
      </c>
      <c r="C2583">
        <v>4</v>
      </c>
      <c r="D2583" t="s">
        <v>526</v>
      </c>
      <c r="E2583" s="40">
        <v>1050405127.63638</v>
      </c>
      <c r="F2583" s="34">
        <v>140.57475640307101</v>
      </c>
      <c r="G2583" t="s">
        <v>462</v>
      </c>
    </row>
    <row r="2584" spans="1:7" x14ac:dyDescent="0.3">
      <c r="A2584">
        <v>2582</v>
      </c>
      <c r="B2584">
        <v>2024</v>
      </c>
      <c r="C2584">
        <v>4</v>
      </c>
      <c r="D2584" t="s">
        <v>527</v>
      </c>
      <c r="E2584" s="40">
        <v>4109588598.75948</v>
      </c>
      <c r="F2584" s="34">
        <v>173.52680554303601</v>
      </c>
      <c r="G2584" t="s">
        <v>462</v>
      </c>
    </row>
    <row r="2585" spans="1:7" x14ac:dyDescent="0.3">
      <c r="A2585">
        <v>2583</v>
      </c>
      <c r="B2585">
        <v>2024</v>
      </c>
      <c r="C2585">
        <v>4</v>
      </c>
      <c r="D2585" t="s">
        <v>528</v>
      </c>
      <c r="E2585" s="40">
        <v>187712077.197236</v>
      </c>
      <c r="F2585" s="34">
        <v>218.22090892681001</v>
      </c>
      <c r="G2585" t="s">
        <v>462</v>
      </c>
    </row>
    <row r="2586" spans="1:7" x14ac:dyDescent="0.3">
      <c r="A2586">
        <v>2584</v>
      </c>
      <c r="B2586">
        <v>2024</v>
      </c>
      <c r="C2586">
        <v>5</v>
      </c>
      <c r="D2586" t="s">
        <v>495</v>
      </c>
      <c r="E2586" s="40">
        <v>538829451.73819995</v>
      </c>
      <c r="F2586" s="34">
        <v>506.97390918350698</v>
      </c>
      <c r="G2586" t="s">
        <v>462</v>
      </c>
    </row>
    <row r="2587" spans="1:7" x14ac:dyDescent="0.3">
      <c r="A2587">
        <v>2585</v>
      </c>
      <c r="B2587">
        <v>2024</v>
      </c>
      <c r="C2587">
        <v>5</v>
      </c>
      <c r="D2587" t="s">
        <v>496</v>
      </c>
      <c r="E2587" s="40">
        <v>329669436.07159501</v>
      </c>
      <c r="F2587" s="34">
        <v>367.41697092684097</v>
      </c>
      <c r="G2587" t="s">
        <v>462</v>
      </c>
    </row>
    <row r="2588" spans="1:7" x14ac:dyDescent="0.3">
      <c r="A2588">
        <v>2586</v>
      </c>
      <c r="B2588">
        <v>2024</v>
      </c>
      <c r="C2588">
        <v>5</v>
      </c>
      <c r="D2588" t="s">
        <v>497</v>
      </c>
      <c r="E2588" s="40">
        <v>477600716.67271</v>
      </c>
      <c r="F2588" s="34">
        <v>429.454702521233</v>
      </c>
      <c r="G2588" t="s">
        <v>462</v>
      </c>
    </row>
    <row r="2589" spans="1:7" x14ac:dyDescent="0.3">
      <c r="A2589">
        <v>2587</v>
      </c>
      <c r="B2589">
        <v>2024</v>
      </c>
      <c r="C2589">
        <v>5</v>
      </c>
      <c r="D2589" t="s">
        <v>498</v>
      </c>
      <c r="E2589" s="40">
        <v>257796283.745581</v>
      </c>
      <c r="F2589" s="34">
        <v>349.779160561033</v>
      </c>
      <c r="G2589" t="s">
        <v>462</v>
      </c>
    </row>
    <row r="2590" spans="1:7" x14ac:dyDescent="0.3">
      <c r="A2590">
        <v>2588</v>
      </c>
      <c r="B2590">
        <v>2024</v>
      </c>
      <c r="C2590">
        <v>5</v>
      </c>
      <c r="D2590" t="s">
        <v>499</v>
      </c>
      <c r="E2590" s="40">
        <v>833128860.04000998</v>
      </c>
      <c r="F2590" s="34">
        <v>323.26483094556397</v>
      </c>
      <c r="G2590" t="s">
        <v>462</v>
      </c>
    </row>
    <row r="2591" spans="1:7" x14ac:dyDescent="0.3">
      <c r="A2591">
        <v>2589</v>
      </c>
      <c r="B2591">
        <v>2024</v>
      </c>
      <c r="C2591">
        <v>5</v>
      </c>
      <c r="D2591" t="s">
        <v>500</v>
      </c>
      <c r="E2591" s="40">
        <v>700835369.21509898</v>
      </c>
      <c r="F2591" s="34">
        <v>266.02237947719698</v>
      </c>
      <c r="G2591" t="s">
        <v>462</v>
      </c>
    </row>
    <row r="2592" spans="1:7" x14ac:dyDescent="0.3">
      <c r="A2592">
        <v>2590</v>
      </c>
      <c r="B2592">
        <v>2024</v>
      </c>
      <c r="C2592">
        <v>5</v>
      </c>
      <c r="D2592" t="s">
        <v>501</v>
      </c>
      <c r="E2592" s="40">
        <v>1795071606.8408</v>
      </c>
      <c r="F2592" s="34">
        <v>183.90958403574899</v>
      </c>
      <c r="G2592" t="s">
        <v>462</v>
      </c>
    </row>
    <row r="2593" spans="1:7" x14ac:dyDescent="0.3">
      <c r="A2593">
        <v>2591</v>
      </c>
      <c r="B2593">
        <v>2024</v>
      </c>
      <c r="C2593">
        <v>5</v>
      </c>
      <c r="D2593" t="s">
        <v>502</v>
      </c>
      <c r="E2593" s="40">
        <v>10046150688.1397</v>
      </c>
      <c r="F2593" s="34">
        <v>108.112301414664</v>
      </c>
      <c r="G2593" t="s">
        <v>462</v>
      </c>
    </row>
    <row r="2594" spans="1:7" x14ac:dyDescent="0.3">
      <c r="A2594">
        <v>2592</v>
      </c>
      <c r="B2594">
        <v>2024</v>
      </c>
      <c r="C2594">
        <v>5</v>
      </c>
      <c r="D2594" t="s">
        <v>503</v>
      </c>
      <c r="E2594" s="40">
        <v>3161364612.4783401</v>
      </c>
      <c r="F2594" s="34">
        <v>118.959560495521</v>
      </c>
      <c r="G2594" t="s">
        <v>462</v>
      </c>
    </row>
    <row r="2595" spans="1:7" x14ac:dyDescent="0.3">
      <c r="A2595">
        <v>2593</v>
      </c>
      <c r="B2595">
        <v>2024</v>
      </c>
      <c r="C2595">
        <v>5</v>
      </c>
      <c r="D2595" t="s">
        <v>504</v>
      </c>
      <c r="E2595" s="40">
        <v>314580284.56420898</v>
      </c>
      <c r="F2595" s="34">
        <v>478.55639949413001</v>
      </c>
      <c r="G2595" t="s">
        <v>462</v>
      </c>
    </row>
    <row r="2596" spans="1:7" x14ac:dyDescent="0.3">
      <c r="A2596">
        <v>2594</v>
      </c>
      <c r="B2596">
        <v>2024</v>
      </c>
      <c r="C2596">
        <v>5</v>
      </c>
      <c r="D2596" t="s">
        <v>505</v>
      </c>
      <c r="E2596" s="40">
        <v>396913777.44862098</v>
      </c>
      <c r="F2596" s="34">
        <v>347.826763806575</v>
      </c>
      <c r="G2596" t="s">
        <v>462</v>
      </c>
    </row>
    <row r="2597" spans="1:7" x14ac:dyDescent="0.3">
      <c r="A2597">
        <v>2595</v>
      </c>
      <c r="B2597">
        <v>2024</v>
      </c>
      <c r="C2597">
        <v>5</v>
      </c>
      <c r="D2597" t="s">
        <v>506</v>
      </c>
      <c r="E2597" s="40">
        <v>811283882.05878198</v>
      </c>
      <c r="F2597" s="34">
        <v>181.26840692660701</v>
      </c>
      <c r="G2597" t="s">
        <v>462</v>
      </c>
    </row>
    <row r="2598" spans="1:7" x14ac:dyDescent="0.3">
      <c r="A2598">
        <v>2596</v>
      </c>
      <c r="B2598">
        <v>2024</v>
      </c>
      <c r="C2598">
        <v>5</v>
      </c>
      <c r="D2598" t="s">
        <v>507</v>
      </c>
      <c r="E2598" s="40">
        <v>827356563.50408602</v>
      </c>
      <c r="F2598" s="34">
        <v>124.979118827365</v>
      </c>
      <c r="G2598" t="s">
        <v>462</v>
      </c>
    </row>
    <row r="2599" spans="1:7" x14ac:dyDescent="0.3">
      <c r="A2599">
        <v>2597</v>
      </c>
      <c r="B2599">
        <v>2024</v>
      </c>
      <c r="C2599">
        <v>5</v>
      </c>
      <c r="D2599" t="s">
        <v>508</v>
      </c>
      <c r="E2599" s="40">
        <v>4220946584.3996902</v>
      </c>
      <c r="F2599" s="34">
        <v>40.480898288553099</v>
      </c>
      <c r="G2599" t="s">
        <v>462</v>
      </c>
    </row>
    <row r="2600" spans="1:7" x14ac:dyDescent="0.3">
      <c r="A2600">
        <v>2598</v>
      </c>
      <c r="B2600">
        <v>2024</v>
      </c>
      <c r="C2600">
        <v>5</v>
      </c>
      <c r="D2600" t="s">
        <v>509</v>
      </c>
      <c r="E2600" s="40">
        <v>2959607197.2367201</v>
      </c>
      <c r="F2600" s="34">
        <v>82.078045001231402</v>
      </c>
      <c r="G2600" t="s">
        <v>462</v>
      </c>
    </row>
    <row r="2601" spans="1:7" x14ac:dyDescent="0.3">
      <c r="A2601">
        <v>2599</v>
      </c>
      <c r="B2601">
        <v>2024</v>
      </c>
      <c r="C2601">
        <v>5</v>
      </c>
      <c r="D2601" t="s">
        <v>511</v>
      </c>
      <c r="E2601" s="40">
        <v>2510603854.2291598</v>
      </c>
      <c r="F2601" s="34">
        <v>16.245476316409899</v>
      </c>
      <c r="G2601" t="s">
        <v>462</v>
      </c>
    </row>
    <row r="2602" spans="1:7" x14ac:dyDescent="0.3">
      <c r="A2602">
        <v>2600</v>
      </c>
      <c r="B2602">
        <v>2024</v>
      </c>
      <c r="C2602">
        <v>5</v>
      </c>
      <c r="D2602" t="s">
        <v>512</v>
      </c>
      <c r="E2602" s="40">
        <v>926083821.65156698</v>
      </c>
      <c r="F2602" s="34">
        <v>9.0985925636743694</v>
      </c>
      <c r="G2602" t="s">
        <v>462</v>
      </c>
    </row>
    <row r="2603" spans="1:7" x14ac:dyDescent="0.3">
      <c r="A2603">
        <v>2601</v>
      </c>
      <c r="B2603">
        <v>2024</v>
      </c>
      <c r="C2603">
        <v>5</v>
      </c>
      <c r="D2603" t="s">
        <v>513</v>
      </c>
      <c r="E2603" s="40">
        <v>632285103.81478095</v>
      </c>
      <c r="F2603" s="34">
        <v>161.21054105799999</v>
      </c>
      <c r="G2603" t="s">
        <v>462</v>
      </c>
    </row>
    <row r="2604" spans="1:7" x14ac:dyDescent="0.3">
      <c r="A2604">
        <v>2602</v>
      </c>
      <c r="B2604">
        <v>2024</v>
      </c>
      <c r="C2604">
        <v>5</v>
      </c>
      <c r="E2604" s="40">
        <v>170397351.73281899</v>
      </c>
      <c r="F2604" s="34">
        <v>49.241303097577202</v>
      </c>
      <c r="G2604" t="s">
        <v>462</v>
      </c>
    </row>
    <row r="2605" spans="1:7" x14ac:dyDescent="0.3">
      <c r="A2605">
        <v>2603</v>
      </c>
      <c r="B2605">
        <v>2024</v>
      </c>
      <c r="C2605">
        <v>5</v>
      </c>
      <c r="D2605" t="s">
        <v>514</v>
      </c>
      <c r="E2605" s="40">
        <v>892140772.56039798</v>
      </c>
      <c r="F2605" s="34">
        <v>187.943056512233</v>
      </c>
      <c r="G2605" t="s">
        <v>462</v>
      </c>
    </row>
    <row r="2606" spans="1:7" x14ac:dyDescent="0.3">
      <c r="A2606">
        <v>2604</v>
      </c>
      <c r="B2606">
        <v>2024</v>
      </c>
      <c r="C2606">
        <v>5</v>
      </c>
      <c r="D2606" t="s">
        <v>515</v>
      </c>
      <c r="E2606" s="40">
        <v>879882403.52739799</v>
      </c>
      <c r="F2606" s="34">
        <v>161.54941122197201</v>
      </c>
      <c r="G2606" t="s">
        <v>462</v>
      </c>
    </row>
    <row r="2607" spans="1:7" x14ac:dyDescent="0.3">
      <c r="A2607">
        <v>2605</v>
      </c>
      <c r="B2607">
        <v>2024</v>
      </c>
      <c r="C2607">
        <v>5</v>
      </c>
      <c r="D2607" t="s">
        <v>516</v>
      </c>
      <c r="E2607" s="40">
        <v>807895918.10077405</v>
      </c>
      <c r="F2607" s="34">
        <v>157.154116986248</v>
      </c>
      <c r="G2607" t="s">
        <v>462</v>
      </c>
    </row>
    <row r="2608" spans="1:7" x14ac:dyDescent="0.3">
      <c r="A2608">
        <v>2606</v>
      </c>
      <c r="B2608">
        <v>2024</v>
      </c>
      <c r="C2608">
        <v>5</v>
      </c>
      <c r="D2608" t="s">
        <v>517</v>
      </c>
      <c r="E2608" s="40">
        <v>572891135.03383696</v>
      </c>
      <c r="F2608" s="34">
        <v>110.3799360276</v>
      </c>
      <c r="G2608" t="s">
        <v>462</v>
      </c>
    </row>
    <row r="2609" spans="1:7" x14ac:dyDescent="0.3">
      <c r="A2609">
        <v>2607</v>
      </c>
      <c r="B2609">
        <v>2024</v>
      </c>
      <c r="C2609">
        <v>5</v>
      </c>
      <c r="D2609" t="s">
        <v>518</v>
      </c>
      <c r="E2609" s="40">
        <v>674208960.326653</v>
      </c>
      <c r="F2609" s="34">
        <v>163.950250786016</v>
      </c>
      <c r="G2609" t="s">
        <v>462</v>
      </c>
    </row>
    <row r="2610" spans="1:7" x14ac:dyDescent="0.3">
      <c r="A2610">
        <v>2608</v>
      </c>
      <c r="B2610">
        <v>2024</v>
      </c>
      <c r="C2610">
        <v>5</v>
      </c>
      <c r="D2610" t="s">
        <v>519</v>
      </c>
      <c r="E2610" s="40">
        <v>6302144122.2382202</v>
      </c>
      <c r="F2610" s="34">
        <v>28.743291590897801</v>
      </c>
      <c r="G2610" t="s">
        <v>462</v>
      </c>
    </row>
    <row r="2611" spans="1:7" x14ac:dyDescent="0.3">
      <c r="A2611">
        <v>2609</v>
      </c>
      <c r="B2611">
        <v>2024</v>
      </c>
      <c r="C2611">
        <v>5</v>
      </c>
      <c r="D2611" t="s">
        <v>520</v>
      </c>
      <c r="E2611" s="40">
        <v>7349764963.0592299</v>
      </c>
      <c r="F2611" s="34">
        <v>49.136217513153703</v>
      </c>
      <c r="G2611" t="s">
        <v>462</v>
      </c>
    </row>
    <row r="2612" spans="1:7" x14ac:dyDescent="0.3">
      <c r="A2612">
        <v>2610</v>
      </c>
      <c r="B2612">
        <v>2024</v>
      </c>
      <c r="C2612">
        <v>5</v>
      </c>
      <c r="D2612" t="s">
        <v>521</v>
      </c>
      <c r="E2612" s="40">
        <v>2807295723.03092</v>
      </c>
      <c r="F2612" s="34">
        <v>25.517759888573</v>
      </c>
      <c r="G2612" t="s">
        <v>462</v>
      </c>
    </row>
    <row r="2613" spans="1:7" x14ac:dyDescent="0.3">
      <c r="A2613">
        <v>2611</v>
      </c>
      <c r="B2613">
        <v>2024</v>
      </c>
      <c r="C2613">
        <v>5</v>
      </c>
      <c r="D2613" t="s">
        <v>522</v>
      </c>
      <c r="E2613" s="40">
        <v>788418057.77379298</v>
      </c>
      <c r="F2613" s="34">
        <v>228.95435324739401</v>
      </c>
      <c r="G2613" t="s">
        <v>462</v>
      </c>
    </row>
    <row r="2614" spans="1:7" x14ac:dyDescent="0.3">
      <c r="A2614">
        <v>2612</v>
      </c>
      <c r="B2614">
        <v>2024</v>
      </c>
      <c r="C2614">
        <v>5</v>
      </c>
      <c r="D2614" t="s">
        <v>523</v>
      </c>
      <c r="E2614" s="40">
        <v>6157060053.8993101</v>
      </c>
      <c r="F2614" s="34">
        <v>26.713081131300498</v>
      </c>
      <c r="G2614" t="s">
        <v>462</v>
      </c>
    </row>
    <row r="2615" spans="1:7" x14ac:dyDescent="0.3">
      <c r="A2615">
        <v>2613</v>
      </c>
      <c r="B2615">
        <v>2024</v>
      </c>
      <c r="C2615">
        <v>5</v>
      </c>
      <c r="D2615" t="s">
        <v>524</v>
      </c>
      <c r="E2615" s="40">
        <v>1712578914.74523</v>
      </c>
      <c r="F2615" s="34">
        <v>62.575048320955297</v>
      </c>
      <c r="G2615" t="s">
        <v>462</v>
      </c>
    </row>
    <row r="2616" spans="1:7" x14ac:dyDescent="0.3">
      <c r="A2616">
        <v>2614</v>
      </c>
      <c r="B2616">
        <v>2024</v>
      </c>
      <c r="C2616">
        <v>5</v>
      </c>
      <c r="D2616" t="s">
        <v>525</v>
      </c>
      <c r="E2616" s="40">
        <v>1304389226.7879901</v>
      </c>
      <c r="F2616" s="34">
        <v>111.67993229109599</v>
      </c>
      <c r="G2616" t="s">
        <v>462</v>
      </c>
    </row>
    <row r="2617" spans="1:7" x14ac:dyDescent="0.3">
      <c r="A2617">
        <v>2615</v>
      </c>
      <c r="B2617">
        <v>2024</v>
      </c>
      <c r="C2617">
        <v>5</v>
      </c>
      <c r="D2617" t="s">
        <v>526</v>
      </c>
      <c r="E2617" s="40">
        <v>1050405127.63638</v>
      </c>
      <c r="F2617" s="34">
        <v>62.566856710215198</v>
      </c>
      <c r="G2617" t="s">
        <v>462</v>
      </c>
    </row>
    <row r="2618" spans="1:7" x14ac:dyDescent="0.3">
      <c r="A2618">
        <v>2616</v>
      </c>
      <c r="B2618">
        <v>2024</v>
      </c>
      <c r="C2618">
        <v>5</v>
      </c>
      <c r="D2618" t="s">
        <v>527</v>
      </c>
      <c r="E2618" s="40">
        <v>4109588598.75948</v>
      </c>
      <c r="F2618" s="34">
        <v>81.491431067932993</v>
      </c>
      <c r="G2618" t="s">
        <v>462</v>
      </c>
    </row>
    <row r="2619" spans="1:7" x14ac:dyDescent="0.3">
      <c r="A2619">
        <v>2617</v>
      </c>
      <c r="B2619">
        <v>2024</v>
      </c>
      <c r="C2619">
        <v>5</v>
      </c>
      <c r="D2619" t="s">
        <v>528</v>
      </c>
      <c r="E2619" s="40">
        <v>187712077.197236</v>
      </c>
      <c r="F2619" s="34">
        <v>117.949599124503</v>
      </c>
      <c r="G2619" t="s">
        <v>462</v>
      </c>
    </row>
    <row r="2620" spans="1:7" x14ac:dyDescent="0.3">
      <c r="A2620">
        <v>2618</v>
      </c>
      <c r="B2620">
        <v>2024</v>
      </c>
      <c r="C2620">
        <v>6</v>
      </c>
      <c r="D2620" t="s">
        <v>495</v>
      </c>
      <c r="E2620" s="40">
        <v>538829451.73819995</v>
      </c>
      <c r="F2620" s="34">
        <v>80.677092661631093</v>
      </c>
      <c r="G2620" t="s">
        <v>462</v>
      </c>
    </row>
    <row r="2621" spans="1:7" x14ac:dyDescent="0.3">
      <c r="A2621">
        <v>2619</v>
      </c>
      <c r="B2621">
        <v>2024</v>
      </c>
      <c r="C2621">
        <v>6</v>
      </c>
      <c r="D2621" t="s">
        <v>496</v>
      </c>
      <c r="E2621" s="40">
        <v>329669436.07159501</v>
      </c>
      <c r="F2621" s="34">
        <v>48.478706010314497</v>
      </c>
      <c r="G2621" t="s">
        <v>462</v>
      </c>
    </row>
    <row r="2622" spans="1:7" x14ac:dyDescent="0.3">
      <c r="A2622">
        <v>2620</v>
      </c>
      <c r="B2622">
        <v>2024</v>
      </c>
      <c r="C2622">
        <v>6</v>
      </c>
      <c r="D2622" t="s">
        <v>497</v>
      </c>
      <c r="E2622" s="40">
        <v>477600716.67271</v>
      </c>
      <c r="F2622" s="34">
        <v>58.464299825855903</v>
      </c>
      <c r="G2622" t="s">
        <v>462</v>
      </c>
    </row>
    <row r="2623" spans="1:7" x14ac:dyDescent="0.3">
      <c r="A2623">
        <v>2621</v>
      </c>
      <c r="B2623">
        <v>2024</v>
      </c>
      <c r="C2623">
        <v>6</v>
      </c>
      <c r="D2623" t="s">
        <v>498</v>
      </c>
      <c r="E2623" s="40">
        <v>257796283.745581</v>
      </c>
      <c r="F2623" s="34">
        <v>43.373934768471898</v>
      </c>
      <c r="G2623" t="s">
        <v>462</v>
      </c>
    </row>
    <row r="2624" spans="1:7" x14ac:dyDescent="0.3">
      <c r="A2624">
        <v>2622</v>
      </c>
      <c r="B2624">
        <v>2024</v>
      </c>
      <c r="C2624">
        <v>6</v>
      </c>
      <c r="D2624" t="s">
        <v>499</v>
      </c>
      <c r="E2624" s="40">
        <v>833128860.04000998</v>
      </c>
      <c r="F2624" s="34">
        <v>34.853303455911202</v>
      </c>
      <c r="G2624" t="s">
        <v>462</v>
      </c>
    </row>
    <row r="2625" spans="1:7" x14ac:dyDescent="0.3">
      <c r="A2625">
        <v>2623</v>
      </c>
      <c r="B2625">
        <v>2024</v>
      </c>
      <c r="C2625">
        <v>6</v>
      </c>
      <c r="D2625" t="s">
        <v>500</v>
      </c>
      <c r="E2625" s="40">
        <v>700835369.21509898</v>
      </c>
      <c r="F2625" s="34">
        <v>28.535391875561299</v>
      </c>
      <c r="G2625" t="s">
        <v>462</v>
      </c>
    </row>
    <row r="2626" spans="1:7" x14ac:dyDescent="0.3">
      <c r="A2626">
        <v>2624</v>
      </c>
      <c r="B2626">
        <v>2024</v>
      </c>
      <c r="C2626">
        <v>6</v>
      </c>
      <c r="D2626" t="s">
        <v>501</v>
      </c>
      <c r="E2626" s="40">
        <v>1795071606.8408</v>
      </c>
      <c r="F2626" s="34">
        <v>13.956099015156401</v>
      </c>
      <c r="G2626" t="s">
        <v>462</v>
      </c>
    </row>
    <row r="2627" spans="1:7" x14ac:dyDescent="0.3">
      <c r="A2627">
        <v>2625</v>
      </c>
      <c r="B2627">
        <v>2024</v>
      </c>
      <c r="C2627">
        <v>6</v>
      </c>
      <c r="D2627" t="s">
        <v>502</v>
      </c>
      <c r="E2627" s="40">
        <v>10046150688.1397</v>
      </c>
      <c r="F2627" s="34">
        <v>6.0760459217714997</v>
      </c>
      <c r="G2627" t="s">
        <v>462</v>
      </c>
    </row>
    <row r="2628" spans="1:7" x14ac:dyDescent="0.3">
      <c r="A2628">
        <v>2626</v>
      </c>
      <c r="B2628">
        <v>2024</v>
      </c>
      <c r="C2628">
        <v>6</v>
      </c>
      <c r="D2628" t="s">
        <v>503</v>
      </c>
      <c r="E2628" s="40">
        <v>3161364612.4783401</v>
      </c>
      <c r="F2628" s="34">
        <v>12.2292829910187</v>
      </c>
      <c r="G2628" t="s">
        <v>462</v>
      </c>
    </row>
    <row r="2629" spans="1:7" x14ac:dyDescent="0.3">
      <c r="A2629">
        <v>2627</v>
      </c>
      <c r="B2629">
        <v>2024</v>
      </c>
      <c r="C2629">
        <v>6</v>
      </c>
      <c r="D2629" t="s">
        <v>504</v>
      </c>
      <c r="E2629" s="40">
        <v>314580284.56420898</v>
      </c>
      <c r="F2629" s="34">
        <v>52.478642744045203</v>
      </c>
      <c r="G2629" t="s">
        <v>462</v>
      </c>
    </row>
    <row r="2630" spans="1:7" x14ac:dyDescent="0.3">
      <c r="A2630">
        <v>2628</v>
      </c>
      <c r="B2630">
        <v>2024</v>
      </c>
      <c r="C2630">
        <v>6</v>
      </c>
      <c r="D2630" t="s">
        <v>505</v>
      </c>
      <c r="E2630" s="40">
        <v>396913777.44862098</v>
      </c>
      <c r="F2630" s="34">
        <v>44.198184146288398</v>
      </c>
      <c r="G2630" t="s">
        <v>462</v>
      </c>
    </row>
    <row r="2631" spans="1:7" x14ac:dyDescent="0.3">
      <c r="A2631">
        <v>2629</v>
      </c>
      <c r="B2631">
        <v>2024</v>
      </c>
      <c r="C2631">
        <v>6</v>
      </c>
      <c r="D2631" t="s">
        <v>506</v>
      </c>
      <c r="E2631" s="40">
        <v>811283882.05878198</v>
      </c>
      <c r="F2631" s="34">
        <v>13.119334966576799</v>
      </c>
      <c r="G2631" t="s">
        <v>462</v>
      </c>
    </row>
    <row r="2632" spans="1:7" x14ac:dyDescent="0.3">
      <c r="A2632">
        <v>2630</v>
      </c>
      <c r="B2632">
        <v>2024</v>
      </c>
      <c r="C2632">
        <v>6</v>
      </c>
      <c r="D2632" t="s">
        <v>507</v>
      </c>
      <c r="E2632" s="40">
        <v>827356563.50408602</v>
      </c>
      <c r="F2632" s="34">
        <v>7.9188637449021204</v>
      </c>
      <c r="G2632" t="s">
        <v>462</v>
      </c>
    </row>
    <row r="2633" spans="1:7" x14ac:dyDescent="0.3">
      <c r="A2633">
        <v>2631</v>
      </c>
      <c r="B2633">
        <v>2024</v>
      </c>
      <c r="C2633">
        <v>6</v>
      </c>
      <c r="D2633" t="s">
        <v>508</v>
      </c>
      <c r="E2633" s="40">
        <v>4220946584.3996902</v>
      </c>
      <c r="F2633" s="34">
        <v>6.45647826483735</v>
      </c>
      <c r="G2633" t="s">
        <v>462</v>
      </c>
    </row>
    <row r="2634" spans="1:7" x14ac:dyDescent="0.3">
      <c r="A2634">
        <v>2632</v>
      </c>
      <c r="B2634">
        <v>2024</v>
      </c>
      <c r="C2634">
        <v>6</v>
      </c>
      <c r="D2634" t="s">
        <v>509</v>
      </c>
      <c r="E2634" s="40">
        <v>2959607197.2367201</v>
      </c>
      <c r="F2634" s="34">
        <v>64.642779180625496</v>
      </c>
      <c r="G2634" t="s">
        <v>462</v>
      </c>
    </row>
    <row r="2635" spans="1:7" x14ac:dyDescent="0.3">
      <c r="A2635">
        <v>2633</v>
      </c>
      <c r="B2635">
        <v>2024</v>
      </c>
      <c r="C2635">
        <v>6</v>
      </c>
      <c r="D2635" t="s">
        <v>511</v>
      </c>
      <c r="E2635" s="40">
        <v>2510603854.2291598</v>
      </c>
      <c r="F2635" s="34">
        <v>30.018386618546199</v>
      </c>
      <c r="G2635" t="s">
        <v>462</v>
      </c>
    </row>
    <row r="2636" spans="1:7" x14ac:dyDescent="0.3">
      <c r="A2636">
        <v>2634</v>
      </c>
      <c r="B2636">
        <v>2024</v>
      </c>
      <c r="C2636">
        <v>6</v>
      </c>
      <c r="D2636" t="s">
        <v>512</v>
      </c>
      <c r="E2636" s="40">
        <v>926083821.65156698</v>
      </c>
      <c r="F2636" s="34">
        <v>9.7664917892690699</v>
      </c>
      <c r="G2636" t="s">
        <v>462</v>
      </c>
    </row>
    <row r="2637" spans="1:7" x14ac:dyDescent="0.3">
      <c r="A2637">
        <v>2635</v>
      </c>
      <c r="B2637">
        <v>2024</v>
      </c>
      <c r="C2637">
        <v>6</v>
      </c>
      <c r="D2637" t="s">
        <v>513</v>
      </c>
      <c r="E2637" s="40">
        <v>632285103.81478095</v>
      </c>
      <c r="F2637" s="34">
        <v>83.736216203807899</v>
      </c>
      <c r="G2637" t="s">
        <v>462</v>
      </c>
    </row>
    <row r="2638" spans="1:7" x14ac:dyDescent="0.3">
      <c r="A2638">
        <v>2636</v>
      </c>
      <c r="B2638">
        <v>2024</v>
      </c>
      <c r="C2638">
        <v>6</v>
      </c>
      <c r="E2638" s="40">
        <v>170397351.73281899</v>
      </c>
      <c r="F2638" s="34">
        <v>0.97139456945996705</v>
      </c>
      <c r="G2638" t="s">
        <v>462</v>
      </c>
    </row>
    <row r="2639" spans="1:7" x14ac:dyDescent="0.3">
      <c r="A2639">
        <v>2637</v>
      </c>
      <c r="B2639">
        <v>2024</v>
      </c>
      <c r="C2639">
        <v>6</v>
      </c>
      <c r="D2639" t="s">
        <v>514</v>
      </c>
      <c r="E2639" s="40">
        <v>892140772.56039798</v>
      </c>
      <c r="F2639" s="34">
        <v>12.5863032806727</v>
      </c>
      <c r="G2639" t="s">
        <v>462</v>
      </c>
    </row>
    <row r="2640" spans="1:7" x14ac:dyDescent="0.3">
      <c r="A2640">
        <v>2638</v>
      </c>
      <c r="B2640">
        <v>2024</v>
      </c>
      <c r="C2640">
        <v>6</v>
      </c>
      <c r="D2640" t="s">
        <v>515</v>
      </c>
      <c r="E2640" s="40">
        <v>879882403.52739799</v>
      </c>
      <c r="F2640" s="34">
        <v>13.9554939267033</v>
      </c>
      <c r="G2640" t="s">
        <v>462</v>
      </c>
    </row>
    <row r="2641" spans="1:7" x14ac:dyDescent="0.3">
      <c r="A2641">
        <v>2639</v>
      </c>
      <c r="B2641">
        <v>2024</v>
      </c>
      <c r="C2641">
        <v>6</v>
      </c>
      <c r="D2641" t="s">
        <v>516</v>
      </c>
      <c r="E2641" s="40">
        <v>807895918.10077405</v>
      </c>
      <c r="F2641" s="34">
        <v>14.966045593499301</v>
      </c>
      <c r="G2641" t="s">
        <v>462</v>
      </c>
    </row>
    <row r="2642" spans="1:7" x14ac:dyDescent="0.3">
      <c r="A2642">
        <v>2640</v>
      </c>
      <c r="B2642">
        <v>2024</v>
      </c>
      <c r="C2642">
        <v>6</v>
      </c>
      <c r="D2642" t="s">
        <v>517</v>
      </c>
      <c r="E2642" s="40">
        <v>572891135.03383696</v>
      </c>
      <c r="F2642" s="34">
        <v>8.9730993322176698</v>
      </c>
      <c r="G2642" t="s">
        <v>462</v>
      </c>
    </row>
    <row r="2643" spans="1:7" x14ac:dyDescent="0.3">
      <c r="A2643">
        <v>2641</v>
      </c>
      <c r="B2643">
        <v>2024</v>
      </c>
      <c r="C2643">
        <v>6</v>
      </c>
      <c r="D2643" t="s">
        <v>518</v>
      </c>
      <c r="E2643" s="40">
        <v>674208960.326653</v>
      </c>
      <c r="F2643" s="34">
        <v>15.5352660363802</v>
      </c>
      <c r="G2643" t="s">
        <v>462</v>
      </c>
    </row>
    <row r="2644" spans="1:7" x14ac:dyDescent="0.3">
      <c r="A2644">
        <v>2642</v>
      </c>
      <c r="B2644">
        <v>2024</v>
      </c>
      <c r="C2644">
        <v>6</v>
      </c>
      <c r="D2644" t="s">
        <v>519</v>
      </c>
      <c r="E2644" s="40">
        <v>6302144122.2382202</v>
      </c>
      <c r="F2644" s="34">
        <v>5.63787609346483</v>
      </c>
      <c r="G2644" t="s">
        <v>462</v>
      </c>
    </row>
    <row r="2645" spans="1:7" x14ac:dyDescent="0.3">
      <c r="A2645">
        <v>2643</v>
      </c>
      <c r="B2645">
        <v>2024</v>
      </c>
      <c r="C2645">
        <v>6</v>
      </c>
      <c r="D2645" t="s">
        <v>520</v>
      </c>
      <c r="E2645" s="40">
        <v>7349764963.0592299</v>
      </c>
      <c r="F2645" s="34">
        <v>38.827375997353101</v>
      </c>
      <c r="G2645" t="s">
        <v>462</v>
      </c>
    </row>
    <row r="2646" spans="1:7" x14ac:dyDescent="0.3">
      <c r="A2646">
        <v>2644</v>
      </c>
      <c r="B2646">
        <v>2024</v>
      </c>
      <c r="C2646">
        <v>6</v>
      </c>
      <c r="D2646" t="s">
        <v>521</v>
      </c>
      <c r="E2646" s="40">
        <v>2807295723.03092</v>
      </c>
      <c r="F2646" s="34">
        <v>7.7585966261872601</v>
      </c>
      <c r="G2646" t="s">
        <v>462</v>
      </c>
    </row>
    <row r="2647" spans="1:7" x14ac:dyDescent="0.3">
      <c r="A2647">
        <v>2645</v>
      </c>
      <c r="B2647">
        <v>2024</v>
      </c>
      <c r="C2647">
        <v>6</v>
      </c>
      <c r="D2647" t="s">
        <v>522</v>
      </c>
      <c r="E2647" s="40">
        <v>788418057.77379298</v>
      </c>
      <c r="F2647" s="34">
        <v>105.445432544635</v>
      </c>
      <c r="G2647" t="s">
        <v>462</v>
      </c>
    </row>
    <row r="2648" spans="1:7" x14ac:dyDescent="0.3">
      <c r="A2648">
        <v>2646</v>
      </c>
      <c r="B2648">
        <v>2024</v>
      </c>
      <c r="C2648">
        <v>6</v>
      </c>
      <c r="D2648" t="s">
        <v>523</v>
      </c>
      <c r="E2648" s="40">
        <v>6157060053.8993101</v>
      </c>
      <c r="F2648" s="34">
        <v>20.294505330277801</v>
      </c>
      <c r="G2648" t="s">
        <v>462</v>
      </c>
    </row>
    <row r="2649" spans="1:7" x14ac:dyDescent="0.3">
      <c r="A2649">
        <v>2647</v>
      </c>
      <c r="B2649">
        <v>2024</v>
      </c>
      <c r="C2649">
        <v>6</v>
      </c>
      <c r="D2649" t="s">
        <v>524</v>
      </c>
      <c r="E2649" s="40">
        <v>1712578914.74523</v>
      </c>
      <c r="F2649" s="34">
        <v>47.202076345963498</v>
      </c>
      <c r="G2649" t="s">
        <v>462</v>
      </c>
    </row>
    <row r="2650" spans="1:7" x14ac:dyDescent="0.3">
      <c r="A2650">
        <v>2648</v>
      </c>
      <c r="B2650">
        <v>2024</v>
      </c>
      <c r="C2650">
        <v>6</v>
      </c>
      <c r="D2650" t="s">
        <v>525</v>
      </c>
      <c r="E2650" s="40">
        <v>1304389226.7879901</v>
      </c>
      <c r="F2650" s="34">
        <v>75.434752039635896</v>
      </c>
      <c r="G2650" t="s">
        <v>462</v>
      </c>
    </row>
    <row r="2651" spans="1:7" x14ac:dyDescent="0.3">
      <c r="A2651">
        <v>2649</v>
      </c>
      <c r="B2651">
        <v>2024</v>
      </c>
      <c r="C2651">
        <v>6</v>
      </c>
      <c r="D2651" t="s">
        <v>526</v>
      </c>
      <c r="E2651" s="40">
        <v>1050405127.63638</v>
      </c>
      <c r="F2651" s="34">
        <v>56.190881970350198</v>
      </c>
      <c r="G2651" t="s">
        <v>462</v>
      </c>
    </row>
    <row r="2652" spans="1:7" x14ac:dyDescent="0.3">
      <c r="A2652">
        <v>2650</v>
      </c>
      <c r="B2652">
        <v>2024</v>
      </c>
      <c r="C2652">
        <v>6</v>
      </c>
      <c r="D2652" t="s">
        <v>527</v>
      </c>
      <c r="E2652" s="40">
        <v>4109588598.75948</v>
      </c>
      <c r="F2652" s="34">
        <v>71.945733440676804</v>
      </c>
      <c r="G2652" t="s">
        <v>462</v>
      </c>
    </row>
    <row r="2653" spans="1:7" x14ac:dyDescent="0.3">
      <c r="A2653">
        <v>2651</v>
      </c>
      <c r="B2653">
        <v>2024</v>
      </c>
      <c r="C2653">
        <v>6</v>
      </c>
      <c r="D2653" t="s">
        <v>528</v>
      </c>
      <c r="E2653" s="40">
        <v>187712077.197236</v>
      </c>
      <c r="F2653" s="34">
        <v>88.853519289962705</v>
      </c>
      <c r="G2653" t="s">
        <v>462</v>
      </c>
    </row>
    <row r="2654" spans="1:7" x14ac:dyDescent="0.3">
      <c r="A2654">
        <v>2652</v>
      </c>
      <c r="B2654">
        <v>2024</v>
      </c>
      <c r="C2654">
        <v>7</v>
      </c>
      <c r="D2654" t="s">
        <v>495</v>
      </c>
      <c r="E2654" s="40">
        <v>538829451.73819995</v>
      </c>
      <c r="F2654" s="34">
        <v>115.830626201699</v>
      </c>
      <c r="G2654" t="s">
        <v>462</v>
      </c>
    </row>
    <row r="2655" spans="1:7" x14ac:dyDescent="0.3">
      <c r="A2655">
        <v>2653</v>
      </c>
      <c r="B2655">
        <v>2024</v>
      </c>
      <c r="C2655">
        <v>7</v>
      </c>
      <c r="D2655" t="s">
        <v>496</v>
      </c>
      <c r="E2655" s="40">
        <v>329669436.07159501</v>
      </c>
      <c r="F2655" s="34">
        <v>61.513597769079503</v>
      </c>
      <c r="G2655" t="s">
        <v>462</v>
      </c>
    </row>
    <row r="2656" spans="1:7" x14ac:dyDescent="0.3">
      <c r="A2656">
        <v>2654</v>
      </c>
      <c r="B2656">
        <v>2024</v>
      </c>
      <c r="C2656">
        <v>7</v>
      </c>
      <c r="D2656" t="s">
        <v>497</v>
      </c>
      <c r="E2656" s="40">
        <v>477600716.67271</v>
      </c>
      <c r="F2656" s="34">
        <v>71.427222035187995</v>
      </c>
      <c r="G2656" t="s">
        <v>462</v>
      </c>
    </row>
    <row r="2657" spans="1:7" x14ac:dyDescent="0.3">
      <c r="A2657">
        <v>2655</v>
      </c>
      <c r="B2657">
        <v>2024</v>
      </c>
      <c r="C2657">
        <v>7</v>
      </c>
      <c r="D2657" t="s">
        <v>498</v>
      </c>
      <c r="E2657" s="40">
        <v>257796283.745581</v>
      </c>
      <c r="F2657" s="34">
        <v>53.611028673889599</v>
      </c>
      <c r="G2657" t="s">
        <v>462</v>
      </c>
    </row>
    <row r="2658" spans="1:7" x14ac:dyDescent="0.3">
      <c r="A2658">
        <v>2656</v>
      </c>
      <c r="B2658">
        <v>2024</v>
      </c>
      <c r="C2658">
        <v>7</v>
      </c>
      <c r="D2658" t="s">
        <v>499</v>
      </c>
      <c r="E2658" s="40">
        <v>833128860.04000998</v>
      </c>
      <c r="F2658" s="34">
        <v>44.748395783884703</v>
      </c>
      <c r="G2658" t="s">
        <v>462</v>
      </c>
    </row>
    <row r="2659" spans="1:7" x14ac:dyDescent="0.3">
      <c r="A2659">
        <v>2657</v>
      </c>
      <c r="B2659">
        <v>2024</v>
      </c>
      <c r="C2659">
        <v>7</v>
      </c>
      <c r="D2659" t="s">
        <v>500</v>
      </c>
      <c r="E2659" s="40">
        <v>700835369.21509898</v>
      </c>
      <c r="F2659" s="34">
        <v>34.522514211231901</v>
      </c>
      <c r="G2659" t="s">
        <v>462</v>
      </c>
    </row>
    <row r="2660" spans="1:7" x14ac:dyDescent="0.3">
      <c r="A2660">
        <v>2658</v>
      </c>
      <c r="B2660">
        <v>2024</v>
      </c>
      <c r="C2660">
        <v>7</v>
      </c>
      <c r="D2660" t="s">
        <v>501</v>
      </c>
      <c r="E2660" s="40">
        <v>1795071606.8408</v>
      </c>
      <c r="F2660" s="34">
        <v>10.0194545808626</v>
      </c>
      <c r="G2660" t="s">
        <v>462</v>
      </c>
    </row>
    <row r="2661" spans="1:7" x14ac:dyDescent="0.3">
      <c r="A2661">
        <v>2659</v>
      </c>
      <c r="B2661">
        <v>2024</v>
      </c>
      <c r="C2661">
        <v>7</v>
      </c>
      <c r="D2661" t="s">
        <v>502</v>
      </c>
      <c r="E2661" s="40">
        <v>10046150688.1397</v>
      </c>
      <c r="F2661" s="34">
        <v>5.3572247903066303</v>
      </c>
      <c r="G2661" t="s">
        <v>462</v>
      </c>
    </row>
    <row r="2662" spans="1:7" x14ac:dyDescent="0.3">
      <c r="A2662">
        <v>2660</v>
      </c>
      <c r="B2662">
        <v>2024</v>
      </c>
      <c r="C2662">
        <v>7</v>
      </c>
      <c r="D2662" t="s">
        <v>503</v>
      </c>
      <c r="E2662" s="40">
        <v>3161364612.4783401</v>
      </c>
      <c r="F2662" s="34">
        <v>4.7164841336731502</v>
      </c>
      <c r="G2662" t="s">
        <v>462</v>
      </c>
    </row>
    <row r="2663" spans="1:7" x14ac:dyDescent="0.3">
      <c r="A2663">
        <v>2661</v>
      </c>
      <c r="B2663">
        <v>2024</v>
      </c>
      <c r="C2663">
        <v>7</v>
      </c>
      <c r="D2663" t="s">
        <v>504</v>
      </c>
      <c r="E2663" s="40">
        <v>314580284.56420898</v>
      </c>
      <c r="F2663" s="34">
        <v>96.5493449596636</v>
      </c>
      <c r="G2663" t="s">
        <v>462</v>
      </c>
    </row>
    <row r="2664" spans="1:7" x14ac:dyDescent="0.3">
      <c r="A2664">
        <v>2662</v>
      </c>
      <c r="B2664">
        <v>2024</v>
      </c>
      <c r="C2664">
        <v>7</v>
      </c>
      <c r="D2664" t="s">
        <v>505</v>
      </c>
      <c r="E2664" s="40">
        <v>396913777.44862098</v>
      </c>
      <c r="F2664" s="34">
        <v>59.1694699125444</v>
      </c>
      <c r="G2664" t="s">
        <v>462</v>
      </c>
    </row>
    <row r="2665" spans="1:7" x14ac:dyDescent="0.3">
      <c r="A2665">
        <v>2663</v>
      </c>
      <c r="B2665">
        <v>2024</v>
      </c>
      <c r="C2665">
        <v>7</v>
      </c>
      <c r="D2665" t="s">
        <v>506</v>
      </c>
      <c r="E2665" s="40">
        <v>811283882.05878198</v>
      </c>
      <c r="F2665" s="34">
        <v>22.9988556346396</v>
      </c>
      <c r="G2665" t="s">
        <v>462</v>
      </c>
    </row>
    <row r="2666" spans="1:7" x14ac:dyDescent="0.3">
      <c r="A2666">
        <v>2664</v>
      </c>
      <c r="B2666">
        <v>2024</v>
      </c>
      <c r="C2666">
        <v>7</v>
      </c>
      <c r="D2666" t="s">
        <v>507</v>
      </c>
      <c r="E2666" s="40">
        <v>827356563.50408602</v>
      </c>
      <c r="F2666" s="34">
        <v>8.5633753152044108</v>
      </c>
      <c r="G2666" t="s">
        <v>462</v>
      </c>
    </row>
    <row r="2667" spans="1:7" x14ac:dyDescent="0.3">
      <c r="A2667">
        <v>2665</v>
      </c>
      <c r="B2667">
        <v>2024</v>
      </c>
      <c r="C2667">
        <v>7</v>
      </c>
      <c r="D2667" t="s">
        <v>508</v>
      </c>
      <c r="E2667" s="40">
        <v>4220946584.3996902</v>
      </c>
      <c r="F2667" s="34">
        <v>8.7460079108878794</v>
      </c>
      <c r="G2667" t="s">
        <v>462</v>
      </c>
    </row>
    <row r="2668" spans="1:7" x14ac:dyDescent="0.3">
      <c r="A2668">
        <v>2666</v>
      </c>
      <c r="B2668">
        <v>2024</v>
      </c>
      <c r="C2668">
        <v>7</v>
      </c>
      <c r="D2668" t="s">
        <v>509</v>
      </c>
      <c r="E2668" s="40">
        <v>2959607197.2367201</v>
      </c>
      <c r="F2668" s="34">
        <v>43.215590238932897</v>
      </c>
      <c r="G2668" t="s">
        <v>462</v>
      </c>
    </row>
    <row r="2669" spans="1:7" x14ac:dyDescent="0.3">
      <c r="A2669">
        <v>2667</v>
      </c>
      <c r="B2669">
        <v>2024</v>
      </c>
      <c r="C2669">
        <v>7</v>
      </c>
      <c r="D2669" t="s">
        <v>511</v>
      </c>
      <c r="E2669" s="40">
        <v>2510603854.2291598</v>
      </c>
      <c r="F2669" s="34">
        <v>14.3860134078017</v>
      </c>
      <c r="G2669" t="s">
        <v>462</v>
      </c>
    </row>
    <row r="2670" spans="1:7" x14ac:dyDescent="0.3">
      <c r="A2670">
        <v>2668</v>
      </c>
      <c r="B2670">
        <v>2024</v>
      </c>
      <c r="C2670">
        <v>7</v>
      </c>
      <c r="D2670" t="s">
        <v>512</v>
      </c>
      <c r="E2670" s="40">
        <v>926083821.65156698</v>
      </c>
      <c r="F2670" s="34">
        <v>5.0323273834016602</v>
      </c>
      <c r="G2670" t="s">
        <v>462</v>
      </c>
    </row>
    <row r="2671" spans="1:7" x14ac:dyDescent="0.3">
      <c r="A2671">
        <v>2669</v>
      </c>
      <c r="B2671">
        <v>2024</v>
      </c>
      <c r="C2671">
        <v>7</v>
      </c>
      <c r="D2671" t="s">
        <v>513</v>
      </c>
      <c r="E2671" s="40">
        <v>632285103.81478095</v>
      </c>
      <c r="F2671" s="34">
        <v>53.088944109550297</v>
      </c>
      <c r="G2671" t="s">
        <v>462</v>
      </c>
    </row>
    <row r="2672" spans="1:7" x14ac:dyDescent="0.3">
      <c r="A2672">
        <v>2670</v>
      </c>
      <c r="B2672">
        <v>2024</v>
      </c>
      <c r="C2672">
        <v>7</v>
      </c>
      <c r="E2672" s="40">
        <v>170397351.73281899</v>
      </c>
      <c r="F2672" s="34">
        <v>3.9818810670708499E-2</v>
      </c>
      <c r="G2672" t="s">
        <v>462</v>
      </c>
    </row>
    <row r="2673" spans="1:7" x14ac:dyDescent="0.3">
      <c r="A2673">
        <v>2671</v>
      </c>
      <c r="B2673">
        <v>2024</v>
      </c>
      <c r="C2673">
        <v>7</v>
      </c>
      <c r="D2673" t="s">
        <v>514</v>
      </c>
      <c r="E2673" s="40">
        <v>892140772.56039798</v>
      </c>
      <c r="F2673" s="34">
        <v>12.1149855360778</v>
      </c>
      <c r="G2673" t="s">
        <v>462</v>
      </c>
    </row>
    <row r="2674" spans="1:7" x14ac:dyDescent="0.3">
      <c r="A2674">
        <v>2672</v>
      </c>
      <c r="B2674">
        <v>2024</v>
      </c>
      <c r="C2674">
        <v>7</v>
      </c>
      <c r="D2674" t="s">
        <v>515</v>
      </c>
      <c r="E2674" s="40">
        <v>879882403.52739799</v>
      </c>
      <c r="F2674" s="34">
        <v>15.701253856685501</v>
      </c>
      <c r="G2674" t="s">
        <v>462</v>
      </c>
    </row>
    <row r="2675" spans="1:7" x14ac:dyDescent="0.3">
      <c r="A2675">
        <v>2673</v>
      </c>
      <c r="B2675">
        <v>2024</v>
      </c>
      <c r="C2675">
        <v>7</v>
      </c>
      <c r="D2675" t="s">
        <v>516</v>
      </c>
      <c r="E2675" s="40">
        <v>807895918.10077405</v>
      </c>
      <c r="F2675" s="34">
        <v>14.062628170010701</v>
      </c>
      <c r="G2675" t="s">
        <v>462</v>
      </c>
    </row>
    <row r="2676" spans="1:7" x14ac:dyDescent="0.3">
      <c r="A2676">
        <v>2674</v>
      </c>
      <c r="B2676">
        <v>2024</v>
      </c>
      <c r="C2676">
        <v>7</v>
      </c>
      <c r="D2676" t="s">
        <v>517</v>
      </c>
      <c r="E2676" s="40">
        <v>572891135.03383696</v>
      </c>
      <c r="F2676" s="34">
        <v>7.2798100142747497</v>
      </c>
      <c r="G2676" t="s">
        <v>462</v>
      </c>
    </row>
    <row r="2677" spans="1:7" x14ac:dyDescent="0.3">
      <c r="A2677">
        <v>2675</v>
      </c>
      <c r="B2677">
        <v>2024</v>
      </c>
      <c r="C2677">
        <v>7</v>
      </c>
      <c r="D2677" t="s">
        <v>518</v>
      </c>
      <c r="E2677" s="40">
        <v>674208960.326653</v>
      </c>
      <c r="F2677" s="34">
        <v>17.317523079158999</v>
      </c>
      <c r="G2677" t="s">
        <v>462</v>
      </c>
    </row>
    <row r="2678" spans="1:7" x14ac:dyDescent="0.3">
      <c r="A2678">
        <v>2676</v>
      </c>
      <c r="B2678">
        <v>2024</v>
      </c>
      <c r="C2678">
        <v>7</v>
      </c>
      <c r="D2678" t="s">
        <v>519</v>
      </c>
      <c r="E2678" s="40">
        <v>6302144122.2382202</v>
      </c>
      <c r="F2678" s="34">
        <v>2.55382847575591</v>
      </c>
      <c r="G2678" t="s">
        <v>462</v>
      </c>
    </row>
    <row r="2679" spans="1:7" x14ac:dyDescent="0.3">
      <c r="A2679">
        <v>2677</v>
      </c>
      <c r="B2679">
        <v>2024</v>
      </c>
      <c r="C2679">
        <v>7</v>
      </c>
      <c r="D2679" t="s">
        <v>520</v>
      </c>
      <c r="E2679" s="40">
        <v>7349764963.0592299</v>
      </c>
      <c r="F2679" s="34">
        <v>16.958982321884001</v>
      </c>
      <c r="G2679" t="s">
        <v>462</v>
      </c>
    </row>
    <row r="2680" spans="1:7" x14ac:dyDescent="0.3">
      <c r="A2680">
        <v>2678</v>
      </c>
      <c r="B2680">
        <v>2024</v>
      </c>
      <c r="C2680">
        <v>7</v>
      </c>
      <c r="D2680" t="s">
        <v>521</v>
      </c>
      <c r="E2680" s="40">
        <v>2807295723.03092</v>
      </c>
      <c r="F2680" s="34">
        <v>1.1310369478523901</v>
      </c>
      <c r="G2680" t="s">
        <v>462</v>
      </c>
    </row>
    <row r="2681" spans="1:7" x14ac:dyDescent="0.3">
      <c r="A2681">
        <v>2679</v>
      </c>
      <c r="B2681">
        <v>2024</v>
      </c>
      <c r="C2681">
        <v>7</v>
      </c>
      <c r="D2681" t="s">
        <v>522</v>
      </c>
      <c r="E2681" s="40">
        <v>788418057.77379298</v>
      </c>
      <c r="F2681" s="34">
        <v>68.676056057937799</v>
      </c>
      <c r="G2681" t="s">
        <v>462</v>
      </c>
    </row>
    <row r="2682" spans="1:7" x14ac:dyDescent="0.3">
      <c r="A2682">
        <v>2680</v>
      </c>
      <c r="B2682">
        <v>2024</v>
      </c>
      <c r="C2682">
        <v>7</v>
      </c>
      <c r="D2682" t="s">
        <v>523</v>
      </c>
      <c r="E2682" s="40">
        <v>6157060053.8993101</v>
      </c>
      <c r="F2682" s="34">
        <v>6.7092280540128</v>
      </c>
      <c r="G2682" t="s">
        <v>462</v>
      </c>
    </row>
    <row r="2683" spans="1:7" x14ac:dyDescent="0.3">
      <c r="A2683">
        <v>2681</v>
      </c>
      <c r="B2683">
        <v>2024</v>
      </c>
      <c r="C2683">
        <v>7</v>
      </c>
      <c r="D2683" t="s">
        <v>524</v>
      </c>
      <c r="E2683" s="40">
        <v>1712578914.74523</v>
      </c>
      <c r="F2683" s="34">
        <v>16.375099435263301</v>
      </c>
      <c r="G2683" t="s">
        <v>462</v>
      </c>
    </row>
    <row r="2684" spans="1:7" x14ac:dyDescent="0.3">
      <c r="A2684">
        <v>2682</v>
      </c>
      <c r="B2684">
        <v>2024</v>
      </c>
      <c r="C2684">
        <v>7</v>
      </c>
      <c r="D2684" t="s">
        <v>525</v>
      </c>
      <c r="E2684" s="40">
        <v>1304389226.7879901</v>
      </c>
      <c r="F2684" s="34">
        <v>32.031948234050297</v>
      </c>
      <c r="G2684" t="s">
        <v>462</v>
      </c>
    </row>
    <row r="2685" spans="1:7" x14ac:dyDescent="0.3">
      <c r="A2685">
        <v>2683</v>
      </c>
      <c r="B2685">
        <v>2024</v>
      </c>
      <c r="C2685">
        <v>7</v>
      </c>
      <c r="D2685" t="s">
        <v>526</v>
      </c>
      <c r="E2685" s="40">
        <v>1050405127.63638</v>
      </c>
      <c r="F2685" s="34">
        <v>20.5883722885618</v>
      </c>
      <c r="G2685" t="s">
        <v>462</v>
      </c>
    </row>
    <row r="2686" spans="1:7" x14ac:dyDescent="0.3">
      <c r="A2686">
        <v>2684</v>
      </c>
      <c r="B2686">
        <v>2024</v>
      </c>
      <c r="C2686">
        <v>7</v>
      </c>
      <c r="D2686" t="s">
        <v>527</v>
      </c>
      <c r="E2686" s="40">
        <v>4109588598.75948</v>
      </c>
      <c r="F2686" s="34">
        <v>25.622294686273101</v>
      </c>
      <c r="G2686" t="s">
        <v>462</v>
      </c>
    </row>
    <row r="2687" spans="1:7" x14ac:dyDescent="0.3">
      <c r="A2687">
        <v>2685</v>
      </c>
      <c r="B2687">
        <v>2024</v>
      </c>
      <c r="C2687">
        <v>7</v>
      </c>
      <c r="D2687" t="s">
        <v>528</v>
      </c>
      <c r="E2687" s="40">
        <v>187712077.197236</v>
      </c>
      <c r="F2687" s="34">
        <v>34.049548341634598</v>
      </c>
      <c r="G2687" t="s">
        <v>462</v>
      </c>
    </row>
    <row r="2688" spans="1:7" x14ac:dyDescent="0.3">
      <c r="A2688">
        <v>2686</v>
      </c>
      <c r="B2688">
        <v>2024</v>
      </c>
      <c r="C2688">
        <v>8</v>
      </c>
      <c r="D2688" t="s">
        <v>495</v>
      </c>
      <c r="E2688" s="40">
        <v>538829451.73819995</v>
      </c>
      <c r="F2688" s="34">
        <v>33.5282066202926</v>
      </c>
      <c r="G2688" t="s">
        <v>462</v>
      </c>
    </row>
    <row r="2689" spans="1:7" x14ac:dyDescent="0.3">
      <c r="A2689">
        <v>2687</v>
      </c>
      <c r="B2689">
        <v>2024</v>
      </c>
      <c r="C2689">
        <v>8</v>
      </c>
      <c r="D2689" t="s">
        <v>496</v>
      </c>
      <c r="E2689" s="40">
        <v>329669436.07159501</v>
      </c>
      <c r="F2689" s="34">
        <v>14.5227322883821</v>
      </c>
      <c r="G2689" t="s">
        <v>462</v>
      </c>
    </row>
    <row r="2690" spans="1:7" x14ac:dyDescent="0.3">
      <c r="A2690">
        <v>2688</v>
      </c>
      <c r="B2690">
        <v>2024</v>
      </c>
      <c r="C2690">
        <v>8</v>
      </c>
      <c r="D2690" t="s">
        <v>497</v>
      </c>
      <c r="E2690" s="40">
        <v>477600716.67271</v>
      </c>
      <c r="F2690" s="34">
        <v>17.159106439503301</v>
      </c>
      <c r="G2690" t="s">
        <v>462</v>
      </c>
    </row>
    <row r="2691" spans="1:7" x14ac:dyDescent="0.3">
      <c r="A2691">
        <v>2689</v>
      </c>
      <c r="B2691">
        <v>2024</v>
      </c>
      <c r="C2691">
        <v>8</v>
      </c>
      <c r="D2691" t="s">
        <v>498</v>
      </c>
      <c r="E2691" s="40">
        <v>257796283.745581</v>
      </c>
      <c r="F2691" s="34">
        <v>10.733465586247901</v>
      </c>
      <c r="G2691" t="s">
        <v>462</v>
      </c>
    </row>
    <row r="2692" spans="1:7" x14ac:dyDescent="0.3">
      <c r="A2692">
        <v>2690</v>
      </c>
      <c r="B2692">
        <v>2024</v>
      </c>
      <c r="C2692">
        <v>8</v>
      </c>
      <c r="D2692" t="s">
        <v>499</v>
      </c>
      <c r="E2692" s="40">
        <v>833128860.04000998</v>
      </c>
      <c r="F2692" s="34">
        <v>8.0090324512263695</v>
      </c>
      <c r="G2692" t="s">
        <v>462</v>
      </c>
    </row>
    <row r="2693" spans="1:7" x14ac:dyDescent="0.3">
      <c r="A2693">
        <v>2691</v>
      </c>
      <c r="B2693">
        <v>2024</v>
      </c>
      <c r="C2693">
        <v>8</v>
      </c>
      <c r="D2693" t="s">
        <v>500</v>
      </c>
      <c r="E2693" s="40">
        <v>700835369.21509898</v>
      </c>
      <c r="F2693" s="34">
        <v>4.6206472138105799</v>
      </c>
      <c r="G2693" t="s">
        <v>462</v>
      </c>
    </row>
    <row r="2694" spans="1:7" x14ac:dyDescent="0.3">
      <c r="A2694">
        <v>2692</v>
      </c>
      <c r="B2694">
        <v>2024</v>
      </c>
      <c r="C2694">
        <v>8</v>
      </c>
      <c r="D2694" t="s">
        <v>501</v>
      </c>
      <c r="E2694" s="40">
        <v>1795071606.8408</v>
      </c>
      <c r="F2694" s="34">
        <v>1.81181050163069</v>
      </c>
      <c r="G2694" t="s">
        <v>462</v>
      </c>
    </row>
    <row r="2695" spans="1:7" x14ac:dyDescent="0.3">
      <c r="A2695">
        <v>2693</v>
      </c>
      <c r="B2695">
        <v>2024</v>
      </c>
      <c r="C2695">
        <v>8</v>
      </c>
      <c r="D2695" t="s">
        <v>502</v>
      </c>
      <c r="E2695" s="40">
        <v>10046150688.1397</v>
      </c>
      <c r="F2695" s="34">
        <v>1.9132655685286899</v>
      </c>
      <c r="G2695" t="s">
        <v>462</v>
      </c>
    </row>
    <row r="2696" spans="1:7" x14ac:dyDescent="0.3">
      <c r="A2696">
        <v>2694</v>
      </c>
      <c r="B2696">
        <v>2024</v>
      </c>
      <c r="C2696">
        <v>8</v>
      </c>
      <c r="D2696" t="s">
        <v>503</v>
      </c>
      <c r="E2696" s="40">
        <v>3161364612.4783401</v>
      </c>
      <c r="F2696" s="34">
        <v>2.8953589746537101</v>
      </c>
      <c r="G2696" t="s">
        <v>462</v>
      </c>
    </row>
    <row r="2697" spans="1:7" x14ac:dyDescent="0.3">
      <c r="A2697">
        <v>2695</v>
      </c>
      <c r="B2697">
        <v>2024</v>
      </c>
      <c r="C2697">
        <v>8</v>
      </c>
      <c r="D2697" t="s">
        <v>504</v>
      </c>
      <c r="E2697" s="40">
        <v>314580284.56420898</v>
      </c>
      <c r="F2697" s="34">
        <v>24.298671102791499</v>
      </c>
      <c r="G2697" t="s">
        <v>462</v>
      </c>
    </row>
    <row r="2698" spans="1:7" x14ac:dyDescent="0.3">
      <c r="A2698">
        <v>2696</v>
      </c>
      <c r="B2698">
        <v>2024</v>
      </c>
      <c r="C2698">
        <v>8</v>
      </c>
      <c r="D2698" t="s">
        <v>505</v>
      </c>
      <c r="E2698" s="40">
        <v>396913777.44862098</v>
      </c>
      <c r="F2698" s="34">
        <v>12.826915901687499</v>
      </c>
      <c r="G2698" t="s">
        <v>462</v>
      </c>
    </row>
    <row r="2699" spans="1:7" x14ac:dyDescent="0.3">
      <c r="A2699">
        <v>2697</v>
      </c>
      <c r="B2699">
        <v>2024</v>
      </c>
      <c r="C2699">
        <v>8</v>
      </c>
      <c r="D2699" t="s">
        <v>506</v>
      </c>
      <c r="E2699" s="40">
        <v>811283882.05878198</v>
      </c>
      <c r="F2699" s="34">
        <v>5.9063871333863398</v>
      </c>
      <c r="G2699" t="s">
        <v>462</v>
      </c>
    </row>
    <row r="2700" spans="1:7" x14ac:dyDescent="0.3">
      <c r="A2700">
        <v>2698</v>
      </c>
      <c r="B2700">
        <v>2024</v>
      </c>
      <c r="C2700">
        <v>8</v>
      </c>
      <c r="D2700" t="s">
        <v>507</v>
      </c>
      <c r="E2700" s="40">
        <v>827356563.50408602</v>
      </c>
      <c r="F2700" s="34">
        <v>3.7873108921568899</v>
      </c>
      <c r="G2700" t="s">
        <v>462</v>
      </c>
    </row>
    <row r="2701" spans="1:7" x14ac:dyDescent="0.3">
      <c r="A2701">
        <v>2699</v>
      </c>
      <c r="B2701">
        <v>2024</v>
      </c>
      <c r="C2701">
        <v>8</v>
      </c>
      <c r="D2701" t="s">
        <v>508</v>
      </c>
      <c r="E2701" s="40">
        <v>4220946584.3996902</v>
      </c>
      <c r="F2701" s="34">
        <v>10.151057345356501</v>
      </c>
      <c r="G2701" t="s">
        <v>462</v>
      </c>
    </row>
    <row r="2702" spans="1:7" x14ac:dyDescent="0.3">
      <c r="A2702">
        <v>2700</v>
      </c>
      <c r="B2702">
        <v>2024</v>
      </c>
      <c r="C2702">
        <v>8</v>
      </c>
      <c r="D2702" t="s">
        <v>509</v>
      </c>
      <c r="E2702" s="40">
        <v>2959607197.2367201</v>
      </c>
      <c r="F2702" s="34">
        <v>35.188900015923998</v>
      </c>
      <c r="G2702" t="s">
        <v>462</v>
      </c>
    </row>
    <row r="2703" spans="1:7" x14ac:dyDescent="0.3">
      <c r="A2703">
        <v>2701</v>
      </c>
      <c r="B2703">
        <v>2024</v>
      </c>
      <c r="C2703">
        <v>8</v>
      </c>
      <c r="D2703" t="s">
        <v>511</v>
      </c>
      <c r="E2703" s="40">
        <v>2510603854.2291598</v>
      </c>
      <c r="F2703" s="34">
        <v>21.670806066383999</v>
      </c>
      <c r="G2703" t="s">
        <v>462</v>
      </c>
    </row>
    <row r="2704" spans="1:7" x14ac:dyDescent="0.3">
      <c r="A2704">
        <v>2702</v>
      </c>
      <c r="B2704">
        <v>2024</v>
      </c>
      <c r="C2704">
        <v>8</v>
      </c>
      <c r="D2704" t="s">
        <v>512</v>
      </c>
      <c r="E2704" s="40">
        <v>926083821.65156698</v>
      </c>
      <c r="F2704" s="34">
        <v>11.3057115563244</v>
      </c>
      <c r="G2704" t="s">
        <v>462</v>
      </c>
    </row>
    <row r="2705" spans="1:7" x14ac:dyDescent="0.3">
      <c r="A2705">
        <v>2703</v>
      </c>
      <c r="B2705">
        <v>2024</v>
      </c>
      <c r="C2705">
        <v>8</v>
      </c>
      <c r="D2705" t="s">
        <v>513</v>
      </c>
      <c r="E2705" s="40">
        <v>632285103.81478095</v>
      </c>
      <c r="F2705" s="34">
        <v>53.233464773996602</v>
      </c>
      <c r="G2705" t="s">
        <v>462</v>
      </c>
    </row>
    <row r="2706" spans="1:7" x14ac:dyDescent="0.3">
      <c r="A2706">
        <v>2704</v>
      </c>
      <c r="B2706">
        <v>2024</v>
      </c>
      <c r="C2706">
        <v>8</v>
      </c>
      <c r="E2706" s="40">
        <v>170397351.73281899</v>
      </c>
      <c r="F2706" s="34">
        <v>0.59303161530219795</v>
      </c>
      <c r="G2706" t="s">
        <v>462</v>
      </c>
    </row>
    <row r="2707" spans="1:7" x14ac:dyDescent="0.3">
      <c r="A2707">
        <v>2705</v>
      </c>
      <c r="B2707">
        <v>2024</v>
      </c>
      <c r="C2707">
        <v>8</v>
      </c>
      <c r="D2707" t="s">
        <v>514</v>
      </c>
      <c r="E2707" s="40">
        <v>892140772.56039798</v>
      </c>
      <c r="F2707" s="34">
        <v>2.1870365179723499</v>
      </c>
      <c r="G2707" t="s">
        <v>462</v>
      </c>
    </row>
    <row r="2708" spans="1:7" x14ac:dyDescent="0.3">
      <c r="A2708">
        <v>2706</v>
      </c>
      <c r="B2708">
        <v>2024</v>
      </c>
      <c r="C2708">
        <v>8</v>
      </c>
      <c r="D2708" t="s">
        <v>515</v>
      </c>
      <c r="E2708" s="40">
        <v>879882403.52739799</v>
      </c>
      <c r="F2708" s="34">
        <v>3.5403249212203298</v>
      </c>
      <c r="G2708" t="s">
        <v>462</v>
      </c>
    </row>
    <row r="2709" spans="1:7" x14ac:dyDescent="0.3">
      <c r="A2709">
        <v>2707</v>
      </c>
      <c r="B2709">
        <v>2024</v>
      </c>
      <c r="C2709">
        <v>8</v>
      </c>
      <c r="D2709" t="s">
        <v>516</v>
      </c>
      <c r="E2709" s="40">
        <v>807895918.10077405</v>
      </c>
      <c r="F2709" s="34">
        <v>4.7067108989405702</v>
      </c>
      <c r="G2709" t="s">
        <v>462</v>
      </c>
    </row>
    <row r="2710" spans="1:7" x14ac:dyDescent="0.3">
      <c r="A2710">
        <v>2708</v>
      </c>
      <c r="B2710">
        <v>2024</v>
      </c>
      <c r="C2710">
        <v>8</v>
      </c>
      <c r="D2710" t="s">
        <v>517</v>
      </c>
      <c r="E2710" s="40">
        <v>572891135.03383696</v>
      </c>
      <c r="F2710" s="34">
        <v>4.1487888078605604</v>
      </c>
      <c r="G2710" t="s">
        <v>462</v>
      </c>
    </row>
    <row r="2711" spans="1:7" x14ac:dyDescent="0.3">
      <c r="A2711">
        <v>2709</v>
      </c>
      <c r="B2711">
        <v>2024</v>
      </c>
      <c r="C2711">
        <v>8</v>
      </c>
      <c r="D2711" t="s">
        <v>518</v>
      </c>
      <c r="E2711" s="40">
        <v>674208960.326653</v>
      </c>
      <c r="F2711" s="34">
        <v>5.9998173251728097</v>
      </c>
      <c r="G2711" t="s">
        <v>462</v>
      </c>
    </row>
    <row r="2712" spans="1:7" x14ac:dyDescent="0.3">
      <c r="A2712">
        <v>2710</v>
      </c>
      <c r="B2712">
        <v>2024</v>
      </c>
      <c r="C2712">
        <v>8</v>
      </c>
      <c r="D2712" t="s">
        <v>519</v>
      </c>
      <c r="E2712" s="40">
        <v>6302144122.2382202</v>
      </c>
      <c r="F2712" s="34">
        <v>9.8776024770144293</v>
      </c>
      <c r="G2712" t="s">
        <v>462</v>
      </c>
    </row>
    <row r="2713" spans="1:7" x14ac:dyDescent="0.3">
      <c r="A2713">
        <v>2711</v>
      </c>
      <c r="B2713">
        <v>2024</v>
      </c>
      <c r="C2713">
        <v>8</v>
      </c>
      <c r="D2713" t="s">
        <v>520</v>
      </c>
      <c r="E2713" s="40">
        <v>7349764963.0592299</v>
      </c>
      <c r="F2713" s="34">
        <v>35.530835549262598</v>
      </c>
      <c r="G2713" t="s">
        <v>462</v>
      </c>
    </row>
    <row r="2714" spans="1:7" x14ac:dyDescent="0.3">
      <c r="A2714">
        <v>2712</v>
      </c>
      <c r="B2714">
        <v>2024</v>
      </c>
      <c r="C2714">
        <v>8</v>
      </c>
      <c r="D2714" t="s">
        <v>521</v>
      </c>
      <c r="E2714" s="40">
        <v>2807295723.03092</v>
      </c>
      <c r="F2714" s="34">
        <v>10.8637895026383</v>
      </c>
      <c r="G2714" t="s">
        <v>462</v>
      </c>
    </row>
    <row r="2715" spans="1:7" x14ac:dyDescent="0.3">
      <c r="A2715">
        <v>2713</v>
      </c>
      <c r="B2715">
        <v>2024</v>
      </c>
      <c r="C2715">
        <v>8</v>
      </c>
      <c r="D2715" t="s">
        <v>522</v>
      </c>
      <c r="E2715" s="40">
        <v>788418057.77379298</v>
      </c>
      <c r="F2715" s="34">
        <v>84.139805085647396</v>
      </c>
      <c r="G2715" t="s">
        <v>462</v>
      </c>
    </row>
    <row r="2716" spans="1:7" x14ac:dyDescent="0.3">
      <c r="A2716">
        <v>2714</v>
      </c>
      <c r="B2716">
        <v>2024</v>
      </c>
      <c r="C2716">
        <v>8</v>
      </c>
      <c r="D2716" t="s">
        <v>523</v>
      </c>
      <c r="E2716" s="40">
        <v>6157060053.8993101</v>
      </c>
      <c r="F2716" s="34">
        <v>27.835537537350799</v>
      </c>
      <c r="G2716" t="s">
        <v>462</v>
      </c>
    </row>
    <row r="2717" spans="1:7" x14ac:dyDescent="0.3">
      <c r="A2717">
        <v>2715</v>
      </c>
      <c r="B2717">
        <v>2024</v>
      </c>
      <c r="C2717">
        <v>8</v>
      </c>
      <c r="D2717" t="s">
        <v>524</v>
      </c>
      <c r="E2717" s="40">
        <v>1712578914.74523</v>
      </c>
      <c r="F2717" s="34">
        <v>73.124387032888393</v>
      </c>
      <c r="G2717" t="s">
        <v>462</v>
      </c>
    </row>
    <row r="2718" spans="1:7" x14ac:dyDescent="0.3">
      <c r="A2718">
        <v>2716</v>
      </c>
      <c r="B2718">
        <v>2024</v>
      </c>
      <c r="C2718">
        <v>8</v>
      </c>
      <c r="D2718" t="s">
        <v>525</v>
      </c>
      <c r="E2718" s="40">
        <v>1304389226.7879901</v>
      </c>
      <c r="F2718" s="34">
        <v>84.960040202864505</v>
      </c>
      <c r="G2718" t="s">
        <v>462</v>
      </c>
    </row>
    <row r="2719" spans="1:7" x14ac:dyDescent="0.3">
      <c r="A2719">
        <v>2717</v>
      </c>
      <c r="B2719">
        <v>2024</v>
      </c>
      <c r="C2719">
        <v>8</v>
      </c>
      <c r="D2719" t="s">
        <v>526</v>
      </c>
      <c r="E2719" s="40">
        <v>1050405127.63638</v>
      </c>
      <c r="F2719" s="34">
        <v>70.287025287974402</v>
      </c>
      <c r="G2719" t="s">
        <v>462</v>
      </c>
    </row>
    <row r="2720" spans="1:7" x14ac:dyDescent="0.3">
      <c r="A2720">
        <v>2718</v>
      </c>
      <c r="B2720">
        <v>2024</v>
      </c>
      <c r="C2720">
        <v>8</v>
      </c>
      <c r="D2720" t="s">
        <v>527</v>
      </c>
      <c r="E2720" s="40">
        <v>4109588598.75948</v>
      </c>
      <c r="F2720" s="34">
        <v>56.830215318657601</v>
      </c>
      <c r="G2720" t="s">
        <v>462</v>
      </c>
    </row>
    <row r="2721" spans="1:7" x14ac:dyDescent="0.3">
      <c r="A2721">
        <v>2719</v>
      </c>
      <c r="B2721">
        <v>2024</v>
      </c>
      <c r="C2721">
        <v>8</v>
      </c>
      <c r="D2721" t="s">
        <v>528</v>
      </c>
      <c r="E2721" s="40">
        <v>187712077.197236</v>
      </c>
      <c r="F2721" s="34">
        <v>87.223217732594094</v>
      </c>
      <c r="G2721" t="s">
        <v>462</v>
      </c>
    </row>
    <row r="2722" spans="1:7" x14ac:dyDescent="0.3">
      <c r="A2722">
        <v>2720</v>
      </c>
      <c r="B2722">
        <v>2024</v>
      </c>
      <c r="C2722">
        <v>9</v>
      </c>
      <c r="D2722" t="s">
        <v>495</v>
      </c>
      <c r="E2722" s="40">
        <v>538829451.73819995</v>
      </c>
      <c r="F2722" s="34">
        <v>49.237606497547702</v>
      </c>
      <c r="G2722" t="s">
        <v>462</v>
      </c>
    </row>
    <row r="2723" spans="1:7" x14ac:dyDescent="0.3">
      <c r="A2723">
        <v>2721</v>
      </c>
      <c r="B2723">
        <v>2024</v>
      </c>
      <c r="C2723">
        <v>9</v>
      </c>
      <c r="D2723" t="s">
        <v>496</v>
      </c>
      <c r="E2723" s="40">
        <v>329669436.07159501</v>
      </c>
      <c r="F2723" s="34">
        <v>35.249191886025699</v>
      </c>
      <c r="G2723" t="s">
        <v>462</v>
      </c>
    </row>
    <row r="2724" spans="1:7" x14ac:dyDescent="0.3">
      <c r="A2724">
        <v>2722</v>
      </c>
      <c r="B2724">
        <v>2024</v>
      </c>
      <c r="C2724">
        <v>9</v>
      </c>
      <c r="D2724" t="s">
        <v>497</v>
      </c>
      <c r="E2724" s="40">
        <v>477600716.67271</v>
      </c>
      <c r="F2724" s="34">
        <v>39.781929883900297</v>
      </c>
      <c r="G2724" t="s">
        <v>462</v>
      </c>
    </row>
    <row r="2725" spans="1:7" x14ac:dyDescent="0.3">
      <c r="A2725">
        <v>2723</v>
      </c>
      <c r="B2725">
        <v>2024</v>
      </c>
      <c r="C2725">
        <v>9</v>
      </c>
      <c r="D2725" t="s">
        <v>498</v>
      </c>
      <c r="E2725" s="40">
        <v>257796283.745581</v>
      </c>
      <c r="F2725" s="34">
        <v>35.764824060294501</v>
      </c>
      <c r="G2725" t="s">
        <v>462</v>
      </c>
    </row>
    <row r="2726" spans="1:7" x14ac:dyDescent="0.3">
      <c r="A2726">
        <v>2724</v>
      </c>
      <c r="B2726">
        <v>2024</v>
      </c>
      <c r="C2726">
        <v>9</v>
      </c>
      <c r="D2726" t="s">
        <v>499</v>
      </c>
      <c r="E2726" s="40">
        <v>833128860.04000998</v>
      </c>
      <c r="F2726" s="34">
        <v>30.028374084556798</v>
      </c>
      <c r="G2726" t="s">
        <v>462</v>
      </c>
    </row>
    <row r="2727" spans="1:7" x14ac:dyDescent="0.3">
      <c r="A2727">
        <v>2725</v>
      </c>
      <c r="B2727">
        <v>2024</v>
      </c>
      <c r="C2727">
        <v>9</v>
      </c>
      <c r="D2727" t="s">
        <v>500</v>
      </c>
      <c r="E2727" s="40">
        <v>700835369.21509898</v>
      </c>
      <c r="F2727" s="34">
        <v>29.120171863014299</v>
      </c>
      <c r="G2727" t="s">
        <v>462</v>
      </c>
    </row>
    <row r="2728" spans="1:7" x14ac:dyDescent="0.3">
      <c r="A2728">
        <v>2726</v>
      </c>
      <c r="B2728">
        <v>2024</v>
      </c>
      <c r="C2728">
        <v>9</v>
      </c>
      <c r="D2728" t="s">
        <v>501</v>
      </c>
      <c r="E2728" s="40">
        <v>1795071606.8408</v>
      </c>
      <c r="F2728" s="34">
        <v>15.869355628223699</v>
      </c>
      <c r="G2728" t="s">
        <v>462</v>
      </c>
    </row>
    <row r="2729" spans="1:7" x14ac:dyDescent="0.3">
      <c r="A2729">
        <v>2727</v>
      </c>
      <c r="B2729">
        <v>2024</v>
      </c>
      <c r="C2729">
        <v>9</v>
      </c>
      <c r="D2729" t="s">
        <v>502</v>
      </c>
      <c r="E2729" s="40">
        <v>10046150688.1397</v>
      </c>
      <c r="F2729" s="34">
        <v>1.92705089080992</v>
      </c>
      <c r="G2729" t="s">
        <v>462</v>
      </c>
    </row>
    <row r="2730" spans="1:7" x14ac:dyDescent="0.3">
      <c r="A2730">
        <v>2728</v>
      </c>
      <c r="B2730">
        <v>2024</v>
      </c>
      <c r="C2730">
        <v>9</v>
      </c>
      <c r="D2730" t="s">
        <v>503</v>
      </c>
      <c r="E2730" s="40">
        <v>3161364612.4783401</v>
      </c>
      <c r="F2730" s="34">
        <v>3.13015125223906</v>
      </c>
      <c r="G2730" t="s">
        <v>462</v>
      </c>
    </row>
    <row r="2731" spans="1:7" x14ac:dyDescent="0.3">
      <c r="A2731">
        <v>2729</v>
      </c>
      <c r="B2731">
        <v>2024</v>
      </c>
      <c r="C2731">
        <v>9</v>
      </c>
      <c r="D2731" t="s">
        <v>504</v>
      </c>
      <c r="E2731" s="40">
        <v>314580284.56420898</v>
      </c>
      <c r="F2731" s="34">
        <v>41.001689875355403</v>
      </c>
      <c r="G2731" t="s">
        <v>462</v>
      </c>
    </row>
    <row r="2732" spans="1:7" x14ac:dyDescent="0.3">
      <c r="A2732">
        <v>2730</v>
      </c>
      <c r="B2732">
        <v>2024</v>
      </c>
      <c r="C2732">
        <v>9</v>
      </c>
      <c r="D2732" t="s">
        <v>505</v>
      </c>
      <c r="E2732" s="40">
        <v>396913777.44862098</v>
      </c>
      <c r="F2732" s="34">
        <v>31.131146820485</v>
      </c>
      <c r="G2732" t="s">
        <v>462</v>
      </c>
    </row>
    <row r="2733" spans="1:7" x14ac:dyDescent="0.3">
      <c r="A2733">
        <v>2731</v>
      </c>
      <c r="B2733">
        <v>2024</v>
      </c>
      <c r="C2733">
        <v>9</v>
      </c>
      <c r="D2733" t="s">
        <v>506</v>
      </c>
      <c r="E2733" s="40">
        <v>811283882.05878198</v>
      </c>
      <c r="F2733" s="34">
        <v>3.4621821439628899</v>
      </c>
      <c r="G2733" t="s">
        <v>462</v>
      </c>
    </row>
    <row r="2734" spans="1:7" x14ac:dyDescent="0.3">
      <c r="A2734">
        <v>2732</v>
      </c>
      <c r="B2734">
        <v>2024</v>
      </c>
      <c r="C2734">
        <v>9</v>
      </c>
      <c r="D2734" t="s">
        <v>507</v>
      </c>
      <c r="E2734" s="40">
        <v>827356563.50408602</v>
      </c>
      <c r="F2734" s="34">
        <v>0.22104837769484301</v>
      </c>
      <c r="G2734" t="s">
        <v>462</v>
      </c>
    </row>
    <row r="2735" spans="1:7" x14ac:dyDescent="0.3">
      <c r="A2735">
        <v>2733</v>
      </c>
      <c r="B2735">
        <v>2024</v>
      </c>
      <c r="C2735">
        <v>9</v>
      </c>
      <c r="D2735" t="s">
        <v>508</v>
      </c>
      <c r="E2735" s="40">
        <v>4220946584.3996902</v>
      </c>
      <c r="F2735" s="34">
        <v>6.0791716321874896</v>
      </c>
      <c r="G2735" t="s">
        <v>462</v>
      </c>
    </row>
    <row r="2736" spans="1:7" x14ac:dyDescent="0.3">
      <c r="A2736">
        <v>2734</v>
      </c>
      <c r="B2736">
        <v>2024</v>
      </c>
      <c r="C2736">
        <v>9</v>
      </c>
      <c r="D2736" t="s">
        <v>509</v>
      </c>
      <c r="E2736" s="40">
        <v>2959607197.2367201</v>
      </c>
      <c r="F2736" s="34">
        <v>20.421276700617</v>
      </c>
      <c r="G2736" t="s">
        <v>462</v>
      </c>
    </row>
    <row r="2737" spans="1:7" x14ac:dyDescent="0.3">
      <c r="A2737">
        <v>2735</v>
      </c>
      <c r="B2737">
        <v>2024</v>
      </c>
      <c r="C2737">
        <v>9</v>
      </c>
      <c r="D2737" t="s">
        <v>511</v>
      </c>
      <c r="E2737" s="40">
        <v>2510603854.2291598</v>
      </c>
      <c r="F2737" s="34">
        <v>17.5480719105968</v>
      </c>
      <c r="G2737" t="s">
        <v>462</v>
      </c>
    </row>
    <row r="2738" spans="1:7" x14ac:dyDescent="0.3">
      <c r="A2738">
        <v>2736</v>
      </c>
      <c r="B2738">
        <v>2024</v>
      </c>
      <c r="C2738">
        <v>9</v>
      </c>
      <c r="D2738" t="s">
        <v>512</v>
      </c>
      <c r="E2738" s="40">
        <v>926083821.65156698</v>
      </c>
      <c r="F2738" s="34">
        <v>8.7580614652493693</v>
      </c>
      <c r="G2738" t="s">
        <v>462</v>
      </c>
    </row>
    <row r="2739" spans="1:7" x14ac:dyDescent="0.3">
      <c r="A2739">
        <v>2737</v>
      </c>
      <c r="B2739">
        <v>2024</v>
      </c>
      <c r="C2739">
        <v>9</v>
      </c>
      <c r="D2739" t="s">
        <v>513</v>
      </c>
      <c r="E2739" s="40">
        <v>632285103.81478095</v>
      </c>
      <c r="F2739" s="34">
        <v>22.6878689022362</v>
      </c>
      <c r="G2739" t="s">
        <v>462</v>
      </c>
    </row>
    <row r="2740" spans="1:7" x14ac:dyDescent="0.3">
      <c r="A2740">
        <v>2738</v>
      </c>
      <c r="B2740">
        <v>2024</v>
      </c>
      <c r="C2740">
        <v>9</v>
      </c>
      <c r="E2740" s="40">
        <v>170397351.73281899</v>
      </c>
      <c r="F2740" s="34">
        <v>0</v>
      </c>
      <c r="G2740" t="s">
        <v>462</v>
      </c>
    </row>
    <row r="2741" spans="1:7" x14ac:dyDescent="0.3">
      <c r="A2741">
        <v>2739</v>
      </c>
      <c r="B2741">
        <v>2024</v>
      </c>
      <c r="C2741">
        <v>9</v>
      </c>
      <c r="D2741" t="s">
        <v>514</v>
      </c>
      <c r="E2741" s="40">
        <v>892140772.56039798</v>
      </c>
      <c r="F2741" s="34">
        <v>15.902070364135801</v>
      </c>
      <c r="G2741" t="s">
        <v>462</v>
      </c>
    </row>
    <row r="2742" spans="1:7" x14ac:dyDescent="0.3">
      <c r="A2742">
        <v>2740</v>
      </c>
      <c r="B2742">
        <v>2024</v>
      </c>
      <c r="C2742">
        <v>9</v>
      </c>
      <c r="D2742" t="s">
        <v>515</v>
      </c>
      <c r="E2742" s="40">
        <v>879882403.52739799</v>
      </c>
      <c r="F2742" s="34">
        <v>6.3380653309186901</v>
      </c>
      <c r="G2742" t="s">
        <v>462</v>
      </c>
    </row>
    <row r="2743" spans="1:7" x14ac:dyDescent="0.3">
      <c r="A2743">
        <v>2741</v>
      </c>
      <c r="B2743">
        <v>2024</v>
      </c>
      <c r="C2743">
        <v>9</v>
      </c>
      <c r="D2743" t="s">
        <v>516</v>
      </c>
      <c r="E2743" s="40">
        <v>807895918.10077405</v>
      </c>
      <c r="F2743" s="34">
        <v>2.4770342748959102</v>
      </c>
      <c r="G2743" t="s">
        <v>462</v>
      </c>
    </row>
    <row r="2744" spans="1:7" x14ac:dyDescent="0.3">
      <c r="A2744">
        <v>2742</v>
      </c>
      <c r="B2744">
        <v>2024</v>
      </c>
      <c r="C2744">
        <v>9</v>
      </c>
      <c r="D2744" t="s">
        <v>517</v>
      </c>
      <c r="E2744" s="40">
        <v>572891135.03383696</v>
      </c>
      <c r="F2744" s="34">
        <v>1.1642730436064299</v>
      </c>
      <c r="G2744" t="s">
        <v>462</v>
      </c>
    </row>
    <row r="2745" spans="1:7" x14ac:dyDescent="0.3">
      <c r="A2745">
        <v>2743</v>
      </c>
      <c r="B2745">
        <v>2024</v>
      </c>
      <c r="C2745">
        <v>9</v>
      </c>
      <c r="D2745" t="s">
        <v>518</v>
      </c>
      <c r="E2745" s="40">
        <v>674208960.326653</v>
      </c>
      <c r="F2745" s="34">
        <v>5.8100360146242398</v>
      </c>
      <c r="G2745" t="s">
        <v>462</v>
      </c>
    </row>
    <row r="2746" spans="1:7" x14ac:dyDescent="0.3">
      <c r="A2746">
        <v>2744</v>
      </c>
      <c r="B2746">
        <v>2024</v>
      </c>
      <c r="C2746">
        <v>9</v>
      </c>
      <c r="D2746" t="s">
        <v>519</v>
      </c>
      <c r="E2746" s="40">
        <v>6302144122.2382202</v>
      </c>
      <c r="F2746" s="34">
        <v>4.0829392622639302</v>
      </c>
      <c r="G2746" t="s">
        <v>462</v>
      </c>
    </row>
    <row r="2747" spans="1:7" x14ac:dyDescent="0.3">
      <c r="A2747">
        <v>2745</v>
      </c>
      <c r="B2747">
        <v>2024</v>
      </c>
      <c r="C2747">
        <v>9</v>
      </c>
      <c r="D2747" t="s">
        <v>520</v>
      </c>
      <c r="E2747" s="40">
        <v>7349764963.0592299</v>
      </c>
      <c r="F2747" s="34">
        <v>19.567382403587001</v>
      </c>
      <c r="G2747" t="s">
        <v>462</v>
      </c>
    </row>
    <row r="2748" spans="1:7" x14ac:dyDescent="0.3">
      <c r="A2748">
        <v>2746</v>
      </c>
      <c r="B2748">
        <v>2024</v>
      </c>
      <c r="C2748">
        <v>9</v>
      </c>
      <c r="D2748" t="s">
        <v>521</v>
      </c>
      <c r="E2748" s="40">
        <v>2807295723.03092</v>
      </c>
      <c r="F2748" s="34">
        <v>7.8228862411660698</v>
      </c>
      <c r="G2748" t="s">
        <v>462</v>
      </c>
    </row>
    <row r="2749" spans="1:7" x14ac:dyDescent="0.3">
      <c r="A2749">
        <v>2747</v>
      </c>
      <c r="B2749">
        <v>2024</v>
      </c>
      <c r="C2749">
        <v>9</v>
      </c>
      <c r="D2749" t="s">
        <v>522</v>
      </c>
      <c r="E2749" s="40">
        <v>788418057.77379298</v>
      </c>
      <c r="F2749" s="34">
        <v>19.336171071093599</v>
      </c>
      <c r="G2749" t="s">
        <v>462</v>
      </c>
    </row>
    <row r="2750" spans="1:7" x14ac:dyDescent="0.3">
      <c r="A2750">
        <v>2748</v>
      </c>
      <c r="B2750">
        <v>2024</v>
      </c>
      <c r="C2750">
        <v>9</v>
      </c>
      <c r="D2750" t="s">
        <v>523</v>
      </c>
      <c r="E2750" s="40">
        <v>6157060053.8993101</v>
      </c>
      <c r="F2750" s="34">
        <v>13.3847247752489</v>
      </c>
      <c r="G2750" t="s">
        <v>462</v>
      </c>
    </row>
    <row r="2751" spans="1:7" x14ac:dyDescent="0.3">
      <c r="A2751">
        <v>2749</v>
      </c>
      <c r="B2751">
        <v>2024</v>
      </c>
      <c r="C2751">
        <v>9</v>
      </c>
      <c r="D2751" t="s">
        <v>524</v>
      </c>
      <c r="E2751" s="40">
        <v>1712578914.74523</v>
      </c>
      <c r="F2751" s="34">
        <v>18.5111050544843</v>
      </c>
      <c r="G2751" t="s">
        <v>462</v>
      </c>
    </row>
    <row r="2752" spans="1:7" x14ac:dyDescent="0.3">
      <c r="A2752">
        <v>2750</v>
      </c>
      <c r="B2752">
        <v>2024</v>
      </c>
      <c r="C2752">
        <v>9</v>
      </c>
      <c r="D2752" t="s">
        <v>525</v>
      </c>
      <c r="E2752" s="40">
        <v>1304389226.7879901</v>
      </c>
      <c r="F2752" s="34">
        <v>26.833090041986399</v>
      </c>
      <c r="G2752" t="s">
        <v>462</v>
      </c>
    </row>
    <row r="2753" spans="1:7" x14ac:dyDescent="0.3">
      <c r="A2753">
        <v>2751</v>
      </c>
      <c r="B2753">
        <v>2024</v>
      </c>
      <c r="C2753">
        <v>9</v>
      </c>
      <c r="D2753" t="s">
        <v>526</v>
      </c>
      <c r="E2753" s="40">
        <v>1050405127.63638</v>
      </c>
      <c r="F2753" s="34">
        <v>33.872640918086098</v>
      </c>
      <c r="G2753" t="s">
        <v>462</v>
      </c>
    </row>
    <row r="2754" spans="1:7" x14ac:dyDescent="0.3">
      <c r="A2754">
        <v>2752</v>
      </c>
      <c r="B2754">
        <v>2024</v>
      </c>
      <c r="C2754">
        <v>9</v>
      </c>
      <c r="D2754" t="s">
        <v>527</v>
      </c>
      <c r="E2754" s="40">
        <v>4109588598.75948</v>
      </c>
      <c r="F2754" s="34">
        <v>44.465572856113504</v>
      </c>
      <c r="G2754" t="s">
        <v>462</v>
      </c>
    </row>
    <row r="2755" spans="1:7" x14ac:dyDescent="0.3">
      <c r="A2755">
        <v>2753</v>
      </c>
      <c r="B2755">
        <v>2024</v>
      </c>
      <c r="C2755">
        <v>9</v>
      </c>
      <c r="D2755" t="s">
        <v>528</v>
      </c>
      <c r="E2755" s="40">
        <v>187712077.197236</v>
      </c>
      <c r="F2755" s="34">
        <v>30.4628779731446</v>
      </c>
      <c r="G2755" t="s">
        <v>462</v>
      </c>
    </row>
    <row r="2756" spans="1:7" x14ac:dyDescent="0.3">
      <c r="A2756">
        <v>2754</v>
      </c>
      <c r="B2756">
        <v>2024</v>
      </c>
      <c r="C2756">
        <v>10</v>
      </c>
      <c r="D2756" t="s">
        <v>495</v>
      </c>
      <c r="E2756" s="40">
        <v>538829451.73819995</v>
      </c>
      <c r="F2756" s="34">
        <v>91.720162102151207</v>
      </c>
      <c r="G2756" t="s">
        <v>462</v>
      </c>
    </row>
    <row r="2757" spans="1:7" x14ac:dyDescent="0.3">
      <c r="A2757">
        <v>2755</v>
      </c>
      <c r="B2757">
        <v>2024</v>
      </c>
      <c r="C2757">
        <v>10</v>
      </c>
      <c r="D2757" t="s">
        <v>496</v>
      </c>
      <c r="E2757" s="40">
        <v>329669436.07159501</v>
      </c>
      <c r="F2757" s="34">
        <v>49.696196576980398</v>
      </c>
      <c r="G2757" t="s">
        <v>462</v>
      </c>
    </row>
    <row r="2758" spans="1:7" x14ac:dyDescent="0.3">
      <c r="A2758">
        <v>2756</v>
      </c>
      <c r="B2758">
        <v>2024</v>
      </c>
      <c r="C2758">
        <v>10</v>
      </c>
      <c r="D2758" t="s">
        <v>497</v>
      </c>
      <c r="E2758" s="40">
        <v>477600716.67271</v>
      </c>
      <c r="F2758" s="34">
        <v>52.356078706314101</v>
      </c>
      <c r="G2758" t="s">
        <v>462</v>
      </c>
    </row>
    <row r="2759" spans="1:7" x14ac:dyDescent="0.3">
      <c r="A2759">
        <v>2757</v>
      </c>
      <c r="B2759">
        <v>2024</v>
      </c>
      <c r="C2759">
        <v>10</v>
      </c>
      <c r="D2759" t="s">
        <v>498</v>
      </c>
      <c r="E2759" s="40">
        <v>257796283.745581</v>
      </c>
      <c r="F2759" s="34">
        <v>42.275466164677198</v>
      </c>
      <c r="G2759" t="s">
        <v>462</v>
      </c>
    </row>
    <row r="2760" spans="1:7" x14ac:dyDescent="0.3">
      <c r="A2760">
        <v>2758</v>
      </c>
      <c r="B2760">
        <v>2024</v>
      </c>
      <c r="C2760">
        <v>10</v>
      </c>
      <c r="D2760" t="s">
        <v>499</v>
      </c>
      <c r="E2760" s="40">
        <v>833128860.04000998</v>
      </c>
      <c r="F2760" s="34">
        <v>36.533266314496899</v>
      </c>
      <c r="G2760" t="s">
        <v>462</v>
      </c>
    </row>
    <row r="2761" spans="1:7" x14ac:dyDescent="0.3">
      <c r="A2761">
        <v>2759</v>
      </c>
      <c r="B2761">
        <v>2024</v>
      </c>
      <c r="C2761">
        <v>10</v>
      </c>
      <c r="D2761" t="s">
        <v>500</v>
      </c>
      <c r="E2761" s="40">
        <v>700835369.21509898</v>
      </c>
      <c r="F2761" s="34">
        <v>28.475004574742499</v>
      </c>
      <c r="G2761" t="s">
        <v>462</v>
      </c>
    </row>
    <row r="2762" spans="1:7" x14ac:dyDescent="0.3">
      <c r="A2762">
        <v>2760</v>
      </c>
      <c r="B2762">
        <v>2024</v>
      </c>
      <c r="C2762">
        <v>10</v>
      </c>
      <c r="D2762" t="s">
        <v>501</v>
      </c>
      <c r="E2762" s="40">
        <v>1795071606.8408</v>
      </c>
      <c r="F2762" s="34">
        <v>19.755036338310099</v>
      </c>
      <c r="G2762" t="s">
        <v>462</v>
      </c>
    </row>
    <row r="2763" spans="1:7" x14ac:dyDescent="0.3">
      <c r="A2763">
        <v>2761</v>
      </c>
      <c r="B2763">
        <v>2024</v>
      </c>
      <c r="C2763">
        <v>10</v>
      </c>
      <c r="D2763" t="s">
        <v>502</v>
      </c>
      <c r="E2763" s="40">
        <v>10046150688.1397</v>
      </c>
      <c r="F2763" s="34">
        <v>10.579298684913599</v>
      </c>
      <c r="G2763" t="s">
        <v>462</v>
      </c>
    </row>
    <row r="2764" spans="1:7" x14ac:dyDescent="0.3">
      <c r="A2764">
        <v>2762</v>
      </c>
      <c r="B2764">
        <v>2024</v>
      </c>
      <c r="C2764">
        <v>10</v>
      </c>
      <c r="D2764" t="s">
        <v>503</v>
      </c>
      <c r="E2764" s="40">
        <v>3161364612.4783401</v>
      </c>
      <c r="F2764" s="34">
        <v>9.87087753222157</v>
      </c>
      <c r="G2764" t="s">
        <v>462</v>
      </c>
    </row>
    <row r="2765" spans="1:7" x14ac:dyDescent="0.3">
      <c r="A2765">
        <v>2763</v>
      </c>
      <c r="B2765">
        <v>2024</v>
      </c>
      <c r="C2765">
        <v>10</v>
      </c>
      <c r="D2765" t="s">
        <v>504</v>
      </c>
      <c r="E2765" s="40">
        <v>314580284.56420898</v>
      </c>
      <c r="F2765" s="34">
        <v>88.171535917542101</v>
      </c>
      <c r="G2765" t="s">
        <v>462</v>
      </c>
    </row>
    <row r="2766" spans="1:7" x14ac:dyDescent="0.3">
      <c r="A2766">
        <v>2764</v>
      </c>
      <c r="B2766">
        <v>2024</v>
      </c>
      <c r="C2766">
        <v>10</v>
      </c>
      <c r="D2766" t="s">
        <v>505</v>
      </c>
      <c r="E2766" s="40">
        <v>396913777.44862098</v>
      </c>
      <c r="F2766" s="34">
        <v>52.537410531404198</v>
      </c>
      <c r="G2766" t="s">
        <v>462</v>
      </c>
    </row>
    <row r="2767" spans="1:7" x14ac:dyDescent="0.3">
      <c r="A2767">
        <v>2765</v>
      </c>
      <c r="B2767">
        <v>2024</v>
      </c>
      <c r="C2767">
        <v>10</v>
      </c>
      <c r="D2767" t="s">
        <v>506</v>
      </c>
      <c r="E2767" s="40">
        <v>811283882.05878198</v>
      </c>
      <c r="F2767" s="34">
        <v>26.7663302588156</v>
      </c>
      <c r="G2767" t="s">
        <v>462</v>
      </c>
    </row>
    <row r="2768" spans="1:7" x14ac:dyDescent="0.3">
      <c r="A2768">
        <v>2766</v>
      </c>
      <c r="B2768">
        <v>2024</v>
      </c>
      <c r="C2768">
        <v>10</v>
      </c>
      <c r="D2768" t="s">
        <v>507</v>
      </c>
      <c r="E2768" s="40">
        <v>827356563.50408602</v>
      </c>
      <c r="F2768" s="34">
        <v>17.792523315717499</v>
      </c>
      <c r="G2768" t="s">
        <v>462</v>
      </c>
    </row>
    <row r="2769" spans="1:7" x14ac:dyDescent="0.3">
      <c r="A2769">
        <v>2767</v>
      </c>
      <c r="B2769">
        <v>2024</v>
      </c>
      <c r="C2769">
        <v>10</v>
      </c>
      <c r="D2769" t="s">
        <v>508</v>
      </c>
      <c r="E2769" s="40">
        <v>4220946584.3996902</v>
      </c>
      <c r="F2769" s="34">
        <v>9.0685783131269009</v>
      </c>
      <c r="G2769" t="s">
        <v>462</v>
      </c>
    </row>
    <row r="2770" spans="1:7" x14ac:dyDescent="0.3">
      <c r="A2770">
        <v>2768</v>
      </c>
      <c r="B2770">
        <v>2024</v>
      </c>
      <c r="C2770">
        <v>10</v>
      </c>
      <c r="D2770" t="s">
        <v>509</v>
      </c>
      <c r="E2770" s="40">
        <v>2959607197.2367201</v>
      </c>
      <c r="F2770" s="34">
        <v>33.924260214896897</v>
      </c>
      <c r="G2770" t="s">
        <v>462</v>
      </c>
    </row>
    <row r="2771" spans="1:7" x14ac:dyDescent="0.3">
      <c r="A2771">
        <v>2769</v>
      </c>
      <c r="B2771">
        <v>2024</v>
      </c>
      <c r="C2771">
        <v>10</v>
      </c>
      <c r="D2771" t="s">
        <v>511</v>
      </c>
      <c r="E2771" s="40">
        <v>2510603854.2291598</v>
      </c>
      <c r="F2771" s="34">
        <v>24.194387980631799</v>
      </c>
      <c r="G2771" t="s">
        <v>462</v>
      </c>
    </row>
    <row r="2772" spans="1:7" x14ac:dyDescent="0.3">
      <c r="A2772">
        <v>2770</v>
      </c>
      <c r="B2772">
        <v>2024</v>
      </c>
      <c r="C2772">
        <v>10</v>
      </c>
      <c r="D2772" t="s">
        <v>512</v>
      </c>
      <c r="E2772" s="40">
        <v>926083821.65156698</v>
      </c>
      <c r="F2772" s="34">
        <v>15.0956947488958</v>
      </c>
      <c r="G2772" t="s">
        <v>462</v>
      </c>
    </row>
    <row r="2773" spans="1:7" x14ac:dyDescent="0.3">
      <c r="A2773">
        <v>2771</v>
      </c>
      <c r="B2773">
        <v>2024</v>
      </c>
      <c r="C2773">
        <v>10</v>
      </c>
      <c r="D2773" t="s">
        <v>513</v>
      </c>
      <c r="E2773" s="40">
        <v>632285103.81478095</v>
      </c>
      <c r="F2773" s="34">
        <v>43.791024026996404</v>
      </c>
      <c r="G2773" t="s">
        <v>462</v>
      </c>
    </row>
    <row r="2774" spans="1:7" x14ac:dyDescent="0.3">
      <c r="A2774">
        <v>2772</v>
      </c>
      <c r="B2774">
        <v>2024</v>
      </c>
      <c r="C2774">
        <v>10</v>
      </c>
      <c r="E2774" s="40">
        <v>170397351.73281899</v>
      </c>
      <c r="F2774" s="34">
        <v>5.7545074255838298</v>
      </c>
      <c r="G2774" t="s">
        <v>462</v>
      </c>
    </row>
    <row r="2775" spans="1:7" x14ac:dyDescent="0.3">
      <c r="A2775">
        <v>2773</v>
      </c>
      <c r="B2775">
        <v>2024</v>
      </c>
      <c r="C2775">
        <v>10</v>
      </c>
      <c r="D2775" t="s">
        <v>514</v>
      </c>
      <c r="E2775" s="40">
        <v>892140772.56039798</v>
      </c>
      <c r="F2775" s="34">
        <v>24.375295425147598</v>
      </c>
      <c r="G2775" t="s">
        <v>462</v>
      </c>
    </row>
    <row r="2776" spans="1:7" x14ac:dyDescent="0.3">
      <c r="A2776">
        <v>2774</v>
      </c>
      <c r="B2776">
        <v>2024</v>
      </c>
      <c r="C2776">
        <v>10</v>
      </c>
      <c r="D2776" t="s">
        <v>515</v>
      </c>
      <c r="E2776" s="40">
        <v>879882403.52739799</v>
      </c>
      <c r="F2776" s="34">
        <v>24.196609271286299</v>
      </c>
      <c r="G2776" t="s">
        <v>462</v>
      </c>
    </row>
    <row r="2777" spans="1:7" x14ac:dyDescent="0.3">
      <c r="A2777">
        <v>2775</v>
      </c>
      <c r="B2777">
        <v>2024</v>
      </c>
      <c r="C2777">
        <v>10</v>
      </c>
      <c r="D2777" t="s">
        <v>516</v>
      </c>
      <c r="E2777" s="40">
        <v>807895918.10077405</v>
      </c>
      <c r="F2777" s="34">
        <v>24.2364099556527</v>
      </c>
      <c r="G2777" t="s">
        <v>462</v>
      </c>
    </row>
    <row r="2778" spans="1:7" x14ac:dyDescent="0.3">
      <c r="A2778">
        <v>2776</v>
      </c>
      <c r="B2778">
        <v>2024</v>
      </c>
      <c r="C2778">
        <v>10</v>
      </c>
      <c r="D2778" t="s">
        <v>517</v>
      </c>
      <c r="E2778" s="40">
        <v>572891135.03383696</v>
      </c>
      <c r="F2778" s="34">
        <v>18.667109790433301</v>
      </c>
      <c r="G2778" t="s">
        <v>462</v>
      </c>
    </row>
    <row r="2779" spans="1:7" x14ac:dyDescent="0.3">
      <c r="A2779">
        <v>2777</v>
      </c>
      <c r="B2779">
        <v>2024</v>
      </c>
      <c r="C2779">
        <v>10</v>
      </c>
      <c r="D2779" t="s">
        <v>518</v>
      </c>
      <c r="E2779" s="40">
        <v>674208960.326653</v>
      </c>
      <c r="F2779" s="34">
        <v>26.1892703990776</v>
      </c>
      <c r="G2779" t="s">
        <v>462</v>
      </c>
    </row>
    <row r="2780" spans="1:7" x14ac:dyDescent="0.3">
      <c r="A2780">
        <v>2778</v>
      </c>
      <c r="B2780">
        <v>2024</v>
      </c>
      <c r="C2780">
        <v>10</v>
      </c>
      <c r="D2780" t="s">
        <v>519</v>
      </c>
      <c r="E2780" s="40">
        <v>6302144122.2382202</v>
      </c>
      <c r="F2780" s="34">
        <v>9.3599303326849395</v>
      </c>
      <c r="G2780" t="s">
        <v>462</v>
      </c>
    </row>
    <row r="2781" spans="1:7" x14ac:dyDescent="0.3">
      <c r="A2781">
        <v>2779</v>
      </c>
      <c r="B2781">
        <v>2024</v>
      </c>
      <c r="C2781">
        <v>10</v>
      </c>
      <c r="D2781" t="s">
        <v>520</v>
      </c>
      <c r="E2781" s="40">
        <v>7349764963.0592299</v>
      </c>
      <c r="F2781" s="34">
        <v>34.891982102377199</v>
      </c>
      <c r="G2781" t="s">
        <v>462</v>
      </c>
    </row>
    <row r="2782" spans="1:7" x14ac:dyDescent="0.3">
      <c r="A2782">
        <v>2780</v>
      </c>
      <c r="B2782">
        <v>2024</v>
      </c>
      <c r="C2782">
        <v>10</v>
      </c>
      <c r="D2782" t="s">
        <v>521</v>
      </c>
      <c r="E2782" s="40">
        <v>2807295723.03092</v>
      </c>
      <c r="F2782" s="34">
        <v>13.037118538243201</v>
      </c>
      <c r="G2782" t="s">
        <v>462</v>
      </c>
    </row>
    <row r="2783" spans="1:7" x14ac:dyDescent="0.3">
      <c r="A2783">
        <v>2781</v>
      </c>
      <c r="B2783">
        <v>2024</v>
      </c>
      <c r="C2783">
        <v>10</v>
      </c>
      <c r="D2783" t="s">
        <v>522</v>
      </c>
      <c r="E2783" s="40">
        <v>788418057.77379298</v>
      </c>
      <c r="F2783" s="34">
        <v>52.179597531620203</v>
      </c>
      <c r="G2783" t="s">
        <v>462</v>
      </c>
    </row>
    <row r="2784" spans="1:7" x14ac:dyDescent="0.3">
      <c r="A2784">
        <v>2782</v>
      </c>
      <c r="B2784">
        <v>2024</v>
      </c>
      <c r="C2784">
        <v>10</v>
      </c>
      <c r="D2784" t="s">
        <v>523</v>
      </c>
      <c r="E2784" s="40">
        <v>6157060053.8993101</v>
      </c>
      <c r="F2784" s="34">
        <v>29.489848463010201</v>
      </c>
      <c r="G2784" t="s">
        <v>462</v>
      </c>
    </row>
    <row r="2785" spans="1:7" x14ac:dyDescent="0.3">
      <c r="A2785">
        <v>2783</v>
      </c>
      <c r="B2785">
        <v>2024</v>
      </c>
      <c r="C2785">
        <v>10</v>
      </c>
      <c r="D2785" t="s">
        <v>524</v>
      </c>
      <c r="E2785" s="40">
        <v>1712578914.74523</v>
      </c>
      <c r="F2785" s="34">
        <v>48.570967238393003</v>
      </c>
      <c r="G2785" t="s">
        <v>462</v>
      </c>
    </row>
    <row r="2786" spans="1:7" x14ac:dyDescent="0.3">
      <c r="A2786">
        <v>2784</v>
      </c>
      <c r="B2786">
        <v>2024</v>
      </c>
      <c r="C2786">
        <v>10</v>
      </c>
      <c r="D2786" t="s">
        <v>525</v>
      </c>
      <c r="E2786" s="40">
        <v>1304389226.7879901</v>
      </c>
      <c r="F2786" s="34">
        <v>67.329119702768594</v>
      </c>
      <c r="G2786" t="s">
        <v>462</v>
      </c>
    </row>
    <row r="2787" spans="1:7" x14ac:dyDescent="0.3">
      <c r="A2787">
        <v>2785</v>
      </c>
      <c r="B2787">
        <v>2024</v>
      </c>
      <c r="C2787">
        <v>10</v>
      </c>
      <c r="D2787" t="s">
        <v>526</v>
      </c>
      <c r="E2787" s="40">
        <v>1050405127.63638</v>
      </c>
      <c r="F2787" s="34">
        <v>57.042652387902898</v>
      </c>
      <c r="G2787" t="s">
        <v>462</v>
      </c>
    </row>
    <row r="2788" spans="1:7" x14ac:dyDescent="0.3">
      <c r="A2788">
        <v>2786</v>
      </c>
      <c r="B2788">
        <v>2024</v>
      </c>
      <c r="C2788">
        <v>10</v>
      </c>
      <c r="D2788" t="s">
        <v>527</v>
      </c>
      <c r="E2788" s="40">
        <v>4109588598.75948</v>
      </c>
      <c r="F2788" s="34">
        <v>67.887700150270902</v>
      </c>
      <c r="G2788" t="s">
        <v>462</v>
      </c>
    </row>
    <row r="2789" spans="1:7" x14ac:dyDescent="0.3">
      <c r="A2789">
        <v>2787</v>
      </c>
      <c r="B2789">
        <v>2024</v>
      </c>
      <c r="C2789">
        <v>10</v>
      </c>
      <c r="D2789" t="s">
        <v>528</v>
      </c>
      <c r="E2789" s="40">
        <v>187712077.197236</v>
      </c>
      <c r="F2789" s="34">
        <v>64.745364239253703</v>
      </c>
      <c r="G2789" t="s">
        <v>462</v>
      </c>
    </row>
    <row r="2790" spans="1:7" x14ac:dyDescent="0.3">
      <c r="A2790">
        <v>2788</v>
      </c>
      <c r="B2790">
        <v>2024</v>
      </c>
      <c r="C2790">
        <v>11</v>
      </c>
      <c r="D2790" t="s">
        <v>495</v>
      </c>
      <c r="E2790" s="40">
        <v>538829451.73819995</v>
      </c>
      <c r="F2790" s="34">
        <v>329.69952065097101</v>
      </c>
      <c r="G2790" t="s">
        <v>462</v>
      </c>
    </row>
    <row r="2791" spans="1:7" x14ac:dyDescent="0.3">
      <c r="A2791">
        <v>2789</v>
      </c>
      <c r="B2791">
        <v>2024</v>
      </c>
      <c r="C2791">
        <v>11</v>
      </c>
      <c r="D2791" t="s">
        <v>496</v>
      </c>
      <c r="E2791" s="40">
        <v>329669436.07159501</v>
      </c>
      <c r="F2791" s="34">
        <v>239.36480506871899</v>
      </c>
      <c r="G2791" t="s">
        <v>462</v>
      </c>
    </row>
    <row r="2792" spans="1:7" x14ac:dyDescent="0.3">
      <c r="A2792">
        <v>2790</v>
      </c>
      <c r="B2792">
        <v>2024</v>
      </c>
      <c r="C2792">
        <v>11</v>
      </c>
      <c r="D2792" t="s">
        <v>497</v>
      </c>
      <c r="E2792" s="40">
        <v>477600716.67271</v>
      </c>
      <c r="F2792" s="34">
        <v>255.97772815901899</v>
      </c>
      <c r="G2792" t="s">
        <v>462</v>
      </c>
    </row>
    <row r="2793" spans="1:7" x14ac:dyDescent="0.3">
      <c r="A2793">
        <v>2791</v>
      </c>
      <c r="B2793">
        <v>2024</v>
      </c>
      <c r="C2793">
        <v>11</v>
      </c>
      <c r="D2793" t="s">
        <v>498</v>
      </c>
      <c r="E2793" s="40">
        <v>257796283.745581</v>
      </c>
      <c r="F2793" s="34">
        <v>232.486548082703</v>
      </c>
      <c r="G2793" t="s">
        <v>462</v>
      </c>
    </row>
    <row r="2794" spans="1:7" x14ac:dyDescent="0.3">
      <c r="A2794">
        <v>2792</v>
      </c>
      <c r="B2794">
        <v>2024</v>
      </c>
      <c r="C2794">
        <v>11</v>
      </c>
      <c r="D2794" t="s">
        <v>499</v>
      </c>
      <c r="E2794" s="40">
        <v>833128860.04000998</v>
      </c>
      <c r="F2794" s="34">
        <v>250.27750539942099</v>
      </c>
      <c r="G2794" t="s">
        <v>462</v>
      </c>
    </row>
    <row r="2795" spans="1:7" x14ac:dyDescent="0.3">
      <c r="A2795">
        <v>2793</v>
      </c>
      <c r="B2795">
        <v>2024</v>
      </c>
      <c r="C2795">
        <v>11</v>
      </c>
      <c r="D2795" t="s">
        <v>500</v>
      </c>
      <c r="E2795" s="40">
        <v>700835369.21509898</v>
      </c>
      <c r="F2795" s="34">
        <v>210.71985591420599</v>
      </c>
      <c r="G2795" t="s">
        <v>462</v>
      </c>
    </row>
    <row r="2796" spans="1:7" x14ac:dyDescent="0.3">
      <c r="A2796">
        <v>2794</v>
      </c>
      <c r="B2796">
        <v>2024</v>
      </c>
      <c r="C2796">
        <v>11</v>
      </c>
      <c r="D2796" t="s">
        <v>501</v>
      </c>
      <c r="E2796" s="40">
        <v>1795071606.8408</v>
      </c>
      <c r="F2796" s="34">
        <v>177.504855149625</v>
      </c>
      <c r="G2796" t="s">
        <v>462</v>
      </c>
    </row>
    <row r="2797" spans="1:7" x14ac:dyDescent="0.3">
      <c r="A2797">
        <v>2795</v>
      </c>
      <c r="B2797">
        <v>2024</v>
      </c>
      <c r="C2797">
        <v>11</v>
      </c>
      <c r="D2797" t="s">
        <v>502</v>
      </c>
      <c r="E2797" s="40">
        <v>10046150688.1397</v>
      </c>
      <c r="F2797" s="34">
        <v>222.80163088823201</v>
      </c>
      <c r="G2797" t="s">
        <v>462</v>
      </c>
    </row>
    <row r="2798" spans="1:7" x14ac:dyDescent="0.3">
      <c r="A2798">
        <v>2796</v>
      </c>
      <c r="B2798">
        <v>2024</v>
      </c>
      <c r="C2798">
        <v>11</v>
      </c>
      <c r="D2798" t="s">
        <v>503</v>
      </c>
      <c r="E2798" s="40">
        <v>3161364612.4783401</v>
      </c>
      <c r="F2798" s="34">
        <v>194.121827314131</v>
      </c>
      <c r="G2798" t="s">
        <v>462</v>
      </c>
    </row>
    <row r="2799" spans="1:7" x14ac:dyDescent="0.3">
      <c r="A2799">
        <v>2797</v>
      </c>
      <c r="B2799">
        <v>2024</v>
      </c>
      <c r="C2799">
        <v>11</v>
      </c>
      <c r="D2799" t="s">
        <v>504</v>
      </c>
      <c r="E2799" s="40">
        <v>314580284.56420898</v>
      </c>
      <c r="F2799" s="34">
        <v>325.20642371127099</v>
      </c>
      <c r="G2799" t="s">
        <v>462</v>
      </c>
    </row>
    <row r="2800" spans="1:7" x14ac:dyDescent="0.3">
      <c r="A2800">
        <v>2798</v>
      </c>
      <c r="B2800">
        <v>2024</v>
      </c>
      <c r="C2800">
        <v>11</v>
      </c>
      <c r="D2800" t="s">
        <v>505</v>
      </c>
      <c r="E2800" s="40">
        <v>396913777.44862098</v>
      </c>
      <c r="F2800" s="34">
        <v>242.66179716993901</v>
      </c>
      <c r="G2800" t="s">
        <v>462</v>
      </c>
    </row>
    <row r="2801" spans="1:7" x14ac:dyDescent="0.3">
      <c r="A2801">
        <v>2799</v>
      </c>
      <c r="B2801">
        <v>2024</v>
      </c>
      <c r="C2801">
        <v>11</v>
      </c>
      <c r="D2801" t="s">
        <v>506</v>
      </c>
      <c r="E2801" s="40">
        <v>811283882.05878198</v>
      </c>
      <c r="F2801" s="34">
        <v>276.22716084609999</v>
      </c>
      <c r="G2801" t="s">
        <v>462</v>
      </c>
    </row>
    <row r="2802" spans="1:7" x14ac:dyDescent="0.3">
      <c r="A2802">
        <v>2800</v>
      </c>
      <c r="B2802">
        <v>2024</v>
      </c>
      <c r="C2802">
        <v>11</v>
      </c>
      <c r="D2802" t="s">
        <v>507</v>
      </c>
      <c r="E2802" s="40">
        <v>827356563.50408602</v>
      </c>
      <c r="F2802" s="34">
        <v>293.69501817583</v>
      </c>
      <c r="G2802" t="s">
        <v>462</v>
      </c>
    </row>
    <row r="2803" spans="1:7" x14ac:dyDescent="0.3">
      <c r="A2803">
        <v>2801</v>
      </c>
      <c r="B2803">
        <v>2024</v>
      </c>
      <c r="C2803">
        <v>11</v>
      </c>
      <c r="D2803" t="s">
        <v>508</v>
      </c>
      <c r="E2803" s="40">
        <v>4220946584.3996902</v>
      </c>
      <c r="F2803" s="34">
        <v>235.28188123552101</v>
      </c>
      <c r="G2803" t="s">
        <v>462</v>
      </c>
    </row>
    <row r="2804" spans="1:7" x14ac:dyDescent="0.3">
      <c r="A2804">
        <v>2802</v>
      </c>
      <c r="B2804">
        <v>2024</v>
      </c>
      <c r="C2804">
        <v>11</v>
      </c>
      <c r="D2804" t="s">
        <v>509</v>
      </c>
      <c r="E2804" s="40">
        <v>2959607197.2367201</v>
      </c>
      <c r="F2804" s="34">
        <v>138.995540881712</v>
      </c>
      <c r="G2804" t="s">
        <v>462</v>
      </c>
    </row>
    <row r="2805" spans="1:7" x14ac:dyDescent="0.3">
      <c r="A2805">
        <v>2803</v>
      </c>
      <c r="B2805">
        <v>2024</v>
      </c>
      <c r="C2805">
        <v>11</v>
      </c>
      <c r="D2805" t="s">
        <v>511</v>
      </c>
      <c r="E2805" s="40">
        <v>2510603854.2291598</v>
      </c>
      <c r="F2805" s="34">
        <v>114.774214084896</v>
      </c>
      <c r="G2805" t="s">
        <v>462</v>
      </c>
    </row>
    <row r="2806" spans="1:7" x14ac:dyDescent="0.3">
      <c r="A2806">
        <v>2804</v>
      </c>
      <c r="B2806">
        <v>2024</v>
      </c>
      <c r="C2806">
        <v>11</v>
      </c>
      <c r="D2806" t="s">
        <v>512</v>
      </c>
      <c r="E2806" s="40">
        <v>926083821.65156698</v>
      </c>
      <c r="F2806" s="34">
        <v>157.700638385948</v>
      </c>
      <c r="G2806" t="s">
        <v>462</v>
      </c>
    </row>
    <row r="2807" spans="1:7" x14ac:dyDescent="0.3">
      <c r="A2807">
        <v>2805</v>
      </c>
      <c r="B2807">
        <v>2024</v>
      </c>
      <c r="C2807">
        <v>11</v>
      </c>
      <c r="D2807" t="s">
        <v>513</v>
      </c>
      <c r="E2807" s="40">
        <v>632285103.81478095</v>
      </c>
      <c r="F2807" s="34">
        <v>109.81704332393301</v>
      </c>
      <c r="G2807" t="s">
        <v>462</v>
      </c>
    </row>
    <row r="2808" spans="1:7" x14ac:dyDescent="0.3">
      <c r="A2808">
        <v>2806</v>
      </c>
      <c r="B2808">
        <v>2024</v>
      </c>
      <c r="C2808">
        <v>11</v>
      </c>
      <c r="E2808" s="40">
        <v>170397351.73281899</v>
      </c>
      <c r="F2808" s="34">
        <v>167.61289146999701</v>
      </c>
      <c r="G2808" t="s">
        <v>462</v>
      </c>
    </row>
    <row r="2809" spans="1:7" x14ac:dyDescent="0.3">
      <c r="A2809">
        <v>2807</v>
      </c>
      <c r="B2809">
        <v>2024</v>
      </c>
      <c r="C2809">
        <v>11</v>
      </c>
      <c r="D2809" t="s">
        <v>514</v>
      </c>
      <c r="E2809" s="40">
        <v>892140772.56039798</v>
      </c>
      <c r="F2809" s="34">
        <v>241.25426717158399</v>
      </c>
      <c r="G2809" t="s">
        <v>462</v>
      </c>
    </row>
    <row r="2810" spans="1:7" x14ac:dyDescent="0.3">
      <c r="A2810">
        <v>2808</v>
      </c>
      <c r="B2810">
        <v>2024</v>
      </c>
      <c r="C2810">
        <v>11</v>
      </c>
      <c r="D2810" t="s">
        <v>515</v>
      </c>
      <c r="E2810" s="40">
        <v>879882403.52739799</v>
      </c>
      <c r="F2810" s="34">
        <v>275.58205820236202</v>
      </c>
      <c r="G2810" t="s">
        <v>462</v>
      </c>
    </row>
    <row r="2811" spans="1:7" x14ac:dyDescent="0.3">
      <c r="A2811">
        <v>2809</v>
      </c>
      <c r="B2811">
        <v>2024</v>
      </c>
      <c r="C2811">
        <v>11</v>
      </c>
      <c r="D2811" t="s">
        <v>516</v>
      </c>
      <c r="E2811" s="40">
        <v>807895918.10077405</v>
      </c>
      <c r="F2811" s="34">
        <v>300.39607841466699</v>
      </c>
      <c r="G2811" t="s">
        <v>462</v>
      </c>
    </row>
    <row r="2812" spans="1:7" x14ac:dyDescent="0.3">
      <c r="A2812">
        <v>2810</v>
      </c>
      <c r="B2812">
        <v>2024</v>
      </c>
      <c r="C2812">
        <v>11</v>
      </c>
      <c r="D2812" t="s">
        <v>517</v>
      </c>
      <c r="E2812" s="40">
        <v>572891135.03383696</v>
      </c>
      <c r="F2812" s="34">
        <v>297.351304106344</v>
      </c>
      <c r="G2812" t="s">
        <v>462</v>
      </c>
    </row>
    <row r="2813" spans="1:7" x14ac:dyDescent="0.3">
      <c r="A2813">
        <v>2811</v>
      </c>
      <c r="B2813">
        <v>2024</v>
      </c>
      <c r="C2813">
        <v>11</v>
      </c>
      <c r="D2813" t="s">
        <v>518</v>
      </c>
      <c r="E2813" s="40">
        <v>674208960.326653</v>
      </c>
      <c r="F2813" s="34">
        <v>349.59575346440198</v>
      </c>
      <c r="G2813" t="s">
        <v>462</v>
      </c>
    </row>
    <row r="2814" spans="1:7" x14ac:dyDescent="0.3">
      <c r="A2814">
        <v>2812</v>
      </c>
      <c r="B2814">
        <v>2024</v>
      </c>
      <c r="C2814">
        <v>11</v>
      </c>
      <c r="D2814" t="s">
        <v>519</v>
      </c>
      <c r="E2814" s="40">
        <v>6302144122.2382202</v>
      </c>
      <c r="F2814" s="34">
        <v>195.58365029788399</v>
      </c>
      <c r="G2814" t="s">
        <v>462</v>
      </c>
    </row>
    <row r="2815" spans="1:7" x14ac:dyDescent="0.3">
      <c r="A2815">
        <v>2813</v>
      </c>
      <c r="B2815">
        <v>2024</v>
      </c>
      <c r="C2815">
        <v>11</v>
      </c>
      <c r="D2815" t="s">
        <v>520</v>
      </c>
      <c r="E2815" s="40">
        <v>7349764963.0592299</v>
      </c>
      <c r="F2815" s="34">
        <v>125.425692393251</v>
      </c>
      <c r="G2815" t="s">
        <v>462</v>
      </c>
    </row>
    <row r="2816" spans="1:7" x14ac:dyDescent="0.3">
      <c r="A2816">
        <v>2814</v>
      </c>
      <c r="B2816">
        <v>2024</v>
      </c>
      <c r="C2816">
        <v>11</v>
      </c>
      <c r="D2816" t="s">
        <v>521</v>
      </c>
      <c r="E2816" s="40">
        <v>2807295723.03092</v>
      </c>
      <c r="F2816" s="34">
        <v>171.507790517377</v>
      </c>
      <c r="G2816" t="s">
        <v>462</v>
      </c>
    </row>
    <row r="2817" spans="1:7" x14ac:dyDescent="0.3">
      <c r="A2817">
        <v>2815</v>
      </c>
      <c r="B2817">
        <v>2024</v>
      </c>
      <c r="C2817">
        <v>11</v>
      </c>
      <c r="D2817" t="s">
        <v>522</v>
      </c>
      <c r="E2817" s="40">
        <v>788418057.77379298</v>
      </c>
      <c r="F2817" s="34">
        <v>114.03092540030499</v>
      </c>
      <c r="G2817" t="s">
        <v>462</v>
      </c>
    </row>
    <row r="2818" spans="1:7" x14ac:dyDescent="0.3">
      <c r="A2818">
        <v>2816</v>
      </c>
      <c r="B2818">
        <v>2024</v>
      </c>
      <c r="C2818">
        <v>11</v>
      </c>
      <c r="D2818" t="s">
        <v>523</v>
      </c>
      <c r="E2818" s="40">
        <v>6157060053.8993101</v>
      </c>
      <c r="F2818" s="34">
        <v>132.23744639249401</v>
      </c>
      <c r="G2818" t="s">
        <v>462</v>
      </c>
    </row>
    <row r="2819" spans="1:7" x14ac:dyDescent="0.3">
      <c r="A2819">
        <v>2817</v>
      </c>
      <c r="B2819">
        <v>2024</v>
      </c>
      <c r="C2819">
        <v>11</v>
      </c>
      <c r="D2819" t="s">
        <v>524</v>
      </c>
      <c r="E2819" s="40">
        <v>1712578914.74523</v>
      </c>
      <c r="F2819" s="34">
        <v>110.65300165068599</v>
      </c>
      <c r="G2819" t="s">
        <v>462</v>
      </c>
    </row>
    <row r="2820" spans="1:7" x14ac:dyDescent="0.3">
      <c r="A2820">
        <v>2818</v>
      </c>
      <c r="B2820">
        <v>2024</v>
      </c>
      <c r="C2820">
        <v>11</v>
      </c>
      <c r="D2820" t="s">
        <v>525</v>
      </c>
      <c r="E2820" s="40">
        <v>1304389226.7879901</v>
      </c>
      <c r="F2820" s="34">
        <v>130.254782292068</v>
      </c>
      <c r="G2820" t="s">
        <v>462</v>
      </c>
    </row>
    <row r="2821" spans="1:7" x14ac:dyDescent="0.3">
      <c r="A2821">
        <v>2819</v>
      </c>
      <c r="B2821">
        <v>2024</v>
      </c>
      <c r="C2821">
        <v>11</v>
      </c>
      <c r="D2821" t="s">
        <v>526</v>
      </c>
      <c r="E2821" s="40">
        <v>1050405127.63638</v>
      </c>
      <c r="F2821" s="34">
        <v>113.84167800468801</v>
      </c>
      <c r="G2821" t="s">
        <v>462</v>
      </c>
    </row>
    <row r="2822" spans="1:7" x14ac:dyDescent="0.3">
      <c r="A2822">
        <v>2820</v>
      </c>
      <c r="B2822">
        <v>2024</v>
      </c>
      <c r="C2822">
        <v>11</v>
      </c>
      <c r="D2822" t="s">
        <v>527</v>
      </c>
      <c r="E2822" s="40">
        <v>4109588598.75948</v>
      </c>
      <c r="F2822" s="34">
        <v>124.982499905225</v>
      </c>
      <c r="G2822" t="s">
        <v>462</v>
      </c>
    </row>
    <row r="2823" spans="1:7" x14ac:dyDescent="0.3">
      <c r="A2823">
        <v>2821</v>
      </c>
      <c r="B2823">
        <v>2024</v>
      </c>
      <c r="C2823">
        <v>11</v>
      </c>
      <c r="D2823" t="s">
        <v>528</v>
      </c>
      <c r="E2823" s="40">
        <v>187712077.197236</v>
      </c>
      <c r="F2823" s="34">
        <v>122.153533667901</v>
      </c>
      <c r="G2823" t="s">
        <v>462</v>
      </c>
    </row>
    <row r="2824" spans="1:7" x14ac:dyDescent="0.3">
      <c r="A2824">
        <v>2822</v>
      </c>
      <c r="B2824">
        <v>2024</v>
      </c>
      <c r="C2824">
        <v>12</v>
      </c>
      <c r="D2824" t="s">
        <v>495</v>
      </c>
      <c r="E2824" s="40">
        <v>538829451.73819995</v>
      </c>
      <c r="F2824" s="34">
        <v>85.571110591474394</v>
      </c>
      <c r="G2824" t="s">
        <v>462</v>
      </c>
    </row>
    <row r="2825" spans="1:7" x14ac:dyDescent="0.3">
      <c r="A2825">
        <v>2823</v>
      </c>
      <c r="B2825">
        <v>2024</v>
      </c>
      <c r="C2825">
        <v>12</v>
      </c>
      <c r="D2825" t="s">
        <v>496</v>
      </c>
      <c r="E2825" s="40">
        <v>329669436.07159501</v>
      </c>
      <c r="F2825" s="34">
        <v>83.605278277063306</v>
      </c>
      <c r="G2825" t="s">
        <v>462</v>
      </c>
    </row>
    <row r="2826" spans="1:7" x14ac:dyDescent="0.3">
      <c r="A2826">
        <v>2824</v>
      </c>
      <c r="B2826">
        <v>2024</v>
      </c>
      <c r="C2826">
        <v>12</v>
      </c>
      <c r="D2826" t="s">
        <v>497</v>
      </c>
      <c r="E2826" s="40">
        <v>477600716.67271</v>
      </c>
      <c r="F2826" s="34">
        <v>87.466924537953503</v>
      </c>
      <c r="G2826" t="s">
        <v>462</v>
      </c>
    </row>
    <row r="2827" spans="1:7" x14ac:dyDescent="0.3">
      <c r="A2827">
        <v>2825</v>
      </c>
      <c r="B2827">
        <v>2024</v>
      </c>
      <c r="C2827">
        <v>12</v>
      </c>
      <c r="D2827" t="s">
        <v>498</v>
      </c>
      <c r="E2827" s="40">
        <v>257796283.745581</v>
      </c>
      <c r="F2827" s="34">
        <v>85.4718784438722</v>
      </c>
      <c r="G2827" t="s">
        <v>462</v>
      </c>
    </row>
    <row r="2828" spans="1:7" x14ac:dyDescent="0.3">
      <c r="A2828">
        <v>2826</v>
      </c>
      <c r="B2828">
        <v>2024</v>
      </c>
      <c r="C2828">
        <v>12</v>
      </c>
      <c r="D2828" t="s">
        <v>499</v>
      </c>
      <c r="E2828" s="40">
        <v>833128860.04000998</v>
      </c>
      <c r="F2828" s="34">
        <v>92.305965551629299</v>
      </c>
      <c r="G2828" t="s">
        <v>462</v>
      </c>
    </row>
    <row r="2829" spans="1:7" x14ac:dyDescent="0.3">
      <c r="A2829">
        <v>2827</v>
      </c>
      <c r="B2829">
        <v>2024</v>
      </c>
      <c r="C2829">
        <v>12</v>
      </c>
      <c r="D2829" t="s">
        <v>500</v>
      </c>
      <c r="E2829" s="40">
        <v>700835369.21509898</v>
      </c>
      <c r="F2829" s="34">
        <v>103.354551038344</v>
      </c>
      <c r="G2829" t="s">
        <v>462</v>
      </c>
    </row>
    <row r="2830" spans="1:7" x14ac:dyDescent="0.3">
      <c r="A2830">
        <v>2828</v>
      </c>
      <c r="B2830">
        <v>2024</v>
      </c>
      <c r="C2830">
        <v>12</v>
      </c>
      <c r="D2830" t="s">
        <v>501</v>
      </c>
      <c r="E2830" s="40">
        <v>1795071606.8408</v>
      </c>
      <c r="F2830" s="34">
        <v>84.586463534676597</v>
      </c>
      <c r="G2830" t="s">
        <v>462</v>
      </c>
    </row>
    <row r="2831" spans="1:7" x14ac:dyDescent="0.3">
      <c r="A2831">
        <v>2829</v>
      </c>
      <c r="B2831">
        <v>2024</v>
      </c>
      <c r="C2831">
        <v>12</v>
      </c>
      <c r="D2831" t="s">
        <v>502</v>
      </c>
      <c r="E2831" s="40">
        <v>10046150688.1397</v>
      </c>
      <c r="F2831" s="34">
        <v>91.694546106359596</v>
      </c>
      <c r="G2831" t="s">
        <v>462</v>
      </c>
    </row>
    <row r="2832" spans="1:7" x14ac:dyDescent="0.3">
      <c r="A2832">
        <v>2830</v>
      </c>
      <c r="B2832">
        <v>2024</v>
      </c>
      <c r="C2832">
        <v>12</v>
      </c>
      <c r="D2832" t="s">
        <v>503</v>
      </c>
      <c r="E2832" s="40">
        <v>3161364612.4783401</v>
      </c>
      <c r="F2832" s="34">
        <v>105.444890012031</v>
      </c>
      <c r="G2832" t="s">
        <v>462</v>
      </c>
    </row>
    <row r="2833" spans="1:7" x14ac:dyDescent="0.3">
      <c r="A2833">
        <v>2831</v>
      </c>
      <c r="B2833">
        <v>2024</v>
      </c>
      <c r="C2833">
        <v>12</v>
      </c>
      <c r="D2833" t="s">
        <v>504</v>
      </c>
      <c r="E2833" s="40">
        <v>314580284.56420898</v>
      </c>
      <c r="F2833" s="34">
        <v>88.481998561102301</v>
      </c>
      <c r="G2833" t="s">
        <v>462</v>
      </c>
    </row>
    <row r="2834" spans="1:7" x14ac:dyDescent="0.3">
      <c r="A2834">
        <v>2832</v>
      </c>
      <c r="B2834">
        <v>2024</v>
      </c>
      <c r="C2834">
        <v>12</v>
      </c>
      <c r="D2834" t="s">
        <v>505</v>
      </c>
      <c r="E2834" s="40">
        <v>396913777.44862098</v>
      </c>
      <c r="F2834" s="34">
        <v>81.586764882596</v>
      </c>
      <c r="G2834" t="s">
        <v>462</v>
      </c>
    </row>
    <row r="2835" spans="1:7" x14ac:dyDescent="0.3">
      <c r="A2835">
        <v>2833</v>
      </c>
      <c r="B2835">
        <v>2024</v>
      </c>
      <c r="C2835">
        <v>12</v>
      </c>
      <c r="D2835" t="s">
        <v>506</v>
      </c>
      <c r="E2835" s="40">
        <v>811283882.05878198</v>
      </c>
      <c r="F2835" s="34">
        <v>85.080998925845293</v>
      </c>
      <c r="G2835" t="s">
        <v>462</v>
      </c>
    </row>
    <row r="2836" spans="1:7" x14ac:dyDescent="0.3">
      <c r="A2836">
        <v>2834</v>
      </c>
      <c r="B2836">
        <v>2024</v>
      </c>
      <c r="C2836">
        <v>12</v>
      </c>
      <c r="D2836" t="s">
        <v>507</v>
      </c>
      <c r="E2836" s="40">
        <v>827356563.50408602</v>
      </c>
      <c r="F2836" s="34">
        <v>69.515317802523896</v>
      </c>
      <c r="G2836" t="s">
        <v>462</v>
      </c>
    </row>
    <row r="2837" spans="1:7" x14ac:dyDescent="0.3">
      <c r="A2837">
        <v>2835</v>
      </c>
      <c r="B2837">
        <v>2024</v>
      </c>
      <c r="C2837">
        <v>12</v>
      </c>
      <c r="D2837" t="s">
        <v>508</v>
      </c>
      <c r="E2837" s="40">
        <v>4220946584.3996902</v>
      </c>
      <c r="F2837" s="34">
        <v>143.703302579096</v>
      </c>
      <c r="G2837" t="s">
        <v>462</v>
      </c>
    </row>
    <row r="2838" spans="1:7" x14ac:dyDescent="0.3">
      <c r="A2838">
        <v>2836</v>
      </c>
      <c r="B2838">
        <v>2024</v>
      </c>
      <c r="C2838">
        <v>12</v>
      </c>
      <c r="D2838" t="s">
        <v>509</v>
      </c>
      <c r="E2838" s="40">
        <v>2959607197.2367201</v>
      </c>
      <c r="F2838" s="34">
        <v>142.70655842480801</v>
      </c>
      <c r="G2838" t="s">
        <v>462</v>
      </c>
    </row>
    <row r="2839" spans="1:7" x14ac:dyDescent="0.3">
      <c r="A2839">
        <v>2837</v>
      </c>
      <c r="B2839">
        <v>2024</v>
      </c>
      <c r="C2839">
        <v>12</v>
      </c>
      <c r="D2839" t="s">
        <v>511</v>
      </c>
      <c r="E2839" s="40">
        <v>2510603854.2291598</v>
      </c>
      <c r="F2839" s="34">
        <v>133.36565615503</v>
      </c>
      <c r="G2839" t="s">
        <v>462</v>
      </c>
    </row>
    <row r="2840" spans="1:7" x14ac:dyDescent="0.3">
      <c r="A2840">
        <v>2838</v>
      </c>
      <c r="B2840">
        <v>2024</v>
      </c>
      <c r="C2840">
        <v>12</v>
      </c>
      <c r="D2840" t="s">
        <v>512</v>
      </c>
      <c r="E2840" s="40">
        <v>926083821.65156698</v>
      </c>
      <c r="F2840" s="34">
        <v>153.06331664316801</v>
      </c>
      <c r="G2840" t="s">
        <v>462</v>
      </c>
    </row>
    <row r="2841" spans="1:7" x14ac:dyDescent="0.3">
      <c r="A2841">
        <v>2839</v>
      </c>
      <c r="B2841">
        <v>2024</v>
      </c>
      <c r="C2841">
        <v>12</v>
      </c>
      <c r="D2841" t="s">
        <v>513</v>
      </c>
      <c r="E2841" s="40">
        <v>632285103.81478095</v>
      </c>
      <c r="F2841" s="34">
        <v>157.93256825362701</v>
      </c>
      <c r="G2841" t="s">
        <v>462</v>
      </c>
    </row>
    <row r="2842" spans="1:7" x14ac:dyDescent="0.3">
      <c r="A2842">
        <v>2840</v>
      </c>
      <c r="B2842">
        <v>2024</v>
      </c>
      <c r="C2842">
        <v>12</v>
      </c>
      <c r="E2842" s="40">
        <v>170397351.73281899</v>
      </c>
      <c r="F2842" s="34">
        <v>78.824209598521406</v>
      </c>
      <c r="G2842" t="s">
        <v>462</v>
      </c>
    </row>
    <row r="2843" spans="1:7" x14ac:dyDescent="0.3">
      <c r="A2843">
        <v>2841</v>
      </c>
      <c r="B2843">
        <v>2024</v>
      </c>
      <c r="C2843">
        <v>12</v>
      </c>
      <c r="D2843" t="s">
        <v>514</v>
      </c>
      <c r="E2843" s="40">
        <v>892140772.56039798</v>
      </c>
      <c r="F2843" s="34">
        <v>94.310297883056904</v>
      </c>
      <c r="G2843" t="s">
        <v>462</v>
      </c>
    </row>
    <row r="2844" spans="1:7" x14ac:dyDescent="0.3">
      <c r="A2844">
        <v>2842</v>
      </c>
      <c r="B2844">
        <v>2024</v>
      </c>
      <c r="C2844">
        <v>12</v>
      </c>
      <c r="D2844" t="s">
        <v>515</v>
      </c>
      <c r="E2844" s="40">
        <v>879882403.52739799</v>
      </c>
      <c r="F2844" s="34">
        <v>90.204820025944798</v>
      </c>
      <c r="G2844" t="s">
        <v>462</v>
      </c>
    </row>
    <row r="2845" spans="1:7" x14ac:dyDescent="0.3">
      <c r="A2845">
        <v>2843</v>
      </c>
      <c r="B2845">
        <v>2024</v>
      </c>
      <c r="C2845">
        <v>12</v>
      </c>
      <c r="D2845" t="s">
        <v>516</v>
      </c>
      <c r="E2845" s="40">
        <v>807895918.10077405</v>
      </c>
      <c r="F2845" s="34">
        <v>86.789971709294704</v>
      </c>
      <c r="G2845" t="s">
        <v>462</v>
      </c>
    </row>
    <row r="2846" spans="1:7" x14ac:dyDescent="0.3">
      <c r="A2846">
        <v>2844</v>
      </c>
      <c r="B2846">
        <v>2024</v>
      </c>
      <c r="C2846">
        <v>12</v>
      </c>
      <c r="D2846" t="s">
        <v>517</v>
      </c>
      <c r="E2846" s="40">
        <v>572891135.03383696</v>
      </c>
      <c r="F2846" s="34">
        <v>82.916898390096094</v>
      </c>
      <c r="G2846" t="s">
        <v>462</v>
      </c>
    </row>
    <row r="2847" spans="1:7" x14ac:dyDescent="0.3">
      <c r="A2847">
        <v>2845</v>
      </c>
      <c r="B2847">
        <v>2024</v>
      </c>
      <c r="C2847">
        <v>12</v>
      </c>
      <c r="D2847" t="s">
        <v>518</v>
      </c>
      <c r="E2847" s="40">
        <v>674208960.326653</v>
      </c>
      <c r="F2847" s="34">
        <v>94.691919531150802</v>
      </c>
      <c r="G2847" t="s">
        <v>462</v>
      </c>
    </row>
    <row r="2848" spans="1:7" x14ac:dyDescent="0.3">
      <c r="A2848">
        <v>2846</v>
      </c>
      <c r="B2848">
        <v>2024</v>
      </c>
      <c r="C2848">
        <v>12</v>
      </c>
      <c r="D2848" t="s">
        <v>519</v>
      </c>
      <c r="E2848" s="40">
        <v>6302144122.2382202</v>
      </c>
      <c r="F2848" s="34">
        <v>132.907268085109</v>
      </c>
      <c r="G2848" t="s">
        <v>462</v>
      </c>
    </row>
    <row r="2849" spans="1:7" x14ac:dyDescent="0.3">
      <c r="A2849">
        <v>2847</v>
      </c>
      <c r="B2849">
        <v>2024</v>
      </c>
      <c r="C2849">
        <v>12</v>
      </c>
      <c r="D2849" t="s">
        <v>520</v>
      </c>
      <c r="E2849" s="40">
        <v>7349764963.0592299</v>
      </c>
      <c r="F2849" s="34">
        <v>148.97142744901601</v>
      </c>
      <c r="G2849" t="s">
        <v>462</v>
      </c>
    </row>
    <row r="2850" spans="1:7" x14ac:dyDescent="0.3">
      <c r="A2850">
        <v>2848</v>
      </c>
      <c r="B2850">
        <v>2024</v>
      </c>
      <c r="C2850">
        <v>12</v>
      </c>
      <c r="D2850" t="s">
        <v>521</v>
      </c>
      <c r="E2850" s="40">
        <v>2807295723.03092</v>
      </c>
      <c r="F2850" s="34">
        <v>120.122764779159</v>
      </c>
      <c r="G2850" t="s">
        <v>462</v>
      </c>
    </row>
    <row r="2851" spans="1:7" x14ac:dyDescent="0.3">
      <c r="A2851">
        <v>2849</v>
      </c>
      <c r="B2851">
        <v>2024</v>
      </c>
      <c r="C2851">
        <v>12</v>
      </c>
      <c r="D2851" t="s">
        <v>522</v>
      </c>
      <c r="E2851" s="40">
        <v>788418057.77379298</v>
      </c>
      <c r="F2851" s="34">
        <v>121.041767796844</v>
      </c>
      <c r="G2851" t="s">
        <v>462</v>
      </c>
    </row>
    <row r="2852" spans="1:7" x14ac:dyDescent="0.3">
      <c r="A2852">
        <v>2850</v>
      </c>
      <c r="B2852">
        <v>2024</v>
      </c>
      <c r="C2852">
        <v>12</v>
      </c>
      <c r="D2852" t="s">
        <v>523</v>
      </c>
      <c r="E2852" s="40">
        <v>6157060053.8993101</v>
      </c>
      <c r="F2852" s="34">
        <v>143.19688513663101</v>
      </c>
      <c r="G2852" t="s">
        <v>462</v>
      </c>
    </row>
    <row r="2853" spans="1:7" x14ac:dyDescent="0.3">
      <c r="A2853">
        <v>2851</v>
      </c>
      <c r="B2853">
        <v>2024</v>
      </c>
      <c r="C2853">
        <v>12</v>
      </c>
      <c r="D2853" t="s">
        <v>524</v>
      </c>
      <c r="E2853" s="40">
        <v>1712578914.74523</v>
      </c>
      <c r="F2853" s="34">
        <v>142.572981931057</v>
      </c>
      <c r="G2853" t="s">
        <v>462</v>
      </c>
    </row>
    <row r="2854" spans="1:7" x14ac:dyDescent="0.3">
      <c r="A2854">
        <v>2852</v>
      </c>
      <c r="B2854">
        <v>2024</v>
      </c>
      <c r="C2854">
        <v>12</v>
      </c>
      <c r="D2854" t="s">
        <v>525</v>
      </c>
      <c r="E2854" s="40">
        <v>1304389226.7879901</v>
      </c>
      <c r="F2854" s="34">
        <v>144.155630774109</v>
      </c>
      <c r="G2854" t="s">
        <v>462</v>
      </c>
    </row>
    <row r="2855" spans="1:7" x14ac:dyDescent="0.3">
      <c r="A2855">
        <v>2853</v>
      </c>
      <c r="B2855">
        <v>2024</v>
      </c>
      <c r="C2855">
        <v>12</v>
      </c>
      <c r="D2855" t="s">
        <v>526</v>
      </c>
      <c r="E2855" s="40">
        <v>1050405127.63638</v>
      </c>
      <c r="F2855" s="34">
        <v>131.578530832056</v>
      </c>
      <c r="G2855" t="s">
        <v>462</v>
      </c>
    </row>
    <row r="2856" spans="1:7" x14ac:dyDescent="0.3">
      <c r="A2856">
        <v>2854</v>
      </c>
      <c r="B2856">
        <v>2024</v>
      </c>
      <c r="C2856">
        <v>12</v>
      </c>
      <c r="D2856" t="s">
        <v>527</v>
      </c>
      <c r="E2856" s="40">
        <v>4109588598.75948</v>
      </c>
      <c r="F2856" s="34">
        <v>119.164581667227</v>
      </c>
      <c r="G2856" t="s">
        <v>462</v>
      </c>
    </row>
    <row r="2857" spans="1:7" x14ac:dyDescent="0.3">
      <c r="A2857">
        <v>2855</v>
      </c>
      <c r="B2857">
        <v>2024</v>
      </c>
      <c r="C2857">
        <v>12</v>
      </c>
      <c r="D2857" t="s">
        <v>528</v>
      </c>
      <c r="E2857" s="40">
        <v>187712077.197236</v>
      </c>
      <c r="F2857" s="34">
        <v>145.69766946552801</v>
      </c>
      <c r="G2857" t="s">
        <v>462</v>
      </c>
    </row>
  </sheetData>
  <autoFilter ref="A1:G2857" xr:uid="{F96E5DB3-DADC-48B6-9207-567395B6AB7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1B56-C64F-4E17-A98F-D614B73ED204}">
  <dimension ref="A1:P2185"/>
  <sheetViews>
    <sheetView workbookViewId="0"/>
  </sheetViews>
  <sheetFormatPr defaultRowHeight="14.4" x14ac:dyDescent="0.3"/>
  <cols>
    <col min="3" max="3" width="18.21875" customWidth="1"/>
    <col min="4" max="4" width="13.21875" customWidth="1"/>
    <col min="5" max="5" width="22.44140625" style="1" customWidth="1"/>
    <col min="6" max="6" width="18" customWidth="1"/>
    <col min="7" max="7" width="37.5546875" customWidth="1"/>
    <col min="9" max="9" width="18.5546875" customWidth="1"/>
  </cols>
  <sheetData>
    <row r="1" spans="1:16" x14ac:dyDescent="0.3">
      <c r="A1" t="s">
        <v>455</v>
      </c>
      <c r="B1" t="s">
        <v>456</v>
      </c>
      <c r="C1" t="s">
        <v>457</v>
      </c>
      <c r="D1" t="s">
        <v>458</v>
      </c>
      <c r="E1" s="1" t="s">
        <v>98</v>
      </c>
      <c r="F1" t="s">
        <v>459</v>
      </c>
      <c r="G1" t="s">
        <v>460</v>
      </c>
    </row>
    <row r="2" spans="1:16" x14ac:dyDescent="0.3">
      <c r="A2">
        <v>0</v>
      </c>
      <c r="B2">
        <v>2018</v>
      </c>
      <c r="C2">
        <v>1</v>
      </c>
      <c r="D2" t="s">
        <v>461</v>
      </c>
      <c r="E2" s="1">
        <v>6656579793.6365604</v>
      </c>
      <c r="F2" s="222">
        <v>7.8063648169222899E-5</v>
      </c>
      <c r="G2" t="s">
        <v>462</v>
      </c>
      <c r="J2" t="s">
        <v>456</v>
      </c>
      <c r="K2" t="s">
        <v>456</v>
      </c>
      <c r="L2" t="s">
        <v>456</v>
      </c>
      <c r="M2" t="s">
        <v>456</v>
      </c>
      <c r="N2" t="s">
        <v>456</v>
      </c>
      <c r="O2" t="s">
        <v>456</v>
      </c>
      <c r="P2" t="s">
        <v>456</v>
      </c>
    </row>
    <row r="3" spans="1:16" x14ac:dyDescent="0.3">
      <c r="A3">
        <v>1</v>
      </c>
      <c r="B3">
        <v>2018</v>
      </c>
      <c r="C3">
        <v>1</v>
      </c>
      <c r="D3" t="s">
        <v>463</v>
      </c>
      <c r="E3" s="1">
        <v>22453044741.655602</v>
      </c>
      <c r="F3">
        <v>0</v>
      </c>
      <c r="G3" t="s">
        <v>462</v>
      </c>
      <c r="I3" t="s">
        <v>457</v>
      </c>
      <c r="J3">
        <v>2018</v>
      </c>
      <c r="K3">
        <v>2019</v>
      </c>
      <c r="L3">
        <v>2020</v>
      </c>
      <c r="M3">
        <v>2021</v>
      </c>
      <c r="N3">
        <v>2022</v>
      </c>
      <c r="O3">
        <v>2023</v>
      </c>
      <c r="P3">
        <v>2024</v>
      </c>
    </row>
    <row r="4" spans="1:16" x14ac:dyDescent="0.3">
      <c r="A4">
        <v>2</v>
      </c>
      <c r="B4">
        <v>2018</v>
      </c>
      <c r="C4">
        <v>1</v>
      </c>
      <c r="D4" t="s">
        <v>464</v>
      </c>
      <c r="E4" s="1">
        <v>3355455783.8830199</v>
      </c>
      <c r="F4" s="222">
        <v>2.8911802780226998E-6</v>
      </c>
      <c r="G4" t="s">
        <v>462</v>
      </c>
      <c r="I4">
        <v>1</v>
      </c>
      <c r="J4" s="1">
        <f>AVERAGEIFS($F:$F,$B:$B,J$3,$C:$C,$I4)</f>
        <v>7.6857344634519773</v>
      </c>
      <c r="K4" s="1">
        <f t="shared" ref="K4:P15" si="0">AVERAGEIFS($F:$F,$B:$B,K$3,$C:$C,$I4)</f>
        <v>20.55771964989864</v>
      </c>
      <c r="L4" s="1">
        <f t="shared" si="0"/>
        <v>43.114807987577557</v>
      </c>
      <c r="M4" s="1">
        <f t="shared" si="0"/>
        <v>27.311927318128944</v>
      </c>
      <c r="N4" s="1">
        <f t="shared" si="0"/>
        <v>21.53277736155464</v>
      </c>
      <c r="O4" s="1">
        <f t="shared" si="0"/>
        <v>16.293502900127596</v>
      </c>
      <c r="P4" s="1">
        <f t="shared" si="0"/>
        <v>38.00819628836301</v>
      </c>
    </row>
    <row r="5" spans="1:16" x14ac:dyDescent="0.3">
      <c r="A5">
        <v>3</v>
      </c>
      <c r="B5">
        <v>2018</v>
      </c>
      <c r="C5">
        <v>1</v>
      </c>
      <c r="D5" t="s">
        <v>465</v>
      </c>
      <c r="E5" s="1">
        <v>27218095239.4039</v>
      </c>
      <c r="F5">
        <v>3.21069695819221E-2</v>
      </c>
      <c r="G5" t="s">
        <v>462</v>
      </c>
      <c r="I5">
        <v>2</v>
      </c>
      <c r="J5" s="1">
        <f t="shared" ref="J5:J15" si="1">AVERAGEIFS($F:$F,$B:$B,J$3,$C:$C,$I5)</f>
        <v>8.8743926548138603</v>
      </c>
      <c r="K5" s="1">
        <f t="shared" si="0"/>
        <v>12.727333834983369</v>
      </c>
      <c r="L5" s="1">
        <f t="shared" si="0"/>
        <v>33.494770444988482</v>
      </c>
      <c r="M5" s="1">
        <f t="shared" si="0"/>
        <v>26.628893806282164</v>
      </c>
      <c r="N5" s="1">
        <f t="shared" si="0"/>
        <v>15.831147872744461</v>
      </c>
      <c r="O5" s="1">
        <f t="shared" si="0"/>
        <v>3.4237094847131719</v>
      </c>
      <c r="P5" s="1">
        <f t="shared" si="0"/>
        <v>46.862119772918845</v>
      </c>
    </row>
    <row r="6" spans="1:16" x14ac:dyDescent="0.3">
      <c r="A6">
        <v>4</v>
      </c>
      <c r="B6">
        <v>2018</v>
      </c>
      <c r="C6">
        <v>1</v>
      </c>
      <c r="D6" t="s">
        <v>466</v>
      </c>
      <c r="E6" s="1">
        <v>29429244026.125599</v>
      </c>
      <c r="F6">
        <v>3.09496927535141</v>
      </c>
      <c r="G6" t="s">
        <v>462</v>
      </c>
      <c r="I6">
        <v>3</v>
      </c>
      <c r="J6" s="1">
        <f t="shared" si="1"/>
        <v>155.82657101271406</v>
      </c>
      <c r="K6" s="1">
        <f t="shared" si="0"/>
        <v>21.842966327801204</v>
      </c>
      <c r="L6" s="1">
        <f t="shared" si="0"/>
        <v>108.98856808212949</v>
      </c>
      <c r="M6" s="1">
        <f t="shared" si="0"/>
        <v>36.213601758009389</v>
      </c>
      <c r="N6" s="1">
        <f t="shared" si="0"/>
        <v>30.898874308353193</v>
      </c>
      <c r="O6" s="1">
        <f t="shared" si="0"/>
        <v>99.557303029691496</v>
      </c>
      <c r="P6" s="1">
        <f t="shared" si="0"/>
        <v>23.049136708962912</v>
      </c>
    </row>
    <row r="7" spans="1:16" x14ac:dyDescent="0.3">
      <c r="A7">
        <v>5</v>
      </c>
      <c r="B7">
        <v>2018</v>
      </c>
      <c r="C7">
        <v>1</v>
      </c>
      <c r="D7" t="s">
        <v>467</v>
      </c>
      <c r="E7" s="1">
        <v>25314563230.447399</v>
      </c>
      <c r="F7">
        <v>0</v>
      </c>
      <c r="G7" t="s">
        <v>462</v>
      </c>
      <c r="I7">
        <v>4</v>
      </c>
      <c r="J7" s="1">
        <f t="shared" si="1"/>
        <v>242.91971487453583</v>
      </c>
      <c r="K7" s="1">
        <f t="shared" si="0"/>
        <v>88.951772600828406</v>
      </c>
      <c r="L7" s="1">
        <f t="shared" si="0"/>
        <v>256.34220178703828</v>
      </c>
      <c r="M7" s="1">
        <f t="shared" si="0"/>
        <v>74.156765501428609</v>
      </c>
      <c r="N7" s="1">
        <f t="shared" si="0"/>
        <v>96.968995498824384</v>
      </c>
      <c r="O7" s="1">
        <f t="shared" si="0"/>
        <v>203.17121659515948</v>
      </c>
      <c r="P7" s="1">
        <f t="shared" si="0"/>
        <v>223.34999166869679</v>
      </c>
    </row>
    <row r="8" spans="1:16" x14ac:dyDescent="0.3">
      <c r="A8">
        <v>6</v>
      </c>
      <c r="B8">
        <v>2018</v>
      </c>
      <c r="C8">
        <v>1</v>
      </c>
      <c r="D8" t="s">
        <v>468</v>
      </c>
      <c r="E8" s="1">
        <v>2269416535.0559802</v>
      </c>
      <c r="F8">
        <v>5.8096598380910303</v>
      </c>
      <c r="G8" t="s">
        <v>462</v>
      </c>
      <c r="I8">
        <v>5</v>
      </c>
      <c r="J8" s="1">
        <f t="shared" si="1"/>
        <v>108.8362530713089</v>
      </c>
      <c r="K8" s="1">
        <f t="shared" si="0"/>
        <v>54.906291309687724</v>
      </c>
      <c r="L8" s="1">
        <f t="shared" si="0"/>
        <v>73.139616706682105</v>
      </c>
      <c r="M8" s="1">
        <f t="shared" si="0"/>
        <v>96.032303250070825</v>
      </c>
      <c r="N8" s="1">
        <f t="shared" si="0"/>
        <v>33.67176520666915</v>
      </c>
      <c r="O8" s="1">
        <f t="shared" si="0"/>
        <v>42.872744690197358</v>
      </c>
      <c r="P8" s="1">
        <f t="shared" si="0"/>
        <v>103.99032759332134</v>
      </c>
    </row>
    <row r="9" spans="1:16" x14ac:dyDescent="0.3">
      <c r="A9">
        <v>7</v>
      </c>
      <c r="B9">
        <v>2018</v>
      </c>
      <c r="C9">
        <v>1</v>
      </c>
      <c r="D9" t="s">
        <v>469</v>
      </c>
      <c r="E9" s="1">
        <v>8215352275.2908001</v>
      </c>
      <c r="F9">
        <v>3.0903915845465701E-2</v>
      </c>
      <c r="G9" t="s">
        <v>462</v>
      </c>
      <c r="I9">
        <v>6</v>
      </c>
      <c r="J9" s="1">
        <f t="shared" si="1"/>
        <v>97.039829918790673</v>
      </c>
      <c r="K9" s="1">
        <f t="shared" si="0"/>
        <v>53.561784674055588</v>
      </c>
      <c r="L9" s="1">
        <f t="shared" si="0"/>
        <v>52.060597955460544</v>
      </c>
      <c r="M9" s="1">
        <f t="shared" si="0"/>
        <v>10.324021754050328</v>
      </c>
      <c r="N9" s="1">
        <f t="shared" si="0"/>
        <v>13.190894673312956</v>
      </c>
      <c r="O9" s="1">
        <f t="shared" si="0"/>
        <v>32.007568816321218</v>
      </c>
      <c r="P9" s="1">
        <f t="shared" si="0"/>
        <v>11.707777837924887</v>
      </c>
    </row>
    <row r="10" spans="1:16" x14ac:dyDescent="0.3">
      <c r="A10">
        <v>8</v>
      </c>
      <c r="B10">
        <v>2018</v>
      </c>
      <c r="C10">
        <v>1</v>
      </c>
      <c r="D10" t="s">
        <v>470</v>
      </c>
      <c r="E10" s="1">
        <v>1891682421.3991001</v>
      </c>
      <c r="F10">
        <v>4.4611669433676102</v>
      </c>
      <c r="G10" t="s">
        <v>462</v>
      </c>
      <c r="I10">
        <v>7</v>
      </c>
      <c r="J10" s="1">
        <f t="shared" si="1"/>
        <v>29.924425380995768</v>
      </c>
      <c r="K10" s="1">
        <f t="shared" si="0"/>
        <v>32.429488318320786</v>
      </c>
      <c r="L10" s="1">
        <f t="shared" si="0"/>
        <v>37.61656997144852</v>
      </c>
      <c r="M10" s="1">
        <f t="shared" si="0"/>
        <v>25.846180514950092</v>
      </c>
      <c r="N10" s="1">
        <f t="shared" si="0"/>
        <v>19.844822581073274</v>
      </c>
      <c r="O10" s="1">
        <f t="shared" si="0"/>
        <v>20.126627763140171</v>
      </c>
      <c r="P10" s="1">
        <f t="shared" si="0"/>
        <v>38.961447178767664</v>
      </c>
    </row>
    <row r="11" spans="1:16" x14ac:dyDescent="0.3">
      <c r="A11">
        <v>9</v>
      </c>
      <c r="B11">
        <v>2018</v>
      </c>
      <c r="C11">
        <v>1</v>
      </c>
      <c r="D11" t="s">
        <v>471</v>
      </c>
      <c r="E11" s="1">
        <v>1274623984.5311</v>
      </c>
      <c r="F11">
        <v>7.5054222791929002</v>
      </c>
      <c r="G11" t="s">
        <v>462</v>
      </c>
      <c r="I11">
        <v>8</v>
      </c>
      <c r="J11" s="1">
        <f t="shared" si="1"/>
        <v>27.147399629305305</v>
      </c>
      <c r="K11" s="1">
        <f t="shared" si="0"/>
        <v>37.675388628124423</v>
      </c>
      <c r="L11" s="1">
        <f t="shared" si="0"/>
        <v>59.729476189768747</v>
      </c>
      <c r="M11" s="1">
        <f t="shared" si="0"/>
        <v>26.254575450534713</v>
      </c>
      <c r="N11" s="1">
        <f t="shared" si="0"/>
        <v>38.157076806889378</v>
      </c>
      <c r="O11" s="1">
        <f t="shared" si="0"/>
        <v>18.942843088868614</v>
      </c>
      <c r="P11" s="1">
        <f t="shared" si="0"/>
        <v>43.721023236687088</v>
      </c>
    </row>
    <row r="12" spans="1:16" x14ac:dyDescent="0.3">
      <c r="A12">
        <v>10</v>
      </c>
      <c r="B12">
        <v>2018</v>
      </c>
      <c r="C12">
        <v>1</v>
      </c>
      <c r="D12" t="s">
        <v>472</v>
      </c>
      <c r="E12" s="1">
        <v>1292373019.9695799</v>
      </c>
      <c r="F12">
        <v>12.3314832236059</v>
      </c>
      <c r="G12" t="s">
        <v>462</v>
      </c>
      <c r="I12">
        <v>9</v>
      </c>
      <c r="J12" s="1">
        <f t="shared" si="1"/>
        <v>18.698443760301544</v>
      </c>
      <c r="K12" s="1">
        <f t="shared" si="0"/>
        <v>24.26802814754793</v>
      </c>
      <c r="L12" s="1">
        <f t="shared" si="0"/>
        <v>24.732306048800474</v>
      </c>
      <c r="M12" s="1">
        <f t="shared" si="0"/>
        <v>19.269075881086515</v>
      </c>
      <c r="N12" s="1">
        <f t="shared" si="0"/>
        <v>27.043966552619128</v>
      </c>
      <c r="O12" s="1">
        <f t="shared" si="0"/>
        <v>19.4795023552802</v>
      </c>
      <c r="P12" s="1">
        <f t="shared" si="0"/>
        <v>10.434023250826071</v>
      </c>
    </row>
    <row r="13" spans="1:16" x14ac:dyDescent="0.3">
      <c r="A13">
        <v>11</v>
      </c>
      <c r="B13">
        <v>2018</v>
      </c>
      <c r="C13">
        <v>1</v>
      </c>
      <c r="D13" t="s">
        <v>473</v>
      </c>
      <c r="E13" s="1">
        <v>519932261.79277802</v>
      </c>
      <c r="F13">
        <v>10.4981027299298</v>
      </c>
      <c r="G13" t="s">
        <v>462</v>
      </c>
      <c r="I13">
        <v>10</v>
      </c>
      <c r="J13" s="1">
        <f t="shared" si="1"/>
        <v>51.682693617200698</v>
      </c>
      <c r="K13" s="1">
        <f t="shared" si="0"/>
        <v>156.11699854888354</v>
      </c>
      <c r="L13" s="1">
        <f t="shared" si="0"/>
        <v>66.727721895408578</v>
      </c>
      <c r="M13" s="1">
        <f t="shared" si="0"/>
        <v>48.04265795946219</v>
      </c>
      <c r="N13" s="1">
        <f t="shared" si="0"/>
        <v>35.261165550470622</v>
      </c>
      <c r="O13" s="1">
        <f t="shared" si="0"/>
        <v>117.05309113637145</v>
      </c>
      <c r="P13" s="1">
        <f t="shared" si="0"/>
        <v>45.725117468156938</v>
      </c>
    </row>
    <row r="14" spans="1:16" x14ac:dyDescent="0.3">
      <c r="A14">
        <v>12</v>
      </c>
      <c r="B14">
        <v>2018</v>
      </c>
      <c r="C14">
        <v>1</v>
      </c>
      <c r="D14" t="s">
        <v>474</v>
      </c>
      <c r="E14" s="1">
        <v>676923699.23607099</v>
      </c>
      <c r="F14">
        <v>14.1910518876242</v>
      </c>
      <c r="G14" t="s">
        <v>462</v>
      </c>
      <c r="I14">
        <v>11</v>
      </c>
      <c r="J14" s="1">
        <f t="shared" si="1"/>
        <v>62.536206483419342</v>
      </c>
      <c r="K14" s="1">
        <f t="shared" si="0"/>
        <v>195.49553462735108</v>
      </c>
      <c r="L14" s="1">
        <f t="shared" si="0"/>
        <v>65.859139861214643</v>
      </c>
      <c r="M14" s="1">
        <f t="shared" si="0"/>
        <v>56.472158248380957</v>
      </c>
      <c r="N14" s="1">
        <f t="shared" si="0"/>
        <v>90.960926090633706</v>
      </c>
      <c r="O14" s="1">
        <f t="shared" si="0"/>
        <v>214.07255112462201</v>
      </c>
      <c r="P14" s="1">
        <f t="shared" si="0"/>
        <v>110.09064035768871</v>
      </c>
    </row>
    <row r="15" spans="1:16" x14ac:dyDescent="0.3">
      <c r="A15">
        <v>13</v>
      </c>
      <c r="B15">
        <v>2018</v>
      </c>
      <c r="C15">
        <v>1</v>
      </c>
      <c r="D15" t="s">
        <v>475</v>
      </c>
      <c r="E15" s="1">
        <v>18040480032.521301</v>
      </c>
      <c r="F15">
        <v>1.1018667076993101</v>
      </c>
      <c r="G15" t="s">
        <v>462</v>
      </c>
      <c r="I15">
        <v>12</v>
      </c>
      <c r="J15" s="1">
        <f t="shared" si="1"/>
        <v>115.12955485354411</v>
      </c>
      <c r="K15" s="1">
        <f t="shared" si="0"/>
        <v>111.25140155205696</v>
      </c>
      <c r="L15" s="1">
        <f t="shared" si="0"/>
        <v>32.061477172072607</v>
      </c>
      <c r="M15" s="1">
        <f t="shared" si="0"/>
        <v>68.565947109877044</v>
      </c>
      <c r="N15" s="1">
        <f t="shared" si="0"/>
        <v>41.914712088640947</v>
      </c>
      <c r="O15" s="1">
        <f t="shared" si="0"/>
        <v>30.891913200252411</v>
      </c>
      <c r="P15" s="1">
        <f t="shared" si="0"/>
        <v>19.967686172824543</v>
      </c>
    </row>
    <row r="16" spans="1:16" x14ac:dyDescent="0.3">
      <c r="A16">
        <v>14</v>
      </c>
      <c r="B16">
        <v>2018</v>
      </c>
      <c r="C16">
        <v>1</v>
      </c>
      <c r="D16" t="s">
        <v>476</v>
      </c>
      <c r="E16" s="1">
        <v>18521642702.305599</v>
      </c>
      <c r="F16">
        <v>0.49120727497488997</v>
      </c>
      <c r="G16" t="s">
        <v>462</v>
      </c>
    </row>
    <row r="17" spans="1:16" x14ac:dyDescent="0.3">
      <c r="A17">
        <v>15</v>
      </c>
      <c r="B17">
        <v>2018</v>
      </c>
      <c r="C17">
        <v>1</v>
      </c>
      <c r="D17" t="s">
        <v>477</v>
      </c>
      <c r="E17" s="1">
        <v>2249615854.0671401</v>
      </c>
      <c r="F17">
        <v>9.9930818224954994</v>
      </c>
      <c r="G17" t="s">
        <v>462</v>
      </c>
      <c r="I17" t="s">
        <v>478</v>
      </c>
      <c r="J17" s="203">
        <f>SUM(J4:J15)</f>
        <v>926.30121972038205</v>
      </c>
      <c r="K17" s="203">
        <f t="shared" ref="K17:P17" si="2">SUM(K4:K15)</f>
        <v>809.78470821953965</v>
      </c>
      <c r="L17" s="203">
        <f t="shared" si="2"/>
        <v>853.8672541025901</v>
      </c>
      <c r="M17" s="223">
        <f t="shared" si="2"/>
        <v>515.11810855226179</v>
      </c>
      <c r="N17" s="203">
        <f t="shared" si="2"/>
        <v>465.27712459178588</v>
      </c>
      <c r="O17" s="203">
        <f t="shared" si="2"/>
        <v>817.89257418474517</v>
      </c>
      <c r="P17" s="203">
        <f t="shared" si="2"/>
        <v>715.86748753513871</v>
      </c>
    </row>
    <row r="18" spans="1:16" x14ac:dyDescent="0.3">
      <c r="A18">
        <v>16</v>
      </c>
      <c r="B18">
        <v>2018</v>
      </c>
      <c r="C18">
        <v>1</v>
      </c>
      <c r="D18" t="s">
        <v>479</v>
      </c>
      <c r="E18" s="1">
        <v>1243396803.7176001</v>
      </c>
      <c r="F18">
        <v>12.261720950266</v>
      </c>
      <c r="G18" t="s">
        <v>462</v>
      </c>
    </row>
    <row r="19" spans="1:16" x14ac:dyDescent="0.3">
      <c r="A19">
        <v>17</v>
      </c>
      <c r="B19">
        <v>2018</v>
      </c>
      <c r="C19">
        <v>1</v>
      </c>
      <c r="D19" t="s">
        <v>480</v>
      </c>
      <c r="E19" s="1">
        <v>451818671.09306198</v>
      </c>
      <c r="F19">
        <v>25.154458992086202</v>
      </c>
      <c r="G19" t="s">
        <v>462</v>
      </c>
      <c r="I19" t="s">
        <v>481</v>
      </c>
      <c r="J19">
        <v>43</v>
      </c>
      <c r="K19">
        <v>43</v>
      </c>
      <c r="L19">
        <v>43</v>
      </c>
      <c r="M19">
        <v>43</v>
      </c>
      <c r="N19">
        <v>43</v>
      </c>
      <c r="O19">
        <v>43</v>
      </c>
      <c r="P19">
        <v>43</v>
      </c>
    </row>
    <row r="20" spans="1:16" x14ac:dyDescent="0.3">
      <c r="A20">
        <v>18</v>
      </c>
      <c r="B20">
        <v>2018</v>
      </c>
      <c r="C20">
        <v>1</v>
      </c>
      <c r="D20" t="s">
        <v>482</v>
      </c>
      <c r="E20" s="1">
        <v>269695495.99606502</v>
      </c>
      <c r="F20">
        <v>23.607128017261999</v>
      </c>
      <c r="G20" t="s">
        <v>462</v>
      </c>
      <c r="I20" t="s">
        <v>483</v>
      </c>
      <c r="J20">
        <v>22507</v>
      </c>
      <c r="K20">
        <v>22507</v>
      </c>
      <c r="L20">
        <v>22507</v>
      </c>
      <c r="M20">
        <v>22507</v>
      </c>
      <c r="N20">
        <v>22507</v>
      </c>
      <c r="O20">
        <v>22507</v>
      </c>
      <c r="P20">
        <v>22507</v>
      </c>
    </row>
    <row r="21" spans="1:16" x14ac:dyDescent="0.3">
      <c r="A21">
        <v>19</v>
      </c>
      <c r="B21">
        <v>2018</v>
      </c>
      <c r="C21">
        <v>1</v>
      </c>
      <c r="D21" t="s">
        <v>484</v>
      </c>
      <c r="E21" s="1">
        <v>29390706878.122398</v>
      </c>
      <c r="F21">
        <v>1.05226156443555</v>
      </c>
      <c r="G21" t="s">
        <v>462</v>
      </c>
      <c r="I21" t="s">
        <v>485</v>
      </c>
    </row>
    <row r="22" spans="1:16" x14ac:dyDescent="0.3">
      <c r="A22">
        <v>20</v>
      </c>
      <c r="B22">
        <v>2018</v>
      </c>
      <c r="C22">
        <v>1</v>
      </c>
      <c r="D22" t="s">
        <v>486</v>
      </c>
      <c r="E22" s="1">
        <v>3019664936.98875</v>
      </c>
      <c r="F22">
        <v>5.2020703640414903</v>
      </c>
      <c r="G22" t="s">
        <v>462</v>
      </c>
      <c r="I22" t="s">
        <v>487</v>
      </c>
      <c r="J22" s="203">
        <f t="shared" ref="J22:L22" si="3">J17</f>
        <v>926.30121972038205</v>
      </c>
      <c r="K22" s="203">
        <f t="shared" si="3"/>
        <v>809.78470821953965</v>
      </c>
      <c r="L22" s="203">
        <f t="shared" si="3"/>
        <v>853.8672541025901</v>
      </c>
      <c r="M22" s="203">
        <f>M17</f>
        <v>515.11810855226179</v>
      </c>
      <c r="N22" s="203">
        <f t="shared" ref="N22:P22" si="4">N17</f>
        <v>465.27712459178588</v>
      </c>
      <c r="O22" s="203">
        <f t="shared" si="4"/>
        <v>817.89257418474517</v>
      </c>
      <c r="P22" s="203">
        <f t="shared" si="4"/>
        <v>715.86748753513871</v>
      </c>
    </row>
    <row r="23" spans="1:16" x14ac:dyDescent="0.3">
      <c r="A23">
        <v>21</v>
      </c>
      <c r="B23">
        <v>2018</v>
      </c>
      <c r="C23">
        <v>1</v>
      </c>
      <c r="D23" t="s">
        <v>488</v>
      </c>
      <c r="E23" s="1">
        <v>2351507817.33464</v>
      </c>
      <c r="F23">
        <v>7.9060293700072197</v>
      </c>
      <c r="G23" t="s">
        <v>462</v>
      </c>
      <c r="I23" t="s">
        <v>489</v>
      </c>
      <c r="J23" s="180">
        <f>(J22*100*J19*10)/1000000</f>
        <v>39.830952447976422</v>
      </c>
      <c r="K23" s="180">
        <f t="shared" ref="K23:P23" si="5">(K22*100*K19*10)/1000000</f>
        <v>34.820742453440204</v>
      </c>
      <c r="L23" s="180">
        <f t="shared" si="5"/>
        <v>36.716291926411373</v>
      </c>
      <c r="M23" s="180">
        <f>(M22*100*M19*10)/1000000</f>
        <v>22.150078667747259</v>
      </c>
      <c r="N23" s="180">
        <f t="shared" si="5"/>
        <v>20.006916357446794</v>
      </c>
      <c r="O23" s="180">
        <f t="shared" si="5"/>
        <v>35.169380689944042</v>
      </c>
      <c r="P23" s="180">
        <f t="shared" si="5"/>
        <v>30.782301964010962</v>
      </c>
    </row>
    <row r="24" spans="1:16" x14ac:dyDescent="0.3">
      <c r="A24">
        <v>22</v>
      </c>
      <c r="B24">
        <v>2018</v>
      </c>
      <c r="C24">
        <v>1</v>
      </c>
      <c r="D24" t="s">
        <v>490</v>
      </c>
      <c r="E24" s="1">
        <v>1089984379.1817701</v>
      </c>
      <c r="F24">
        <v>9.0474237388074492</v>
      </c>
      <c r="G24" t="s">
        <v>462</v>
      </c>
      <c r="I24" t="s">
        <v>491</v>
      </c>
    </row>
    <row r="25" spans="1:16" x14ac:dyDescent="0.3">
      <c r="A25">
        <v>23</v>
      </c>
      <c r="B25">
        <v>2018</v>
      </c>
      <c r="C25">
        <v>1</v>
      </c>
      <c r="D25" t="s">
        <v>492</v>
      </c>
      <c r="E25" s="1">
        <v>1251699218.10427</v>
      </c>
      <c r="F25">
        <v>14.596663354465001</v>
      </c>
      <c r="G25" t="s">
        <v>462</v>
      </c>
    </row>
    <row r="26" spans="1:16" x14ac:dyDescent="0.3">
      <c r="A26">
        <v>24</v>
      </c>
      <c r="B26">
        <v>2018</v>
      </c>
      <c r="C26">
        <v>1</v>
      </c>
      <c r="D26" t="s">
        <v>493</v>
      </c>
      <c r="E26" s="1">
        <v>484114621.14210999</v>
      </c>
      <c r="F26">
        <v>16.323228285413499</v>
      </c>
      <c r="G26" t="s">
        <v>462</v>
      </c>
    </row>
    <row r="27" spans="1:16" x14ac:dyDescent="0.3">
      <c r="A27">
        <v>25</v>
      </c>
      <c r="B27">
        <v>2018</v>
      </c>
      <c r="C27">
        <v>1</v>
      </c>
      <c r="D27" t="s">
        <v>494</v>
      </c>
      <c r="E27" s="1">
        <v>1644814688.40587</v>
      </c>
      <c r="F27">
        <v>15.1370075903786</v>
      </c>
      <c r="G27" t="s">
        <v>462</v>
      </c>
    </row>
    <row r="28" spans="1:16" x14ac:dyDescent="0.3">
      <c r="A28">
        <v>26</v>
      </c>
      <c r="B28">
        <v>2018</v>
      </c>
      <c r="C28">
        <v>2</v>
      </c>
      <c r="D28" t="s">
        <v>461</v>
      </c>
      <c r="E28" s="1">
        <v>6656579793.6365604</v>
      </c>
      <c r="F28">
        <v>11.777522762314099</v>
      </c>
      <c r="G28" t="s">
        <v>462</v>
      </c>
    </row>
    <row r="29" spans="1:16" x14ac:dyDescent="0.3">
      <c r="A29">
        <v>27</v>
      </c>
      <c r="B29">
        <v>2018</v>
      </c>
      <c r="C29">
        <v>2</v>
      </c>
      <c r="D29" t="s">
        <v>463</v>
      </c>
      <c r="E29" s="1">
        <v>22453044741.655602</v>
      </c>
      <c r="F29">
        <v>9.9432016758466499</v>
      </c>
      <c r="G29" t="s">
        <v>462</v>
      </c>
    </row>
    <row r="30" spans="1:16" x14ac:dyDescent="0.3">
      <c r="A30">
        <v>28</v>
      </c>
      <c r="B30">
        <v>2018</v>
      </c>
      <c r="C30">
        <v>2</v>
      </c>
      <c r="D30" t="s">
        <v>464</v>
      </c>
      <c r="E30" s="1">
        <v>3355455783.8830199</v>
      </c>
      <c r="F30">
        <v>1.95825861573795</v>
      </c>
      <c r="G30" t="s">
        <v>462</v>
      </c>
    </row>
    <row r="31" spans="1:16" x14ac:dyDescent="0.3">
      <c r="A31">
        <v>29</v>
      </c>
      <c r="B31">
        <v>2018</v>
      </c>
      <c r="C31">
        <v>2</v>
      </c>
      <c r="D31" t="s">
        <v>465</v>
      </c>
      <c r="E31" s="1">
        <v>27218095239.4039</v>
      </c>
      <c r="F31">
        <v>14.2423424710804</v>
      </c>
      <c r="G31" t="s">
        <v>462</v>
      </c>
    </row>
    <row r="32" spans="1:16" x14ac:dyDescent="0.3">
      <c r="A32">
        <v>30</v>
      </c>
      <c r="B32">
        <v>2018</v>
      </c>
      <c r="C32">
        <v>2</v>
      </c>
      <c r="D32" t="s">
        <v>466</v>
      </c>
      <c r="E32" s="1">
        <v>29429244026.125599</v>
      </c>
      <c r="F32">
        <v>8.3027824582318601</v>
      </c>
      <c r="G32" t="s">
        <v>462</v>
      </c>
    </row>
    <row r="33" spans="1:7" x14ac:dyDescent="0.3">
      <c r="A33">
        <v>31</v>
      </c>
      <c r="B33">
        <v>2018</v>
      </c>
      <c r="C33">
        <v>2</v>
      </c>
      <c r="D33" t="s">
        <v>467</v>
      </c>
      <c r="E33" s="1">
        <v>25314563230.447399</v>
      </c>
      <c r="F33">
        <v>6.1159285121872902</v>
      </c>
      <c r="G33" t="s">
        <v>462</v>
      </c>
    </row>
    <row r="34" spans="1:7" x14ac:dyDescent="0.3">
      <c r="A34">
        <v>32</v>
      </c>
      <c r="B34">
        <v>2018</v>
      </c>
      <c r="C34">
        <v>2</v>
      </c>
      <c r="D34" t="s">
        <v>468</v>
      </c>
      <c r="E34" s="1">
        <v>2269416535.0559802</v>
      </c>
      <c r="F34">
        <v>6.58346281247184</v>
      </c>
      <c r="G34" t="s">
        <v>462</v>
      </c>
    </row>
    <row r="35" spans="1:7" x14ac:dyDescent="0.3">
      <c r="A35">
        <v>33</v>
      </c>
      <c r="B35">
        <v>2018</v>
      </c>
      <c r="C35">
        <v>2</v>
      </c>
      <c r="D35" t="s">
        <v>469</v>
      </c>
      <c r="E35" s="1">
        <v>8215352275.2908001</v>
      </c>
      <c r="F35">
        <v>1.2159363131174199</v>
      </c>
      <c r="G35" t="s">
        <v>462</v>
      </c>
    </row>
    <row r="36" spans="1:7" x14ac:dyDescent="0.3">
      <c r="A36">
        <v>34</v>
      </c>
      <c r="B36">
        <v>2018</v>
      </c>
      <c r="C36">
        <v>2</v>
      </c>
      <c r="D36" t="s">
        <v>470</v>
      </c>
      <c r="E36" s="1">
        <v>1891682421.3991001</v>
      </c>
      <c r="F36">
        <v>5.6002371138058296</v>
      </c>
      <c r="G36" t="s">
        <v>462</v>
      </c>
    </row>
    <row r="37" spans="1:7" x14ac:dyDescent="0.3">
      <c r="A37">
        <v>35</v>
      </c>
      <c r="B37">
        <v>2018</v>
      </c>
      <c r="C37">
        <v>2</v>
      </c>
      <c r="D37" t="s">
        <v>471</v>
      </c>
      <c r="E37" s="1">
        <v>1274623984.5311</v>
      </c>
      <c r="F37">
        <v>8.1867716704766007</v>
      </c>
      <c r="G37" t="s">
        <v>462</v>
      </c>
    </row>
    <row r="38" spans="1:7" x14ac:dyDescent="0.3">
      <c r="A38">
        <v>36</v>
      </c>
      <c r="B38">
        <v>2018</v>
      </c>
      <c r="C38">
        <v>2</v>
      </c>
      <c r="D38" t="s">
        <v>472</v>
      </c>
      <c r="E38" s="1">
        <v>1292373019.9695799</v>
      </c>
      <c r="F38">
        <v>11.3736446716429</v>
      </c>
      <c r="G38" t="s">
        <v>462</v>
      </c>
    </row>
    <row r="39" spans="1:7" x14ac:dyDescent="0.3">
      <c r="A39">
        <v>37</v>
      </c>
      <c r="B39">
        <v>2018</v>
      </c>
      <c r="C39">
        <v>2</v>
      </c>
      <c r="D39" t="s">
        <v>473</v>
      </c>
      <c r="E39" s="1">
        <v>519932261.79277802</v>
      </c>
      <c r="F39">
        <v>5.1624899490143301</v>
      </c>
      <c r="G39" t="s">
        <v>462</v>
      </c>
    </row>
    <row r="40" spans="1:7" x14ac:dyDescent="0.3">
      <c r="A40">
        <v>38</v>
      </c>
      <c r="B40">
        <v>2018</v>
      </c>
      <c r="C40">
        <v>2</v>
      </c>
      <c r="D40" t="s">
        <v>474</v>
      </c>
      <c r="E40" s="1">
        <v>676923699.23607099</v>
      </c>
      <c r="F40">
        <v>9.2888602946229497</v>
      </c>
      <c r="G40" t="s">
        <v>462</v>
      </c>
    </row>
    <row r="41" spans="1:7" x14ac:dyDescent="0.3">
      <c r="A41">
        <v>39</v>
      </c>
      <c r="B41">
        <v>2018</v>
      </c>
      <c r="C41">
        <v>2</v>
      </c>
      <c r="D41" t="s">
        <v>475</v>
      </c>
      <c r="E41" s="1">
        <v>18040480032.521301</v>
      </c>
      <c r="F41">
        <v>2.40227587668784</v>
      </c>
      <c r="G41" t="s">
        <v>462</v>
      </c>
    </row>
    <row r="42" spans="1:7" x14ac:dyDescent="0.3">
      <c r="A42">
        <v>40</v>
      </c>
      <c r="B42">
        <v>2018</v>
      </c>
      <c r="C42">
        <v>2</v>
      </c>
      <c r="D42" t="s">
        <v>476</v>
      </c>
      <c r="E42" s="1">
        <v>18521642702.305599</v>
      </c>
      <c r="F42">
        <v>2.5387712213056801</v>
      </c>
      <c r="G42" t="s">
        <v>462</v>
      </c>
    </row>
    <row r="43" spans="1:7" x14ac:dyDescent="0.3">
      <c r="A43">
        <v>41</v>
      </c>
      <c r="B43">
        <v>2018</v>
      </c>
      <c r="C43">
        <v>2</v>
      </c>
      <c r="D43" t="s">
        <v>477</v>
      </c>
      <c r="E43" s="1">
        <v>2249615854.0671401</v>
      </c>
      <c r="F43">
        <v>8.7532005104868595</v>
      </c>
      <c r="G43" t="s">
        <v>462</v>
      </c>
    </row>
    <row r="44" spans="1:7" x14ac:dyDescent="0.3">
      <c r="A44">
        <v>42</v>
      </c>
      <c r="B44">
        <v>2018</v>
      </c>
      <c r="C44">
        <v>2</v>
      </c>
      <c r="D44" t="s">
        <v>479</v>
      </c>
      <c r="E44" s="1">
        <v>1243396803.7176001</v>
      </c>
      <c r="F44">
        <v>12.3256164752723</v>
      </c>
      <c r="G44" t="s">
        <v>462</v>
      </c>
    </row>
    <row r="45" spans="1:7" x14ac:dyDescent="0.3">
      <c r="A45">
        <v>43</v>
      </c>
      <c r="B45">
        <v>2018</v>
      </c>
      <c r="C45">
        <v>2</v>
      </c>
      <c r="D45" t="s">
        <v>480</v>
      </c>
      <c r="E45" s="1">
        <v>451818671.09306198</v>
      </c>
      <c r="F45">
        <v>20.1555645197035</v>
      </c>
      <c r="G45" t="s">
        <v>462</v>
      </c>
    </row>
    <row r="46" spans="1:7" x14ac:dyDescent="0.3">
      <c r="A46">
        <v>44</v>
      </c>
      <c r="B46">
        <v>2018</v>
      </c>
      <c r="C46">
        <v>2</v>
      </c>
      <c r="D46" t="s">
        <v>482</v>
      </c>
      <c r="E46" s="1">
        <v>269695495.99606502</v>
      </c>
      <c r="F46">
        <v>18.408435893387701</v>
      </c>
      <c r="G46" t="s">
        <v>462</v>
      </c>
    </row>
    <row r="47" spans="1:7" x14ac:dyDescent="0.3">
      <c r="A47">
        <v>45</v>
      </c>
      <c r="B47">
        <v>2018</v>
      </c>
      <c r="C47">
        <v>2</v>
      </c>
      <c r="D47" t="s">
        <v>484</v>
      </c>
      <c r="E47" s="1">
        <v>29390706878.122398</v>
      </c>
      <c r="F47">
        <v>13.001896055941801</v>
      </c>
      <c r="G47" t="s">
        <v>462</v>
      </c>
    </row>
    <row r="48" spans="1:7" x14ac:dyDescent="0.3">
      <c r="A48">
        <v>46</v>
      </c>
      <c r="B48">
        <v>2018</v>
      </c>
      <c r="C48">
        <v>2</v>
      </c>
      <c r="D48" t="s">
        <v>486</v>
      </c>
      <c r="E48" s="1">
        <v>3019664936.98875</v>
      </c>
      <c r="F48">
        <v>7.4559447617936998</v>
      </c>
      <c r="G48" t="s">
        <v>462</v>
      </c>
    </row>
    <row r="49" spans="1:7" x14ac:dyDescent="0.3">
      <c r="A49">
        <v>47</v>
      </c>
      <c r="B49">
        <v>2018</v>
      </c>
      <c r="C49">
        <v>2</v>
      </c>
      <c r="D49" t="s">
        <v>488</v>
      </c>
      <c r="E49" s="1">
        <v>2351507817.33464</v>
      </c>
      <c r="F49">
        <v>8.1693745764584502</v>
      </c>
      <c r="G49" t="s">
        <v>462</v>
      </c>
    </row>
    <row r="50" spans="1:7" x14ac:dyDescent="0.3">
      <c r="A50">
        <v>48</v>
      </c>
      <c r="B50">
        <v>2018</v>
      </c>
      <c r="C50">
        <v>2</v>
      </c>
      <c r="D50" t="s">
        <v>490</v>
      </c>
      <c r="E50" s="1">
        <v>1089984379.1817701</v>
      </c>
      <c r="F50">
        <v>7.2137502318403</v>
      </c>
      <c r="G50" t="s">
        <v>462</v>
      </c>
    </row>
    <row r="51" spans="1:7" x14ac:dyDescent="0.3">
      <c r="A51">
        <v>49</v>
      </c>
      <c r="B51">
        <v>2018</v>
      </c>
      <c r="C51">
        <v>2</v>
      </c>
      <c r="D51" t="s">
        <v>492</v>
      </c>
      <c r="E51" s="1">
        <v>1251699218.10427</v>
      </c>
      <c r="F51">
        <v>8.3099738024478302</v>
      </c>
      <c r="G51" t="s">
        <v>462</v>
      </c>
    </row>
    <row r="52" spans="1:7" x14ac:dyDescent="0.3">
      <c r="A52">
        <v>50</v>
      </c>
      <c r="B52">
        <v>2018</v>
      </c>
      <c r="C52">
        <v>2</v>
      </c>
      <c r="D52" t="s">
        <v>493</v>
      </c>
      <c r="E52" s="1">
        <v>484114621.14210999</v>
      </c>
      <c r="F52">
        <v>8.78365392683971</v>
      </c>
      <c r="G52" t="s">
        <v>462</v>
      </c>
    </row>
    <row r="53" spans="1:7" x14ac:dyDescent="0.3">
      <c r="A53">
        <v>51</v>
      </c>
      <c r="B53">
        <v>2018</v>
      </c>
      <c r="C53">
        <v>2</v>
      </c>
      <c r="D53" t="s">
        <v>494</v>
      </c>
      <c r="E53" s="1">
        <v>1644814688.40587</v>
      </c>
      <c r="F53">
        <v>13.464311852444601</v>
      </c>
      <c r="G53" t="s">
        <v>462</v>
      </c>
    </row>
    <row r="54" spans="1:7" x14ac:dyDescent="0.3">
      <c r="A54">
        <v>52</v>
      </c>
      <c r="B54">
        <v>2018</v>
      </c>
      <c r="C54">
        <v>3</v>
      </c>
      <c r="D54" t="s">
        <v>461</v>
      </c>
      <c r="E54" s="1">
        <v>6656579793.6365604</v>
      </c>
      <c r="F54">
        <v>72.637173580156798</v>
      </c>
      <c r="G54" t="s">
        <v>462</v>
      </c>
    </row>
    <row r="55" spans="1:7" x14ac:dyDescent="0.3">
      <c r="A55">
        <v>53</v>
      </c>
      <c r="B55">
        <v>2018</v>
      </c>
      <c r="C55">
        <v>3</v>
      </c>
      <c r="D55" t="s">
        <v>463</v>
      </c>
      <c r="E55" s="1">
        <v>22453044741.655602</v>
      </c>
      <c r="F55">
        <v>85.218999633821596</v>
      </c>
      <c r="G55" t="s">
        <v>462</v>
      </c>
    </row>
    <row r="56" spans="1:7" x14ac:dyDescent="0.3">
      <c r="A56">
        <v>54</v>
      </c>
      <c r="B56">
        <v>2018</v>
      </c>
      <c r="C56">
        <v>3</v>
      </c>
      <c r="D56" t="s">
        <v>464</v>
      </c>
      <c r="E56" s="1">
        <v>3355455783.8830199</v>
      </c>
      <c r="F56">
        <v>52.553300887072098</v>
      </c>
      <c r="G56" t="s">
        <v>462</v>
      </c>
    </row>
    <row r="57" spans="1:7" x14ac:dyDescent="0.3">
      <c r="A57">
        <v>55</v>
      </c>
      <c r="B57">
        <v>2018</v>
      </c>
      <c r="C57">
        <v>3</v>
      </c>
      <c r="D57" t="s">
        <v>465</v>
      </c>
      <c r="E57" s="1">
        <v>27218095239.4039</v>
      </c>
      <c r="F57">
        <v>94.712267128054194</v>
      </c>
      <c r="G57" t="s">
        <v>462</v>
      </c>
    </row>
    <row r="58" spans="1:7" x14ac:dyDescent="0.3">
      <c r="A58">
        <v>56</v>
      </c>
      <c r="B58">
        <v>2018</v>
      </c>
      <c r="C58">
        <v>3</v>
      </c>
      <c r="D58" t="s">
        <v>466</v>
      </c>
      <c r="E58" s="1">
        <v>29429244026.125599</v>
      </c>
      <c r="F58">
        <v>124.92243564509999</v>
      </c>
      <c r="G58" t="s">
        <v>462</v>
      </c>
    </row>
    <row r="59" spans="1:7" x14ac:dyDescent="0.3">
      <c r="A59">
        <v>57</v>
      </c>
      <c r="B59">
        <v>2018</v>
      </c>
      <c r="C59">
        <v>3</v>
      </c>
      <c r="D59" t="s">
        <v>467</v>
      </c>
      <c r="E59" s="1">
        <v>25314563230.447399</v>
      </c>
      <c r="F59">
        <v>92.277475906732903</v>
      </c>
      <c r="G59" t="s">
        <v>462</v>
      </c>
    </row>
    <row r="60" spans="1:7" x14ac:dyDescent="0.3">
      <c r="A60">
        <v>58</v>
      </c>
      <c r="B60">
        <v>2018</v>
      </c>
      <c r="C60">
        <v>3</v>
      </c>
      <c r="D60" t="s">
        <v>468</v>
      </c>
      <c r="E60" s="1">
        <v>2269416535.0559802</v>
      </c>
      <c r="F60">
        <v>181.05943874936</v>
      </c>
      <c r="G60" t="s">
        <v>462</v>
      </c>
    </row>
    <row r="61" spans="1:7" x14ac:dyDescent="0.3">
      <c r="A61">
        <v>59</v>
      </c>
      <c r="B61">
        <v>2018</v>
      </c>
      <c r="C61">
        <v>3</v>
      </c>
      <c r="D61" t="s">
        <v>469</v>
      </c>
      <c r="E61" s="1">
        <v>8215352275.2908001</v>
      </c>
      <c r="F61">
        <v>100.59919305114499</v>
      </c>
      <c r="G61" t="s">
        <v>462</v>
      </c>
    </row>
    <row r="62" spans="1:7" x14ac:dyDescent="0.3">
      <c r="A62">
        <v>60</v>
      </c>
      <c r="B62">
        <v>2018</v>
      </c>
      <c r="C62">
        <v>3</v>
      </c>
      <c r="D62" t="s">
        <v>470</v>
      </c>
      <c r="E62" s="1">
        <v>1891682421.3991001</v>
      </c>
      <c r="F62">
        <v>182.292167958048</v>
      </c>
      <c r="G62" t="s">
        <v>462</v>
      </c>
    </row>
    <row r="63" spans="1:7" x14ac:dyDescent="0.3">
      <c r="A63">
        <v>61</v>
      </c>
      <c r="B63">
        <v>2018</v>
      </c>
      <c r="C63">
        <v>3</v>
      </c>
      <c r="D63" t="s">
        <v>471</v>
      </c>
      <c r="E63" s="1">
        <v>1274623984.5311</v>
      </c>
      <c r="F63">
        <v>178.79607640429299</v>
      </c>
      <c r="G63" t="s">
        <v>462</v>
      </c>
    </row>
    <row r="64" spans="1:7" x14ac:dyDescent="0.3">
      <c r="A64">
        <v>62</v>
      </c>
      <c r="B64">
        <v>2018</v>
      </c>
      <c r="C64">
        <v>3</v>
      </c>
      <c r="D64" t="s">
        <v>472</v>
      </c>
      <c r="E64" s="1">
        <v>1292373019.9695799</v>
      </c>
      <c r="F64">
        <v>239.48546741319899</v>
      </c>
      <c r="G64" t="s">
        <v>462</v>
      </c>
    </row>
    <row r="65" spans="1:7" x14ac:dyDescent="0.3">
      <c r="A65">
        <v>63</v>
      </c>
      <c r="B65">
        <v>2018</v>
      </c>
      <c r="C65">
        <v>3</v>
      </c>
      <c r="D65" t="s">
        <v>473</v>
      </c>
      <c r="E65" s="1">
        <v>519932261.79277802</v>
      </c>
      <c r="F65">
        <v>145.52849391200601</v>
      </c>
      <c r="G65" t="s">
        <v>462</v>
      </c>
    </row>
    <row r="66" spans="1:7" x14ac:dyDescent="0.3">
      <c r="A66">
        <v>64</v>
      </c>
      <c r="B66">
        <v>2018</v>
      </c>
      <c r="C66">
        <v>3</v>
      </c>
      <c r="D66" t="s">
        <v>474</v>
      </c>
      <c r="E66" s="1">
        <v>676923699.23607099</v>
      </c>
      <c r="F66">
        <v>169.383809771009</v>
      </c>
      <c r="G66" t="s">
        <v>462</v>
      </c>
    </row>
    <row r="67" spans="1:7" x14ac:dyDescent="0.3">
      <c r="A67">
        <v>65</v>
      </c>
      <c r="B67">
        <v>2018</v>
      </c>
      <c r="C67">
        <v>3</v>
      </c>
      <c r="D67" t="s">
        <v>475</v>
      </c>
      <c r="E67" s="1">
        <v>18040480032.521301</v>
      </c>
      <c r="F67">
        <v>182.97401879890199</v>
      </c>
      <c r="G67" t="s">
        <v>462</v>
      </c>
    </row>
    <row r="68" spans="1:7" x14ac:dyDescent="0.3">
      <c r="A68">
        <v>66</v>
      </c>
      <c r="B68">
        <v>2018</v>
      </c>
      <c r="C68">
        <v>3</v>
      </c>
      <c r="D68" t="s">
        <v>476</v>
      </c>
      <c r="E68" s="1">
        <v>18521642702.305599</v>
      </c>
      <c r="F68">
        <v>143.589500323507</v>
      </c>
      <c r="G68" t="s">
        <v>462</v>
      </c>
    </row>
    <row r="69" spans="1:7" x14ac:dyDescent="0.3">
      <c r="A69">
        <v>67</v>
      </c>
      <c r="B69">
        <v>2018</v>
      </c>
      <c r="C69">
        <v>3</v>
      </c>
      <c r="D69" t="s">
        <v>477</v>
      </c>
      <c r="E69" s="1">
        <v>2249615854.0671401</v>
      </c>
      <c r="F69">
        <v>244.93480070422601</v>
      </c>
      <c r="G69" t="s">
        <v>462</v>
      </c>
    </row>
    <row r="70" spans="1:7" x14ac:dyDescent="0.3">
      <c r="A70">
        <v>68</v>
      </c>
      <c r="B70">
        <v>2018</v>
      </c>
      <c r="C70">
        <v>3</v>
      </c>
      <c r="D70" t="s">
        <v>479</v>
      </c>
      <c r="E70" s="1">
        <v>1243396803.7176001</v>
      </c>
      <c r="F70">
        <v>205.86256019183699</v>
      </c>
      <c r="G70" t="s">
        <v>462</v>
      </c>
    </row>
    <row r="71" spans="1:7" x14ac:dyDescent="0.3">
      <c r="A71">
        <v>69</v>
      </c>
      <c r="B71">
        <v>2018</v>
      </c>
      <c r="C71">
        <v>3</v>
      </c>
      <c r="D71" t="s">
        <v>480</v>
      </c>
      <c r="E71" s="1">
        <v>451818671.09306198</v>
      </c>
      <c r="F71">
        <v>251.71124629930901</v>
      </c>
      <c r="G71" t="s">
        <v>462</v>
      </c>
    </row>
    <row r="72" spans="1:7" x14ac:dyDescent="0.3">
      <c r="A72">
        <v>70</v>
      </c>
      <c r="B72">
        <v>2018</v>
      </c>
      <c r="C72">
        <v>3</v>
      </c>
      <c r="D72" t="s">
        <v>482</v>
      </c>
      <c r="E72" s="1">
        <v>269695495.99606502</v>
      </c>
      <c r="F72">
        <v>227.45137167513599</v>
      </c>
      <c r="G72" t="s">
        <v>462</v>
      </c>
    </row>
    <row r="73" spans="1:7" x14ac:dyDescent="0.3">
      <c r="A73">
        <v>71</v>
      </c>
      <c r="B73">
        <v>2018</v>
      </c>
      <c r="C73">
        <v>3</v>
      </c>
      <c r="D73" t="s">
        <v>484</v>
      </c>
      <c r="E73" s="1">
        <v>29390706878.122398</v>
      </c>
      <c r="F73">
        <v>107.403015817371</v>
      </c>
      <c r="G73" t="s">
        <v>462</v>
      </c>
    </row>
    <row r="74" spans="1:7" x14ac:dyDescent="0.3">
      <c r="A74">
        <v>72</v>
      </c>
      <c r="B74">
        <v>2018</v>
      </c>
      <c r="C74">
        <v>3</v>
      </c>
      <c r="D74" t="s">
        <v>486</v>
      </c>
      <c r="E74" s="1">
        <v>3019664936.98875</v>
      </c>
      <c r="F74">
        <v>154.225877384445</v>
      </c>
      <c r="G74" t="s">
        <v>462</v>
      </c>
    </row>
    <row r="75" spans="1:7" x14ac:dyDescent="0.3">
      <c r="A75">
        <v>73</v>
      </c>
      <c r="B75">
        <v>2018</v>
      </c>
      <c r="C75">
        <v>3</v>
      </c>
      <c r="D75" t="s">
        <v>488</v>
      </c>
      <c r="E75" s="1">
        <v>2351507817.33464</v>
      </c>
      <c r="F75">
        <v>155.11826668384001</v>
      </c>
      <c r="G75" t="s">
        <v>462</v>
      </c>
    </row>
    <row r="76" spans="1:7" x14ac:dyDescent="0.3">
      <c r="A76">
        <v>74</v>
      </c>
      <c r="B76">
        <v>2018</v>
      </c>
      <c r="C76">
        <v>3</v>
      </c>
      <c r="D76" t="s">
        <v>490</v>
      </c>
      <c r="E76" s="1">
        <v>1089984379.1817701</v>
      </c>
      <c r="F76">
        <v>136.31960738726499</v>
      </c>
      <c r="G76" t="s">
        <v>462</v>
      </c>
    </row>
    <row r="77" spans="1:7" x14ac:dyDescent="0.3">
      <c r="A77">
        <v>75</v>
      </c>
      <c r="B77">
        <v>2018</v>
      </c>
      <c r="C77">
        <v>3</v>
      </c>
      <c r="D77" t="s">
        <v>492</v>
      </c>
      <c r="E77" s="1">
        <v>1251699218.10427</v>
      </c>
      <c r="F77">
        <v>159.233726249087</v>
      </c>
      <c r="G77" t="s">
        <v>462</v>
      </c>
    </row>
    <row r="78" spans="1:7" x14ac:dyDescent="0.3">
      <c r="A78">
        <v>76</v>
      </c>
      <c r="B78">
        <v>2018</v>
      </c>
      <c r="C78">
        <v>3</v>
      </c>
      <c r="D78" t="s">
        <v>493</v>
      </c>
      <c r="E78" s="1">
        <v>484114621.14210999</v>
      </c>
      <c r="F78">
        <v>168.11955400984499</v>
      </c>
      <c r="G78" t="s">
        <v>462</v>
      </c>
    </row>
    <row r="79" spans="1:7" x14ac:dyDescent="0.3">
      <c r="A79">
        <v>77</v>
      </c>
      <c r="B79">
        <v>2018</v>
      </c>
      <c r="C79">
        <v>3</v>
      </c>
      <c r="D79" t="s">
        <v>494</v>
      </c>
      <c r="E79" s="1">
        <v>1644814688.40587</v>
      </c>
      <c r="F79">
        <v>195.081000765797</v>
      </c>
      <c r="G79" t="s">
        <v>462</v>
      </c>
    </row>
    <row r="80" spans="1:7" x14ac:dyDescent="0.3">
      <c r="A80">
        <v>78</v>
      </c>
      <c r="B80">
        <v>2018</v>
      </c>
      <c r="C80">
        <v>4</v>
      </c>
      <c r="D80" t="s">
        <v>461</v>
      </c>
      <c r="E80" s="1">
        <v>6656579793.6365604</v>
      </c>
      <c r="F80">
        <v>187.55388691379599</v>
      </c>
      <c r="G80" t="s">
        <v>462</v>
      </c>
    </row>
    <row r="81" spans="1:7" x14ac:dyDescent="0.3">
      <c r="A81">
        <v>79</v>
      </c>
      <c r="B81">
        <v>2018</v>
      </c>
      <c r="C81">
        <v>4</v>
      </c>
      <c r="D81" t="s">
        <v>463</v>
      </c>
      <c r="E81" s="1">
        <v>22453044741.655602</v>
      </c>
      <c r="F81">
        <v>209.46474923550801</v>
      </c>
      <c r="G81" t="s">
        <v>462</v>
      </c>
    </row>
    <row r="82" spans="1:7" x14ac:dyDescent="0.3">
      <c r="A82">
        <v>80</v>
      </c>
      <c r="B82">
        <v>2018</v>
      </c>
      <c r="C82">
        <v>4</v>
      </c>
      <c r="D82" t="s">
        <v>464</v>
      </c>
      <c r="E82" s="1">
        <v>3355455783.8830199</v>
      </c>
      <c r="F82">
        <v>168.01805703136799</v>
      </c>
      <c r="G82" t="s">
        <v>462</v>
      </c>
    </row>
    <row r="83" spans="1:7" x14ac:dyDescent="0.3">
      <c r="A83">
        <v>81</v>
      </c>
      <c r="B83">
        <v>2018</v>
      </c>
      <c r="C83">
        <v>4</v>
      </c>
      <c r="D83" t="s">
        <v>465</v>
      </c>
      <c r="E83" s="1">
        <v>27218095239.4039</v>
      </c>
      <c r="F83">
        <v>211.15322395574</v>
      </c>
      <c r="G83" t="s">
        <v>462</v>
      </c>
    </row>
    <row r="84" spans="1:7" x14ac:dyDescent="0.3">
      <c r="A84">
        <v>82</v>
      </c>
      <c r="B84">
        <v>2018</v>
      </c>
      <c r="C84">
        <v>4</v>
      </c>
      <c r="D84" t="s">
        <v>466</v>
      </c>
      <c r="E84" s="1">
        <v>29429244026.125599</v>
      </c>
      <c r="F84">
        <v>210.85625400304599</v>
      </c>
      <c r="G84" t="s">
        <v>462</v>
      </c>
    </row>
    <row r="85" spans="1:7" x14ac:dyDescent="0.3">
      <c r="A85">
        <v>83</v>
      </c>
      <c r="B85">
        <v>2018</v>
      </c>
      <c r="C85">
        <v>4</v>
      </c>
      <c r="D85" t="s">
        <v>467</v>
      </c>
      <c r="E85" s="1">
        <v>25314563230.447399</v>
      </c>
      <c r="F85">
        <v>232.176085577263</v>
      </c>
      <c r="G85" t="s">
        <v>462</v>
      </c>
    </row>
    <row r="86" spans="1:7" x14ac:dyDescent="0.3">
      <c r="A86">
        <v>84</v>
      </c>
      <c r="B86">
        <v>2018</v>
      </c>
      <c r="C86">
        <v>4</v>
      </c>
      <c r="D86" t="s">
        <v>468</v>
      </c>
      <c r="E86" s="1">
        <v>2269416535.0559802</v>
      </c>
      <c r="F86">
        <v>257.94358077153498</v>
      </c>
      <c r="G86" t="s">
        <v>462</v>
      </c>
    </row>
    <row r="87" spans="1:7" x14ac:dyDescent="0.3">
      <c r="A87">
        <v>85</v>
      </c>
      <c r="B87">
        <v>2018</v>
      </c>
      <c r="C87">
        <v>4</v>
      </c>
      <c r="D87" t="s">
        <v>469</v>
      </c>
      <c r="E87" s="1">
        <v>8215352275.2908001</v>
      </c>
      <c r="F87">
        <v>219.86846864858299</v>
      </c>
      <c r="G87" t="s">
        <v>462</v>
      </c>
    </row>
    <row r="88" spans="1:7" x14ac:dyDescent="0.3">
      <c r="A88">
        <v>86</v>
      </c>
      <c r="B88">
        <v>2018</v>
      </c>
      <c r="C88">
        <v>4</v>
      </c>
      <c r="D88" t="s">
        <v>470</v>
      </c>
      <c r="E88" s="1">
        <v>1891682421.3991001</v>
      </c>
      <c r="F88">
        <v>237.82437600485301</v>
      </c>
      <c r="G88" t="s">
        <v>462</v>
      </c>
    </row>
    <row r="89" spans="1:7" x14ac:dyDescent="0.3">
      <c r="A89">
        <v>87</v>
      </c>
      <c r="B89">
        <v>2018</v>
      </c>
      <c r="C89">
        <v>4</v>
      </c>
      <c r="D89" t="s">
        <v>471</v>
      </c>
      <c r="E89" s="1">
        <v>1274623984.5311</v>
      </c>
      <c r="F89">
        <v>176.83145035252801</v>
      </c>
      <c r="G89" t="s">
        <v>462</v>
      </c>
    </row>
    <row r="90" spans="1:7" x14ac:dyDescent="0.3">
      <c r="A90">
        <v>88</v>
      </c>
      <c r="B90">
        <v>2018</v>
      </c>
      <c r="C90">
        <v>4</v>
      </c>
      <c r="D90" t="s">
        <v>472</v>
      </c>
      <c r="E90" s="1">
        <v>1292373019.9695799</v>
      </c>
      <c r="F90">
        <v>261.88071311443701</v>
      </c>
      <c r="G90" t="s">
        <v>462</v>
      </c>
    </row>
    <row r="91" spans="1:7" x14ac:dyDescent="0.3">
      <c r="A91">
        <v>89</v>
      </c>
      <c r="B91">
        <v>2018</v>
      </c>
      <c r="C91">
        <v>4</v>
      </c>
      <c r="D91" t="s">
        <v>473</v>
      </c>
      <c r="E91" s="1">
        <v>519932261.79277802</v>
      </c>
      <c r="F91">
        <v>237.43227283236399</v>
      </c>
      <c r="G91" t="s">
        <v>462</v>
      </c>
    </row>
    <row r="92" spans="1:7" x14ac:dyDescent="0.3">
      <c r="A92">
        <v>90</v>
      </c>
      <c r="B92">
        <v>2018</v>
      </c>
      <c r="C92">
        <v>4</v>
      </c>
      <c r="D92" t="s">
        <v>474</v>
      </c>
      <c r="E92" s="1">
        <v>676923699.23607099</v>
      </c>
      <c r="F92">
        <v>252.337124421054</v>
      </c>
      <c r="G92" t="s">
        <v>462</v>
      </c>
    </row>
    <row r="93" spans="1:7" x14ac:dyDescent="0.3">
      <c r="A93">
        <v>91</v>
      </c>
      <c r="B93">
        <v>2018</v>
      </c>
      <c r="C93">
        <v>4</v>
      </c>
      <c r="D93" t="s">
        <v>475</v>
      </c>
      <c r="E93" s="1">
        <v>18040480032.521301</v>
      </c>
      <c r="F93">
        <v>272.33915185565502</v>
      </c>
      <c r="G93" t="s">
        <v>462</v>
      </c>
    </row>
    <row r="94" spans="1:7" x14ac:dyDescent="0.3">
      <c r="A94">
        <v>92</v>
      </c>
      <c r="B94">
        <v>2018</v>
      </c>
      <c r="C94">
        <v>4</v>
      </c>
      <c r="D94" t="s">
        <v>476</v>
      </c>
      <c r="E94" s="1">
        <v>18521642702.305599</v>
      </c>
      <c r="F94">
        <v>187.54252282867699</v>
      </c>
      <c r="G94" t="s">
        <v>462</v>
      </c>
    </row>
    <row r="95" spans="1:7" x14ac:dyDescent="0.3">
      <c r="A95">
        <v>93</v>
      </c>
      <c r="B95">
        <v>2018</v>
      </c>
      <c r="C95">
        <v>4</v>
      </c>
      <c r="D95" t="s">
        <v>477</v>
      </c>
      <c r="E95" s="1">
        <v>2249615854.0671401</v>
      </c>
      <c r="F95">
        <v>321.85065976211303</v>
      </c>
      <c r="G95" t="s">
        <v>462</v>
      </c>
    </row>
    <row r="96" spans="1:7" x14ac:dyDescent="0.3">
      <c r="A96">
        <v>94</v>
      </c>
      <c r="B96">
        <v>2018</v>
      </c>
      <c r="C96">
        <v>4</v>
      </c>
      <c r="D96" t="s">
        <v>479</v>
      </c>
      <c r="E96" s="1">
        <v>1243396803.7176001</v>
      </c>
      <c r="F96">
        <v>374.24141684161998</v>
      </c>
      <c r="G96" t="s">
        <v>462</v>
      </c>
    </row>
    <row r="97" spans="1:7" x14ac:dyDescent="0.3">
      <c r="A97">
        <v>95</v>
      </c>
      <c r="B97">
        <v>2018</v>
      </c>
      <c r="C97">
        <v>4</v>
      </c>
      <c r="D97" t="s">
        <v>480</v>
      </c>
      <c r="E97" s="1">
        <v>451818671.09306198</v>
      </c>
      <c r="F97">
        <v>323.90753727194902</v>
      </c>
      <c r="G97" t="s">
        <v>462</v>
      </c>
    </row>
    <row r="98" spans="1:7" x14ac:dyDescent="0.3">
      <c r="A98">
        <v>96</v>
      </c>
      <c r="B98">
        <v>2018</v>
      </c>
      <c r="C98">
        <v>4</v>
      </c>
      <c r="D98" t="s">
        <v>482</v>
      </c>
      <c r="E98" s="1">
        <v>269695495.99606502</v>
      </c>
      <c r="F98">
        <v>305.58983520277098</v>
      </c>
      <c r="G98" t="s">
        <v>462</v>
      </c>
    </row>
    <row r="99" spans="1:7" x14ac:dyDescent="0.3">
      <c r="A99">
        <v>97</v>
      </c>
      <c r="B99">
        <v>2018</v>
      </c>
      <c r="C99">
        <v>4</v>
      </c>
      <c r="D99" t="s">
        <v>484</v>
      </c>
      <c r="E99" s="1">
        <v>29390706878.122398</v>
      </c>
      <c r="F99">
        <v>158.70697747916901</v>
      </c>
      <c r="G99" t="s">
        <v>462</v>
      </c>
    </row>
    <row r="100" spans="1:7" x14ac:dyDescent="0.3">
      <c r="A100">
        <v>98</v>
      </c>
      <c r="B100">
        <v>2018</v>
      </c>
      <c r="C100">
        <v>4</v>
      </c>
      <c r="D100" t="s">
        <v>486</v>
      </c>
      <c r="E100" s="1">
        <v>3019664936.98875</v>
      </c>
      <c r="F100">
        <v>236.24163524085901</v>
      </c>
      <c r="G100" t="s">
        <v>462</v>
      </c>
    </row>
    <row r="101" spans="1:7" x14ac:dyDescent="0.3">
      <c r="A101">
        <v>99</v>
      </c>
      <c r="B101">
        <v>2018</v>
      </c>
      <c r="C101">
        <v>4</v>
      </c>
      <c r="D101" t="s">
        <v>488</v>
      </c>
      <c r="E101" s="1">
        <v>2351507817.33464</v>
      </c>
      <c r="F101">
        <v>176.31520788644701</v>
      </c>
      <c r="G101" t="s">
        <v>462</v>
      </c>
    </row>
    <row r="102" spans="1:7" x14ac:dyDescent="0.3">
      <c r="A102">
        <v>100</v>
      </c>
      <c r="B102">
        <v>2018</v>
      </c>
      <c r="C102">
        <v>4</v>
      </c>
      <c r="D102" t="s">
        <v>490</v>
      </c>
      <c r="E102" s="1">
        <v>1089984379.1817701</v>
      </c>
      <c r="F102">
        <v>224.42272104281801</v>
      </c>
      <c r="G102" t="s">
        <v>462</v>
      </c>
    </row>
    <row r="103" spans="1:7" x14ac:dyDescent="0.3">
      <c r="A103">
        <v>101</v>
      </c>
      <c r="B103">
        <v>2018</v>
      </c>
      <c r="C103">
        <v>4</v>
      </c>
      <c r="D103" t="s">
        <v>492</v>
      </c>
      <c r="E103" s="1">
        <v>1251699218.10427</v>
      </c>
      <c r="F103">
        <v>286.62369541414199</v>
      </c>
      <c r="G103" t="s">
        <v>462</v>
      </c>
    </row>
    <row r="104" spans="1:7" x14ac:dyDescent="0.3">
      <c r="A104">
        <v>102</v>
      </c>
      <c r="B104">
        <v>2018</v>
      </c>
      <c r="C104">
        <v>4</v>
      </c>
      <c r="D104" t="s">
        <v>493</v>
      </c>
      <c r="E104" s="1">
        <v>484114621.14210999</v>
      </c>
      <c r="F104">
        <v>276.35405610847801</v>
      </c>
      <c r="G104" t="s">
        <v>462</v>
      </c>
    </row>
    <row r="105" spans="1:7" x14ac:dyDescent="0.3">
      <c r="A105">
        <v>103</v>
      </c>
      <c r="B105">
        <v>2018</v>
      </c>
      <c r="C105">
        <v>4</v>
      </c>
      <c r="D105" t="s">
        <v>494</v>
      </c>
      <c r="E105" s="1">
        <v>1644814688.40587</v>
      </c>
      <c r="F105">
        <v>308.43692694115799</v>
      </c>
      <c r="G105" t="s">
        <v>462</v>
      </c>
    </row>
    <row r="106" spans="1:7" x14ac:dyDescent="0.3">
      <c r="A106">
        <v>104</v>
      </c>
      <c r="B106">
        <v>2018</v>
      </c>
      <c r="C106">
        <v>5</v>
      </c>
      <c r="D106" t="s">
        <v>461</v>
      </c>
      <c r="E106" s="1">
        <v>6656579793.6365604</v>
      </c>
      <c r="F106">
        <v>41.4102654097358</v>
      </c>
      <c r="G106" t="s">
        <v>462</v>
      </c>
    </row>
    <row r="107" spans="1:7" x14ac:dyDescent="0.3">
      <c r="A107">
        <v>105</v>
      </c>
      <c r="B107">
        <v>2018</v>
      </c>
      <c r="C107">
        <v>5</v>
      </c>
      <c r="D107" t="s">
        <v>463</v>
      </c>
      <c r="E107" s="1">
        <v>22453044741.655602</v>
      </c>
      <c r="F107">
        <v>58.015051634590897</v>
      </c>
      <c r="G107" t="s">
        <v>462</v>
      </c>
    </row>
    <row r="108" spans="1:7" x14ac:dyDescent="0.3">
      <c r="A108">
        <v>106</v>
      </c>
      <c r="B108">
        <v>2018</v>
      </c>
      <c r="C108">
        <v>5</v>
      </c>
      <c r="D108" t="s">
        <v>464</v>
      </c>
      <c r="E108" s="1">
        <v>3355455783.8830199</v>
      </c>
      <c r="F108">
        <v>46.194257212134097</v>
      </c>
      <c r="G108" t="s">
        <v>462</v>
      </c>
    </row>
    <row r="109" spans="1:7" x14ac:dyDescent="0.3">
      <c r="A109">
        <v>107</v>
      </c>
      <c r="B109">
        <v>2018</v>
      </c>
      <c r="C109">
        <v>5</v>
      </c>
      <c r="D109" t="s">
        <v>465</v>
      </c>
      <c r="E109" s="1">
        <v>27218095239.4039</v>
      </c>
      <c r="F109">
        <v>44.410972555541498</v>
      </c>
      <c r="G109" t="s">
        <v>462</v>
      </c>
    </row>
    <row r="110" spans="1:7" x14ac:dyDescent="0.3">
      <c r="A110">
        <v>108</v>
      </c>
      <c r="B110">
        <v>2018</v>
      </c>
      <c r="C110">
        <v>5</v>
      </c>
      <c r="D110" t="s">
        <v>466</v>
      </c>
      <c r="E110" s="1">
        <v>29429244026.125599</v>
      </c>
      <c r="F110">
        <v>28.5551802822715</v>
      </c>
      <c r="G110" t="s">
        <v>462</v>
      </c>
    </row>
    <row r="111" spans="1:7" x14ac:dyDescent="0.3">
      <c r="A111">
        <v>109</v>
      </c>
      <c r="B111">
        <v>2018</v>
      </c>
      <c r="C111">
        <v>5</v>
      </c>
      <c r="D111" t="s">
        <v>467</v>
      </c>
      <c r="E111" s="1">
        <v>25314563230.447399</v>
      </c>
      <c r="F111">
        <v>66.373366588362799</v>
      </c>
      <c r="G111" t="s">
        <v>462</v>
      </c>
    </row>
    <row r="112" spans="1:7" x14ac:dyDescent="0.3">
      <c r="A112">
        <v>110</v>
      </c>
      <c r="B112">
        <v>2018</v>
      </c>
      <c r="C112">
        <v>5</v>
      </c>
      <c r="D112" t="s">
        <v>468</v>
      </c>
      <c r="E112" s="1">
        <v>2269416535.0559802</v>
      </c>
      <c r="F112">
        <v>128.79750903009</v>
      </c>
      <c r="G112" t="s">
        <v>462</v>
      </c>
    </row>
    <row r="113" spans="1:7" x14ac:dyDescent="0.3">
      <c r="A113">
        <v>111</v>
      </c>
      <c r="B113">
        <v>2018</v>
      </c>
      <c r="C113">
        <v>5</v>
      </c>
      <c r="D113" t="s">
        <v>469</v>
      </c>
      <c r="E113" s="1">
        <v>8215352275.2908001</v>
      </c>
      <c r="F113">
        <v>39.201224518871001</v>
      </c>
      <c r="G113" t="s">
        <v>462</v>
      </c>
    </row>
    <row r="114" spans="1:7" x14ac:dyDescent="0.3">
      <c r="A114">
        <v>112</v>
      </c>
      <c r="B114">
        <v>2018</v>
      </c>
      <c r="C114">
        <v>5</v>
      </c>
      <c r="D114" t="s">
        <v>470</v>
      </c>
      <c r="E114" s="1">
        <v>1891682421.3991001</v>
      </c>
      <c r="F114">
        <v>67.975098849231699</v>
      </c>
      <c r="G114" t="s">
        <v>462</v>
      </c>
    </row>
    <row r="115" spans="1:7" x14ac:dyDescent="0.3">
      <c r="A115">
        <v>113</v>
      </c>
      <c r="B115">
        <v>2018</v>
      </c>
      <c r="C115">
        <v>5</v>
      </c>
      <c r="D115" t="s">
        <v>471</v>
      </c>
      <c r="E115" s="1">
        <v>1274623984.5311</v>
      </c>
      <c r="F115">
        <v>95.4906336355956</v>
      </c>
      <c r="G115" t="s">
        <v>462</v>
      </c>
    </row>
    <row r="116" spans="1:7" x14ac:dyDescent="0.3">
      <c r="A116">
        <v>114</v>
      </c>
      <c r="B116">
        <v>2018</v>
      </c>
      <c r="C116">
        <v>5</v>
      </c>
      <c r="D116" t="s">
        <v>472</v>
      </c>
      <c r="E116" s="1">
        <v>1292373019.9695799</v>
      </c>
      <c r="F116">
        <v>100.71164006363399</v>
      </c>
      <c r="G116" t="s">
        <v>462</v>
      </c>
    </row>
    <row r="117" spans="1:7" x14ac:dyDescent="0.3">
      <c r="A117">
        <v>115</v>
      </c>
      <c r="B117">
        <v>2018</v>
      </c>
      <c r="C117">
        <v>5</v>
      </c>
      <c r="D117" t="s">
        <v>473</v>
      </c>
      <c r="E117" s="1">
        <v>519932261.79277802</v>
      </c>
      <c r="F117">
        <v>134.71656781801701</v>
      </c>
      <c r="G117" t="s">
        <v>462</v>
      </c>
    </row>
    <row r="118" spans="1:7" x14ac:dyDescent="0.3">
      <c r="A118">
        <v>116</v>
      </c>
      <c r="B118">
        <v>2018</v>
      </c>
      <c r="C118">
        <v>5</v>
      </c>
      <c r="D118" t="s">
        <v>474</v>
      </c>
      <c r="E118" s="1">
        <v>676923699.23607099</v>
      </c>
      <c r="F118">
        <v>159.34499471372399</v>
      </c>
      <c r="G118" t="s">
        <v>462</v>
      </c>
    </row>
    <row r="119" spans="1:7" x14ac:dyDescent="0.3">
      <c r="A119">
        <v>117</v>
      </c>
      <c r="B119">
        <v>2018</v>
      </c>
      <c r="C119">
        <v>5</v>
      </c>
      <c r="D119" t="s">
        <v>475</v>
      </c>
      <c r="E119" s="1">
        <v>18040480032.521301</v>
      </c>
      <c r="F119">
        <v>14.287357142983501</v>
      </c>
      <c r="G119" t="s">
        <v>462</v>
      </c>
    </row>
    <row r="120" spans="1:7" x14ac:dyDescent="0.3">
      <c r="A120">
        <v>118</v>
      </c>
      <c r="B120">
        <v>2018</v>
      </c>
      <c r="C120">
        <v>5</v>
      </c>
      <c r="D120" t="s">
        <v>476</v>
      </c>
      <c r="E120" s="1">
        <v>18521642702.305599</v>
      </c>
      <c r="F120">
        <v>17.877648887933798</v>
      </c>
      <c r="G120" t="s">
        <v>462</v>
      </c>
    </row>
    <row r="121" spans="1:7" x14ac:dyDescent="0.3">
      <c r="A121">
        <v>119</v>
      </c>
      <c r="B121">
        <v>2018</v>
      </c>
      <c r="C121">
        <v>5</v>
      </c>
      <c r="D121" t="s">
        <v>477</v>
      </c>
      <c r="E121" s="1">
        <v>2249615854.0671401</v>
      </c>
      <c r="F121">
        <v>102.06788704415899</v>
      </c>
      <c r="G121" t="s">
        <v>462</v>
      </c>
    </row>
    <row r="122" spans="1:7" x14ac:dyDescent="0.3">
      <c r="A122">
        <v>120</v>
      </c>
      <c r="B122">
        <v>2018</v>
      </c>
      <c r="C122">
        <v>5</v>
      </c>
      <c r="D122" t="s">
        <v>479</v>
      </c>
      <c r="E122" s="1">
        <v>1243396803.7176001</v>
      </c>
      <c r="F122">
        <v>212.488554372707</v>
      </c>
      <c r="G122" t="s">
        <v>462</v>
      </c>
    </row>
    <row r="123" spans="1:7" x14ac:dyDescent="0.3">
      <c r="A123">
        <v>121</v>
      </c>
      <c r="B123">
        <v>2018</v>
      </c>
      <c r="C123">
        <v>5</v>
      </c>
      <c r="D123" t="s">
        <v>480</v>
      </c>
      <c r="E123" s="1">
        <v>451818671.09306198</v>
      </c>
      <c r="F123">
        <v>194.65242083446901</v>
      </c>
      <c r="G123" t="s">
        <v>462</v>
      </c>
    </row>
    <row r="124" spans="1:7" x14ac:dyDescent="0.3">
      <c r="A124">
        <v>122</v>
      </c>
      <c r="B124">
        <v>2018</v>
      </c>
      <c r="C124">
        <v>5</v>
      </c>
      <c r="D124" t="s">
        <v>482</v>
      </c>
      <c r="E124" s="1">
        <v>269695495.99606502</v>
      </c>
      <c r="F124">
        <v>171.822370627</v>
      </c>
      <c r="G124" t="s">
        <v>462</v>
      </c>
    </row>
    <row r="125" spans="1:7" x14ac:dyDescent="0.3">
      <c r="A125">
        <v>123</v>
      </c>
      <c r="B125">
        <v>2018</v>
      </c>
      <c r="C125">
        <v>5</v>
      </c>
      <c r="D125" t="s">
        <v>484</v>
      </c>
      <c r="E125" s="1">
        <v>29390706878.122398</v>
      </c>
      <c r="F125">
        <v>19.841062871551902</v>
      </c>
      <c r="G125" t="s">
        <v>462</v>
      </c>
    </row>
    <row r="126" spans="1:7" x14ac:dyDescent="0.3">
      <c r="A126">
        <v>124</v>
      </c>
      <c r="B126">
        <v>2018</v>
      </c>
      <c r="C126">
        <v>5</v>
      </c>
      <c r="D126" t="s">
        <v>486</v>
      </c>
      <c r="E126" s="1">
        <v>3019664936.98875</v>
      </c>
      <c r="F126">
        <v>123.12807877521399</v>
      </c>
      <c r="G126" t="s">
        <v>462</v>
      </c>
    </row>
    <row r="127" spans="1:7" x14ac:dyDescent="0.3">
      <c r="A127">
        <v>125</v>
      </c>
      <c r="B127">
        <v>2018</v>
      </c>
      <c r="C127">
        <v>5</v>
      </c>
      <c r="D127" t="s">
        <v>488</v>
      </c>
      <c r="E127" s="1">
        <v>2351507817.33464</v>
      </c>
      <c r="F127">
        <v>161.52040684814099</v>
      </c>
      <c r="G127" t="s">
        <v>462</v>
      </c>
    </row>
    <row r="128" spans="1:7" x14ac:dyDescent="0.3">
      <c r="A128">
        <v>126</v>
      </c>
      <c r="B128">
        <v>2018</v>
      </c>
      <c r="C128">
        <v>5</v>
      </c>
      <c r="D128" t="s">
        <v>490</v>
      </c>
      <c r="E128" s="1">
        <v>1089984379.1817701</v>
      </c>
      <c r="F128">
        <v>156.32994056002499</v>
      </c>
      <c r="G128" t="s">
        <v>462</v>
      </c>
    </row>
    <row r="129" spans="1:7" x14ac:dyDescent="0.3">
      <c r="A129">
        <v>127</v>
      </c>
      <c r="B129">
        <v>2018</v>
      </c>
      <c r="C129">
        <v>5</v>
      </c>
      <c r="D129" t="s">
        <v>492</v>
      </c>
      <c r="E129" s="1">
        <v>1251699218.10427</v>
      </c>
      <c r="F129">
        <v>245.42857345313499</v>
      </c>
      <c r="G129" t="s">
        <v>462</v>
      </c>
    </row>
    <row r="130" spans="1:7" x14ac:dyDescent="0.3">
      <c r="A130">
        <v>128</v>
      </c>
      <c r="B130">
        <v>2018</v>
      </c>
      <c r="C130">
        <v>5</v>
      </c>
      <c r="D130" t="s">
        <v>493</v>
      </c>
      <c r="E130" s="1">
        <v>484114621.14210999</v>
      </c>
      <c r="F130">
        <v>205.737523107882</v>
      </c>
      <c r="G130" t="s">
        <v>462</v>
      </c>
    </row>
    <row r="131" spans="1:7" x14ac:dyDescent="0.3">
      <c r="A131">
        <v>129</v>
      </c>
      <c r="B131">
        <v>2018</v>
      </c>
      <c r="C131">
        <v>5</v>
      </c>
      <c r="D131" t="s">
        <v>494</v>
      </c>
      <c r="E131" s="1">
        <v>1644814688.40587</v>
      </c>
      <c r="F131">
        <v>193.36399301703</v>
      </c>
      <c r="G131" t="s">
        <v>462</v>
      </c>
    </row>
    <row r="132" spans="1:7" x14ac:dyDescent="0.3">
      <c r="A132">
        <v>130</v>
      </c>
      <c r="B132">
        <v>2018</v>
      </c>
      <c r="C132">
        <v>6</v>
      </c>
      <c r="D132" t="s">
        <v>461</v>
      </c>
      <c r="E132" s="1">
        <v>6656579793.6365604</v>
      </c>
      <c r="F132">
        <v>0.46202027622044101</v>
      </c>
      <c r="G132" t="s">
        <v>462</v>
      </c>
    </row>
    <row r="133" spans="1:7" x14ac:dyDescent="0.3">
      <c r="A133">
        <v>131</v>
      </c>
      <c r="B133">
        <v>2018</v>
      </c>
      <c r="C133">
        <v>6</v>
      </c>
      <c r="D133" t="s">
        <v>463</v>
      </c>
      <c r="E133" s="1">
        <v>22453044741.655602</v>
      </c>
      <c r="F133">
        <v>0.35275221132977502</v>
      </c>
      <c r="G133" t="s">
        <v>462</v>
      </c>
    </row>
    <row r="134" spans="1:7" x14ac:dyDescent="0.3">
      <c r="A134">
        <v>132</v>
      </c>
      <c r="B134">
        <v>2018</v>
      </c>
      <c r="C134">
        <v>6</v>
      </c>
      <c r="D134" t="s">
        <v>464</v>
      </c>
      <c r="E134" s="1">
        <v>3355455783.8830199</v>
      </c>
      <c r="F134">
        <v>0</v>
      </c>
      <c r="G134" t="s">
        <v>462</v>
      </c>
    </row>
    <row r="135" spans="1:7" x14ac:dyDescent="0.3">
      <c r="A135">
        <v>133</v>
      </c>
      <c r="B135">
        <v>2018</v>
      </c>
      <c r="C135">
        <v>6</v>
      </c>
      <c r="D135" t="s">
        <v>465</v>
      </c>
      <c r="E135" s="1">
        <v>27218095239.4039</v>
      </c>
      <c r="F135">
        <v>0.74601362344049005</v>
      </c>
      <c r="G135" t="s">
        <v>462</v>
      </c>
    </row>
    <row r="136" spans="1:7" x14ac:dyDescent="0.3">
      <c r="A136">
        <v>134</v>
      </c>
      <c r="B136">
        <v>2018</v>
      </c>
      <c r="C136">
        <v>6</v>
      </c>
      <c r="D136" t="s">
        <v>466</v>
      </c>
      <c r="E136" s="1">
        <v>29429244026.125599</v>
      </c>
      <c r="F136">
        <v>3.4481395625424298</v>
      </c>
      <c r="G136" t="s">
        <v>462</v>
      </c>
    </row>
    <row r="137" spans="1:7" x14ac:dyDescent="0.3">
      <c r="A137">
        <v>135</v>
      </c>
      <c r="B137">
        <v>2018</v>
      </c>
      <c r="C137">
        <v>6</v>
      </c>
      <c r="D137" t="s">
        <v>467</v>
      </c>
      <c r="E137" s="1">
        <v>25314563230.447399</v>
      </c>
      <c r="F137">
        <v>0.81290299382214704</v>
      </c>
      <c r="G137" t="s">
        <v>462</v>
      </c>
    </row>
    <row r="138" spans="1:7" x14ac:dyDescent="0.3">
      <c r="A138">
        <v>136</v>
      </c>
      <c r="B138">
        <v>2018</v>
      </c>
      <c r="C138">
        <v>6</v>
      </c>
      <c r="D138" t="s">
        <v>468</v>
      </c>
      <c r="E138" s="1">
        <v>2269416535.0559802</v>
      </c>
      <c r="F138">
        <v>75.107095847853202</v>
      </c>
      <c r="G138" t="s">
        <v>462</v>
      </c>
    </row>
    <row r="139" spans="1:7" x14ac:dyDescent="0.3">
      <c r="A139">
        <v>137</v>
      </c>
      <c r="B139">
        <v>2018</v>
      </c>
      <c r="C139">
        <v>6</v>
      </c>
      <c r="D139" t="s">
        <v>469</v>
      </c>
      <c r="E139" s="1">
        <v>8215352275.2908001</v>
      </c>
      <c r="F139">
        <v>0.35729429001566598</v>
      </c>
      <c r="G139" t="s">
        <v>462</v>
      </c>
    </row>
    <row r="140" spans="1:7" x14ac:dyDescent="0.3">
      <c r="A140">
        <v>138</v>
      </c>
      <c r="B140">
        <v>2018</v>
      </c>
      <c r="C140">
        <v>6</v>
      </c>
      <c r="D140" t="s">
        <v>470</v>
      </c>
      <c r="E140" s="1">
        <v>1891682421.3991001</v>
      </c>
      <c r="F140">
        <v>49.083875339135901</v>
      </c>
      <c r="G140" t="s">
        <v>462</v>
      </c>
    </row>
    <row r="141" spans="1:7" x14ac:dyDescent="0.3">
      <c r="A141">
        <v>139</v>
      </c>
      <c r="B141">
        <v>2018</v>
      </c>
      <c r="C141">
        <v>6</v>
      </c>
      <c r="D141" t="s">
        <v>471</v>
      </c>
      <c r="E141" s="1">
        <v>1274623984.5311</v>
      </c>
      <c r="F141">
        <v>107.670731227128</v>
      </c>
      <c r="G141" t="s">
        <v>462</v>
      </c>
    </row>
    <row r="142" spans="1:7" x14ac:dyDescent="0.3">
      <c r="A142">
        <v>140</v>
      </c>
      <c r="B142">
        <v>2018</v>
      </c>
      <c r="C142">
        <v>6</v>
      </c>
      <c r="D142" t="s">
        <v>472</v>
      </c>
      <c r="E142" s="1">
        <v>1292373019.9695799</v>
      </c>
      <c r="F142">
        <v>94.259173515260002</v>
      </c>
      <c r="G142" t="s">
        <v>462</v>
      </c>
    </row>
    <row r="143" spans="1:7" x14ac:dyDescent="0.3">
      <c r="A143">
        <v>141</v>
      </c>
      <c r="B143">
        <v>2018</v>
      </c>
      <c r="C143">
        <v>6</v>
      </c>
      <c r="D143" t="s">
        <v>473</v>
      </c>
      <c r="E143" s="1">
        <v>519932261.79277802</v>
      </c>
      <c r="F143">
        <v>189.13448888898199</v>
      </c>
      <c r="G143" t="s">
        <v>462</v>
      </c>
    </row>
    <row r="144" spans="1:7" x14ac:dyDescent="0.3">
      <c r="A144">
        <v>142</v>
      </c>
      <c r="B144">
        <v>2018</v>
      </c>
      <c r="C144">
        <v>6</v>
      </c>
      <c r="D144" t="s">
        <v>474</v>
      </c>
      <c r="E144" s="1">
        <v>676923699.23607099</v>
      </c>
      <c r="F144">
        <v>211.82996109100301</v>
      </c>
      <c r="G144" t="s">
        <v>462</v>
      </c>
    </row>
    <row r="145" spans="1:7" x14ac:dyDescent="0.3">
      <c r="A145">
        <v>143</v>
      </c>
      <c r="B145">
        <v>2018</v>
      </c>
      <c r="C145">
        <v>6</v>
      </c>
      <c r="D145" t="s">
        <v>475</v>
      </c>
      <c r="E145" s="1">
        <v>18040480032.521301</v>
      </c>
      <c r="F145">
        <v>2.2062912358180999</v>
      </c>
      <c r="G145" t="s">
        <v>462</v>
      </c>
    </row>
    <row r="146" spans="1:7" x14ac:dyDescent="0.3">
      <c r="A146">
        <v>144</v>
      </c>
      <c r="B146">
        <v>2018</v>
      </c>
      <c r="C146">
        <v>6</v>
      </c>
      <c r="D146" t="s">
        <v>476</v>
      </c>
      <c r="E146" s="1">
        <v>18521642702.305599</v>
      </c>
      <c r="F146">
        <v>0.95464814682722499</v>
      </c>
      <c r="G146" t="s">
        <v>462</v>
      </c>
    </row>
    <row r="147" spans="1:7" x14ac:dyDescent="0.3">
      <c r="A147">
        <v>145</v>
      </c>
      <c r="B147">
        <v>2018</v>
      </c>
      <c r="C147">
        <v>6</v>
      </c>
      <c r="D147" t="s">
        <v>477</v>
      </c>
      <c r="E147" s="1">
        <v>2249615854.0671401</v>
      </c>
      <c r="F147">
        <v>53.383333993072</v>
      </c>
      <c r="G147" t="s">
        <v>462</v>
      </c>
    </row>
    <row r="148" spans="1:7" x14ac:dyDescent="0.3">
      <c r="A148">
        <v>146</v>
      </c>
      <c r="B148">
        <v>2018</v>
      </c>
      <c r="C148">
        <v>6</v>
      </c>
      <c r="D148" t="s">
        <v>479</v>
      </c>
      <c r="E148" s="1">
        <v>1243396803.7176001</v>
      </c>
      <c r="F148">
        <v>168.75114511458901</v>
      </c>
      <c r="G148" t="s">
        <v>462</v>
      </c>
    </row>
    <row r="149" spans="1:7" x14ac:dyDescent="0.3">
      <c r="A149">
        <v>147</v>
      </c>
      <c r="B149">
        <v>2018</v>
      </c>
      <c r="C149">
        <v>6</v>
      </c>
      <c r="D149" t="s">
        <v>480</v>
      </c>
      <c r="E149" s="1">
        <v>451818671.09306198</v>
      </c>
      <c r="F149">
        <v>184.61118601346499</v>
      </c>
      <c r="G149" t="s">
        <v>462</v>
      </c>
    </row>
    <row r="150" spans="1:7" x14ac:dyDescent="0.3">
      <c r="A150">
        <v>148</v>
      </c>
      <c r="B150">
        <v>2018</v>
      </c>
      <c r="C150">
        <v>6</v>
      </c>
      <c r="D150" t="s">
        <v>482</v>
      </c>
      <c r="E150" s="1">
        <v>269695495.99606502</v>
      </c>
      <c r="F150">
        <v>124.939087412715</v>
      </c>
      <c r="G150" t="s">
        <v>462</v>
      </c>
    </row>
    <row r="151" spans="1:7" x14ac:dyDescent="0.3">
      <c r="A151">
        <v>149</v>
      </c>
      <c r="B151">
        <v>2018</v>
      </c>
      <c r="C151">
        <v>6</v>
      </c>
      <c r="D151" t="s">
        <v>484</v>
      </c>
      <c r="E151" s="1">
        <v>29390706878.122398</v>
      </c>
      <c r="F151">
        <v>3.2638400342588598</v>
      </c>
      <c r="G151" t="s">
        <v>462</v>
      </c>
    </row>
    <row r="152" spans="1:7" x14ac:dyDescent="0.3">
      <c r="A152">
        <v>150</v>
      </c>
      <c r="B152">
        <v>2018</v>
      </c>
      <c r="C152">
        <v>6</v>
      </c>
      <c r="D152" t="s">
        <v>486</v>
      </c>
      <c r="E152" s="1">
        <v>3019664936.98875</v>
      </c>
      <c r="F152">
        <v>79.413600169602901</v>
      </c>
      <c r="G152" t="s">
        <v>462</v>
      </c>
    </row>
    <row r="153" spans="1:7" x14ac:dyDescent="0.3">
      <c r="A153">
        <v>151</v>
      </c>
      <c r="B153">
        <v>2018</v>
      </c>
      <c r="C153">
        <v>6</v>
      </c>
      <c r="D153" t="s">
        <v>488</v>
      </c>
      <c r="E153" s="1">
        <v>2351507817.33464</v>
      </c>
      <c r="F153">
        <v>181.99035400927499</v>
      </c>
      <c r="G153" t="s">
        <v>462</v>
      </c>
    </row>
    <row r="154" spans="1:7" x14ac:dyDescent="0.3">
      <c r="A154">
        <v>152</v>
      </c>
      <c r="B154">
        <v>2018</v>
      </c>
      <c r="C154">
        <v>6</v>
      </c>
      <c r="D154" t="s">
        <v>490</v>
      </c>
      <c r="E154" s="1">
        <v>1089984379.1817701</v>
      </c>
      <c r="F154">
        <v>220.39402786404401</v>
      </c>
      <c r="G154" t="s">
        <v>462</v>
      </c>
    </row>
    <row r="155" spans="1:7" x14ac:dyDescent="0.3">
      <c r="A155">
        <v>153</v>
      </c>
      <c r="B155">
        <v>2018</v>
      </c>
      <c r="C155">
        <v>6</v>
      </c>
      <c r="D155" t="s">
        <v>492</v>
      </c>
      <c r="E155" s="1">
        <v>1251699218.10427</v>
      </c>
      <c r="F155">
        <v>315.97741382093602</v>
      </c>
      <c r="G155" t="s">
        <v>462</v>
      </c>
    </row>
    <row r="156" spans="1:7" x14ac:dyDescent="0.3">
      <c r="A156">
        <v>154</v>
      </c>
      <c r="B156">
        <v>2018</v>
      </c>
      <c r="C156">
        <v>6</v>
      </c>
      <c r="D156" t="s">
        <v>493</v>
      </c>
      <c r="E156" s="1">
        <v>484114621.14210999</v>
      </c>
      <c r="F156">
        <v>276.23008232161101</v>
      </c>
      <c r="G156" t="s">
        <v>462</v>
      </c>
    </row>
    <row r="157" spans="1:7" x14ac:dyDescent="0.3">
      <c r="A157">
        <v>155</v>
      </c>
      <c r="B157">
        <v>2018</v>
      </c>
      <c r="C157">
        <v>6</v>
      </c>
      <c r="D157" t="s">
        <v>494</v>
      </c>
      <c r="E157" s="1">
        <v>1644814688.40587</v>
      </c>
      <c r="F157">
        <v>177.65611888561</v>
      </c>
      <c r="G157" t="s">
        <v>462</v>
      </c>
    </row>
    <row r="158" spans="1:7" x14ac:dyDescent="0.3">
      <c r="A158">
        <v>156</v>
      </c>
      <c r="B158">
        <v>2018</v>
      </c>
      <c r="C158">
        <v>7</v>
      </c>
      <c r="D158" t="s">
        <v>461</v>
      </c>
      <c r="E158" s="1">
        <v>6656579793.6365604</v>
      </c>
      <c r="F158">
        <v>3.4758753039936301</v>
      </c>
      <c r="G158" t="s">
        <v>462</v>
      </c>
    </row>
    <row r="159" spans="1:7" x14ac:dyDescent="0.3">
      <c r="A159">
        <v>157</v>
      </c>
      <c r="B159">
        <v>2018</v>
      </c>
      <c r="C159">
        <v>7</v>
      </c>
      <c r="D159" t="s">
        <v>463</v>
      </c>
      <c r="E159" s="1">
        <v>22453044741.655602</v>
      </c>
      <c r="F159">
        <v>5.6819352970839896</v>
      </c>
      <c r="G159" t="s">
        <v>462</v>
      </c>
    </row>
    <row r="160" spans="1:7" x14ac:dyDescent="0.3">
      <c r="A160">
        <v>158</v>
      </c>
      <c r="B160">
        <v>2018</v>
      </c>
      <c r="C160">
        <v>7</v>
      </c>
      <c r="D160" t="s">
        <v>464</v>
      </c>
      <c r="E160" s="1">
        <v>3355455783.8830199</v>
      </c>
      <c r="F160">
        <v>2.2092682399625101</v>
      </c>
      <c r="G160" t="s">
        <v>462</v>
      </c>
    </row>
    <row r="161" spans="1:7" x14ac:dyDescent="0.3">
      <c r="A161">
        <v>159</v>
      </c>
      <c r="B161">
        <v>2018</v>
      </c>
      <c r="C161">
        <v>7</v>
      </c>
      <c r="D161" t="s">
        <v>465</v>
      </c>
      <c r="E161" s="1">
        <v>27218095239.4039</v>
      </c>
      <c r="F161">
        <v>5.2652030392979201</v>
      </c>
      <c r="G161" t="s">
        <v>462</v>
      </c>
    </row>
    <row r="162" spans="1:7" x14ac:dyDescent="0.3">
      <c r="A162">
        <v>160</v>
      </c>
      <c r="B162">
        <v>2018</v>
      </c>
      <c r="C162">
        <v>7</v>
      </c>
      <c r="D162" t="s">
        <v>466</v>
      </c>
      <c r="E162" s="1">
        <v>29429244026.125599</v>
      </c>
      <c r="F162">
        <v>3.5470520784489601</v>
      </c>
      <c r="G162" t="s">
        <v>462</v>
      </c>
    </row>
    <row r="163" spans="1:7" x14ac:dyDescent="0.3">
      <c r="A163">
        <v>161</v>
      </c>
      <c r="B163">
        <v>2018</v>
      </c>
      <c r="C163">
        <v>7</v>
      </c>
      <c r="D163" t="s">
        <v>467</v>
      </c>
      <c r="E163" s="1">
        <v>25314563230.447399</v>
      </c>
      <c r="F163">
        <v>5.9338438038850496</v>
      </c>
      <c r="G163" t="s">
        <v>462</v>
      </c>
    </row>
    <row r="164" spans="1:7" x14ac:dyDescent="0.3">
      <c r="A164">
        <v>162</v>
      </c>
      <c r="B164">
        <v>2018</v>
      </c>
      <c r="C164">
        <v>7</v>
      </c>
      <c r="D164" t="s">
        <v>468</v>
      </c>
      <c r="E164" s="1">
        <v>2269416535.0559802</v>
      </c>
      <c r="F164">
        <v>18.644874253999699</v>
      </c>
      <c r="G164" t="s">
        <v>462</v>
      </c>
    </row>
    <row r="165" spans="1:7" x14ac:dyDescent="0.3">
      <c r="A165">
        <v>163</v>
      </c>
      <c r="B165">
        <v>2018</v>
      </c>
      <c r="C165">
        <v>7</v>
      </c>
      <c r="D165" t="s">
        <v>469</v>
      </c>
      <c r="E165" s="1">
        <v>8215352275.2908001</v>
      </c>
      <c r="F165">
        <v>4.9145804348116204</v>
      </c>
      <c r="G165" t="s">
        <v>462</v>
      </c>
    </row>
    <row r="166" spans="1:7" x14ac:dyDescent="0.3">
      <c r="A166">
        <v>164</v>
      </c>
      <c r="B166">
        <v>2018</v>
      </c>
      <c r="C166">
        <v>7</v>
      </c>
      <c r="D166" t="s">
        <v>470</v>
      </c>
      <c r="E166" s="1">
        <v>1891682421.3991001</v>
      </c>
      <c r="F166">
        <v>9.7807755977875104</v>
      </c>
      <c r="G166" t="s">
        <v>462</v>
      </c>
    </row>
    <row r="167" spans="1:7" x14ac:dyDescent="0.3">
      <c r="A167">
        <v>165</v>
      </c>
      <c r="B167">
        <v>2018</v>
      </c>
      <c r="C167">
        <v>7</v>
      </c>
      <c r="D167" t="s">
        <v>471</v>
      </c>
      <c r="E167" s="1">
        <v>1274623984.5311</v>
      </c>
      <c r="F167">
        <v>30.869569668135298</v>
      </c>
      <c r="G167" t="s">
        <v>462</v>
      </c>
    </row>
    <row r="168" spans="1:7" x14ac:dyDescent="0.3">
      <c r="A168">
        <v>166</v>
      </c>
      <c r="B168">
        <v>2018</v>
      </c>
      <c r="C168">
        <v>7</v>
      </c>
      <c r="D168" t="s">
        <v>472</v>
      </c>
      <c r="E168" s="1">
        <v>1292373019.9695799</v>
      </c>
      <c r="F168">
        <v>24.578366085100701</v>
      </c>
      <c r="G168" t="s">
        <v>462</v>
      </c>
    </row>
    <row r="169" spans="1:7" x14ac:dyDescent="0.3">
      <c r="A169">
        <v>167</v>
      </c>
      <c r="B169">
        <v>2018</v>
      </c>
      <c r="C169">
        <v>7</v>
      </c>
      <c r="D169" t="s">
        <v>473</v>
      </c>
      <c r="E169" s="1">
        <v>519932261.79277802</v>
      </c>
      <c r="F169">
        <v>47.743943374172197</v>
      </c>
      <c r="G169" t="s">
        <v>462</v>
      </c>
    </row>
    <row r="170" spans="1:7" x14ac:dyDescent="0.3">
      <c r="A170">
        <v>168</v>
      </c>
      <c r="B170">
        <v>2018</v>
      </c>
      <c r="C170">
        <v>7</v>
      </c>
      <c r="D170" t="s">
        <v>474</v>
      </c>
      <c r="E170" s="1">
        <v>676923699.23607099</v>
      </c>
      <c r="F170">
        <v>58.956379060667899</v>
      </c>
      <c r="G170" t="s">
        <v>462</v>
      </c>
    </row>
    <row r="171" spans="1:7" x14ac:dyDescent="0.3">
      <c r="A171">
        <v>169</v>
      </c>
      <c r="B171">
        <v>2018</v>
      </c>
      <c r="C171">
        <v>7</v>
      </c>
      <c r="D171" t="s">
        <v>475</v>
      </c>
      <c r="E171" s="1">
        <v>18040480032.521301</v>
      </c>
      <c r="F171">
        <v>1.39957867090859</v>
      </c>
      <c r="G171" t="s">
        <v>462</v>
      </c>
    </row>
    <row r="172" spans="1:7" x14ac:dyDescent="0.3">
      <c r="A172">
        <v>170</v>
      </c>
      <c r="B172">
        <v>2018</v>
      </c>
      <c r="C172">
        <v>7</v>
      </c>
      <c r="D172" t="s">
        <v>476</v>
      </c>
      <c r="E172" s="1">
        <v>18521642702.305599</v>
      </c>
      <c r="F172">
        <v>3.6100095836383299</v>
      </c>
      <c r="G172" t="s">
        <v>462</v>
      </c>
    </row>
    <row r="173" spans="1:7" x14ac:dyDescent="0.3">
      <c r="A173">
        <v>171</v>
      </c>
      <c r="B173">
        <v>2018</v>
      </c>
      <c r="C173">
        <v>7</v>
      </c>
      <c r="D173" t="s">
        <v>477</v>
      </c>
      <c r="E173" s="1">
        <v>2249615854.0671401</v>
      </c>
      <c r="F173">
        <v>18.316975579659299</v>
      </c>
      <c r="G173" t="s">
        <v>462</v>
      </c>
    </row>
    <row r="174" spans="1:7" x14ac:dyDescent="0.3">
      <c r="A174">
        <v>172</v>
      </c>
      <c r="B174">
        <v>2018</v>
      </c>
      <c r="C174">
        <v>7</v>
      </c>
      <c r="D174" t="s">
        <v>479</v>
      </c>
      <c r="E174" s="1">
        <v>1243396803.7176001</v>
      </c>
      <c r="F174">
        <v>50.756005232934001</v>
      </c>
      <c r="G174" t="s">
        <v>462</v>
      </c>
    </row>
    <row r="175" spans="1:7" x14ac:dyDescent="0.3">
      <c r="A175">
        <v>173</v>
      </c>
      <c r="B175">
        <v>2018</v>
      </c>
      <c r="C175">
        <v>7</v>
      </c>
      <c r="D175" t="s">
        <v>480</v>
      </c>
      <c r="E175" s="1">
        <v>451818671.09306198</v>
      </c>
      <c r="F175">
        <v>60.674443114455201</v>
      </c>
      <c r="G175" t="s">
        <v>462</v>
      </c>
    </row>
    <row r="176" spans="1:7" x14ac:dyDescent="0.3">
      <c r="A176">
        <v>174</v>
      </c>
      <c r="B176">
        <v>2018</v>
      </c>
      <c r="C176">
        <v>7</v>
      </c>
      <c r="D176" t="s">
        <v>482</v>
      </c>
      <c r="E176" s="1">
        <v>269695495.99606502</v>
      </c>
      <c r="F176">
        <v>43.981330252420904</v>
      </c>
      <c r="G176" t="s">
        <v>462</v>
      </c>
    </row>
    <row r="177" spans="1:7" x14ac:dyDescent="0.3">
      <c r="A177">
        <v>175</v>
      </c>
      <c r="B177">
        <v>2018</v>
      </c>
      <c r="C177">
        <v>7</v>
      </c>
      <c r="D177" t="s">
        <v>484</v>
      </c>
      <c r="E177" s="1">
        <v>29390706878.122398</v>
      </c>
      <c r="F177">
        <v>4.6904386566922902</v>
      </c>
      <c r="G177" t="s">
        <v>462</v>
      </c>
    </row>
    <row r="178" spans="1:7" x14ac:dyDescent="0.3">
      <c r="A178">
        <v>176</v>
      </c>
      <c r="B178">
        <v>2018</v>
      </c>
      <c r="C178">
        <v>7</v>
      </c>
      <c r="D178" t="s">
        <v>486</v>
      </c>
      <c r="E178" s="1">
        <v>3019664936.98875</v>
      </c>
      <c r="F178">
        <v>20.724439956711599</v>
      </c>
      <c r="G178" t="s">
        <v>462</v>
      </c>
    </row>
    <row r="179" spans="1:7" x14ac:dyDescent="0.3">
      <c r="A179">
        <v>177</v>
      </c>
      <c r="B179">
        <v>2018</v>
      </c>
      <c r="C179">
        <v>7</v>
      </c>
      <c r="D179" t="s">
        <v>488</v>
      </c>
      <c r="E179" s="1">
        <v>2351507817.33464</v>
      </c>
      <c r="F179">
        <v>51.470555298583903</v>
      </c>
      <c r="G179" t="s">
        <v>462</v>
      </c>
    </row>
    <row r="180" spans="1:7" x14ac:dyDescent="0.3">
      <c r="A180">
        <v>178</v>
      </c>
      <c r="B180">
        <v>2018</v>
      </c>
      <c r="C180">
        <v>7</v>
      </c>
      <c r="D180" t="s">
        <v>490</v>
      </c>
      <c r="E180" s="1">
        <v>1089984379.1817701</v>
      </c>
      <c r="F180">
        <v>64.3608544947609</v>
      </c>
      <c r="G180" t="s">
        <v>462</v>
      </c>
    </row>
    <row r="181" spans="1:7" x14ac:dyDescent="0.3">
      <c r="A181">
        <v>179</v>
      </c>
      <c r="B181">
        <v>2018</v>
      </c>
      <c r="C181">
        <v>7</v>
      </c>
      <c r="D181" t="s">
        <v>492</v>
      </c>
      <c r="E181" s="1">
        <v>1251699218.10427</v>
      </c>
      <c r="F181">
        <v>97.825829680703393</v>
      </c>
      <c r="G181" t="s">
        <v>462</v>
      </c>
    </row>
    <row r="182" spans="1:7" x14ac:dyDescent="0.3">
      <c r="A182">
        <v>180</v>
      </c>
      <c r="B182">
        <v>2018</v>
      </c>
      <c r="C182">
        <v>7</v>
      </c>
      <c r="D182" t="s">
        <v>493</v>
      </c>
      <c r="E182" s="1">
        <v>484114621.14210999</v>
      </c>
      <c r="F182">
        <v>86.425578178097595</v>
      </c>
      <c r="G182" t="s">
        <v>462</v>
      </c>
    </row>
    <row r="183" spans="1:7" x14ac:dyDescent="0.3">
      <c r="A183">
        <v>181</v>
      </c>
      <c r="B183">
        <v>2018</v>
      </c>
      <c r="C183">
        <v>7</v>
      </c>
      <c r="D183" t="s">
        <v>494</v>
      </c>
      <c r="E183" s="1">
        <v>1644814688.40587</v>
      </c>
      <c r="F183">
        <v>52.197354968977102</v>
      </c>
      <c r="G183" t="s">
        <v>462</v>
      </c>
    </row>
    <row r="184" spans="1:7" x14ac:dyDescent="0.3">
      <c r="A184">
        <v>182</v>
      </c>
      <c r="B184">
        <v>2018</v>
      </c>
      <c r="C184">
        <v>8</v>
      </c>
      <c r="D184" t="s">
        <v>461</v>
      </c>
      <c r="E184" s="1">
        <v>6656579793.6365604</v>
      </c>
      <c r="F184">
        <v>4.1992855600663601</v>
      </c>
      <c r="G184" t="s">
        <v>462</v>
      </c>
    </row>
    <row r="185" spans="1:7" x14ac:dyDescent="0.3">
      <c r="A185">
        <v>183</v>
      </c>
      <c r="B185">
        <v>2018</v>
      </c>
      <c r="C185">
        <v>8</v>
      </c>
      <c r="D185" t="s">
        <v>463</v>
      </c>
      <c r="E185" s="1">
        <v>22453044741.655602</v>
      </c>
      <c r="F185">
        <v>4.8262643926637399</v>
      </c>
      <c r="G185" t="s">
        <v>462</v>
      </c>
    </row>
    <row r="186" spans="1:7" x14ac:dyDescent="0.3">
      <c r="A186">
        <v>184</v>
      </c>
      <c r="B186">
        <v>2018</v>
      </c>
      <c r="C186">
        <v>8</v>
      </c>
      <c r="D186" t="s">
        <v>464</v>
      </c>
      <c r="E186" s="1">
        <v>3355455783.8830199</v>
      </c>
      <c r="F186">
        <v>3.0036684996570999</v>
      </c>
      <c r="G186" t="s">
        <v>462</v>
      </c>
    </row>
    <row r="187" spans="1:7" x14ac:dyDescent="0.3">
      <c r="A187">
        <v>185</v>
      </c>
      <c r="B187">
        <v>2018</v>
      </c>
      <c r="C187">
        <v>8</v>
      </c>
      <c r="D187" t="s">
        <v>465</v>
      </c>
      <c r="E187" s="1">
        <v>27218095239.4039</v>
      </c>
      <c r="F187">
        <v>2.4344735774778399</v>
      </c>
      <c r="G187" t="s">
        <v>462</v>
      </c>
    </row>
    <row r="188" spans="1:7" x14ac:dyDescent="0.3">
      <c r="A188">
        <v>186</v>
      </c>
      <c r="B188">
        <v>2018</v>
      </c>
      <c r="C188">
        <v>8</v>
      </c>
      <c r="D188" t="s">
        <v>466</v>
      </c>
      <c r="E188" s="1">
        <v>29429244026.125599</v>
      </c>
      <c r="F188">
        <v>2.1601252932185502</v>
      </c>
      <c r="G188" t="s">
        <v>462</v>
      </c>
    </row>
    <row r="189" spans="1:7" x14ac:dyDescent="0.3">
      <c r="A189">
        <v>187</v>
      </c>
      <c r="B189">
        <v>2018</v>
      </c>
      <c r="C189">
        <v>8</v>
      </c>
      <c r="D189" t="s">
        <v>467</v>
      </c>
      <c r="E189" s="1">
        <v>25314563230.447399</v>
      </c>
      <c r="F189">
        <v>3.0703314074121502</v>
      </c>
      <c r="G189" t="s">
        <v>462</v>
      </c>
    </row>
    <row r="190" spans="1:7" x14ac:dyDescent="0.3">
      <c r="A190">
        <v>188</v>
      </c>
      <c r="B190">
        <v>2018</v>
      </c>
      <c r="C190">
        <v>8</v>
      </c>
      <c r="D190" t="s">
        <v>468</v>
      </c>
      <c r="E190" s="1">
        <v>2269416535.0559802</v>
      </c>
      <c r="F190">
        <v>15.244140887251501</v>
      </c>
      <c r="G190" t="s">
        <v>462</v>
      </c>
    </row>
    <row r="191" spans="1:7" x14ac:dyDescent="0.3">
      <c r="A191">
        <v>189</v>
      </c>
      <c r="B191">
        <v>2018</v>
      </c>
      <c r="C191">
        <v>8</v>
      </c>
      <c r="D191" t="s">
        <v>469</v>
      </c>
      <c r="E191" s="1">
        <v>8215352275.2908001</v>
      </c>
      <c r="F191">
        <v>0.51248242812343603</v>
      </c>
      <c r="G191" t="s">
        <v>462</v>
      </c>
    </row>
    <row r="192" spans="1:7" x14ac:dyDescent="0.3">
      <c r="A192">
        <v>190</v>
      </c>
      <c r="B192">
        <v>2018</v>
      </c>
      <c r="C192">
        <v>8</v>
      </c>
      <c r="D192" t="s">
        <v>470</v>
      </c>
      <c r="E192" s="1">
        <v>1891682421.3991001</v>
      </c>
      <c r="F192">
        <v>6.5105354313427997</v>
      </c>
      <c r="G192" t="s">
        <v>462</v>
      </c>
    </row>
    <row r="193" spans="1:7" x14ac:dyDescent="0.3">
      <c r="A193">
        <v>191</v>
      </c>
      <c r="B193">
        <v>2018</v>
      </c>
      <c r="C193">
        <v>8</v>
      </c>
      <c r="D193" t="s">
        <v>471</v>
      </c>
      <c r="E193" s="1">
        <v>1274623984.5311</v>
      </c>
      <c r="F193">
        <v>28.336388061458401</v>
      </c>
      <c r="G193" t="s">
        <v>462</v>
      </c>
    </row>
    <row r="194" spans="1:7" x14ac:dyDescent="0.3">
      <c r="A194">
        <v>192</v>
      </c>
      <c r="B194">
        <v>2018</v>
      </c>
      <c r="C194">
        <v>8</v>
      </c>
      <c r="D194" t="s">
        <v>472</v>
      </c>
      <c r="E194" s="1">
        <v>1292373019.9695799</v>
      </c>
      <c r="F194">
        <v>17.117903903626299</v>
      </c>
      <c r="G194" t="s">
        <v>462</v>
      </c>
    </row>
    <row r="195" spans="1:7" x14ac:dyDescent="0.3">
      <c r="A195">
        <v>193</v>
      </c>
      <c r="B195">
        <v>2018</v>
      </c>
      <c r="C195">
        <v>8</v>
      </c>
      <c r="D195" t="s">
        <v>473</v>
      </c>
      <c r="E195" s="1">
        <v>519932261.79277802</v>
      </c>
      <c r="F195">
        <v>49.558254443345199</v>
      </c>
      <c r="G195" t="s">
        <v>462</v>
      </c>
    </row>
    <row r="196" spans="1:7" x14ac:dyDescent="0.3">
      <c r="A196">
        <v>194</v>
      </c>
      <c r="B196">
        <v>2018</v>
      </c>
      <c r="C196">
        <v>8</v>
      </c>
      <c r="D196" t="s">
        <v>474</v>
      </c>
      <c r="E196" s="1">
        <v>676923699.23607099</v>
      </c>
      <c r="F196">
        <v>56.672448273989602</v>
      </c>
      <c r="G196" t="s">
        <v>462</v>
      </c>
    </row>
    <row r="197" spans="1:7" x14ac:dyDescent="0.3">
      <c r="A197">
        <v>195</v>
      </c>
      <c r="B197">
        <v>2018</v>
      </c>
      <c r="C197">
        <v>8</v>
      </c>
      <c r="D197" t="s">
        <v>475</v>
      </c>
      <c r="E197" s="1">
        <v>18040480032.521301</v>
      </c>
      <c r="F197">
        <v>0.49711283157478198</v>
      </c>
      <c r="G197" t="s">
        <v>462</v>
      </c>
    </row>
    <row r="198" spans="1:7" x14ac:dyDescent="0.3">
      <c r="A198">
        <v>196</v>
      </c>
      <c r="B198">
        <v>2018</v>
      </c>
      <c r="C198">
        <v>8</v>
      </c>
      <c r="D198" t="s">
        <v>476</v>
      </c>
      <c r="E198" s="1">
        <v>18521642702.305599</v>
      </c>
      <c r="F198">
        <v>0.25384737663608098</v>
      </c>
      <c r="G198" t="s">
        <v>462</v>
      </c>
    </row>
    <row r="199" spans="1:7" x14ac:dyDescent="0.3">
      <c r="A199">
        <v>197</v>
      </c>
      <c r="B199">
        <v>2018</v>
      </c>
      <c r="C199">
        <v>8</v>
      </c>
      <c r="D199" t="s">
        <v>477</v>
      </c>
      <c r="E199" s="1">
        <v>2249615854.0671401</v>
      </c>
      <c r="F199">
        <v>11.990152606049501</v>
      </c>
      <c r="G199" t="s">
        <v>462</v>
      </c>
    </row>
    <row r="200" spans="1:7" x14ac:dyDescent="0.3">
      <c r="A200">
        <v>198</v>
      </c>
      <c r="B200">
        <v>2018</v>
      </c>
      <c r="C200">
        <v>8</v>
      </c>
      <c r="D200" t="s">
        <v>479</v>
      </c>
      <c r="E200" s="1">
        <v>1243396803.7176001</v>
      </c>
      <c r="F200">
        <v>40.578543526376798</v>
      </c>
      <c r="G200" t="s">
        <v>462</v>
      </c>
    </row>
    <row r="201" spans="1:7" x14ac:dyDescent="0.3">
      <c r="A201">
        <v>199</v>
      </c>
      <c r="B201">
        <v>2018</v>
      </c>
      <c r="C201">
        <v>8</v>
      </c>
      <c r="D201" t="s">
        <v>480</v>
      </c>
      <c r="E201" s="1">
        <v>451818671.09306198</v>
      </c>
      <c r="F201">
        <v>49.897092096837099</v>
      </c>
      <c r="G201" t="s">
        <v>462</v>
      </c>
    </row>
    <row r="202" spans="1:7" x14ac:dyDescent="0.3">
      <c r="A202">
        <v>200</v>
      </c>
      <c r="B202">
        <v>2018</v>
      </c>
      <c r="C202">
        <v>8</v>
      </c>
      <c r="D202" t="s">
        <v>482</v>
      </c>
      <c r="E202" s="1">
        <v>269695495.99606502</v>
      </c>
      <c r="F202">
        <v>38.7085225586451</v>
      </c>
      <c r="G202" t="s">
        <v>462</v>
      </c>
    </row>
    <row r="203" spans="1:7" x14ac:dyDescent="0.3">
      <c r="A203">
        <v>201</v>
      </c>
      <c r="B203">
        <v>2018</v>
      </c>
      <c r="C203">
        <v>8</v>
      </c>
      <c r="D203" t="s">
        <v>484</v>
      </c>
      <c r="E203" s="1">
        <v>29390706878.122398</v>
      </c>
      <c r="F203">
        <v>3.2831348528950701</v>
      </c>
      <c r="G203" t="s">
        <v>462</v>
      </c>
    </row>
    <row r="204" spans="1:7" x14ac:dyDescent="0.3">
      <c r="A204">
        <v>202</v>
      </c>
      <c r="B204">
        <v>2018</v>
      </c>
      <c r="C204">
        <v>8</v>
      </c>
      <c r="D204" t="s">
        <v>486</v>
      </c>
      <c r="E204" s="1">
        <v>3019664936.98875</v>
      </c>
      <c r="F204">
        <v>28.777355820636799</v>
      </c>
      <c r="G204" t="s">
        <v>462</v>
      </c>
    </row>
    <row r="205" spans="1:7" x14ac:dyDescent="0.3">
      <c r="A205">
        <v>203</v>
      </c>
      <c r="B205">
        <v>2018</v>
      </c>
      <c r="C205">
        <v>8</v>
      </c>
      <c r="D205" t="s">
        <v>488</v>
      </c>
      <c r="E205" s="1">
        <v>2351507817.33464</v>
      </c>
      <c r="F205">
        <v>59.322067937053298</v>
      </c>
      <c r="G205" t="s">
        <v>462</v>
      </c>
    </row>
    <row r="206" spans="1:7" x14ac:dyDescent="0.3">
      <c r="A206">
        <v>204</v>
      </c>
      <c r="B206">
        <v>2018</v>
      </c>
      <c r="C206">
        <v>8</v>
      </c>
      <c r="D206" t="s">
        <v>490</v>
      </c>
      <c r="E206" s="1">
        <v>1089984379.1817701</v>
      </c>
      <c r="F206">
        <v>60.769211834901903</v>
      </c>
      <c r="G206" t="s">
        <v>462</v>
      </c>
    </row>
    <row r="207" spans="1:7" x14ac:dyDescent="0.3">
      <c r="A207">
        <v>205</v>
      </c>
      <c r="B207">
        <v>2018</v>
      </c>
      <c r="C207">
        <v>8</v>
      </c>
      <c r="D207" t="s">
        <v>492</v>
      </c>
      <c r="E207" s="1">
        <v>1251699218.10427</v>
      </c>
      <c r="F207">
        <v>93.946732330150496</v>
      </c>
      <c r="G207" t="s">
        <v>462</v>
      </c>
    </row>
    <row r="208" spans="1:7" x14ac:dyDescent="0.3">
      <c r="A208">
        <v>206</v>
      </c>
      <c r="B208">
        <v>2018</v>
      </c>
      <c r="C208">
        <v>8</v>
      </c>
      <c r="D208" t="s">
        <v>493</v>
      </c>
      <c r="E208" s="1">
        <v>484114621.14210999</v>
      </c>
      <c r="F208">
        <v>79.274140914168598</v>
      </c>
      <c r="G208" t="s">
        <v>462</v>
      </c>
    </row>
    <row r="209" spans="1:7" x14ac:dyDescent="0.3">
      <c r="A209">
        <v>207</v>
      </c>
      <c r="B209">
        <v>2018</v>
      </c>
      <c r="C209">
        <v>8</v>
      </c>
      <c r="D209" t="s">
        <v>494</v>
      </c>
      <c r="E209" s="1">
        <v>1644814688.40587</v>
      </c>
      <c r="F209">
        <v>44.888173516379403</v>
      </c>
      <c r="G209" t="s">
        <v>462</v>
      </c>
    </row>
    <row r="210" spans="1:7" x14ac:dyDescent="0.3">
      <c r="A210">
        <v>208</v>
      </c>
      <c r="B210">
        <v>2018</v>
      </c>
      <c r="C210">
        <v>9</v>
      </c>
      <c r="D210" t="s">
        <v>461</v>
      </c>
      <c r="E210" s="1">
        <v>6656579793.6365604</v>
      </c>
      <c r="F210">
        <v>3.4557392375593801</v>
      </c>
      <c r="G210" t="s">
        <v>462</v>
      </c>
    </row>
    <row r="211" spans="1:7" x14ac:dyDescent="0.3">
      <c r="A211">
        <v>209</v>
      </c>
      <c r="B211">
        <v>2018</v>
      </c>
      <c r="C211">
        <v>9</v>
      </c>
      <c r="D211" t="s">
        <v>463</v>
      </c>
      <c r="E211" s="1">
        <v>22453044741.655602</v>
      </c>
      <c r="F211">
        <v>0.66623165519346095</v>
      </c>
      <c r="G211" t="s">
        <v>462</v>
      </c>
    </row>
    <row r="212" spans="1:7" x14ac:dyDescent="0.3">
      <c r="A212">
        <v>210</v>
      </c>
      <c r="B212">
        <v>2018</v>
      </c>
      <c r="C212">
        <v>9</v>
      </c>
      <c r="D212" t="s">
        <v>464</v>
      </c>
      <c r="E212" s="1">
        <v>3355455783.8830199</v>
      </c>
      <c r="F212">
        <v>0</v>
      </c>
      <c r="G212" t="s">
        <v>462</v>
      </c>
    </row>
    <row r="213" spans="1:7" x14ac:dyDescent="0.3">
      <c r="A213">
        <v>211</v>
      </c>
      <c r="B213">
        <v>2018</v>
      </c>
      <c r="C213">
        <v>9</v>
      </c>
      <c r="D213" t="s">
        <v>465</v>
      </c>
      <c r="E213" s="1">
        <v>27218095239.4039</v>
      </c>
      <c r="F213">
        <v>3.9823294358438002</v>
      </c>
      <c r="G213" t="s">
        <v>462</v>
      </c>
    </row>
    <row r="214" spans="1:7" x14ac:dyDescent="0.3">
      <c r="A214">
        <v>212</v>
      </c>
      <c r="B214">
        <v>2018</v>
      </c>
      <c r="C214">
        <v>9</v>
      </c>
      <c r="D214" t="s">
        <v>466</v>
      </c>
      <c r="E214" s="1">
        <v>29429244026.125599</v>
      </c>
      <c r="F214">
        <v>0.73108144232815597</v>
      </c>
      <c r="G214" t="s">
        <v>462</v>
      </c>
    </row>
    <row r="215" spans="1:7" x14ac:dyDescent="0.3">
      <c r="A215">
        <v>213</v>
      </c>
      <c r="B215">
        <v>2018</v>
      </c>
      <c r="C215">
        <v>9</v>
      </c>
      <c r="D215" t="s">
        <v>467</v>
      </c>
      <c r="E215" s="1">
        <v>25314563230.447399</v>
      </c>
      <c r="F215">
        <v>2.6463548821995899</v>
      </c>
      <c r="G215" t="s">
        <v>462</v>
      </c>
    </row>
    <row r="216" spans="1:7" x14ac:dyDescent="0.3">
      <c r="A216">
        <v>214</v>
      </c>
      <c r="B216">
        <v>2018</v>
      </c>
      <c r="C216">
        <v>9</v>
      </c>
      <c r="D216" t="s">
        <v>468</v>
      </c>
      <c r="E216" s="1">
        <v>2269416535.0559802</v>
      </c>
      <c r="F216">
        <v>5.4100981505740497</v>
      </c>
      <c r="G216" t="s">
        <v>462</v>
      </c>
    </row>
    <row r="217" spans="1:7" x14ac:dyDescent="0.3">
      <c r="A217">
        <v>215</v>
      </c>
      <c r="B217">
        <v>2018</v>
      </c>
      <c r="C217">
        <v>9</v>
      </c>
      <c r="D217" t="s">
        <v>469</v>
      </c>
      <c r="E217" s="1">
        <v>8215352275.2908001</v>
      </c>
      <c r="F217">
        <v>5.87024614679805</v>
      </c>
      <c r="G217" t="s">
        <v>462</v>
      </c>
    </row>
    <row r="218" spans="1:7" x14ac:dyDescent="0.3">
      <c r="A218">
        <v>216</v>
      </c>
      <c r="B218">
        <v>2018</v>
      </c>
      <c r="C218">
        <v>9</v>
      </c>
      <c r="D218" t="s">
        <v>470</v>
      </c>
      <c r="E218" s="1">
        <v>1891682421.3991001</v>
      </c>
      <c r="F218">
        <v>0.39470252824567797</v>
      </c>
      <c r="G218" t="s">
        <v>462</v>
      </c>
    </row>
    <row r="219" spans="1:7" x14ac:dyDescent="0.3">
      <c r="A219">
        <v>217</v>
      </c>
      <c r="B219">
        <v>2018</v>
      </c>
      <c r="C219">
        <v>9</v>
      </c>
      <c r="D219" t="s">
        <v>471</v>
      </c>
      <c r="E219" s="1">
        <v>1274623984.5311</v>
      </c>
      <c r="F219">
        <v>11.959854944670299</v>
      </c>
      <c r="G219" t="s">
        <v>462</v>
      </c>
    </row>
    <row r="220" spans="1:7" x14ac:dyDescent="0.3">
      <c r="A220">
        <v>218</v>
      </c>
      <c r="B220">
        <v>2018</v>
      </c>
      <c r="C220">
        <v>9</v>
      </c>
      <c r="D220" t="s">
        <v>472</v>
      </c>
      <c r="E220" s="1">
        <v>1292373019.9695799</v>
      </c>
      <c r="F220">
        <v>11.5289434981642</v>
      </c>
      <c r="G220" t="s">
        <v>462</v>
      </c>
    </row>
    <row r="221" spans="1:7" x14ac:dyDescent="0.3">
      <c r="A221">
        <v>219</v>
      </c>
      <c r="B221">
        <v>2018</v>
      </c>
      <c r="C221">
        <v>9</v>
      </c>
      <c r="D221" t="s">
        <v>473</v>
      </c>
      <c r="E221" s="1">
        <v>519932261.79277802</v>
      </c>
      <c r="F221">
        <v>28.715333831044699</v>
      </c>
      <c r="G221" t="s">
        <v>462</v>
      </c>
    </row>
    <row r="222" spans="1:7" x14ac:dyDescent="0.3">
      <c r="A222">
        <v>220</v>
      </c>
      <c r="B222">
        <v>2018</v>
      </c>
      <c r="C222">
        <v>9</v>
      </c>
      <c r="D222" t="s">
        <v>474</v>
      </c>
      <c r="E222" s="1">
        <v>676923699.23607099</v>
      </c>
      <c r="F222">
        <v>37.857367743634498</v>
      </c>
      <c r="G222" t="s">
        <v>462</v>
      </c>
    </row>
    <row r="223" spans="1:7" x14ac:dyDescent="0.3">
      <c r="A223">
        <v>221</v>
      </c>
      <c r="B223">
        <v>2018</v>
      </c>
      <c r="C223">
        <v>9</v>
      </c>
      <c r="D223" t="s">
        <v>475</v>
      </c>
      <c r="E223" s="1">
        <v>18040480032.521301</v>
      </c>
      <c r="F223">
        <v>0.50340242811650004</v>
      </c>
      <c r="G223" t="s">
        <v>462</v>
      </c>
    </row>
    <row r="224" spans="1:7" x14ac:dyDescent="0.3">
      <c r="A224">
        <v>222</v>
      </c>
      <c r="B224">
        <v>2018</v>
      </c>
      <c r="C224">
        <v>9</v>
      </c>
      <c r="D224" t="s">
        <v>476</v>
      </c>
      <c r="E224" s="1">
        <v>18521642702.305599</v>
      </c>
      <c r="F224">
        <v>6.8090176781796297</v>
      </c>
      <c r="G224" t="s">
        <v>462</v>
      </c>
    </row>
    <row r="225" spans="1:7" x14ac:dyDescent="0.3">
      <c r="A225">
        <v>223</v>
      </c>
      <c r="B225">
        <v>2018</v>
      </c>
      <c r="C225">
        <v>9</v>
      </c>
      <c r="D225" t="s">
        <v>477</v>
      </c>
      <c r="E225" s="1">
        <v>2249615854.0671401</v>
      </c>
      <c r="F225">
        <v>10.356109911934199</v>
      </c>
      <c r="G225" t="s">
        <v>462</v>
      </c>
    </row>
    <row r="226" spans="1:7" x14ac:dyDescent="0.3">
      <c r="A226">
        <v>224</v>
      </c>
      <c r="B226">
        <v>2018</v>
      </c>
      <c r="C226">
        <v>9</v>
      </c>
      <c r="D226" t="s">
        <v>479</v>
      </c>
      <c r="E226" s="1">
        <v>1243396803.7176001</v>
      </c>
      <c r="F226">
        <v>63.175548851579002</v>
      </c>
      <c r="G226" t="s">
        <v>462</v>
      </c>
    </row>
    <row r="227" spans="1:7" x14ac:dyDescent="0.3">
      <c r="A227">
        <v>225</v>
      </c>
      <c r="B227">
        <v>2018</v>
      </c>
      <c r="C227">
        <v>9</v>
      </c>
      <c r="D227" t="s">
        <v>480</v>
      </c>
      <c r="E227" s="1">
        <v>451818671.09306198</v>
      </c>
      <c r="F227">
        <v>38.565903163225002</v>
      </c>
      <c r="G227" t="s">
        <v>462</v>
      </c>
    </row>
    <row r="228" spans="1:7" x14ac:dyDescent="0.3">
      <c r="A228">
        <v>226</v>
      </c>
      <c r="B228">
        <v>2018</v>
      </c>
      <c r="C228">
        <v>9</v>
      </c>
      <c r="D228" t="s">
        <v>482</v>
      </c>
      <c r="E228" s="1">
        <v>269695495.99606502</v>
      </c>
      <c r="F228">
        <v>33.712416072123702</v>
      </c>
      <c r="G228" t="s">
        <v>462</v>
      </c>
    </row>
    <row r="229" spans="1:7" x14ac:dyDescent="0.3">
      <c r="A229">
        <v>227</v>
      </c>
      <c r="B229">
        <v>2018</v>
      </c>
      <c r="C229">
        <v>9</v>
      </c>
      <c r="D229" t="s">
        <v>484</v>
      </c>
      <c r="E229" s="1">
        <v>29390706878.122398</v>
      </c>
      <c r="F229">
        <v>1.0252588125108799</v>
      </c>
      <c r="G229" t="s">
        <v>462</v>
      </c>
    </row>
    <row r="230" spans="1:7" x14ac:dyDescent="0.3">
      <c r="A230">
        <v>228</v>
      </c>
      <c r="B230">
        <v>2018</v>
      </c>
      <c r="C230">
        <v>9</v>
      </c>
      <c r="D230" t="s">
        <v>486</v>
      </c>
      <c r="E230" s="1">
        <v>3019664936.98875</v>
      </c>
      <c r="F230">
        <v>8.3023904825488994</v>
      </c>
      <c r="G230" t="s">
        <v>462</v>
      </c>
    </row>
    <row r="231" spans="1:7" x14ac:dyDescent="0.3">
      <c r="A231">
        <v>229</v>
      </c>
      <c r="B231">
        <v>2018</v>
      </c>
      <c r="C231">
        <v>9</v>
      </c>
      <c r="D231" t="s">
        <v>488</v>
      </c>
      <c r="E231" s="1">
        <v>2351507817.33464</v>
      </c>
      <c r="F231">
        <v>34.414692253128599</v>
      </c>
      <c r="G231" t="s">
        <v>462</v>
      </c>
    </row>
    <row r="232" spans="1:7" x14ac:dyDescent="0.3">
      <c r="A232">
        <v>230</v>
      </c>
      <c r="B232">
        <v>2018</v>
      </c>
      <c r="C232">
        <v>9</v>
      </c>
      <c r="D232" t="s">
        <v>490</v>
      </c>
      <c r="E232" s="1">
        <v>1089984379.1817701</v>
      </c>
      <c r="F232">
        <v>27.773720264541701</v>
      </c>
      <c r="G232" t="s">
        <v>462</v>
      </c>
    </row>
    <row r="233" spans="1:7" x14ac:dyDescent="0.3">
      <c r="A233">
        <v>231</v>
      </c>
      <c r="B233">
        <v>2018</v>
      </c>
      <c r="C233">
        <v>9</v>
      </c>
      <c r="D233" t="s">
        <v>492</v>
      </c>
      <c r="E233" s="1">
        <v>1251699218.10427</v>
      </c>
      <c r="F233">
        <v>49.6753350921026</v>
      </c>
      <c r="G233" t="s">
        <v>462</v>
      </c>
    </row>
    <row r="234" spans="1:7" x14ac:dyDescent="0.3">
      <c r="A234">
        <v>232</v>
      </c>
      <c r="B234">
        <v>2018</v>
      </c>
      <c r="C234">
        <v>9</v>
      </c>
      <c r="D234" t="s">
        <v>493</v>
      </c>
      <c r="E234" s="1">
        <v>484114621.14210999</v>
      </c>
      <c r="F234">
        <v>51.342459136644599</v>
      </c>
      <c r="G234" t="s">
        <v>462</v>
      </c>
    </row>
    <row r="235" spans="1:7" x14ac:dyDescent="0.3">
      <c r="A235">
        <v>233</v>
      </c>
      <c r="B235">
        <v>2018</v>
      </c>
      <c r="C235">
        <v>9</v>
      </c>
      <c r="D235" t="s">
        <v>494</v>
      </c>
      <c r="E235" s="1">
        <v>1644814688.40587</v>
      </c>
      <c r="F235">
        <v>47.285000124949001</v>
      </c>
      <c r="G235" t="s">
        <v>462</v>
      </c>
    </row>
    <row r="236" spans="1:7" x14ac:dyDescent="0.3">
      <c r="A236">
        <v>234</v>
      </c>
      <c r="B236">
        <v>2018</v>
      </c>
      <c r="C236">
        <v>10</v>
      </c>
      <c r="D236" t="s">
        <v>461</v>
      </c>
      <c r="E236" s="1">
        <v>6656579793.6365604</v>
      </c>
      <c r="F236">
        <v>64.724852945349994</v>
      </c>
      <c r="G236" t="s">
        <v>462</v>
      </c>
    </row>
    <row r="237" spans="1:7" x14ac:dyDescent="0.3">
      <c r="A237">
        <v>235</v>
      </c>
      <c r="B237">
        <v>2018</v>
      </c>
      <c r="C237">
        <v>10</v>
      </c>
      <c r="D237" t="s">
        <v>463</v>
      </c>
      <c r="E237" s="1">
        <v>22453044741.655602</v>
      </c>
      <c r="F237">
        <v>67.0650903668826</v>
      </c>
      <c r="G237" t="s">
        <v>462</v>
      </c>
    </row>
    <row r="238" spans="1:7" x14ac:dyDescent="0.3">
      <c r="A238">
        <v>236</v>
      </c>
      <c r="B238">
        <v>2018</v>
      </c>
      <c r="C238">
        <v>10</v>
      </c>
      <c r="D238" t="s">
        <v>464</v>
      </c>
      <c r="E238" s="1">
        <v>3355455783.8830199</v>
      </c>
      <c r="F238">
        <v>43.957132283113602</v>
      </c>
      <c r="G238" t="s">
        <v>462</v>
      </c>
    </row>
    <row r="239" spans="1:7" x14ac:dyDescent="0.3">
      <c r="A239">
        <v>237</v>
      </c>
      <c r="B239">
        <v>2018</v>
      </c>
      <c r="C239">
        <v>10</v>
      </c>
      <c r="D239" t="s">
        <v>465</v>
      </c>
      <c r="E239" s="1">
        <v>27218095239.4039</v>
      </c>
      <c r="F239">
        <v>50.7027964816414</v>
      </c>
      <c r="G239" t="s">
        <v>462</v>
      </c>
    </row>
    <row r="240" spans="1:7" x14ac:dyDescent="0.3">
      <c r="A240">
        <v>238</v>
      </c>
      <c r="B240">
        <v>2018</v>
      </c>
      <c r="C240">
        <v>10</v>
      </c>
      <c r="D240" t="s">
        <v>466</v>
      </c>
      <c r="E240" s="1">
        <v>29429244026.125599</v>
      </c>
      <c r="F240">
        <v>34.914360316539899</v>
      </c>
      <c r="G240" t="s">
        <v>462</v>
      </c>
    </row>
    <row r="241" spans="1:7" x14ac:dyDescent="0.3">
      <c r="A241">
        <v>239</v>
      </c>
      <c r="B241">
        <v>2018</v>
      </c>
      <c r="C241">
        <v>10</v>
      </c>
      <c r="D241" t="s">
        <v>467</v>
      </c>
      <c r="E241" s="1">
        <v>25314563230.447399</v>
      </c>
      <c r="F241">
        <v>55.8303392000456</v>
      </c>
      <c r="G241" t="s">
        <v>462</v>
      </c>
    </row>
    <row r="242" spans="1:7" x14ac:dyDescent="0.3">
      <c r="A242">
        <v>240</v>
      </c>
      <c r="B242">
        <v>2018</v>
      </c>
      <c r="C242">
        <v>10</v>
      </c>
      <c r="D242" t="s">
        <v>468</v>
      </c>
      <c r="E242" s="1">
        <v>2269416535.0559802</v>
      </c>
      <c r="F242">
        <v>45.935447290258502</v>
      </c>
      <c r="G242" t="s">
        <v>462</v>
      </c>
    </row>
    <row r="243" spans="1:7" x14ac:dyDescent="0.3">
      <c r="A243">
        <v>241</v>
      </c>
      <c r="B243">
        <v>2018</v>
      </c>
      <c r="C243">
        <v>10</v>
      </c>
      <c r="D243" t="s">
        <v>469</v>
      </c>
      <c r="E243" s="1">
        <v>8215352275.2908001</v>
      </c>
      <c r="F243">
        <v>44.8668437473588</v>
      </c>
      <c r="G243" t="s">
        <v>462</v>
      </c>
    </row>
    <row r="244" spans="1:7" x14ac:dyDescent="0.3">
      <c r="A244">
        <v>242</v>
      </c>
      <c r="B244">
        <v>2018</v>
      </c>
      <c r="C244">
        <v>10</v>
      </c>
      <c r="D244" t="s">
        <v>470</v>
      </c>
      <c r="E244" s="1">
        <v>1891682421.3991001</v>
      </c>
      <c r="F244">
        <v>27.9380902508295</v>
      </c>
      <c r="G244" t="s">
        <v>462</v>
      </c>
    </row>
    <row r="245" spans="1:7" x14ac:dyDescent="0.3">
      <c r="A245">
        <v>243</v>
      </c>
      <c r="B245">
        <v>2018</v>
      </c>
      <c r="C245">
        <v>10</v>
      </c>
      <c r="D245" t="s">
        <v>471</v>
      </c>
      <c r="E245" s="1">
        <v>1274623984.5311</v>
      </c>
      <c r="F245">
        <v>38.200683286421501</v>
      </c>
      <c r="G245" t="s">
        <v>462</v>
      </c>
    </row>
    <row r="246" spans="1:7" x14ac:dyDescent="0.3">
      <c r="A246">
        <v>244</v>
      </c>
      <c r="B246">
        <v>2018</v>
      </c>
      <c r="C246">
        <v>10</v>
      </c>
      <c r="D246" t="s">
        <v>472</v>
      </c>
      <c r="E246" s="1">
        <v>1292373019.9695799</v>
      </c>
      <c r="F246">
        <v>52.909566126099598</v>
      </c>
      <c r="G246" t="s">
        <v>462</v>
      </c>
    </row>
    <row r="247" spans="1:7" x14ac:dyDescent="0.3">
      <c r="A247">
        <v>245</v>
      </c>
      <c r="B247">
        <v>2018</v>
      </c>
      <c r="C247">
        <v>10</v>
      </c>
      <c r="D247" t="s">
        <v>473</v>
      </c>
      <c r="E247" s="1">
        <v>519932261.79277802</v>
      </c>
      <c r="F247">
        <v>46.9890886420526</v>
      </c>
      <c r="G247" t="s">
        <v>462</v>
      </c>
    </row>
    <row r="248" spans="1:7" x14ac:dyDescent="0.3">
      <c r="A248">
        <v>246</v>
      </c>
      <c r="B248">
        <v>2018</v>
      </c>
      <c r="C248">
        <v>10</v>
      </c>
      <c r="D248" t="s">
        <v>474</v>
      </c>
      <c r="E248" s="1">
        <v>676923699.23607099</v>
      </c>
      <c r="F248">
        <v>58.702282296079701</v>
      </c>
      <c r="G248" t="s">
        <v>462</v>
      </c>
    </row>
    <row r="249" spans="1:7" x14ac:dyDescent="0.3">
      <c r="A249">
        <v>247</v>
      </c>
      <c r="B249">
        <v>2018</v>
      </c>
      <c r="C249">
        <v>10</v>
      </c>
      <c r="D249" t="s">
        <v>475</v>
      </c>
      <c r="E249" s="1">
        <v>18040480032.521301</v>
      </c>
      <c r="F249">
        <v>22.259264464006801</v>
      </c>
      <c r="G249" t="s">
        <v>462</v>
      </c>
    </row>
    <row r="250" spans="1:7" x14ac:dyDescent="0.3">
      <c r="A250">
        <v>248</v>
      </c>
      <c r="B250">
        <v>2018</v>
      </c>
      <c r="C250">
        <v>10</v>
      </c>
      <c r="D250" t="s">
        <v>476</v>
      </c>
      <c r="E250" s="1">
        <v>18521642702.305599</v>
      </c>
      <c r="F250">
        <v>29.610889502092899</v>
      </c>
      <c r="G250" t="s">
        <v>462</v>
      </c>
    </row>
    <row r="251" spans="1:7" x14ac:dyDescent="0.3">
      <c r="A251">
        <v>249</v>
      </c>
      <c r="B251">
        <v>2018</v>
      </c>
      <c r="C251">
        <v>10</v>
      </c>
      <c r="D251" t="s">
        <v>477</v>
      </c>
      <c r="E251" s="1">
        <v>2249615854.0671401</v>
      </c>
      <c r="F251">
        <v>54.521354237865502</v>
      </c>
      <c r="G251" t="s">
        <v>462</v>
      </c>
    </row>
    <row r="252" spans="1:7" x14ac:dyDescent="0.3">
      <c r="A252">
        <v>250</v>
      </c>
      <c r="B252">
        <v>2018</v>
      </c>
      <c r="C252">
        <v>10</v>
      </c>
      <c r="D252" t="s">
        <v>479</v>
      </c>
      <c r="E252" s="1">
        <v>1243396803.7176001</v>
      </c>
      <c r="F252">
        <v>87.251885663063007</v>
      </c>
      <c r="G252" t="s">
        <v>462</v>
      </c>
    </row>
    <row r="253" spans="1:7" x14ac:dyDescent="0.3">
      <c r="A253">
        <v>251</v>
      </c>
      <c r="B253">
        <v>2018</v>
      </c>
      <c r="C253">
        <v>10</v>
      </c>
      <c r="D253" t="s">
        <v>480</v>
      </c>
      <c r="E253" s="1">
        <v>451818671.09306198</v>
      </c>
      <c r="F253">
        <v>79.760771885191105</v>
      </c>
      <c r="G253" t="s">
        <v>462</v>
      </c>
    </row>
    <row r="254" spans="1:7" x14ac:dyDescent="0.3">
      <c r="A254">
        <v>252</v>
      </c>
      <c r="B254">
        <v>2018</v>
      </c>
      <c r="C254">
        <v>10</v>
      </c>
      <c r="D254" t="s">
        <v>482</v>
      </c>
      <c r="E254" s="1">
        <v>269695495.99606502</v>
      </c>
      <c r="F254">
        <v>76.094692038554697</v>
      </c>
      <c r="G254" t="s">
        <v>462</v>
      </c>
    </row>
    <row r="255" spans="1:7" x14ac:dyDescent="0.3">
      <c r="A255">
        <v>253</v>
      </c>
      <c r="B255">
        <v>2018</v>
      </c>
      <c r="C255">
        <v>10</v>
      </c>
      <c r="D255" t="s">
        <v>484</v>
      </c>
      <c r="E255" s="1">
        <v>29390706878.122398</v>
      </c>
      <c r="F255">
        <v>19.717027959794802</v>
      </c>
      <c r="G255" t="s">
        <v>462</v>
      </c>
    </row>
    <row r="256" spans="1:7" x14ac:dyDescent="0.3">
      <c r="A256">
        <v>254</v>
      </c>
      <c r="B256">
        <v>2018</v>
      </c>
      <c r="C256">
        <v>10</v>
      </c>
      <c r="D256" t="s">
        <v>486</v>
      </c>
      <c r="E256" s="1">
        <v>3019664936.98875</v>
      </c>
      <c r="F256">
        <v>47.816032172107001</v>
      </c>
      <c r="G256" t="s">
        <v>462</v>
      </c>
    </row>
    <row r="257" spans="1:7" x14ac:dyDescent="0.3">
      <c r="A257">
        <v>255</v>
      </c>
      <c r="B257">
        <v>2018</v>
      </c>
      <c r="C257">
        <v>10</v>
      </c>
      <c r="D257" t="s">
        <v>488</v>
      </c>
      <c r="E257" s="1">
        <v>2351507817.33464</v>
      </c>
      <c r="F257">
        <v>58.7893670167634</v>
      </c>
      <c r="G257" t="s">
        <v>462</v>
      </c>
    </row>
    <row r="258" spans="1:7" x14ac:dyDescent="0.3">
      <c r="A258">
        <v>256</v>
      </c>
      <c r="B258">
        <v>2018</v>
      </c>
      <c r="C258">
        <v>10</v>
      </c>
      <c r="D258" t="s">
        <v>490</v>
      </c>
      <c r="E258" s="1">
        <v>1089984379.1817701</v>
      </c>
      <c r="F258">
        <v>38.430607425564403</v>
      </c>
      <c r="G258" t="s">
        <v>462</v>
      </c>
    </row>
    <row r="259" spans="1:7" x14ac:dyDescent="0.3">
      <c r="A259">
        <v>257</v>
      </c>
      <c r="B259">
        <v>2018</v>
      </c>
      <c r="C259">
        <v>10</v>
      </c>
      <c r="D259" t="s">
        <v>492</v>
      </c>
      <c r="E259" s="1">
        <v>1251699218.10427</v>
      </c>
      <c r="F259">
        <v>55.450707873629199</v>
      </c>
      <c r="G259" t="s">
        <v>462</v>
      </c>
    </row>
    <row r="260" spans="1:7" x14ac:dyDescent="0.3">
      <c r="A260">
        <v>258</v>
      </c>
      <c r="B260">
        <v>2018</v>
      </c>
      <c r="C260">
        <v>10</v>
      </c>
      <c r="D260" t="s">
        <v>493</v>
      </c>
      <c r="E260" s="1">
        <v>484114621.14210999</v>
      </c>
      <c r="F260">
        <v>56.6637389913313</v>
      </c>
      <c r="G260" t="s">
        <v>462</v>
      </c>
    </row>
    <row r="261" spans="1:7" x14ac:dyDescent="0.3">
      <c r="A261">
        <v>259</v>
      </c>
      <c r="B261">
        <v>2018</v>
      </c>
      <c r="C261">
        <v>10</v>
      </c>
      <c r="D261" t="s">
        <v>494</v>
      </c>
      <c r="E261" s="1">
        <v>1644814688.40587</v>
      </c>
      <c r="F261">
        <v>84.647121584580901</v>
      </c>
      <c r="G261" t="s">
        <v>462</v>
      </c>
    </row>
    <row r="262" spans="1:7" x14ac:dyDescent="0.3">
      <c r="A262">
        <v>260</v>
      </c>
      <c r="B262">
        <v>2018</v>
      </c>
      <c r="C262">
        <v>11</v>
      </c>
      <c r="D262" t="s">
        <v>461</v>
      </c>
      <c r="E262" s="1">
        <v>6656579793.6365604</v>
      </c>
      <c r="F262">
        <v>60.017616557159002</v>
      </c>
      <c r="G262" t="s">
        <v>462</v>
      </c>
    </row>
    <row r="263" spans="1:7" x14ac:dyDescent="0.3">
      <c r="A263">
        <v>261</v>
      </c>
      <c r="B263">
        <v>2018</v>
      </c>
      <c r="C263">
        <v>11</v>
      </c>
      <c r="D263" t="s">
        <v>463</v>
      </c>
      <c r="E263" s="1">
        <v>22453044741.655602</v>
      </c>
      <c r="F263">
        <v>42.438110048773702</v>
      </c>
      <c r="G263" t="s">
        <v>462</v>
      </c>
    </row>
    <row r="264" spans="1:7" x14ac:dyDescent="0.3">
      <c r="A264">
        <v>262</v>
      </c>
      <c r="B264">
        <v>2018</v>
      </c>
      <c r="C264">
        <v>11</v>
      </c>
      <c r="D264" t="s">
        <v>464</v>
      </c>
      <c r="E264" s="1">
        <v>3355455783.8830199</v>
      </c>
      <c r="F264">
        <v>51.624085803125702</v>
      </c>
      <c r="G264" t="s">
        <v>462</v>
      </c>
    </row>
    <row r="265" spans="1:7" x14ac:dyDescent="0.3">
      <c r="A265">
        <v>263</v>
      </c>
      <c r="B265">
        <v>2018</v>
      </c>
      <c r="C265">
        <v>11</v>
      </c>
      <c r="D265" t="s">
        <v>465</v>
      </c>
      <c r="E265" s="1">
        <v>27218095239.4039</v>
      </c>
      <c r="F265">
        <v>35.596060776997902</v>
      </c>
      <c r="G265" t="s">
        <v>462</v>
      </c>
    </row>
    <row r="266" spans="1:7" x14ac:dyDescent="0.3">
      <c r="A266">
        <v>264</v>
      </c>
      <c r="B266">
        <v>2018</v>
      </c>
      <c r="C266">
        <v>11</v>
      </c>
      <c r="D266" t="s">
        <v>466</v>
      </c>
      <c r="E266" s="1">
        <v>29429244026.125599</v>
      </c>
      <c r="F266">
        <v>27.4607245210982</v>
      </c>
      <c r="G266" t="s">
        <v>462</v>
      </c>
    </row>
    <row r="267" spans="1:7" x14ac:dyDescent="0.3">
      <c r="A267">
        <v>265</v>
      </c>
      <c r="B267">
        <v>2018</v>
      </c>
      <c r="C267">
        <v>11</v>
      </c>
      <c r="D267" t="s">
        <v>467</v>
      </c>
      <c r="E267" s="1">
        <v>25314563230.447399</v>
      </c>
      <c r="F267">
        <v>34.253678503773202</v>
      </c>
      <c r="G267" t="s">
        <v>462</v>
      </c>
    </row>
    <row r="268" spans="1:7" x14ac:dyDescent="0.3">
      <c r="A268">
        <v>266</v>
      </c>
      <c r="B268">
        <v>2018</v>
      </c>
      <c r="C268">
        <v>11</v>
      </c>
      <c r="D268" t="s">
        <v>468</v>
      </c>
      <c r="E268" s="1">
        <v>2269416535.0559802</v>
      </c>
      <c r="F268">
        <v>63.1850634950829</v>
      </c>
      <c r="G268" t="s">
        <v>462</v>
      </c>
    </row>
    <row r="269" spans="1:7" x14ac:dyDescent="0.3">
      <c r="A269">
        <v>267</v>
      </c>
      <c r="B269">
        <v>2018</v>
      </c>
      <c r="C269">
        <v>11</v>
      </c>
      <c r="D269" t="s">
        <v>469</v>
      </c>
      <c r="E269" s="1">
        <v>8215352275.2908001</v>
      </c>
      <c r="F269">
        <v>48.318758940842798</v>
      </c>
      <c r="G269" t="s">
        <v>462</v>
      </c>
    </row>
    <row r="270" spans="1:7" x14ac:dyDescent="0.3">
      <c r="A270">
        <v>268</v>
      </c>
      <c r="B270">
        <v>2018</v>
      </c>
      <c r="C270">
        <v>11</v>
      </c>
      <c r="D270" t="s">
        <v>470</v>
      </c>
      <c r="E270" s="1">
        <v>1891682421.3991001</v>
      </c>
      <c r="F270">
        <v>69.660483667244904</v>
      </c>
      <c r="G270" t="s">
        <v>462</v>
      </c>
    </row>
    <row r="271" spans="1:7" x14ac:dyDescent="0.3">
      <c r="A271">
        <v>269</v>
      </c>
      <c r="B271">
        <v>2018</v>
      </c>
      <c r="C271">
        <v>11</v>
      </c>
      <c r="D271" t="s">
        <v>471</v>
      </c>
      <c r="E271" s="1">
        <v>1274623984.5311</v>
      </c>
      <c r="F271">
        <v>54.109075263005103</v>
      </c>
      <c r="G271" t="s">
        <v>462</v>
      </c>
    </row>
    <row r="272" spans="1:7" x14ac:dyDescent="0.3">
      <c r="A272">
        <v>270</v>
      </c>
      <c r="B272">
        <v>2018</v>
      </c>
      <c r="C272">
        <v>11</v>
      </c>
      <c r="D272" t="s">
        <v>472</v>
      </c>
      <c r="E272" s="1">
        <v>1292373019.9695799</v>
      </c>
      <c r="F272">
        <v>104.60581587125699</v>
      </c>
      <c r="G272" t="s">
        <v>462</v>
      </c>
    </row>
    <row r="273" spans="1:7" x14ac:dyDescent="0.3">
      <c r="A273">
        <v>271</v>
      </c>
      <c r="B273">
        <v>2018</v>
      </c>
      <c r="C273">
        <v>11</v>
      </c>
      <c r="D273" t="s">
        <v>473</v>
      </c>
      <c r="E273" s="1">
        <v>519932261.79277802</v>
      </c>
      <c r="F273">
        <v>54.409539709364701</v>
      </c>
      <c r="G273" t="s">
        <v>462</v>
      </c>
    </row>
    <row r="274" spans="1:7" x14ac:dyDescent="0.3">
      <c r="A274">
        <v>272</v>
      </c>
      <c r="B274">
        <v>2018</v>
      </c>
      <c r="C274">
        <v>11</v>
      </c>
      <c r="D274" t="s">
        <v>474</v>
      </c>
      <c r="E274" s="1">
        <v>676923699.23607099</v>
      </c>
      <c r="F274">
        <v>67.977433332897405</v>
      </c>
      <c r="G274" t="s">
        <v>462</v>
      </c>
    </row>
    <row r="275" spans="1:7" x14ac:dyDescent="0.3">
      <c r="A275">
        <v>273</v>
      </c>
      <c r="B275">
        <v>2018</v>
      </c>
      <c r="C275">
        <v>11</v>
      </c>
      <c r="D275" t="s">
        <v>475</v>
      </c>
      <c r="E275" s="1">
        <v>18040480032.521301</v>
      </c>
      <c r="F275">
        <v>49.830573493878802</v>
      </c>
      <c r="G275" t="s">
        <v>462</v>
      </c>
    </row>
    <row r="276" spans="1:7" x14ac:dyDescent="0.3">
      <c r="A276">
        <v>274</v>
      </c>
      <c r="B276">
        <v>2018</v>
      </c>
      <c r="C276">
        <v>11</v>
      </c>
      <c r="D276" t="s">
        <v>476</v>
      </c>
      <c r="E276" s="1">
        <v>18521642702.305599</v>
      </c>
      <c r="F276">
        <v>46.127990912321003</v>
      </c>
      <c r="G276" t="s">
        <v>462</v>
      </c>
    </row>
    <row r="277" spans="1:7" x14ac:dyDescent="0.3">
      <c r="A277">
        <v>275</v>
      </c>
      <c r="B277">
        <v>2018</v>
      </c>
      <c r="C277">
        <v>11</v>
      </c>
      <c r="D277" t="s">
        <v>477</v>
      </c>
      <c r="E277" s="1">
        <v>2249615854.0671401</v>
      </c>
      <c r="F277">
        <v>119.977336295551</v>
      </c>
      <c r="G277" t="s">
        <v>462</v>
      </c>
    </row>
    <row r="278" spans="1:7" x14ac:dyDescent="0.3">
      <c r="A278">
        <v>276</v>
      </c>
      <c r="B278">
        <v>2018</v>
      </c>
      <c r="C278">
        <v>11</v>
      </c>
      <c r="D278" t="s">
        <v>479</v>
      </c>
      <c r="E278" s="1">
        <v>1243396803.7176001</v>
      </c>
      <c r="F278">
        <v>120.344753564543</v>
      </c>
      <c r="G278" t="s">
        <v>462</v>
      </c>
    </row>
    <row r="279" spans="1:7" x14ac:dyDescent="0.3">
      <c r="A279">
        <v>277</v>
      </c>
      <c r="B279">
        <v>2018</v>
      </c>
      <c r="C279">
        <v>11</v>
      </c>
      <c r="D279" t="s">
        <v>480</v>
      </c>
      <c r="E279" s="1">
        <v>451818671.09306198</v>
      </c>
      <c r="F279">
        <v>99.810993246792293</v>
      </c>
      <c r="G279" t="s">
        <v>462</v>
      </c>
    </row>
    <row r="280" spans="1:7" x14ac:dyDescent="0.3">
      <c r="A280">
        <v>278</v>
      </c>
      <c r="B280">
        <v>2018</v>
      </c>
      <c r="C280">
        <v>11</v>
      </c>
      <c r="D280" t="s">
        <v>482</v>
      </c>
      <c r="E280" s="1">
        <v>269695495.99606502</v>
      </c>
      <c r="F280">
        <v>113.428913233673</v>
      </c>
      <c r="G280" t="s">
        <v>462</v>
      </c>
    </row>
    <row r="281" spans="1:7" x14ac:dyDescent="0.3">
      <c r="A281">
        <v>279</v>
      </c>
      <c r="B281">
        <v>2018</v>
      </c>
      <c r="C281">
        <v>11</v>
      </c>
      <c r="D281" t="s">
        <v>484</v>
      </c>
      <c r="E281" s="1">
        <v>29390706878.122398</v>
      </c>
      <c r="F281">
        <v>20.252561868539601</v>
      </c>
      <c r="G281" t="s">
        <v>462</v>
      </c>
    </row>
    <row r="282" spans="1:7" x14ac:dyDescent="0.3">
      <c r="A282">
        <v>280</v>
      </c>
      <c r="B282">
        <v>2018</v>
      </c>
      <c r="C282">
        <v>11</v>
      </c>
      <c r="D282" t="s">
        <v>486</v>
      </c>
      <c r="E282" s="1">
        <v>3019664936.98875</v>
      </c>
      <c r="F282">
        <v>47.320415495752201</v>
      </c>
      <c r="G282" t="s">
        <v>462</v>
      </c>
    </row>
    <row r="283" spans="1:7" x14ac:dyDescent="0.3">
      <c r="A283">
        <v>281</v>
      </c>
      <c r="B283">
        <v>2018</v>
      </c>
      <c r="C283">
        <v>11</v>
      </c>
      <c r="D283" t="s">
        <v>488</v>
      </c>
      <c r="E283" s="1">
        <v>2351507817.33464</v>
      </c>
      <c r="F283">
        <v>43.025418943083601</v>
      </c>
      <c r="G283" t="s">
        <v>462</v>
      </c>
    </row>
    <row r="284" spans="1:7" x14ac:dyDescent="0.3">
      <c r="A284">
        <v>282</v>
      </c>
      <c r="B284">
        <v>2018</v>
      </c>
      <c r="C284">
        <v>11</v>
      </c>
      <c r="D284" t="s">
        <v>490</v>
      </c>
      <c r="E284" s="1">
        <v>1089984379.1817701</v>
      </c>
      <c r="F284">
        <v>41.375815989394297</v>
      </c>
      <c r="G284" t="s">
        <v>462</v>
      </c>
    </row>
    <row r="285" spans="1:7" x14ac:dyDescent="0.3">
      <c r="A285">
        <v>283</v>
      </c>
      <c r="B285">
        <v>2018</v>
      </c>
      <c r="C285">
        <v>11</v>
      </c>
      <c r="D285" t="s">
        <v>492</v>
      </c>
      <c r="E285" s="1">
        <v>1251699218.10427</v>
      </c>
      <c r="F285">
        <v>47.5262219229189</v>
      </c>
      <c r="G285" t="s">
        <v>462</v>
      </c>
    </row>
    <row r="286" spans="1:7" x14ac:dyDescent="0.3">
      <c r="A286">
        <v>284</v>
      </c>
      <c r="B286">
        <v>2018</v>
      </c>
      <c r="C286">
        <v>11</v>
      </c>
      <c r="D286" t="s">
        <v>493</v>
      </c>
      <c r="E286" s="1">
        <v>484114621.14210999</v>
      </c>
      <c r="F286">
        <v>57.550434756988601</v>
      </c>
      <c r="G286" t="s">
        <v>462</v>
      </c>
    </row>
    <row r="287" spans="1:7" x14ac:dyDescent="0.3">
      <c r="A287">
        <v>285</v>
      </c>
      <c r="B287">
        <v>2018</v>
      </c>
      <c r="C287">
        <v>11</v>
      </c>
      <c r="D287" t="s">
        <v>494</v>
      </c>
      <c r="E287" s="1">
        <v>1644814688.40587</v>
      </c>
      <c r="F287">
        <v>105.71349235484401</v>
      </c>
      <c r="G287" t="s">
        <v>462</v>
      </c>
    </row>
    <row r="288" spans="1:7" x14ac:dyDescent="0.3">
      <c r="A288">
        <v>286</v>
      </c>
      <c r="B288">
        <v>2018</v>
      </c>
      <c r="C288">
        <v>12</v>
      </c>
      <c r="D288" t="s">
        <v>461</v>
      </c>
      <c r="E288" s="1">
        <v>6656579793.6365604</v>
      </c>
      <c r="F288">
        <v>66.866735484118095</v>
      </c>
      <c r="G288" t="s">
        <v>462</v>
      </c>
    </row>
    <row r="289" spans="1:7" x14ac:dyDescent="0.3">
      <c r="A289">
        <v>287</v>
      </c>
      <c r="B289">
        <v>2018</v>
      </c>
      <c r="C289">
        <v>12</v>
      </c>
      <c r="D289" t="s">
        <v>463</v>
      </c>
      <c r="E289" s="1">
        <v>22453044741.655602</v>
      </c>
      <c r="F289">
        <v>108.863694239775</v>
      </c>
      <c r="G289" t="s">
        <v>462</v>
      </c>
    </row>
    <row r="290" spans="1:7" x14ac:dyDescent="0.3">
      <c r="A290">
        <v>288</v>
      </c>
      <c r="B290">
        <v>2018</v>
      </c>
      <c r="C290">
        <v>12</v>
      </c>
      <c r="D290" t="s">
        <v>464</v>
      </c>
      <c r="E290" s="1">
        <v>3355455783.8830199</v>
      </c>
      <c r="F290">
        <v>56.031488630193998</v>
      </c>
      <c r="G290" t="s">
        <v>462</v>
      </c>
    </row>
    <row r="291" spans="1:7" x14ac:dyDescent="0.3">
      <c r="A291">
        <v>289</v>
      </c>
      <c r="B291">
        <v>2018</v>
      </c>
      <c r="C291">
        <v>12</v>
      </c>
      <c r="D291" t="s">
        <v>465</v>
      </c>
      <c r="E291" s="1">
        <v>27218095239.4039</v>
      </c>
      <c r="F291">
        <v>104.751626455224</v>
      </c>
      <c r="G291" t="s">
        <v>462</v>
      </c>
    </row>
    <row r="292" spans="1:7" x14ac:dyDescent="0.3">
      <c r="A292">
        <v>290</v>
      </c>
      <c r="B292">
        <v>2018</v>
      </c>
      <c r="C292">
        <v>12</v>
      </c>
      <c r="D292" t="s">
        <v>466</v>
      </c>
      <c r="E292" s="1">
        <v>29429244026.125599</v>
      </c>
      <c r="F292">
        <v>92.797984195671106</v>
      </c>
      <c r="G292" t="s">
        <v>462</v>
      </c>
    </row>
    <row r="293" spans="1:7" x14ac:dyDescent="0.3">
      <c r="A293">
        <v>291</v>
      </c>
      <c r="B293">
        <v>2018</v>
      </c>
      <c r="C293">
        <v>12</v>
      </c>
      <c r="D293" t="s">
        <v>467</v>
      </c>
      <c r="E293" s="1">
        <v>25314563230.447399</v>
      </c>
      <c r="F293">
        <v>158.24660924901301</v>
      </c>
      <c r="G293" t="s">
        <v>462</v>
      </c>
    </row>
    <row r="294" spans="1:7" x14ac:dyDescent="0.3">
      <c r="A294">
        <v>292</v>
      </c>
      <c r="B294">
        <v>2018</v>
      </c>
      <c r="C294">
        <v>12</v>
      </c>
      <c r="D294" t="s">
        <v>468</v>
      </c>
      <c r="E294" s="1">
        <v>2269416535.0559802</v>
      </c>
      <c r="F294">
        <v>124.046651968592</v>
      </c>
      <c r="G294" t="s">
        <v>462</v>
      </c>
    </row>
    <row r="295" spans="1:7" x14ac:dyDescent="0.3">
      <c r="A295">
        <v>293</v>
      </c>
      <c r="B295">
        <v>2018</v>
      </c>
      <c r="C295">
        <v>12</v>
      </c>
      <c r="D295" t="s">
        <v>469</v>
      </c>
      <c r="E295" s="1">
        <v>8215352275.2908001</v>
      </c>
      <c r="F295">
        <v>134.62825230658899</v>
      </c>
      <c r="G295" t="s">
        <v>462</v>
      </c>
    </row>
    <row r="296" spans="1:7" x14ac:dyDescent="0.3">
      <c r="A296">
        <v>294</v>
      </c>
      <c r="B296">
        <v>2018</v>
      </c>
      <c r="C296">
        <v>12</v>
      </c>
      <c r="D296" t="s">
        <v>470</v>
      </c>
      <c r="E296" s="1">
        <v>1891682421.3991001</v>
      </c>
      <c r="F296">
        <v>164.399237096543</v>
      </c>
      <c r="G296" t="s">
        <v>462</v>
      </c>
    </row>
    <row r="297" spans="1:7" x14ac:dyDescent="0.3">
      <c r="A297">
        <v>295</v>
      </c>
      <c r="B297">
        <v>2018</v>
      </c>
      <c r="C297">
        <v>12</v>
      </c>
      <c r="D297" t="s">
        <v>471</v>
      </c>
      <c r="E297" s="1">
        <v>1274623984.5311</v>
      </c>
      <c r="F297">
        <v>124.10526048202701</v>
      </c>
      <c r="G297" t="s">
        <v>462</v>
      </c>
    </row>
    <row r="298" spans="1:7" x14ac:dyDescent="0.3">
      <c r="A298">
        <v>296</v>
      </c>
      <c r="B298">
        <v>2018</v>
      </c>
      <c r="C298">
        <v>12</v>
      </c>
      <c r="D298" t="s">
        <v>472</v>
      </c>
      <c r="E298" s="1">
        <v>1292373019.9695799</v>
      </c>
      <c r="F298">
        <v>156.44375247802299</v>
      </c>
      <c r="G298" t="s">
        <v>462</v>
      </c>
    </row>
    <row r="299" spans="1:7" x14ac:dyDescent="0.3">
      <c r="A299">
        <v>297</v>
      </c>
      <c r="B299">
        <v>2018</v>
      </c>
      <c r="C299">
        <v>12</v>
      </c>
      <c r="D299" t="s">
        <v>473</v>
      </c>
      <c r="E299" s="1">
        <v>519932261.79277802</v>
      </c>
      <c r="F299">
        <v>110.862517411647</v>
      </c>
      <c r="G299" t="s">
        <v>462</v>
      </c>
    </row>
    <row r="300" spans="1:7" x14ac:dyDescent="0.3">
      <c r="A300">
        <v>298</v>
      </c>
      <c r="B300">
        <v>2018</v>
      </c>
      <c r="C300">
        <v>12</v>
      </c>
      <c r="D300" t="s">
        <v>474</v>
      </c>
      <c r="E300" s="1">
        <v>676923699.23607099</v>
      </c>
      <c r="F300">
        <v>107.388453926285</v>
      </c>
      <c r="G300" t="s">
        <v>462</v>
      </c>
    </row>
    <row r="301" spans="1:7" x14ac:dyDescent="0.3">
      <c r="A301">
        <v>299</v>
      </c>
      <c r="B301">
        <v>2018</v>
      </c>
      <c r="C301">
        <v>12</v>
      </c>
      <c r="D301" t="s">
        <v>475</v>
      </c>
      <c r="E301" s="1">
        <v>18040480032.521301</v>
      </c>
      <c r="F301">
        <v>109.957613336395</v>
      </c>
      <c r="G301" t="s">
        <v>462</v>
      </c>
    </row>
    <row r="302" spans="1:7" x14ac:dyDescent="0.3">
      <c r="A302">
        <v>300</v>
      </c>
      <c r="B302">
        <v>2018</v>
      </c>
      <c r="C302">
        <v>12</v>
      </c>
      <c r="D302" t="s">
        <v>476</v>
      </c>
      <c r="E302" s="1">
        <v>18521642702.305599</v>
      </c>
      <c r="F302">
        <v>114.82966098268</v>
      </c>
      <c r="G302" t="s">
        <v>462</v>
      </c>
    </row>
    <row r="303" spans="1:7" x14ac:dyDescent="0.3">
      <c r="A303">
        <v>301</v>
      </c>
      <c r="B303">
        <v>2018</v>
      </c>
      <c r="C303">
        <v>12</v>
      </c>
      <c r="D303" t="s">
        <v>477</v>
      </c>
      <c r="E303" s="1">
        <v>2249615854.0671401</v>
      </c>
      <c r="F303">
        <v>176.10578093542901</v>
      </c>
      <c r="G303" t="s">
        <v>462</v>
      </c>
    </row>
    <row r="304" spans="1:7" x14ac:dyDescent="0.3">
      <c r="A304">
        <v>302</v>
      </c>
      <c r="B304">
        <v>2018</v>
      </c>
      <c r="C304">
        <v>12</v>
      </c>
      <c r="D304" t="s">
        <v>479</v>
      </c>
      <c r="E304" s="1">
        <v>1243396803.7176001</v>
      </c>
      <c r="F304">
        <v>135.00291315446</v>
      </c>
      <c r="G304" t="s">
        <v>462</v>
      </c>
    </row>
    <row r="305" spans="1:7" x14ac:dyDescent="0.3">
      <c r="A305">
        <v>303</v>
      </c>
      <c r="B305">
        <v>2018</v>
      </c>
      <c r="C305">
        <v>12</v>
      </c>
      <c r="D305" t="s">
        <v>480</v>
      </c>
      <c r="E305" s="1">
        <v>451818671.09306198</v>
      </c>
      <c r="F305">
        <v>131.17961749731001</v>
      </c>
      <c r="G305" t="s">
        <v>462</v>
      </c>
    </row>
    <row r="306" spans="1:7" x14ac:dyDescent="0.3">
      <c r="A306">
        <v>304</v>
      </c>
      <c r="B306">
        <v>2018</v>
      </c>
      <c r="C306">
        <v>12</v>
      </c>
      <c r="D306" t="s">
        <v>482</v>
      </c>
      <c r="E306" s="1">
        <v>269695495.99606502</v>
      </c>
      <c r="F306">
        <v>160.059073339598</v>
      </c>
      <c r="G306" t="s">
        <v>462</v>
      </c>
    </row>
    <row r="307" spans="1:7" x14ac:dyDescent="0.3">
      <c r="A307">
        <v>305</v>
      </c>
      <c r="B307">
        <v>2018</v>
      </c>
      <c r="C307">
        <v>12</v>
      </c>
      <c r="D307" t="s">
        <v>484</v>
      </c>
      <c r="E307" s="1">
        <v>29390706878.122398</v>
      </c>
      <c r="F307">
        <v>46.457225696979599</v>
      </c>
      <c r="G307" t="s">
        <v>462</v>
      </c>
    </row>
    <row r="308" spans="1:7" x14ac:dyDescent="0.3">
      <c r="A308">
        <v>306</v>
      </c>
      <c r="B308">
        <v>2018</v>
      </c>
      <c r="C308">
        <v>12</v>
      </c>
      <c r="D308" t="s">
        <v>486</v>
      </c>
      <c r="E308" s="1">
        <v>3019664936.98875</v>
      </c>
      <c r="F308">
        <v>106.207018522927</v>
      </c>
      <c r="G308" t="s">
        <v>462</v>
      </c>
    </row>
    <row r="309" spans="1:7" x14ac:dyDescent="0.3">
      <c r="A309">
        <v>307</v>
      </c>
      <c r="B309">
        <v>2018</v>
      </c>
      <c r="C309">
        <v>12</v>
      </c>
      <c r="D309" t="s">
        <v>488</v>
      </c>
      <c r="E309" s="1">
        <v>2351507817.33464</v>
      </c>
      <c r="F309">
        <v>94.792965377118904</v>
      </c>
      <c r="G309" t="s">
        <v>462</v>
      </c>
    </row>
    <row r="310" spans="1:7" x14ac:dyDescent="0.3">
      <c r="A310">
        <v>308</v>
      </c>
      <c r="B310">
        <v>2018</v>
      </c>
      <c r="C310">
        <v>12</v>
      </c>
      <c r="D310" t="s">
        <v>490</v>
      </c>
      <c r="E310" s="1">
        <v>1089984379.1817701</v>
      </c>
      <c r="F310">
        <v>87.246319510046007</v>
      </c>
      <c r="G310" t="s">
        <v>462</v>
      </c>
    </row>
    <row r="311" spans="1:7" x14ac:dyDescent="0.3">
      <c r="A311">
        <v>309</v>
      </c>
      <c r="B311">
        <v>2018</v>
      </c>
      <c r="C311">
        <v>12</v>
      </c>
      <c r="D311" t="s">
        <v>492</v>
      </c>
      <c r="E311" s="1">
        <v>1251699218.10427</v>
      </c>
      <c r="F311">
        <v>98.168091171803098</v>
      </c>
      <c r="G311" t="s">
        <v>462</v>
      </c>
    </row>
    <row r="312" spans="1:7" x14ac:dyDescent="0.3">
      <c r="A312">
        <v>310</v>
      </c>
      <c r="B312">
        <v>2018</v>
      </c>
      <c r="C312">
        <v>12</v>
      </c>
      <c r="D312" t="s">
        <v>493</v>
      </c>
      <c r="E312" s="1">
        <v>484114621.14210999</v>
      </c>
      <c r="F312">
        <v>104.617586141023</v>
      </c>
      <c r="G312" t="s">
        <v>462</v>
      </c>
    </row>
    <row r="313" spans="1:7" x14ac:dyDescent="0.3">
      <c r="A313">
        <v>311</v>
      </c>
      <c r="B313">
        <v>2018</v>
      </c>
      <c r="C313">
        <v>12</v>
      </c>
      <c r="D313" t="s">
        <v>494</v>
      </c>
      <c r="E313" s="1">
        <v>1644814688.40587</v>
      </c>
      <c r="F313">
        <v>119.312296602676</v>
      </c>
      <c r="G313" t="s">
        <v>462</v>
      </c>
    </row>
    <row r="314" spans="1:7" x14ac:dyDescent="0.3">
      <c r="A314">
        <v>312</v>
      </c>
      <c r="B314">
        <v>2019</v>
      </c>
      <c r="C314">
        <v>1</v>
      </c>
      <c r="D314" t="s">
        <v>461</v>
      </c>
      <c r="E314" s="1">
        <v>6656579793.6365604</v>
      </c>
      <c r="F314">
        <v>0</v>
      </c>
      <c r="G314" t="s">
        <v>462</v>
      </c>
    </row>
    <row r="315" spans="1:7" x14ac:dyDescent="0.3">
      <c r="A315">
        <v>313</v>
      </c>
      <c r="B315">
        <v>2019</v>
      </c>
      <c r="C315">
        <v>1</v>
      </c>
      <c r="D315" t="s">
        <v>463</v>
      </c>
      <c r="E315" s="1">
        <v>22453044741.655602</v>
      </c>
      <c r="F315">
        <v>3.15420741629562E-3</v>
      </c>
      <c r="G315" t="s">
        <v>462</v>
      </c>
    </row>
    <row r="316" spans="1:7" x14ac:dyDescent="0.3">
      <c r="A316">
        <v>314</v>
      </c>
      <c r="B316">
        <v>2019</v>
      </c>
      <c r="C316">
        <v>1</v>
      </c>
      <c r="D316" t="s">
        <v>464</v>
      </c>
      <c r="E316" s="1">
        <v>3355455783.8830199</v>
      </c>
      <c r="F316">
        <v>0</v>
      </c>
      <c r="G316" t="s">
        <v>462</v>
      </c>
    </row>
    <row r="317" spans="1:7" x14ac:dyDescent="0.3">
      <c r="A317">
        <v>315</v>
      </c>
      <c r="B317">
        <v>2019</v>
      </c>
      <c r="C317">
        <v>1</v>
      </c>
      <c r="D317" t="s">
        <v>465</v>
      </c>
      <c r="E317" s="1">
        <v>27218095239.4039</v>
      </c>
      <c r="F317">
        <v>2.6705832149011601</v>
      </c>
      <c r="G317" t="s">
        <v>462</v>
      </c>
    </row>
    <row r="318" spans="1:7" x14ac:dyDescent="0.3">
      <c r="A318">
        <v>316</v>
      </c>
      <c r="B318">
        <v>2019</v>
      </c>
      <c r="C318">
        <v>1</v>
      </c>
      <c r="D318" t="s">
        <v>466</v>
      </c>
      <c r="E318" s="1">
        <v>29429244026.125599</v>
      </c>
      <c r="F318">
        <v>11.097318688057699</v>
      </c>
      <c r="G318" t="s">
        <v>462</v>
      </c>
    </row>
    <row r="319" spans="1:7" x14ac:dyDescent="0.3">
      <c r="A319">
        <v>317</v>
      </c>
      <c r="B319">
        <v>2019</v>
      </c>
      <c r="C319">
        <v>1</v>
      </c>
      <c r="D319" t="s">
        <v>467</v>
      </c>
      <c r="E319" s="1">
        <v>25314563230.447399</v>
      </c>
      <c r="F319">
        <v>0.31214347281802202</v>
      </c>
      <c r="G319" t="s">
        <v>462</v>
      </c>
    </row>
    <row r="320" spans="1:7" x14ac:dyDescent="0.3">
      <c r="A320">
        <v>318</v>
      </c>
      <c r="B320">
        <v>2019</v>
      </c>
      <c r="C320">
        <v>1</v>
      </c>
      <c r="D320" t="s">
        <v>468</v>
      </c>
      <c r="E320" s="1">
        <v>2269416535.0559802</v>
      </c>
      <c r="F320">
        <v>18.396575545467599</v>
      </c>
      <c r="G320" t="s">
        <v>462</v>
      </c>
    </row>
    <row r="321" spans="1:7" x14ac:dyDescent="0.3">
      <c r="A321">
        <v>319</v>
      </c>
      <c r="B321">
        <v>2019</v>
      </c>
      <c r="C321">
        <v>1</v>
      </c>
      <c r="D321" t="s">
        <v>469</v>
      </c>
      <c r="E321" s="1">
        <v>8215352275.2908001</v>
      </c>
      <c r="F321">
        <v>5.1652603034540503</v>
      </c>
      <c r="G321" t="s">
        <v>462</v>
      </c>
    </row>
    <row r="322" spans="1:7" x14ac:dyDescent="0.3">
      <c r="A322">
        <v>320</v>
      </c>
      <c r="B322">
        <v>2019</v>
      </c>
      <c r="C322">
        <v>1</v>
      </c>
      <c r="D322" t="s">
        <v>470</v>
      </c>
      <c r="E322" s="1">
        <v>1891682421.3991001</v>
      </c>
      <c r="F322">
        <v>17.431290466148202</v>
      </c>
      <c r="G322" t="s">
        <v>462</v>
      </c>
    </row>
    <row r="323" spans="1:7" x14ac:dyDescent="0.3">
      <c r="A323">
        <v>321</v>
      </c>
      <c r="B323">
        <v>2019</v>
      </c>
      <c r="C323">
        <v>1</v>
      </c>
      <c r="D323" t="s">
        <v>471</v>
      </c>
      <c r="E323" s="1">
        <v>1274623984.5311</v>
      </c>
      <c r="F323">
        <v>18.4115843950383</v>
      </c>
      <c r="G323" t="s">
        <v>462</v>
      </c>
    </row>
    <row r="324" spans="1:7" x14ac:dyDescent="0.3">
      <c r="A324">
        <v>322</v>
      </c>
      <c r="B324">
        <v>2019</v>
      </c>
      <c r="C324">
        <v>1</v>
      </c>
      <c r="D324" t="s">
        <v>472</v>
      </c>
      <c r="E324" s="1">
        <v>1292373019.9695799</v>
      </c>
      <c r="F324">
        <v>42.183076233340401</v>
      </c>
      <c r="G324" t="s">
        <v>462</v>
      </c>
    </row>
    <row r="325" spans="1:7" x14ac:dyDescent="0.3">
      <c r="A325">
        <v>323</v>
      </c>
      <c r="B325">
        <v>2019</v>
      </c>
      <c r="C325">
        <v>1</v>
      </c>
      <c r="D325" t="s">
        <v>473</v>
      </c>
      <c r="E325" s="1">
        <v>519932261.79277802</v>
      </c>
      <c r="F325">
        <v>23.993096075763599</v>
      </c>
      <c r="G325" t="s">
        <v>462</v>
      </c>
    </row>
    <row r="326" spans="1:7" x14ac:dyDescent="0.3">
      <c r="A326">
        <v>324</v>
      </c>
      <c r="B326">
        <v>2019</v>
      </c>
      <c r="C326">
        <v>1</v>
      </c>
      <c r="D326" t="s">
        <v>474</v>
      </c>
      <c r="E326" s="1">
        <v>676923699.23607099</v>
      </c>
      <c r="F326">
        <v>30.979243077475701</v>
      </c>
      <c r="G326" t="s">
        <v>462</v>
      </c>
    </row>
    <row r="327" spans="1:7" x14ac:dyDescent="0.3">
      <c r="A327">
        <v>325</v>
      </c>
      <c r="B327">
        <v>2019</v>
      </c>
      <c r="C327">
        <v>1</v>
      </c>
      <c r="D327" t="s">
        <v>475</v>
      </c>
      <c r="E327" s="1">
        <v>18040480032.521301</v>
      </c>
      <c r="F327">
        <v>13.171928785916601</v>
      </c>
      <c r="G327" t="s">
        <v>462</v>
      </c>
    </row>
    <row r="328" spans="1:7" x14ac:dyDescent="0.3">
      <c r="A328">
        <v>326</v>
      </c>
      <c r="B328">
        <v>2019</v>
      </c>
      <c r="C328">
        <v>1</v>
      </c>
      <c r="D328" t="s">
        <v>476</v>
      </c>
      <c r="E328" s="1">
        <v>18521642702.305599</v>
      </c>
      <c r="F328">
        <v>6.4302649903492703</v>
      </c>
      <c r="G328" t="s">
        <v>462</v>
      </c>
    </row>
    <row r="329" spans="1:7" x14ac:dyDescent="0.3">
      <c r="A329">
        <v>327</v>
      </c>
      <c r="B329">
        <v>2019</v>
      </c>
      <c r="C329">
        <v>1</v>
      </c>
      <c r="D329" t="s">
        <v>477</v>
      </c>
      <c r="E329" s="1">
        <v>2249615854.0671401</v>
      </c>
      <c r="F329">
        <v>43.947367372184601</v>
      </c>
      <c r="G329" t="s">
        <v>462</v>
      </c>
    </row>
    <row r="330" spans="1:7" x14ac:dyDescent="0.3">
      <c r="A330">
        <v>328</v>
      </c>
      <c r="B330">
        <v>2019</v>
      </c>
      <c r="C330">
        <v>1</v>
      </c>
      <c r="D330" t="s">
        <v>479</v>
      </c>
      <c r="E330" s="1">
        <v>1243396803.7176001</v>
      </c>
      <c r="F330">
        <v>41.674882537682997</v>
      </c>
      <c r="G330" t="s">
        <v>462</v>
      </c>
    </row>
    <row r="331" spans="1:7" x14ac:dyDescent="0.3">
      <c r="A331">
        <v>329</v>
      </c>
      <c r="B331">
        <v>2019</v>
      </c>
      <c r="C331">
        <v>1</v>
      </c>
      <c r="D331" t="s">
        <v>480</v>
      </c>
      <c r="E331" s="1">
        <v>451818671.09306198</v>
      </c>
      <c r="F331">
        <v>51.941370331817097</v>
      </c>
      <c r="G331" t="s">
        <v>462</v>
      </c>
    </row>
    <row r="332" spans="1:7" x14ac:dyDescent="0.3">
      <c r="A332">
        <v>330</v>
      </c>
      <c r="B332">
        <v>2019</v>
      </c>
      <c r="C332">
        <v>1</v>
      </c>
      <c r="D332" t="s">
        <v>482</v>
      </c>
      <c r="E332" s="1">
        <v>269695495.99606502</v>
      </c>
      <c r="F332">
        <v>56.827709999306002</v>
      </c>
      <c r="G332" t="s">
        <v>462</v>
      </c>
    </row>
    <row r="333" spans="1:7" x14ac:dyDescent="0.3">
      <c r="A333">
        <v>331</v>
      </c>
      <c r="B333">
        <v>2019</v>
      </c>
      <c r="C333">
        <v>1</v>
      </c>
      <c r="D333" t="s">
        <v>484</v>
      </c>
      <c r="E333" s="1">
        <v>29390706878.122398</v>
      </c>
      <c r="F333">
        <v>4.01268922725012</v>
      </c>
      <c r="G333" t="s">
        <v>462</v>
      </c>
    </row>
    <row r="334" spans="1:7" x14ac:dyDescent="0.3">
      <c r="A334">
        <v>332</v>
      </c>
      <c r="B334">
        <v>2019</v>
      </c>
      <c r="C334">
        <v>1</v>
      </c>
      <c r="D334" t="s">
        <v>486</v>
      </c>
      <c r="E334" s="1">
        <v>3019664936.98875</v>
      </c>
      <c r="F334">
        <v>16.680693352514801</v>
      </c>
      <c r="G334" t="s">
        <v>462</v>
      </c>
    </row>
    <row r="335" spans="1:7" x14ac:dyDescent="0.3">
      <c r="A335">
        <v>333</v>
      </c>
      <c r="B335">
        <v>2019</v>
      </c>
      <c r="C335">
        <v>1</v>
      </c>
      <c r="D335" t="s">
        <v>488</v>
      </c>
      <c r="E335" s="1">
        <v>2351507817.33464</v>
      </c>
      <c r="F335">
        <v>16.9101661257986</v>
      </c>
      <c r="G335" t="s">
        <v>462</v>
      </c>
    </row>
    <row r="336" spans="1:7" x14ac:dyDescent="0.3">
      <c r="A336">
        <v>334</v>
      </c>
      <c r="B336">
        <v>2019</v>
      </c>
      <c r="C336">
        <v>1</v>
      </c>
      <c r="D336" t="s">
        <v>490</v>
      </c>
      <c r="E336" s="1">
        <v>1089984379.1817701</v>
      </c>
      <c r="F336">
        <v>18.971728350663302</v>
      </c>
      <c r="G336" t="s">
        <v>462</v>
      </c>
    </row>
    <row r="337" spans="1:7" x14ac:dyDescent="0.3">
      <c r="A337">
        <v>335</v>
      </c>
      <c r="B337">
        <v>2019</v>
      </c>
      <c r="C337">
        <v>1</v>
      </c>
      <c r="D337" t="s">
        <v>492</v>
      </c>
      <c r="E337" s="1">
        <v>1251699218.10427</v>
      </c>
      <c r="F337">
        <v>24.511206186780601</v>
      </c>
      <c r="G337" t="s">
        <v>462</v>
      </c>
    </row>
    <row r="338" spans="1:7" x14ac:dyDescent="0.3">
      <c r="A338">
        <v>336</v>
      </c>
      <c r="B338">
        <v>2019</v>
      </c>
      <c r="C338">
        <v>1</v>
      </c>
      <c r="D338" t="s">
        <v>493</v>
      </c>
      <c r="E338" s="1">
        <v>484114621.14210999</v>
      </c>
      <c r="F338">
        <v>28.0273265584709</v>
      </c>
      <c r="G338" t="s">
        <v>462</v>
      </c>
    </row>
    <row r="339" spans="1:7" x14ac:dyDescent="0.3">
      <c r="A339">
        <v>337</v>
      </c>
      <c r="B339">
        <v>2019</v>
      </c>
      <c r="C339">
        <v>1</v>
      </c>
      <c r="D339" t="s">
        <v>494</v>
      </c>
      <c r="E339" s="1">
        <v>1644814688.40587</v>
      </c>
      <c r="F339">
        <v>40.750051398748703</v>
      </c>
      <c r="G339" t="s">
        <v>462</v>
      </c>
    </row>
    <row r="340" spans="1:7" x14ac:dyDescent="0.3">
      <c r="A340">
        <v>338</v>
      </c>
      <c r="B340">
        <v>2019</v>
      </c>
      <c r="C340">
        <v>2</v>
      </c>
      <c r="D340" t="s">
        <v>461</v>
      </c>
      <c r="E340" s="1">
        <v>6656579793.6365604</v>
      </c>
      <c r="F340">
        <v>3.1871321793027598</v>
      </c>
      <c r="G340" t="s">
        <v>462</v>
      </c>
    </row>
    <row r="341" spans="1:7" x14ac:dyDescent="0.3">
      <c r="A341">
        <v>339</v>
      </c>
      <c r="B341">
        <v>2019</v>
      </c>
      <c r="C341">
        <v>2</v>
      </c>
      <c r="D341" t="s">
        <v>463</v>
      </c>
      <c r="E341" s="1">
        <v>22453044741.655602</v>
      </c>
      <c r="F341">
        <v>1.8842472694374199</v>
      </c>
      <c r="G341" t="s">
        <v>462</v>
      </c>
    </row>
    <row r="342" spans="1:7" x14ac:dyDescent="0.3">
      <c r="A342">
        <v>340</v>
      </c>
      <c r="B342">
        <v>2019</v>
      </c>
      <c r="C342">
        <v>2</v>
      </c>
      <c r="D342" t="s">
        <v>464</v>
      </c>
      <c r="E342" s="1">
        <v>3355455783.8830199</v>
      </c>
      <c r="F342">
        <v>0</v>
      </c>
      <c r="G342" t="s">
        <v>462</v>
      </c>
    </row>
    <row r="343" spans="1:7" x14ac:dyDescent="0.3">
      <c r="A343">
        <v>341</v>
      </c>
      <c r="B343">
        <v>2019</v>
      </c>
      <c r="C343">
        <v>2</v>
      </c>
      <c r="D343" t="s">
        <v>465</v>
      </c>
      <c r="E343" s="1">
        <v>27218095239.4039</v>
      </c>
      <c r="F343">
        <v>5.1698858234943303</v>
      </c>
      <c r="G343" t="s">
        <v>462</v>
      </c>
    </row>
    <row r="344" spans="1:7" x14ac:dyDescent="0.3">
      <c r="A344">
        <v>342</v>
      </c>
      <c r="B344">
        <v>2019</v>
      </c>
      <c r="C344">
        <v>2</v>
      </c>
      <c r="D344" t="s">
        <v>466</v>
      </c>
      <c r="E344" s="1">
        <v>29429244026.125599</v>
      </c>
      <c r="F344">
        <v>10.0861899680734</v>
      </c>
      <c r="G344" t="s">
        <v>462</v>
      </c>
    </row>
    <row r="345" spans="1:7" x14ac:dyDescent="0.3">
      <c r="A345">
        <v>343</v>
      </c>
      <c r="B345">
        <v>2019</v>
      </c>
      <c r="C345">
        <v>2</v>
      </c>
      <c r="D345" t="s">
        <v>467</v>
      </c>
      <c r="E345" s="1">
        <v>25314563230.447399</v>
      </c>
      <c r="F345">
        <v>2.0034396325386101</v>
      </c>
      <c r="G345" t="s">
        <v>462</v>
      </c>
    </row>
    <row r="346" spans="1:7" x14ac:dyDescent="0.3">
      <c r="A346">
        <v>344</v>
      </c>
      <c r="B346">
        <v>2019</v>
      </c>
      <c r="C346">
        <v>2</v>
      </c>
      <c r="D346" t="s">
        <v>468</v>
      </c>
      <c r="E346" s="1">
        <v>2269416535.0559802</v>
      </c>
      <c r="F346">
        <v>14.1927968132805</v>
      </c>
      <c r="G346" t="s">
        <v>462</v>
      </c>
    </row>
    <row r="347" spans="1:7" x14ac:dyDescent="0.3">
      <c r="A347">
        <v>345</v>
      </c>
      <c r="B347">
        <v>2019</v>
      </c>
      <c r="C347">
        <v>2</v>
      </c>
      <c r="D347" t="s">
        <v>469</v>
      </c>
      <c r="E347" s="1">
        <v>8215352275.2908001</v>
      </c>
      <c r="F347">
        <v>6.3540835272450398</v>
      </c>
      <c r="G347" t="s">
        <v>462</v>
      </c>
    </row>
    <row r="348" spans="1:7" x14ac:dyDescent="0.3">
      <c r="A348">
        <v>346</v>
      </c>
      <c r="B348">
        <v>2019</v>
      </c>
      <c r="C348">
        <v>2</v>
      </c>
      <c r="D348" t="s">
        <v>470</v>
      </c>
      <c r="E348" s="1">
        <v>1891682421.3991001</v>
      </c>
      <c r="F348">
        <v>11.715028316325601</v>
      </c>
      <c r="G348" t="s">
        <v>462</v>
      </c>
    </row>
    <row r="349" spans="1:7" x14ac:dyDescent="0.3">
      <c r="A349">
        <v>347</v>
      </c>
      <c r="B349">
        <v>2019</v>
      </c>
      <c r="C349">
        <v>2</v>
      </c>
      <c r="D349" t="s">
        <v>471</v>
      </c>
      <c r="E349" s="1">
        <v>1274623984.5311</v>
      </c>
      <c r="F349">
        <v>15.826841670976201</v>
      </c>
      <c r="G349" t="s">
        <v>462</v>
      </c>
    </row>
    <row r="350" spans="1:7" x14ac:dyDescent="0.3">
      <c r="A350">
        <v>348</v>
      </c>
      <c r="B350">
        <v>2019</v>
      </c>
      <c r="C350">
        <v>2</v>
      </c>
      <c r="D350" t="s">
        <v>472</v>
      </c>
      <c r="E350" s="1">
        <v>1292373019.9695799</v>
      </c>
      <c r="F350">
        <v>26.216324040172601</v>
      </c>
      <c r="G350" t="s">
        <v>462</v>
      </c>
    </row>
    <row r="351" spans="1:7" x14ac:dyDescent="0.3">
      <c r="A351">
        <v>349</v>
      </c>
      <c r="B351">
        <v>2019</v>
      </c>
      <c r="C351">
        <v>2</v>
      </c>
      <c r="D351" t="s">
        <v>473</v>
      </c>
      <c r="E351" s="1">
        <v>519932261.79277802</v>
      </c>
      <c r="F351">
        <v>12.3927059100681</v>
      </c>
      <c r="G351" t="s">
        <v>462</v>
      </c>
    </row>
    <row r="352" spans="1:7" x14ac:dyDescent="0.3">
      <c r="A352">
        <v>350</v>
      </c>
      <c r="B352">
        <v>2019</v>
      </c>
      <c r="C352">
        <v>2</v>
      </c>
      <c r="D352" t="s">
        <v>474</v>
      </c>
      <c r="E352" s="1">
        <v>676923699.23607099</v>
      </c>
      <c r="F352">
        <v>15.530021182192399</v>
      </c>
      <c r="G352" t="s">
        <v>462</v>
      </c>
    </row>
    <row r="353" spans="1:7" x14ac:dyDescent="0.3">
      <c r="A353">
        <v>351</v>
      </c>
      <c r="B353">
        <v>2019</v>
      </c>
      <c r="C353">
        <v>2</v>
      </c>
      <c r="D353" t="s">
        <v>475</v>
      </c>
      <c r="E353" s="1">
        <v>18040480032.521301</v>
      </c>
      <c r="F353">
        <v>10.745297169538301</v>
      </c>
      <c r="G353" t="s">
        <v>462</v>
      </c>
    </row>
    <row r="354" spans="1:7" x14ac:dyDescent="0.3">
      <c r="A354">
        <v>352</v>
      </c>
      <c r="B354">
        <v>2019</v>
      </c>
      <c r="C354">
        <v>2</v>
      </c>
      <c r="D354" t="s">
        <v>476</v>
      </c>
      <c r="E354" s="1">
        <v>18521642702.305599</v>
      </c>
      <c r="F354">
        <v>7.0562968055630702</v>
      </c>
      <c r="G354" t="s">
        <v>462</v>
      </c>
    </row>
    <row r="355" spans="1:7" x14ac:dyDescent="0.3">
      <c r="A355">
        <v>353</v>
      </c>
      <c r="B355">
        <v>2019</v>
      </c>
      <c r="C355">
        <v>2</v>
      </c>
      <c r="D355" t="s">
        <v>477</v>
      </c>
      <c r="E355" s="1">
        <v>2249615854.0671401</v>
      </c>
      <c r="F355">
        <v>25.0480095988603</v>
      </c>
      <c r="G355" t="s">
        <v>462</v>
      </c>
    </row>
    <row r="356" spans="1:7" x14ac:dyDescent="0.3">
      <c r="A356">
        <v>354</v>
      </c>
      <c r="B356">
        <v>2019</v>
      </c>
      <c r="C356">
        <v>2</v>
      </c>
      <c r="D356" t="s">
        <v>479</v>
      </c>
      <c r="E356" s="1">
        <v>1243396803.7176001</v>
      </c>
      <c r="F356">
        <v>24.809969816183099</v>
      </c>
      <c r="G356" t="s">
        <v>462</v>
      </c>
    </row>
    <row r="357" spans="1:7" x14ac:dyDescent="0.3">
      <c r="A357">
        <v>355</v>
      </c>
      <c r="B357">
        <v>2019</v>
      </c>
      <c r="C357">
        <v>2</v>
      </c>
      <c r="D357" t="s">
        <v>480</v>
      </c>
      <c r="E357" s="1">
        <v>451818671.09306198</v>
      </c>
      <c r="F357">
        <v>27.7376676084472</v>
      </c>
      <c r="G357" t="s">
        <v>462</v>
      </c>
    </row>
    <row r="358" spans="1:7" x14ac:dyDescent="0.3">
      <c r="A358">
        <v>356</v>
      </c>
      <c r="B358">
        <v>2019</v>
      </c>
      <c r="C358">
        <v>2</v>
      </c>
      <c r="D358" t="s">
        <v>482</v>
      </c>
      <c r="E358" s="1">
        <v>269695495.99606502</v>
      </c>
      <c r="F358">
        <v>26.312230944546901</v>
      </c>
      <c r="G358" t="s">
        <v>462</v>
      </c>
    </row>
    <row r="359" spans="1:7" x14ac:dyDescent="0.3">
      <c r="A359">
        <v>357</v>
      </c>
      <c r="B359">
        <v>2019</v>
      </c>
      <c r="C359">
        <v>2</v>
      </c>
      <c r="D359" t="s">
        <v>484</v>
      </c>
      <c r="E359" s="1">
        <v>29390706878.122398</v>
      </c>
      <c r="F359">
        <v>6.9071870920162501</v>
      </c>
      <c r="G359" t="s">
        <v>462</v>
      </c>
    </row>
    <row r="360" spans="1:7" x14ac:dyDescent="0.3">
      <c r="A360">
        <v>358</v>
      </c>
      <c r="B360">
        <v>2019</v>
      </c>
      <c r="C360">
        <v>2</v>
      </c>
      <c r="D360" t="s">
        <v>486</v>
      </c>
      <c r="E360" s="1">
        <v>3019664936.98875</v>
      </c>
      <c r="F360">
        <v>12.1098348720488</v>
      </c>
      <c r="G360" t="s">
        <v>462</v>
      </c>
    </row>
    <row r="361" spans="1:7" x14ac:dyDescent="0.3">
      <c r="A361">
        <v>359</v>
      </c>
      <c r="B361">
        <v>2019</v>
      </c>
      <c r="C361">
        <v>2</v>
      </c>
      <c r="D361" t="s">
        <v>488</v>
      </c>
      <c r="E361" s="1">
        <v>2351507817.33464</v>
      </c>
      <c r="F361">
        <v>12.099676486317</v>
      </c>
      <c r="G361" t="s">
        <v>462</v>
      </c>
    </row>
    <row r="362" spans="1:7" x14ac:dyDescent="0.3">
      <c r="A362">
        <v>360</v>
      </c>
      <c r="B362">
        <v>2019</v>
      </c>
      <c r="C362">
        <v>2</v>
      </c>
      <c r="D362" t="s">
        <v>490</v>
      </c>
      <c r="E362" s="1">
        <v>1089984379.1817701</v>
      </c>
      <c r="F362">
        <v>9.4151648495500293</v>
      </c>
      <c r="G362" t="s">
        <v>462</v>
      </c>
    </row>
    <row r="363" spans="1:7" x14ac:dyDescent="0.3">
      <c r="A363">
        <v>361</v>
      </c>
      <c r="B363">
        <v>2019</v>
      </c>
      <c r="C363">
        <v>2</v>
      </c>
      <c r="D363" t="s">
        <v>492</v>
      </c>
      <c r="E363" s="1">
        <v>1251699218.10427</v>
      </c>
      <c r="F363">
        <v>9.9581756596088908</v>
      </c>
      <c r="G363" t="s">
        <v>462</v>
      </c>
    </row>
    <row r="364" spans="1:7" x14ac:dyDescent="0.3">
      <c r="A364">
        <v>362</v>
      </c>
      <c r="B364">
        <v>2019</v>
      </c>
      <c r="C364">
        <v>2</v>
      </c>
      <c r="D364" t="s">
        <v>493</v>
      </c>
      <c r="E364" s="1">
        <v>484114621.14210999</v>
      </c>
      <c r="F364">
        <v>12.672105982033701</v>
      </c>
      <c r="G364" t="s">
        <v>462</v>
      </c>
    </row>
    <row r="365" spans="1:7" x14ac:dyDescent="0.3">
      <c r="A365">
        <v>363</v>
      </c>
      <c r="B365">
        <v>2019</v>
      </c>
      <c r="C365">
        <v>2</v>
      </c>
      <c r="D365" t="s">
        <v>494</v>
      </c>
      <c r="E365" s="1">
        <v>1644814688.40587</v>
      </c>
      <c r="F365">
        <v>21.480366491747098</v>
      </c>
      <c r="G365" t="s">
        <v>462</v>
      </c>
    </row>
    <row r="366" spans="1:7" x14ac:dyDescent="0.3">
      <c r="A366">
        <v>364</v>
      </c>
      <c r="B366">
        <v>2019</v>
      </c>
      <c r="C366">
        <v>3</v>
      </c>
      <c r="D366" t="s">
        <v>461</v>
      </c>
      <c r="E366" s="1">
        <v>6656579793.6365604</v>
      </c>
      <c r="F366">
        <v>11.6903970157249</v>
      </c>
      <c r="G366" t="s">
        <v>462</v>
      </c>
    </row>
    <row r="367" spans="1:7" x14ac:dyDescent="0.3">
      <c r="A367">
        <v>365</v>
      </c>
      <c r="B367">
        <v>2019</v>
      </c>
      <c r="C367">
        <v>3</v>
      </c>
      <c r="D367" t="s">
        <v>463</v>
      </c>
      <c r="E367" s="1">
        <v>22453044741.655602</v>
      </c>
      <c r="F367">
        <v>16.058885178244001</v>
      </c>
      <c r="G367" t="s">
        <v>462</v>
      </c>
    </row>
    <row r="368" spans="1:7" x14ac:dyDescent="0.3">
      <c r="A368">
        <v>366</v>
      </c>
      <c r="B368">
        <v>2019</v>
      </c>
      <c r="C368">
        <v>3</v>
      </c>
      <c r="D368" t="s">
        <v>464</v>
      </c>
      <c r="E368" s="1">
        <v>3355455783.8830199</v>
      </c>
      <c r="F368">
        <v>9.4517635060509999</v>
      </c>
      <c r="G368" t="s">
        <v>462</v>
      </c>
    </row>
    <row r="369" spans="1:7" x14ac:dyDescent="0.3">
      <c r="A369">
        <v>367</v>
      </c>
      <c r="B369">
        <v>2019</v>
      </c>
      <c r="C369">
        <v>3</v>
      </c>
      <c r="D369" t="s">
        <v>465</v>
      </c>
      <c r="E369" s="1">
        <v>27218095239.4039</v>
      </c>
      <c r="F369">
        <v>16.271882609868701</v>
      </c>
      <c r="G369" t="s">
        <v>462</v>
      </c>
    </row>
    <row r="370" spans="1:7" x14ac:dyDescent="0.3">
      <c r="A370">
        <v>368</v>
      </c>
      <c r="B370">
        <v>2019</v>
      </c>
      <c r="C370">
        <v>3</v>
      </c>
      <c r="D370" t="s">
        <v>466</v>
      </c>
      <c r="E370" s="1">
        <v>29429244026.125599</v>
      </c>
      <c r="F370">
        <v>19.6092735749254</v>
      </c>
      <c r="G370" t="s">
        <v>462</v>
      </c>
    </row>
    <row r="371" spans="1:7" x14ac:dyDescent="0.3">
      <c r="A371">
        <v>369</v>
      </c>
      <c r="B371">
        <v>2019</v>
      </c>
      <c r="C371">
        <v>3</v>
      </c>
      <c r="D371" t="s">
        <v>467</v>
      </c>
      <c r="E371" s="1">
        <v>25314563230.447399</v>
      </c>
      <c r="F371">
        <v>14.6914360115184</v>
      </c>
      <c r="G371" t="s">
        <v>462</v>
      </c>
    </row>
    <row r="372" spans="1:7" x14ac:dyDescent="0.3">
      <c r="A372">
        <v>370</v>
      </c>
      <c r="B372">
        <v>2019</v>
      </c>
      <c r="C372">
        <v>3</v>
      </c>
      <c r="D372" t="s">
        <v>468</v>
      </c>
      <c r="E372" s="1">
        <v>2269416535.0559802</v>
      </c>
      <c r="F372">
        <v>21.3246545596487</v>
      </c>
      <c r="G372" t="s">
        <v>462</v>
      </c>
    </row>
    <row r="373" spans="1:7" x14ac:dyDescent="0.3">
      <c r="A373">
        <v>371</v>
      </c>
      <c r="B373">
        <v>2019</v>
      </c>
      <c r="C373">
        <v>3</v>
      </c>
      <c r="D373" t="s">
        <v>469</v>
      </c>
      <c r="E373" s="1">
        <v>8215352275.2908001</v>
      </c>
      <c r="F373">
        <v>10.200617501596399</v>
      </c>
      <c r="G373" t="s">
        <v>462</v>
      </c>
    </row>
    <row r="374" spans="1:7" x14ac:dyDescent="0.3">
      <c r="A374">
        <v>372</v>
      </c>
      <c r="B374">
        <v>2019</v>
      </c>
      <c r="C374">
        <v>3</v>
      </c>
      <c r="D374" t="s">
        <v>470</v>
      </c>
      <c r="E374" s="1">
        <v>1891682421.3991001</v>
      </c>
      <c r="F374">
        <v>21.825117014889301</v>
      </c>
      <c r="G374" t="s">
        <v>462</v>
      </c>
    </row>
    <row r="375" spans="1:7" x14ac:dyDescent="0.3">
      <c r="A375">
        <v>373</v>
      </c>
      <c r="B375">
        <v>2019</v>
      </c>
      <c r="C375">
        <v>3</v>
      </c>
      <c r="D375" t="s">
        <v>471</v>
      </c>
      <c r="E375" s="1">
        <v>1274623984.5311</v>
      </c>
      <c r="F375">
        <v>24.186984736932502</v>
      </c>
      <c r="G375" t="s">
        <v>462</v>
      </c>
    </row>
    <row r="376" spans="1:7" x14ac:dyDescent="0.3">
      <c r="A376">
        <v>374</v>
      </c>
      <c r="B376">
        <v>2019</v>
      </c>
      <c r="C376">
        <v>3</v>
      </c>
      <c r="D376" t="s">
        <v>472</v>
      </c>
      <c r="E376" s="1">
        <v>1292373019.9695799</v>
      </c>
      <c r="F376">
        <v>24.450223804459998</v>
      </c>
      <c r="G376" t="s">
        <v>462</v>
      </c>
    </row>
    <row r="377" spans="1:7" x14ac:dyDescent="0.3">
      <c r="A377">
        <v>375</v>
      </c>
      <c r="B377">
        <v>2019</v>
      </c>
      <c r="C377">
        <v>3</v>
      </c>
      <c r="D377" t="s">
        <v>473</v>
      </c>
      <c r="E377" s="1">
        <v>519932261.79277802</v>
      </c>
      <c r="F377">
        <v>21.227376621054798</v>
      </c>
      <c r="G377" t="s">
        <v>462</v>
      </c>
    </row>
    <row r="378" spans="1:7" x14ac:dyDescent="0.3">
      <c r="A378">
        <v>376</v>
      </c>
      <c r="B378">
        <v>2019</v>
      </c>
      <c r="C378">
        <v>3</v>
      </c>
      <c r="D378" t="s">
        <v>474</v>
      </c>
      <c r="E378" s="1">
        <v>676923699.23607099</v>
      </c>
      <c r="F378">
        <v>24.000262601507998</v>
      </c>
      <c r="G378" t="s">
        <v>462</v>
      </c>
    </row>
    <row r="379" spans="1:7" x14ac:dyDescent="0.3">
      <c r="A379">
        <v>377</v>
      </c>
      <c r="B379">
        <v>2019</v>
      </c>
      <c r="C379">
        <v>3</v>
      </c>
      <c r="D379" t="s">
        <v>475</v>
      </c>
      <c r="E379" s="1">
        <v>18040480032.521301</v>
      </c>
      <c r="F379">
        <v>18.552064131554602</v>
      </c>
      <c r="G379" t="s">
        <v>462</v>
      </c>
    </row>
    <row r="380" spans="1:7" x14ac:dyDescent="0.3">
      <c r="A380">
        <v>378</v>
      </c>
      <c r="B380">
        <v>2019</v>
      </c>
      <c r="C380">
        <v>3</v>
      </c>
      <c r="D380" t="s">
        <v>476</v>
      </c>
      <c r="E380" s="1">
        <v>18521642702.305599</v>
      </c>
      <c r="F380">
        <v>11.3176017701514</v>
      </c>
      <c r="G380" t="s">
        <v>462</v>
      </c>
    </row>
    <row r="381" spans="1:7" x14ac:dyDescent="0.3">
      <c r="A381">
        <v>379</v>
      </c>
      <c r="B381">
        <v>2019</v>
      </c>
      <c r="C381">
        <v>3</v>
      </c>
      <c r="D381" t="s">
        <v>477</v>
      </c>
      <c r="E381" s="1">
        <v>2249615854.0671401</v>
      </c>
      <c r="F381">
        <v>23.831213158093401</v>
      </c>
      <c r="G381" t="s">
        <v>462</v>
      </c>
    </row>
    <row r="382" spans="1:7" x14ac:dyDescent="0.3">
      <c r="A382">
        <v>380</v>
      </c>
      <c r="B382">
        <v>2019</v>
      </c>
      <c r="C382">
        <v>3</v>
      </c>
      <c r="D382" t="s">
        <v>479</v>
      </c>
      <c r="E382" s="1">
        <v>1243396803.7176001</v>
      </c>
      <c r="F382">
        <v>27.430956714938802</v>
      </c>
      <c r="G382" t="s">
        <v>462</v>
      </c>
    </row>
    <row r="383" spans="1:7" x14ac:dyDescent="0.3">
      <c r="A383">
        <v>381</v>
      </c>
      <c r="B383">
        <v>2019</v>
      </c>
      <c r="C383">
        <v>3</v>
      </c>
      <c r="D383" t="s">
        <v>480</v>
      </c>
      <c r="E383" s="1">
        <v>451818671.09306198</v>
      </c>
      <c r="F383">
        <v>38.808540322733002</v>
      </c>
      <c r="G383" t="s">
        <v>462</v>
      </c>
    </row>
    <row r="384" spans="1:7" x14ac:dyDescent="0.3">
      <c r="A384">
        <v>382</v>
      </c>
      <c r="B384">
        <v>2019</v>
      </c>
      <c r="C384">
        <v>3</v>
      </c>
      <c r="D384" t="s">
        <v>482</v>
      </c>
      <c r="E384" s="1">
        <v>269695495.99606502</v>
      </c>
      <c r="F384">
        <v>36.2709600544529</v>
      </c>
      <c r="G384" t="s">
        <v>462</v>
      </c>
    </row>
    <row r="385" spans="1:7" x14ac:dyDescent="0.3">
      <c r="A385">
        <v>383</v>
      </c>
      <c r="B385">
        <v>2019</v>
      </c>
      <c r="C385">
        <v>3</v>
      </c>
      <c r="D385" t="s">
        <v>484</v>
      </c>
      <c r="E385" s="1">
        <v>29390706878.122398</v>
      </c>
      <c r="F385">
        <v>24.703293102410399</v>
      </c>
      <c r="G385" t="s">
        <v>462</v>
      </c>
    </row>
    <row r="386" spans="1:7" x14ac:dyDescent="0.3">
      <c r="A386">
        <v>384</v>
      </c>
      <c r="B386">
        <v>2019</v>
      </c>
      <c r="C386">
        <v>3</v>
      </c>
      <c r="D386" t="s">
        <v>486</v>
      </c>
      <c r="E386" s="1">
        <v>3019664936.98875</v>
      </c>
      <c r="F386">
        <v>30.921350326783401</v>
      </c>
      <c r="G386" t="s">
        <v>462</v>
      </c>
    </row>
    <row r="387" spans="1:7" x14ac:dyDescent="0.3">
      <c r="A387">
        <v>385</v>
      </c>
      <c r="B387">
        <v>2019</v>
      </c>
      <c r="C387">
        <v>3</v>
      </c>
      <c r="D387" t="s">
        <v>488</v>
      </c>
      <c r="E387" s="1">
        <v>2351507817.33464</v>
      </c>
      <c r="F387">
        <v>24.107268594588898</v>
      </c>
      <c r="G387" t="s">
        <v>462</v>
      </c>
    </row>
    <row r="388" spans="1:7" x14ac:dyDescent="0.3">
      <c r="A388">
        <v>386</v>
      </c>
      <c r="B388">
        <v>2019</v>
      </c>
      <c r="C388">
        <v>3</v>
      </c>
      <c r="D388" t="s">
        <v>490</v>
      </c>
      <c r="E388" s="1">
        <v>1089984379.1817701</v>
      </c>
      <c r="F388">
        <v>21.5081222122149</v>
      </c>
      <c r="G388" t="s">
        <v>462</v>
      </c>
    </row>
    <row r="389" spans="1:7" x14ac:dyDescent="0.3">
      <c r="A389">
        <v>387</v>
      </c>
      <c r="B389">
        <v>2019</v>
      </c>
      <c r="C389">
        <v>3</v>
      </c>
      <c r="D389" t="s">
        <v>492</v>
      </c>
      <c r="E389" s="1">
        <v>1251699218.10427</v>
      </c>
      <c r="F389">
        <v>22.532934755142801</v>
      </c>
      <c r="G389" t="s">
        <v>462</v>
      </c>
    </row>
    <row r="390" spans="1:7" x14ac:dyDescent="0.3">
      <c r="A390">
        <v>388</v>
      </c>
      <c r="B390">
        <v>2019</v>
      </c>
      <c r="C390">
        <v>3</v>
      </c>
      <c r="D390" t="s">
        <v>493</v>
      </c>
      <c r="E390" s="1">
        <v>484114621.14210999</v>
      </c>
      <c r="F390">
        <v>24.861831682996499</v>
      </c>
      <c r="G390" t="s">
        <v>462</v>
      </c>
    </row>
    <row r="391" spans="1:7" x14ac:dyDescent="0.3">
      <c r="A391">
        <v>389</v>
      </c>
      <c r="B391">
        <v>2019</v>
      </c>
      <c r="C391">
        <v>3</v>
      </c>
      <c r="D391" t="s">
        <v>494</v>
      </c>
      <c r="E391" s="1">
        <v>1644814688.40587</v>
      </c>
      <c r="F391">
        <v>28.082112960348201</v>
      </c>
      <c r="G391" t="s">
        <v>462</v>
      </c>
    </row>
    <row r="392" spans="1:7" x14ac:dyDescent="0.3">
      <c r="A392">
        <v>390</v>
      </c>
      <c r="B392">
        <v>2019</v>
      </c>
      <c r="C392">
        <v>4</v>
      </c>
      <c r="D392" t="s">
        <v>461</v>
      </c>
      <c r="E392" s="1">
        <v>6656579793.6365604</v>
      </c>
      <c r="F392">
        <v>62.046368822332298</v>
      </c>
      <c r="G392" t="s">
        <v>462</v>
      </c>
    </row>
    <row r="393" spans="1:7" x14ac:dyDescent="0.3">
      <c r="A393">
        <v>391</v>
      </c>
      <c r="B393">
        <v>2019</v>
      </c>
      <c r="C393">
        <v>4</v>
      </c>
      <c r="D393" t="s">
        <v>463</v>
      </c>
      <c r="E393" s="1">
        <v>22453044741.655602</v>
      </c>
      <c r="F393">
        <v>83.471030635251495</v>
      </c>
      <c r="G393" t="s">
        <v>462</v>
      </c>
    </row>
    <row r="394" spans="1:7" x14ac:dyDescent="0.3">
      <c r="A394">
        <v>392</v>
      </c>
      <c r="B394">
        <v>2019</v>
      </c>
      <c r="C394">
        <v>4</v>
      </c>
      <c r="D394" t="s">
        <v>464</v>
      </c>
      <c r="E394" s="1">
        <v>3355455783.8830199</v>
      </c>
      <c r="F394">
        <v>56.514799240346797</v>
      </c>
      <c r="G394" t="s">
        <v>462</v>
      </c>
    </row>
    <row r="395" spans="1:7" x14ac:dyDescent="0.3">
      <c r="A395">
        <v>393</v>
      </c>
      <c r="B395">
        <v>2019</v>
      </c>
      <c r="C395">
        <v>4</v>
      </c>
      <c r="D395" t="s">
        <v>465</v>
      </c>
      <c r="E395" s="1">
        <v>27218095239.4039</v>
      </c>
      <c r="F395">
        <v>66.227563528047995</v>
      </c>
      <c r="G395" t="s">
        <v>462</v>
      </c>
    </row>
    <row r="396" spans="1:7" x14ac:dyDescent="0.3">
      <c r="A396">
        <v>394</v>
      </c>
      <c r="B396">
        <v>2019</v>
      </c>
      <c r="C396">
        <v>4</v>
      </c>
      <c r="D396" t="s">
        <v>466</v>
      </c>
      <c r="E396" s="1">
        <v>29429244026.125599</v>
      </c>
      <c r="F396">
        <v>69.662113688350004</v>
      </c>
      <c r="G396" t="s">
        <v>462</v>
      </c>
    </row>
    <row r="397" spans="1:7" x14ac:dyDescent="0.3">
      <c r="A397">
        <v>395</v>
      </c>
      <c r="B397">
        <v>2019</v>
      </c>
      <c r="C397">
        <v>4</v>
      </c>
      <c r="D397" t="s">
        <v>467</v>
      </c>
      <c r="E397" s="1">
        <v>25314563230.447399</v>
      </c>
      <c r="F397">
        <v>82.792988930643602</v>
      </c>
      <c r="G397" t="s">
        <v>462</v>
      </c>
    </row>
    <row r="398" spans="1:7" x14ac:dyDescent="0.3">
      <c r="A398">
        <v>396</v>
      </c>
      <c r="B398">
        <v>2019</v>
      </c>
      <c r="C398">
        <v>4</v>
      </c>
      <c r="D398" t="s">
        <v>468</v>
      </c>
      <c r="E398" s="1">
        <v>2269416535.0559802</v>
      </c>
      <c r="F398">
        <v>101.91326210407</v>
      </c>
      <c r="G398" t="s">
        <v>462</v>
      </c>
    </row>
    <row r="399" spans="1:7" x14ac:dyDescent="0.3">
      <c r="A399">
        <v>397</v>
      </c>
      <c r="B399">
        <v>2019</v>
      </c>
      <c r="C399">
        <v>4</v>
      </c>
      <c r="D399" t="s">
        <v>469</v>
      </c>
      <c r="E399" s="1">
        <v>8215352275.2908001</v>
      </c>
      <c r="F399">
        <v>80.396185245792907</v>
      </c>
      <c r="G399" t="s">
        <v>462</v>
      </c>
    </row>
    <row r="400" spans="1:7" x14ac:dyDescent="0.3">
      <c r="A400">
        <v>398</v>
      </c>
      <c r="B400">
        <v>2019</v>
      </c>
      <c r="C400">
        <v>4</v>
      </c>
      <c r="D400" t="s">
        <v>470</v>
      </c>
      <c r="E400" s="1">
        <v>1891682421.3991001</v>
      </c>
      <c r="F400">
        <v>91.832199552383301</v>
      </c>
      <c r="G400" t="s">
        <v>462</v>
      </c>
    </row>
    <row r="401" spans="1:7" x14ac:dyDescent="0.3">
      <c r="A401">
        <v>399</v>
      </c>
      <c r="B401">
        <v>2019</v>
      </c>
      <c r="C401">
        <v>4</v>
      </c>
      <c r="D401" t="s">
        <v>471</v>
      </c>
      <c r="E401" s="1">
        <v>1274623984.5311</v>
      </c>
      <c r="F401">
        <v>70.405790029994506</v>
      </c>
      <c r="G401" t="s">
        <v>462</v>
      </c>
    </row>
    <row r="402" spans="1:7" x14ac:dyDescent="0.3">
      <c r="A402">
        <v>400</v>
      </c>
      <c r="B402">
        <v>2019</v>
      </c>
      <c r="C402">
        <v>4</v>
      </c>
      <c r="D402" t="s">
        <v>472</v>
      </c>
      <c r="E402" s="1">
        <v>1292373019.9695799</v>
      </c>
      <c r="F402">
        <v>100.32095953165999</v>
      </c>
      <c r="G402" t="s">
        <v>462</v>
      </c>
    </row>
    <row r="403" spans="1:7" x14ac:dyDescent="0.3">
      <c r="A403">
        <v>401</v>
      </c>
      <c r="B403">
        <v>2019</v>
      </c>
      <c r="C403">
        <v>4</v>
      </c>
      <c r="D403" t="s">
        <v>473</v>
      </c>
      <c r="E403" s="1">
        <v>519932261.79277802</v>
      </c>
      <c r="F403">
        <v>84.161016559906798</v>
      </c>
      <c r="G403" t="s">
        <v>462</v>
      </c>
    </row>
    <row r="404" spans="1:7" x14ac:dyDescent="0.3">
      <c r="A404">
        <v>402</v>
      </c>
      <c r="B404">
        <v>2019</v>
      </c>
      <c r="C404">
        <v>4</v>
      </c>
      <c r="D404" t="s">
        <v>474</v>
      </c>
      <c r="E404" s="1">
        <v>676923699.23607099</v>
      </c>
      <c r="F404">
        <v>94.019768294464299</v>
      </c>
      <c r="G404" t="s">
        <v>462</v>
      </c>
    </row>
    <row r="405" spans="1:7" x14ac:dyDescent="0.3">
      <c r="A405">
        <v>403</v>
      </c>
      <c r="B405">
        <v>2019</v>
      </c>
      <c r="C405">
        <v>4</v>
      </c>
      <c r="D405" t="s">
        <v>475</v>
      </c>
      <c r="E405" s="1">
        <v>18040480032.521301</v>
      </c>
      <c r="F405">
        <v>75.031961689369197</v>
      </c>
      <c r="G405" t="s">
        <v>462</v>
      </c>
    </row>
    <row r="406" spans="1:7" x14ac:dyDescent="0.3">
      <c r="A406">
        <v>404</v>
      </c>
      <c r="B406">
        <v>2019</v>
      </c>
      <c r="C406">
        <v>4</v>
      </c>
      <c r="D406" t="s">
        <v>476</v>
      </c>
      <c r="E406" s="1">
        <v>18521642702.305599</v>
      </c>
      <c r="F406">
        <v>58.194842053530003</v>
      </c>
      <c r="G406" t="s">
        <v>462</v>
      </c>
    </row>
    <row r="407" spans="1:7" x14ac:dyDescent="0.3">
      <c r="A407">
        <v>405</v>
      </c>
      <c r="B407">
        <v>2019</v>
      </c>
      <c r="C407">
        <v>4</v>
      </c>
      <c r="D407" t="s">
        <v>477</v>
      </c>
      <c r="E407" s="1">
        <v>2249615854.0671401</v>
      </c>
      <c r="F407">
        <v>115.685586737074</v>
      </c>
      <c r="G407" t="s">
        <v>462</v>
      </c>
    </row>
    <row r="408" spans="1:7" x14ac:dyDescent="0.3">
      <c r="A408">
        <v>406</v>
      </c>
      <c r="B408">
        <v>2019</v>
      </c>
      <c r="C408">
        <v>4</v>
      </c>
      <c r="D408" t="s">
        <v>479</v>
      </c>
      <c r="E408" s="1">
        <v>1243396803.7176001</v>
      </c>
      <c r="F408">
        <v>133.75545928154301</v>
      </c>
      <c r="G408" t="s">
        <v>462</v>
      </c>
    </row>
    <row r="409" spans="1:7" x14ac:dyDescent="0.3">
      <c r="A409">
        <v>407</v>
      </c>
      <c r="B409">
        <v>2019</v>
      </c>
      <c r="C409">
        <v>4</v>
      </c>
      <c r="D409" t="s">
        <v>480</v>
      </c>
      <c r="E409" s="1">
        <v>451818671.09306198</v>
      </c>
      <c r="F409">
        <v>134.35896089629099</v>
      </c>
      <c r="G409" t="s">
        <v>462</v>
      </c>
    </row>
    <row r="410" spans="1:7" x14ac:dyDescent="0.3">
      <c r="A410">
        <v>408</v>
      </c>
      <c r="B410">
        <v>2019</v>
      </c>
      <c r="C410">
        <v>4</v>
      </c>
      <c r="D410" t="s">
        <v>482</v>
      </c>
      <c r="E410" s="1">
        <v>269695495.99606502</v>
      </c>
      <c r="F410">
        <v>128.91564880632799</v>
      </c>
      <c r="G410" t="s">
        <v>462</v>
      </c>
    </row>
    <row r="411" spans="1:7" x14ac:dyDescent="0.3">
      <c r="A411">
        <v>409</v>
      </c>
      <c r="B411">
        <v>2019</v>
      </c>
      <c r="C411">
        <v>4</v>
      </c>
      <c r="D411" t="s">
        <v>484</v>
      </c>
      <c r="E411" s="1">
        <v>29390706878.122398</v>
      </c>
      <c r="F411">
        <v>65.607324133695201</v>
      </c>
      <c r="G411" t="s">
        <v>462</v>
      </c>
    </row>
    <row r="412" spans="1:7" x14ac:dyDescent="0.3">
      <c r="A412">
        <v>410</v>
      </c>
      <c r="B412">
        <v>2019</v>
      </c>
      <c r="C412">
        <v>4</v>
      </c>
      <c r="D412" t="s">
        <v>486</v>
      </c>
      <c r="E412" s="1">
        <v>3019664936.98875</v>
      </c>
      <c r="F412">
        <v>98.939184235666502</v>
      </c>
      <c r="G412" t="s">
        <v>462</v>
      </c>
    </row>
    <row r="413" spans="1:7" x14ac:dyDescent="0.3">
      <c r="A413">
        <v>411</v>
      </c>
      <c r="B413">
        <v>2019</v>
      </c>
      <c r="C413">
        <v>4</v>
      </c>
      <c r="D413" t="s">
        <v>488</v>
      </c>
      <c r="E413" s="1">
        <v>2351507817.33464</v>
      </c>
      <c r="F413">
        <v>74.228091857912105</v>
      </c>
      <c r="G413" t="s">
        <v>462</v>
      </c>
    </row>
    <row r="414" spans="1:7" x14ac:dyDescent="0.3">
      <c r="A414">
        <v>412</v>
      </c>
      <c r="B414">
        <v>2019</v>
      </c>
      <c r="C414">
        <v>4</v>
      </c>
      <c r="D414" t="s">
        <v>490</v>
      </c>
      <c r="E414" s="1">
        <v>1089984379.1817701</v>
      </c>
      <c r="F414">
        <v>72.892686943072306</v>
      </c>
      <c r="G414" t="s">
        <v>462</v>
      </c>
    </row>
    <row r="415" spans="1:7" x14ac:dyDescent="0.3">
      <c r="A415">
        <v>413</v>
      </c>
      <c r="B415">
        <v>2019</v>
      </c>
      <c r="C415">
        <v>4</v>
      </c>
      <c r="D415" t="s">
        <v>492</v>
      </c>
      <c r="E415" s="1">
        <v>1251699218.10427</v>
      </c>
      <c r="F415">
        <v>93.750419448820793</v>
      </c>
      <c r="G415" t="s">
        <v>462</v>
      </c>
    </row>
    <row r="416" spans="1:7" x14ac:dyDescent="0.3">
      <c r="A416">
        <v>414</v>
      </c>
      <c r="B416">
        <v>2019</v>
      </c>
      <c r="C416">
        <v>4</v>
      </c>
      <c r="D416" t="s">
        <v>493</v>
      </c>
      <c r="E416" s="1">
        <v>484114621.14210999</v>
      </c>
      <c r="F416">
        <v>101.4392065845</v>
      </c>
      <c r="G416" t="s">
        <v>462</v>
      </c>
    </row>
    <row r="417" spans="1:7" x14ac:dyDescent="0.3">
      <c r="A417">
        <v>415</v>
      </c>
      <c r="B417">
        <v>2019</v>
      </c>
      <c r="C417">
        <v>4</v>
      </c>
      <c r="D417" t="s">
        <v>494</v>
      </c>
      <c r="E417" s="1">
        <v>1644814688.40587</v>
      </c>
      <c r="F417">
        <v>116.182668790493</v>
      </c>
      <c r="G417" t="s">
        <v>462</v>
      </c>
    </row>
    <row r="418" spans="1:7" x14ac:dyDescent="0.3">
      <c r="A418">
        <v>416</v>
      </c>
      <c r="B418">
        <v>2019</v>
      </c>
      <c r="C418">
        <v>5</v>
      </c>
      <c r="D418" t="s">
        <v>461</v>
      </c>
      <c r="E418" s="1">
        <v>6656579793.6365604</v>
      </c>
      <c r="F418">
        <v>65.595324831307394</v>
      </c>
      <c r="G418" t="s">
        <v>462</v>
      </c>
    </row>
    <row r="419" spans="1:7" x14ac:dyDescent="0.3">
      <c r="A419">
        <v>417</v>
      </c>
      <c r="B419">
        <v>2019</v>
      </c>
      <c r="C419">
        <v>5</v>
      </c>
      <c r="D419" t="s">
        <v>463</v>
      </c>
      <c r="E419" s="1">
        <v>22453044741.655602</v>
      </c>
      <c r="F419">
        <v>48.188759463879599</v>
      </c>
      <c r="G419" t="s">
        <v>462</v>
      </c>
    </row>
    <row r="420" spans="1:7" x14ac:dyDescent="0.3">
      <c r="A420">
        <v>418</v>
      </c>
      <c r="B420">
        <v>2019</v>
      </c>
      <c r="C420">
        <v>5</v>
      </c>
      <c r="D420" t="s">
        <v>464</v>
      </c>
      <c r="E420" s="1">
        <v>3355455783.8830199</v>
      </c>
      <c r="F420">
        <v>52.8663909042453</v>
      </c>
      <c r="G420" t="s">
        <v>462</v>
      </c>
    </row>
    <row r="421" spans="1:7" x14ac:dyDescent="0.3">
      <c r="A421">
        <v>419</v>
      </c>
      <c r="B421">
        <v>2019</v>
      </c>
      <c r="C421">
        <v>5</v>
      </c>
      <c r="D421" t="s">
        <v>465</v>
      </c>
      <c r="E421" s="1">
        <v>27218095239.4039</v>
      </c>
      <c r="F421">
        <v>38.719339262754602</v>
      </c>
      <c r="G421" t="s">
        <v>462</v>
      </c>
    </row>
    <row r="422" spans="1:7" x14ac:dyDescent="0.3">
      <c r="A422">
        <v>420</v>
      </c>
      <c r="B422">
        <v>2019</v>
      </c>
      <c r="C422">
        <v>5</v>
      </c>
      <c r="D422" t="s">
        <v>466</v>
      </c>
      <c r="E422" s="1">
        <v>29429244026.125599</v>
      </c>
      <c r="F422">
        <v>18.873187679200001</v>
      </c>
      <c r="G422" t="s">
        <v>462</v>
      </c>
    </row>
    <row r="423" spans="1:7" x14ac:dyDescent="0.3">
      <c r="A423">
        <v>421</v>
      </c>
      <c r="B423">
        <v>2019</v>
      </c>
      <c r="C423">
        <v>5</v>
      </c>
      <c r="D423" t="s">
        <v>467</v>
      </c>
      <c r="E423" s="1">
        <v>25314563230.447399</v>
      </c>
      <c r="F423">
        <v>37.498218231184502</v>
      </c>
      <c r="G423" t="s">
        <v>462</v>
      </c>
    </row>
    <row r="424" spans="1:7" x14ac:dyDescent="0.3">
      <c r="A424">
        <v>422</v>
      </c>
      <c r="B424">
        <v>2019</v>
      </c>
      <c r="C424">
        <v>5</v>
      </c>
      <c r="D424" t="s">
        <v>468</v>
      </c>
      <c r="E424" s="1">
        <v>2269416535.0559802</v>
      </c>
      <c r="F424">
        <v>58.534100112028</v>
      </c>
      <c r="G424" t="s">
        <v>462</v>
      </c>
    </row>
    <row r="425" spans="1:7" x14ac:dyDescent="0.3">
      <c r="A425">
        <v>423</v>
      </c>
      <c r="B425">
        <v>2019</v>
      </c>
      <c r="C425">
        <v>5</v>
      </c>
      <c r="D425" t="s">
        <v>469</v>
      </c>
      <c r="E425" s="1">
        <v>8215352275.2908001</v>
      </c>
      <c r="F425">
        <v>30.3372684827382</v>
      </c>
      <c r="G425" t="s">
        <v>462</v>
      </c>
    </row>
    <row r="426" spans="1:7" x14ac:dyDescent="0.3">
      <c r="A426">
        <v>424</v>
      </c>
      <c r="B426">
        <v>2019</v>
      </c>
      <c r="C426">
        <v>5</v>
      </c>
      <c r="D426" t="s">
        <v>470</v>
      </c>
      <c r="E426" s="1">
        <v>1891682421.3991001</v>
      </c>
      <c r="F426">
        <v>32.122504602644298</v>
      </c>
      <c r="G426" t="s">
        <v>462</v>
      </c>
    </row>
    <row r="427" spans="1:7" x14ac:dyDescent="0.3">
      <c r="A427">
        <v>425</v>
      </c>
      <c r="B427">
        <v>2019</v>
      </c>
      <c r="C427">
        <v>5</v>
      </c>
      <c r="D427" t="s">
        <v>471</v>
      </c>
      <c r="E427" s="1">
        <v>1274623984.5311</v>
      </c>
      <c r="F427">
        <v>38.048409807110502</v>
      </c>
      <c r="G427" t="s">
        <v>462</v>
      </c>
    </row>
    <row r="428" spans="1:7" x14ac:dyDescent="0.3">
      <c r="A428">
        <v>426</v>
      </c>
      <c r="B428">
        <v>2019</v>
      </c>
      <c r="C428">
        <v>5</v>
      </c>
      <c r="D428" t="s">
        <v>472</v>
      </c>
      <c r="E428" s="1">
        <v>1292373019.9695799</v>
      </c>
      <c r="F428">
        <v>53.8405489541314</v>
      </c>
      <c r="G428" t="s">
        <v>462</v>
      </c>
    </row>
    <row r="429" spans="1:7" x14ac:dyDescent="0.3">
      <c r="A429">
        <v>427</v>
      </c>
      <c r="B429">
        <v>2019</v>
      </c>
      <c r="C429">
        <v>5</v>
      </c>
      <c r="D429" t="s">
        <v>473</v>
      </c>
      <c r="E429" s="1">
        <v>519932261.79277802</v>
      </c>
      <c r="F429">
        <v>58.879968362018303</v>
      </c>
      <c r="G429" t="s">
        <v>462</v>
      </c>
    </row>
    <row r="430" spans="1:7" x14ac:dyDescent="0.3">
      <c r="A430">
        <v>428</v>
      </c>
      <c r="B430">
        <v>2019</v>
      </c>
      <c r="C430">
        <v>5</v>
      </c>
      <c r="D430" t="s">
        <v>474</v>
      </c>
      <c r="E430" s="1">
        <v>676923699.23607099</v>
      </c>
      <c r="F430">
        <v>73.839452566164994</v>
      </c>
      <c r="G430" t="s">
        <v>462</v>
      </c>
    </row>
    <row r="431" spans="1:7" x14ac:dyDescent="0.3">
      <c r="A431">
        <v>429</v>
      </c>
      <c r="B431">
        <v>2019</v>
      </c>
      <c r="C431">
        <v>5</v>
      </c>
      <c r="D431" t="s">
        <v>475</v>
      </c>
      <c r="E431" s="1">
        <v>18040480032.521301</v>
      </c>
      <c r="F431">
        <v>10.2073980782547</v>
      </c>
      <c r="G431" t="s">
        <v>462</v>
      </c>
    </row>
    <row r="432" spans="1:7" x14ac:dyDescent="0.3">
      <c r="A432">
        <v>430</v>
      </c>
      <c r="B432">
        <v>2019</v>
      </c>
      <c r="C432">
        <v>5</v>
      </c>
      <c r="D432" t="s">
        <v>476</v>
      </c>
      <c r="E432" s="1">
        <v>18521642702.305599</v>
      </c>
      <c r="F432">
        <v>10.481161174053099</v>
      </c>
      <c r="G432" t="s">
        <v>462</v>
      </c>
    </row>
    <row r="433" spans="1:7" x14ac:dyDescent="0.3">
      <c r="A433">
        <v>431</v>
      </c>
      <c r="B433">
        <v>2019</v>
      </c>
      <c r="C433">
        <v>5</v>
      </c>
      <c r="D433" t="s">
        <v>477</v>
      </c>
      <c r="E433" s="1">
        <v>2249615854.0671401</v>
      </c>
      <c r="F433">
        <v>56.643015697068797</v>
      </c>
      <c r="G433" t="s">
        <v>462</v>
      </c>
    </row>
    <row r="434" spans="1:7" x14ac:dyDescent="0.3">
      <c r="A434">
        <v>432</v>
      </c>
      <c r="B434">
        <v>2019</v>
      </c>
      <c r="C434">
        <v>5</v>
      </c>
      <c r="D434" t="s">
        <v>479</v>
      </c>
      <c r="E434" s="1">
        <v>1243396803.7176001</v>
      </c>
      <c r="F434">
        <v>117.765665206302</v>
      </c>
      <c r="G434" t="s">
        <v>462</v>
      </c>
    </row>
    <row r="435" spans="1:7" x14ac:dyDescent="0.3">
      <c r="A435">
        <v>433</v>
      </c>
      <c r="B435">
        <v>2019</v>
      </c>
      <c r="C435">
        <v>5</v>
      </c>
      <c r="D435" t="s">
        <v>480</v>
      </c>
      <c r="E435" s="1">
        <v>451818671.09306198</v>
      </c>
      <c r="F435">
        <v>105.128240726662</v>
      </c>
      <c r="G435" t="s">
        <v>462</v>
      </c>
    </row>
    <row r="436" spans="1:7" x14ac:dyDescent="0.3">
      <c r="A436">
        <v>434</v>
      </c>
      <c r="B436">
        <v>2019</v>
      </c>
      <c r="C436">
        <v>5</v>
      </c>
      <c r="D436" t="s">
        <v>482</v>
      </c>
      <c r="E436" s="1">
        <v>269695495.99606502</v>
      </c>
      <c r="F436">
        <v>110.100988600854</v>
      </c>
      <c r="G436" t="s">
        <v>462</v>
      </c>
    </row>
    <row r="437" spans="1:7" x14ac:dyDescent="0.3">
      <c r="A437">
        <v>435</v>
      </c>
      <c r="B437">
        <v>2019</v>
      </c>
      <c r="C437">
        <v>5</v>
      </c>
      <c r="D437" t="s">
        <v>484</v>
      </c>
      <c r="E437" s="1">
        <v>29390706878.122398</v>
      </c>
      <c r="F437">
        <v>9.3906288353789105</v>
      </c>
      <c r="G437" t="s">
        <v>462</v>
      </c>
    </row>
    <row r="438" spans="1:7" x14ac:dyDescent="0.3">
      <c r="A438">
        <v>436</v>
      </c>
      <c r="B438">
        <v>2019</v>
      </c>
      <c r="C438">
        <v>5</v>
      </c>
      <c r="D438" t="s">
        <v>486</v>
      </c>
      <c r="E438" s="1">
        <v>3019664936.98875</v>
      </c>
      <c r="F438">
        <v>52.8946498346643</v>
      </c>
      <c r="G438" t="s">
        <v>462</v>
      </c>
    </row>
    <row r="439" spans="1:7" x14ac:dyDescent="0.3">
      <c r="A439">
        <v>437</v>
      </c>
      <c r="B439">
        <v>2019</v>
      </c>
      <c r="C439">
        <v>5</v>
      </c>
      <c r="D439" t="s">
        <v>488</v>
      </c>
      <c r="E439" s="1">
        <v>2351507817.33464</v>
      </c>
      <c r="F439">
        <v>53.975632224921398</v>
      </c>
      <c r="G439" t="s">
        <v>462</v>
      </c>
    </row>
    <row r="440" spans="1:7" x14ac:dyDescent="0.3">
      <c r="A440">
        <v>438</v>
      </c>
      <c r="B440">
        <v>2019</v>
      </c>
      <c r="C440">
        <v>5</v>
      </c>
      <c r="D440" t="s">
        <v>490</v>
      </c>
      <c r="E440" s="1">
        <v>1089984379.1817701</v>
      </c>
      <c r="F440">
        <v>49.604761137046403</v>
      </c>
      <c r="G440" t="s">
        <v>462</v>
      </c>
    </row>
    <row r="441" spans="1:7" x14ac:dyDescent="0.3">
      <c r="A441">
        <v>439</v>
      </c>
      <c r="B441">
        <v>2019</v>
      </c>
      <c r="C441">
        <v>5</v>
      </c>
      <c r="D441" t="s">
        <v>492</v>
      </c>
      <c r="E441" s="1">
        <v>1251699218.10427</v>
      </c>
      <c r="F441">
        <v>62.705739001221502</v>
      </c>
      <c r="G441" t="s">
        <v>462</v>
      </c>
    </row>
    <row r="442" spans="1:7" x14ac:dyDescent="0.3">
      <c r="A442">
        <v>440</v>
      </c>
      <c r="B442">
        <v>2019</v>
      </c>
      <c r="C442">
        <v>5</v>
      </c>
      <c r="D442" t="s">
        <v>493</v>
      </c>
      <c r="E442" s="1">
        <v>484114621.14210999</v>
      </c>
      <c r="F442">
        <v>67.936612784174599</v>
      </c>
      <c r="G442" t="s">
        <v>462</v>
      </c>
    </row>
    <row r="443" spans="1:7" x14ac:dyDescent="0.3">
      <c r="A443">
        <v>441</v>
      </c>
      <c r="B443">
        <v>2019</v>
      </c>
      <c r="C443">
        <v>5</v>
      </c>
      <c r="D443" t="s">
        <v>494</v>
      </c>
      <c r="E443" s="1">
        <v>1644814688.40587</v>
      </c>
      <c r="F443">
        <v>113.38560749187199</v>
      </c>
      <c r="G443" t="s">
        <v>462</v>
      </c>
    </row>
    <row r="444" spans="1:7" x14ac:dyDescent="0.3">
      <c r="A444">
        <v>442</v>
      </c>
      <c r="B444">
        <v>2019</v>
      </c>
      <c r="C444">
        <v>6</v>
      </c>
      <c r="D444" t="s">
        <v>461</v>
      </c>
      <c r="E444" s="1">
        <v>6656579793.6365604</v>
      </c>
      <c r="F444">
        <v>1.2162463762400799</v>
      </c>
      <c r="G444" t="s">
        <v>462</v>
      </c>
    </row>
    <row r="445" spans="1:7" x14ac:dyDescent="0.3">
      <c r="A445">
        <v>443</v>
      </c>
      <c r="B445">
        <v>2019</v>
      </c>
      <c r="C445">
        <v>6</v>
      </c>
      <c r="D445" t="s">
        <v>463</v>
      </c>
      <c r="E445" s="1">
        <v>22453044741.655602</v>
      </c>
      <c r="F445">
        <v>0.97825581680620699</v>
      </c>
      <c r="G445" t="s">
        <v>462</v>
      </c>
    </row>
    <row r="446" spans="1:7" x14ac:dyDescent="0.3">
      <c r="A446">
        <v>444</v>
      </c>
      <c r="B446">
        <v>2019</v>
      </c>
      <c r="C446">
        <v>6</v>
      </c>
      <c r="D446" t="s">
        <v>464</v>
      </c>
      <c r="E446" s="1">
        <v>3355455783.8830199</v>
      </c>
      <c r="F446">
        <v>0.34427864146243198</v>
      </c>
      <c r="G446" t="s">
        <v>462</v>
      </c>
    </row>
    <row r="447" spans="1:7" x14ac:dyDescent="0.3">
      <c r="A447">
        <v>445</v>
      </c>
      <c r="B447">
        <v>2019</v>
      </c>
      <c r="C447">
        <v>6</v>
      </c>
      <c r="D447" t="s">
        <v>465</v>
      </c>
      <c r="E447" s="1">
        <v>27218095239.4039</v>
      </c>
      <c r="F447">
        <v>0.39868317457643898</v>
      </c>
      <c r="G447" t="s">
        <v>462</v>
      </c>
    </row>
    <row r="448" spans="1:7" x14ac:dyDescent="0.3">
      <c r="A448">
        <v>446</v>
      </c>
      <c r="B448">
        <v>2019</v>
      </c>
      <c r="C448">
        <v>6</v>
      </c>
      <c r="D448" t="s">
        <v>466</v>
      </c>
      <c r="E448" s="1">
        <v>29429244026.125599</v>
      </c>
      <c r="F448">
        <v>1.8325196846715399</v>
      </c>
      <c r="G448" t="s">
        <v>462</v>
      </c>
    </row>
    <row r="449" spans="1:7" x14ac:dyDescent="0.3">
      <c r="A449">
        <v>447</v>
      </c>
      <c r="B449">
        <v>2019</v>
      </c>
      <c r="C449">
        <v>6</v>
      </c>
      <c r="D449" t="s">
        <v>467</v>
      </c>
      <c r="E449" s="1">
        <v>25314563230.447399</v>
      </c>
      <c r="F449">
        <v>0.68517047400676301</v>
      </c>
      <c r="G449" t="s">
        <v>462</v>
      </c>
    </row>
    <row r="450" spans="1:7" x14ac:dyDescent="0.3">
      <c r="A450">
        <v>448</v>
      </c>
      <c r="B450">
        <v>2019</v>
      </c>
      <c r="C450">
        <v>6</v>
      </c>
      <c r="D450" t="s">
        <v>468</v>
      </c>
      <c r="E450" s="1">
        <v>2269416535.0559802</v>
      </c>
      <c r="F450">
        <v>49.550832582261499</v>
      </c>
      <c r="G450" t="s">
        <v>462</v>
      </c>
    </row>
    <row r="451" spans="1:7" x14ac:dyDescent="0.3">
      <c r="A451">
        <v>449</v>
      </c>
      <c r="B451">
        <v>2019</v>
      </c>
      <c r="C451">
        <v>6</v>
      </c>
      <c r="D451" t="s">
        <v>469</v>
      </c>
      <c r="E451" s="1">
        <v>8215352275.2908001</v>
      </c>
      <c r="F451">
        <v>0.12977041921745999</v>
      </c>
      <c r="G451" t="s">
        <v>462</v>
      </c>
    </row>
    <row r="452" spans="1:7" x14ac:dyDescent="0.3">
      <c r="A452">
        <v>450</v>
      </c>
      <c r="B452">
        <v>2019</v>
      </c>
      <c r="C452">
        <v>6</v>
      </c>
      <c r="D452" t="s">
        <v>470</v>
      </c>
      <c r="E452" s="1">
        <v>1891682421.3991001</v>
      </c>
      <c r="F452">
        <v>29.665897392009299</v>
      </c>
      <c r="G452" t="s">
        <v>462</v>
      </c>
    </row>
    <row r="453" spans="1:7" x14ac:dyDescent="0.3">
      <c r="A453">
        <v>451</v>
      </c>
      <c r="B453">
        <v>2019</v>
      </c>
      <c r="C453">
        <v>6</v>
      </c>
      <c r="D453" t="s">
        <v>471</v>
      </c>
      <c r="E453" s="1">
        <v>1274623984.5311</v>
      </c>
      <c r="F453">
        <v>68.466015442060893</v>
      </c>
      <c r="G453" t="s">
        <v>462</v>
      </c>
    </row>
    <row r="454" spans="1:7" x14ac:dyDescent="0.3">
      <c r="A454">
        <v>452</v>
      </c>
      <c r="B454">
        <v>2019</v>
      </c>
      <c r="C454">
        <v>6</v>
      </c>
      <c r="D454" t="s">
        <v>472</v>
      </c>
      <c r="E454" s="1">
        <v>1292373019.9695799</v>
      </c>
      <c r="F454">
        <v>55.389009683635997</v>
      </c>
      <c r="G454" t="s">
        <v>462</v>
      </c>
    </row>
    <row r="455" spans="1:7" x14ac:dyDescent="0.3">
      <c r="A455">
        <v>453</v>
      </c>
      <c r="B455">
        <v>2019</v>
      </c>
      <c r="C455">
        <v>6</v>
      </c>
      <c r="D455" t="s">
        <v>473</v>
      </c>
      <c r="E455" s="1">
        <v>519932261.79277802</v>
      </c>
      <c r="F455">
        <v>83.7057785047095</v>
      </c>
      <c r="G455" t="s">
        <v>462</v>
      </c>
    </row>
    <row r="456" spans="1:7" x14ac:dyDescent="0.3">
      <c r="A456">
        <v>454</v>
      </c>
      <c r="B456">
        <v>2019</v>
      </c>
      <c r="C456">
        <v>6</v>
      </c>
      <c r="D456" t="s">
        <v>474</v>
      </c>
      <c r="E456" s="1">
        <v>676923699.23607099</v>
      </c>
      <c r="F456">
        <v>99.304901347288606</v>
      </c>
      <c r="G456" t="s">
        <v>462</v>
      </c>
    </row>
    <row r="457" spans="1:7" x14ac:dyDescent="0.3">
      <c r="A457">
        <v>455</v>
      </c>
      <c r="B457">
        <v>2019</v>
      </c>
      <c r="C457">
        <v>6</v>
      </c>
      <c r="D457" t="s">
        <v>475</v>
      </c>
      <c r="E457" s="1">
        <v>18040480032.521301</v>
      </c>
      <c r="F457">
        <v>1.29809324324403</v>
      </c>
      <c r="G457" t="s">
        <v>462</v>
      </c>
    </row>
    <row r="458" spans="1:7" x14ac:dyDescent="0.3">
      <c r="A458">
        <v>456</v>
      </c>
      <c r="B458">
        <v>2019</v>
      </c>
      <c r="C458">
        <v>6</v>
      </c>
      <c r="D458" t="s">
        <v>476</v>
      </c>
      <c r="E458" s="1">
        <v>18521642702.305599</v>
      </c>
      <c r="F458">
        <v>0.236728291037544</v>
      </c>
      <c r="G458" t="s">
        <v>462</v>
      </c>
    </row>
    <row r="459" spans="1:7" x14ac:dyDescent="0.3">
      <c r="A459">
        <v>457</v>
      </c>
      <c r="B459">
        <v>2019</v>
      </c>
      <c r="C459">
        <v>6</v>
      </c>
      <c r="D459" t="s">
        <v>477</v>
      </c>
      <c r="E459" s="1">
        <v>2249615854.0671401</v>
      </c>
      <c r="F459">
        <v>35.226878164692003</v>
      </c>
      <c r="G459" t="s">
        <v>462</v>
      </c>
    </row>
    <row r="460" spans="1:7" x14ac:dyDescent="0.3">
      <c r="A460">
        <v>458</v>
      </c>
      <c r="B460">
        <v>2019</v>
      </c>
      <c r="C460">
        <v>6</v>
      </c>
      <c r="D460" t="s">
        <v>479</v>
      </c>
      <c r="E460" s="1">
        <v>1243396803.7176001</v>
      </c>
      <c r="F460">
        <v>115.51207471926701</v>
      </c>
      <c r="G460" t="s">
        <v>462</v>
      </c>
    </row>
    <row r="461" spans="1:7" x14ac:dyDescent="0.3">
      <c r="A461">
        <v>459</v>
      </c>
      <c r="B461">
        <v>2019</v>
      </c>
      <c r="C461">
        <v>6</v>
      </c>
      <c r="D461" t="s">
        <v>480</v>
      </c>
      <c r="E461" s="1">
        <v>451818671.09306198</v>
      </c>
      <c r="F461">
        <v>115.26413690112</v>
      </c>
      <c r="G461" t="s">
        <v>462</v>
      </c>
    </row>
    <row r="462" spans="1:7" x14ac:dyDescent="0.3">
      <c r="A462">
        <v>460</v>
      </c>
      <c r="B462">
        <v>2019</v>
      </c>
      <c r="C462">
        <v>6</v>
      </c>
      <c r="D462" t="s">
        <v>482</v>
      </c>
      <c r="E462" s="1">
        <v>269695495.99606502</v>
      </c>
      <c r="F462">
        <v>92.120633384111301</v>
      </c>
      <c r="G462" t="s">
        <v>462</v>
      </c>
    </row>
    <row r="463" spans="1:7" x14ac:dyDescent="0.3">
      <c r="A463">
        <v>461</v>
      </c>
      <c r="B463">
        <v>2019</v>
      </c>
      <c r="C463">
        <v>6</v>
      </c>
      <c r="D463" t="s">
        <v>484</v>
      </c>
      <c r="E463" s="1">
        <v>29390706878.122398</v>
      </c>
      <c r="F463">
        <v>1.16399967031579</v>
      </c>
      <c r="G463" t="s">
        <v>462</v>
      </c>
    </row>
    <row r="464" spans="1:7" x14ac:dyDescent="0.3">
      <c r="A464">
        <v>462</v>
      </c>
      <c r="B464">
        <v>2019</v>
      </c>
      <c r="C464">
        <v>6</v>
      </c>
      <c r="D464" t="s">
        <v>486</v>
      </c>
      <c r="E464" s="1">
        <v>3019664936.98875</v>
      </c>
      <c r="F464">
        <v>44.991625132768903</v>
      </c>
      <c r="G464" t="s">
        <v>462</v>
      </c>
    </row>
    <row r="465" spans="1:7" x14ac:dyDescent="0.3">
      <c r="A465">
        <v>463</v>
      </c>
      <c r="B465">
        <v>2019</v>
      </c>
      <c r="C465">
        <v>6</v>
      </c>
      <c r="D465" t="s">
        <v>488</v>
      </c>
      <c r="E465" s="1">
        <v>2351507817.33464</v>
      </c>
      <c r="F465">
        <v>114.43260004554401</v>
      </c>
      <c r="G465" t="s">
        <v>462</v>
      </c>
    </row>
    <row r="466" spans="1:7" x14ac:dyDescent="0.3">
      <c r="A466">
        <v>464</v>
      </c>
      <c r="B466">
        <v>2019</v>
      </c>
      <c r="C466">
        <v>6</v>
      </c>
      <c r="D466" t="s">
        <v>490</v>
      </c>
      <c r="E466" s="1">
        <v>1089984379.1817701</v>
      </c>
      <c r="F466">
        <v>113.42219153906601</v>
      </c>
      <c r="G466" t="s">
        <v>462</v>
      </c>
    </row>
    <row r="467" spans="1:7" x14ac:dyDescent="0.3">
      <c r="A467">
        <v>465</v>
      </c>
      <c r="B467">
        <v>2019</v>
      </c>
      <c r="C467">
        <v>6</v>
      </c>
      <c r="D467" t="s">
        <v>492</v>
      </c>
      <c r="E467" s="1">
        <v>1251699218.10427</v>
      </c>
      <c r="F467">
        <v>138.340444987561</v>
      </c>
      <c r="G467" t="s">
        <v>462</v>
      </c>
    </row>
    <row r="468" spans="1:7" x14ac:dyDescent="0.3">
      <c r="A468">
        <v>466</v>
      </c>
      <c r="B468">
        <v>2019</v>
      </c>
      <c r="C468">
        <v>6</v>
      </c>
      <c r="D468" t="s">
        <v>493</v>
      </c>
      <c r="E468" s="1">
        <v>484114621.14210999</v>
      </c>
      <c r="F468">
        <v>123.74242729980401</v>
      </c>
      <c r="G468" t="s">
        <v>462</v>
      </c>
    </row>
    <row r="469" spans="1:7" x14ac:dyDescent="0.3">
      <c r="A469">
        <v>467</v>
      </c>
      <c r="B469">
        <v>2019</v>
      </c>
      <c r="C469">
        <v>6</v>
      </c>
      <c r="D469" t="s">
        <v>494</v>
      </c>
      <c r="E469" s="1">
        <v>1644814688.40587</v>
      </c>
      <c r="F469">
        <v>105.18720860796699</v>
      </c>
      <c r="G469" t="s">
        <v>462</v>
      </c>
    </row>
    <row r="470" spans="1:7" x14ac:dyDescent="0.3">
      <c r="A470">
        <v>468</v>
      </c>
      <c r="B470">
        <v>2019</v>
      </c>
      <c r="C470">
        <v>7</v>
      </c>
      <c r="D470" t="s">
        <v>461</v>
      </c>
      <c r="E470" s="1">
        <v>6656579793.6365604</v>
      </c>
      <c r="F470">
        <v>5.4519336357414501</v>
      </c>
      <c r="G470" t="s">
        <v>462</v>
      </c>
    </row>
    <row r="471" spans="1:7" x14ac:dyDescent="0.3">
      <c r="A471">
        <v>469</v>
      </c>
      <c r="B471">
        <v>2019</v>
      </c>
      <c r="C471">
        <v>7</v>
      </c>
      <c r="D471" t="s">
        <v>463</v>
      </c>
      <c r="E471" s="1">
        <v>22453044741.655602</v>
      </c>
      <c r="F471">
        <v>5.3925516254006096</v>
      </c>
      <c r="G471" t="s">
        <v>462</v>
      </c>
    </row>
    <row r="472" spans="1:7" x14ac:dyDescent="0.3">
      <c r="A472">
        <v>470</v>
      </c>
      <c r="B472">
        <v>2019</v>
      </c>
      <c r="C472">
        <v>7</v>
      </c>
      <c r="D472" t="s">
        <v>464</v>
      </c>
      <c r="E472" s="1">
        <v>3355455783.8830199</v>
      </c>
      <c r="F472">
        <v>4.1360782520091401</v>
      </c>
      <c r="G472" t="s">
        <v>462</v>
      </c>
    </row>
    <row r="473" spans="1:7" x14ac:dyDescent="0.3">
      <c r="A473">
        <v>471</v>
      </c>
      <c r="B473">
        <v>2019</v>
      </c>
      <c r="C473">
        <v>7</v>
      </c>
      <c r="D473" t="s">
        <v>465</v>
      </c>
      <c r="E473" s="1">
        <v>27218095239.4039</v>
      </c>
      <c r="F473">
        <v>3.6031120923467799</v>
      </c>
      <c r="G473" t="s">
        <v>462</v>
      </c>
    </row>
    <row r="474" spans="1:7" x14ac:dyDescent="0.3">
      <c r="A474">
        <v>472</v>
      </c>
      <c r="B474">
        <v>2019</v>
      </c>
      <c r="C474">
        <v>7</v>
      </c>
      <c r="D474" t="s">
        <v>466</v>
      </c>
      <c r="E474" s="1">
        <v>29429244026.125599</v>
      </c>
      <c r="F474">
        <v>1.84798272273929</v>
      </c>
      <c r="G474" t="s">
        <v>462</v>
      </c>
    </row>
    <row r="475" spans="1:7" x14ac:dyDescent="0.3">
      <c r="A475">
        <v>473</v>
      </c>
      <c r="B475">
        <v>2019</v>
      </c>
      <c r="C475">
        <v>7</v>
      </c>
      <c r="D475" t="s">
        <v>467</v>
      </c>
      <c r="E475" s="1">
        <v>25314563230.447399</v>
      </c>
      <c r="F475">
        <v>5.1101590122353198</v>
      </c>
      <c r="G475" t="s">
        <v>462</v>
      </c>
    </row>
    <row r="476" spans="1:7" x14ac:dyDescent="0.3">
      <c r="A476">
        <v>474</v>
      </c>
      <c r="B476">
        <v>2019</v>
      </c>
      <c r="C476">
        <v>7</v>
      </c>
      <c r="D476" t="s">
        <v>468</v>
      </c>
      <c r="E476" s="1">
        <v>2269416535.0559802</v>
      </c>
      <c r="F476">
        <v>20.478117783586999</v>
      </c>
      <c r="G476" t="s">
        <v>462</v>
      </c>
    </row>
    <row r="477" spans="1:7" x14ac:dyDescent="0.3">
      <c r="A477">
        <v>475</v>
      </c>
      <c r="B477">
        <v>2019</v>
      </c>
      <c r="C477">
        <v>7</v>
      </c>
      <c r="D477" t="s">
        <v>469</v>
      </c>
      <c r="E477" s="1">
        <v>8215352275.2908001</v>
      </c>
      <c r="F477">
        <v>5.3996269715968399</v>
      </c>
      <c r="G477" t="s">
        <v>462</v>
      </c>
    </row>
    <row r="478" spans="1:7" x14ac:dyDescent="0.3">
      <c r="A478">
        <v>476</v>
      </c>
      <c r="B478">
        <v>2019</v>
      </c>
      <c r="C478">
        <v>7</v>
      </c>
      <c r="D478" t="s">
        <v>470</v>
      </c>
      <c r="E478" s="1">
        <v>1891682421.3991001</v>
      </c>
      <c r="F478">
        <v>9.5919089936513799</v>
      </c>
      <c r="G478" t="s">
        <v>462</v>
      </c>
    </row>
    <row r="479" spans="1:7" x14ac:dyDescent="0.3">
      <c r="A479">
        <v>477</v>
      </c>
      <c r="B479">
        <v>2019</v>
      </c>
      <c r="C479">
        <v>7</v>
      </c>
      <c r="D479" t="s">
        <v>471</v>
      </c>
      <c r="E479" s="1">
        <v>1274623984.5311</v>
      </c>
      <c r="F479">
        <v>29.296515598993899</v>
      </c>
      <c r="G479" t="s">
        <v>462</v>
      </c>
    </row>
    <row r="480" spans="1:7" x14ac:dyDescent="0.3">
      <c r="A480">
        <v>478</v>
      </c>
      <c r="B480">
        <v>2019</v>
      </c>
      <c r="C480">
        <v>7</v>
      </c>
      <c r="D480" t="s">
        <v>472</v>
      </c>
      <c r="E480" s="1">
        <v>1292373019.9695799</v>
      </c>
      <c r="F480">
        <v>15.950311769258599</v>
      </c>
      <c r="G480" t="s">
        <v>462</v>
      </c>
    </row>
    <row r="481" spans="1:7" x14ac:dyDescent="0.3">
      <c r="A481">
        <v>479</v>
      </c>
      <c r="B481">
        <v>2019</v>
      </c>
      <c r="C481">
        <v>7</v>
      </c>
      <c r="D481" t="s">
        <v>473</v>
      </c>
      <c r="E481" s="1">
        <v>519932261.79277802</v>
      </c>
      <c r="F481">
        <v>60.058159472853198</v>
      </c>
      <c r="G481" t="s">
        <v>462</v>
      </c>
    </row>
    <row r="482" spans="1:7" x14ac:dyDescent="0.3">
      <c r="A482">
        <v>480</v>
      </c>
      <c r="B482">
        <v>2019</v>
      </c>
      <c r="C482">
        <v>7</v>
      </c>
      <c r="D482" t="s">
        <v>474</v>
      </c>
      <c r="E482" s="1">
        <v>676923699.23607099</v>
      </c>
      <c r="F482">
        <v>74.820073963039405</v>
      </c>
      <c r="G482" t="s">
        <v>462</v>
      </c>
    </row>
    <row r="483" spans="1:7" x14ac:dyDescent="0.3">
      <c r="A483">
        <v>481</v>
      </c>
      <c r="B483">
        <v>2019</v>
      </c>
      <c r="C483">
        <v>7</v>
      </c>
      <c r="D483" t="s">
        <v>475</v>
      </c>
      <c r="E483" s="1">
        <v>18040480032.521301</v>
      </c>
      <c r="F483">
        <v>0.58396421232779105</v>
      </c>
      <c r="G483" t="s">
        <v>462</v>
      </c>
    </row>
    <row r="484" spans="1:7" x14ac:dyDescent="0.3">
      <c r="A484">
        <v>482</v>
      </c>
      <c r="B484">
        <v>2019</v>
      </c>
      <c r="C484">
        <v>7</v>
      </c>
      <c r="D484" t="s">
        <v>476</v>
      </c>
      <c r="E484" s="1">
        <v>18521642702.305599</v>
      </c>
      <c r="F484">
        <v>4.0017180110804</v>
      </c>
      <c r="G484" t="s">
        <v>462</v>
      </c>
    </row>
    <row r="485" spans="1:7" x14ac:dyDescent="0.3">
      <c r="A485">
        <v>483</v>
      </c>
      <c r="B485">
        <v>2019</v>
      </c>
      <c r="C485">
        <v>7</v>
      </c>
      <c r="D485" t="s">
        <v>477</v>
      </c>
      <c r="E485" s="1">
        <v>2249615854.0671401</v>
      </c>
      <c r="F485">
        <v>10.524283736333601</v>
      </c>
      <c r="G485" t="s">
        <v>462</v>
      </c>
    </row>
    <row r="486" spans="1:7" x14ac:dyDescent="0.3">
      <c r="A486">
        <v>484</v>
      </c>
      <c r="B486">
        <v>2019</v>
      </c>
      <c r="C486">
        <v>7</v>
      </c>
      <c r="D486" t="s">
        <v>479</v>
      </c>
      <c r="E486" s="1">
        <v>1243396803.7176001</v>
      </c>
      <c r="F486">
        <v>39.102583193435699</v>
      </c>
      <c r="G486" t="s">
        <v>462</v>
      </c>
    </row>
    <row r="487" spans="1:7" x14ac:dyDescent="0.3">
      <c r="A487">
        <v>485</v>
      </c>
      <c r="B487">
        <v>2019</v>
      </c>
      <c r="C487">
        <v>7</v>
      </c>
      <c r="D487" t="s">
        <v>480</v>
      </c>
      <c r="E487" s="1">
        <v>451818671.09306198</v>
      </c>
      <c r="F487">
        <v>57.937182367726798</v>
      </c>
      <c r="G487" t="s">
        <v>462</v>
      </c>
    </row>
    <row r="488" spans="1:7" x14ac:dyDescent="0.3">
      <c r="A488">
        <v>486</v>
      </c>
      <c r="B488">
        <v>2019</v>
      </c>
      <c r="C488">
        <v>7</v>
      </c>
      <c r="D488" t="s">
        <v>482</v>
      </c>
      <c r="E488" s="1">
        <v>269695495.99606502</v>
      </c>
      <c r="F488">
        <v>35.442609544932701</v>
      </c>
      <c r="G488" t="s">
        <v>462</v>
      </c>
    </row>
    <row r="489" spans="1:7" x14ac:dyDescent="0.3">
      <c r="A489">
        <v>487</v>
      </c>
      <c r="B489">
        <v>2019</v>
      </c>
      <c r="C489">
        <v>7</v>
      </c>
      <c r="D489" t="s">
        <v>484</v>
      </c>
      <c r="E489" s="1">
        <v>29390706878.122398</v>
      </c>
      <c r="F489">
        <v>5.6428494480912397</v>
      </c>
      <c r="G489" t="s">
        <v>462</v>
      </c>
    </row>
    <row r="490" spans="1:7" x14ac:dyDescent="0.3">
      <c r="A490">
        <v>488</v>
      </c>
      <c r="B490">
        <v>2019</v>
      </c>
      <c r="C490">
        <v>7</v>
      </c>
      <c r="D490" t="s">
        <v>486</v>
      </c>
      <c r="E490" s="1">
        <v>3019664936.98875</v>
      </c>
      <c r="F490">
        <v>25.5171179991152</v>
      </c>
      <c r="G490" t="s">
        <v>462</v>
      </c>
    </row>
    <row r="491" spans="1:7" x14ac:dyDescent="0.3">
      <c r="A491">
        <v>489</v>
      </c>
      <c r="B491">
        <v>2019</v>
      </c>
      <c r="C491">
        <v>7</v>
      </c>
      <c r="D491" t="s">
        <v>488</v>
      </c>
      <c r="E491" s="1">
        <v>2351507817.33464</v>
      </c>
      <c r="F491">
        <v>51.598274929709497</v>
      </c>
      <c r="G491" t="s">
        <v>462</v>
      </c>
    </row>
    <row r="492" spans="1:7" x14ac:dyDescent="0.3">
      <c r="A492">
        <v>490</v>
      </c>
      <c r="B492">
        <v>2019</v>
      </c>
      <c r="C492">
        <v>7</v>
      </c>
      <c r="D492" t="s">
        <v>490</v>
      </c>
      <c r="E492" s="1">
        <v>1089984379.1817701</v>
      </c>
      <c r="F492">
        <v>65.261462899209107</v>
      </c>
      <c r="G492" t="s">
        <v>462</v>
      </c>
    </row>
    <row r="493" spans="1:7" x14ac:dyDescent="0.3">
      <c r="A493">
        <v>491</v>
      </c>
      <c r="B493">
        <v>2019</v>
      </c>
      <c r="C493">
        <v>7</v>
      </c>
      <c r="D493" t="s">
        <v>492</v>
      </c>
      <c r="E493" s="1">
        <v>1251699218.10427</v>
      </c>
      <c r="F493">
        <v>145.43182812867099</v>
      </c>
      <c r="G493" t="s">
        <v>462</v>
      </c>
    </row>
    <row r="494" spans="1:7" x14ac:dyDescent="0.3">
      <c r="A494">
        <v>492</v>
      </c>
      <c r="B494">
        <v>2019</v>
      </c>
      <c r="C494">
        <v>7</v>
      </c>
      <c r="D494" t="s">
        <v>493</v>
      </c>
      <c r="E494" s="1">
        <v>484114621.14210999</v>
      </c>
      <c r="F494">
        <v>112.806624468339</v>
      </c>
      <c r="G494" t="s">
        <v>462</v>
      </c>
    </row>
    <row r="495" spans="1:7" x14ac:dyDescent="0.3">
      <c r="A495">
        <v>493</v>
      </c>
      <c r="B495">
        <v>2019</v>
      </c>
      <c r="C495">
        <v>7</v>
      </c>
      <c r="D495" t="s">
        <v>494</v>
      </c>
      <c r="E495" s="1">
        <v>1644814688.40587</v>
      </c>
      <c r="F495">
        <v>48.179665443915503</v>
      </c>
      <c r="G495" t="s">
        <v>462</v>
      </c>
    </row>
    <row r="496" spans="1:7" x14ac:dyDescent="0.3">
      <c r="A496">
        <v>494</v>
      </c>
      <c r="B496">
        <v>2019</v>
      </c>
      <c r="C496">
        <v>8</v>
      </c>
      <c r="D496" t="s">
        <v>461</v>
      </c>
      <c r="E496" s="1">
        <v>6656579793.6365604</v>
      </c>
      <c r="F496">
        <v>2.5881274279676898</v>
      </c>
      <c r="G496" t="s">
        <v>462</v>
      </c>
    </row>
    <row r="497" spans="1:7" x14ac:dyDescent="0.3">
      <c r="A497">
        <v>495</v>
      </c>
      <c r="B497">
        <v>2019</v>
      </c>
      <c r="C497">
        <v>8</v>
      </c>
      <c r="D497" t="s">
        <v>463</v>
      </c>
      <c r="E497" s="1">
        <v>22453044741.655602</v>
      </c>
      <c r="F497">
        <v>2.3848452762989401</v>
      </c>
      <c r="G497" t="s">
        <v>462</v>
      </c>
    </row>
    <row r="498" spans="1:7" x14ac:dyDescent="0.3">
      <c r="A498">
        <v>496</v>
      </c>
      <c r="B498">
        <v>2019</v>
      </c>
      <c r="C498">
        <v>8</v>
      </c>
      <c r="D498" t="s">
        <v>464</v>
      </c>
      <c r="E498" s="1">
        <v>3355455783.8830199</v>
      </c>
      <c r="F498">
        <v>1.95521670637509</v>
      </c>
      <c r="G498" t="s">
        <v>462</v>
      </c>
    </row>
    <row r="499" spans="1:7" x14ac:dyDescent="0.3">
      <c r="A499">
        <v>497</v>
      </c>
      <c r="B499">
        <v>2019</v>
      </c>
      <c r="C499">
        <v>8</v>
      </c>
      <c r="D499" t="s">
        <v>465</v>
      </c>
      <c r="E499" s="1">
        <v>27218095239.4039</v>
      </c>
      <c r="F499">
        <v>0.84414810476978797</v>
      </c>
      <c r="G499" t="s">
        <v>462</v>
      </c>
    </row>
    <row r="500" spans="1:7" x14ac:dyDescent="0.3">
      <c r="A500">
        <v>498</v>
      </c>
      <c r="B500">
        <v>2019</v>
      </c>
      <c r="C500">
        <v>8</v>
      </c>
      <c r="D500" t="s">
        <v>466</v>
      </c>
      <c r="E500" s="1">
        <v>29429244026.125599</v>
      </c>
      <c r="F500">
        <v>0.96342211557894697</v>
      </c>
      <c r="G500" t="s">
        <v>462</v>
      </c>
    </row>
    <row r="501" spans="1:7" x14ac:dyDescent="0.3">
      <c r="A501">
        <v>499</v>
      </c>
      <c r="B501">
        <v>2019</v>
      </c>
      <c r="C501">
        <v>8</v>
      </c>
      <c r="D501" t="s">
        <v>467</v>
      </c>
      <c r="E501" s="1">
        <v>25314563230.447399</v>
      </c>
      <c r="F501">
        <v>1.5648873938755301</v>
      </c>
      <c r="G501" t="s">
        <v>462</v>
      </c>
    </row>
    <row r="502" spans="1:7" x14ac:dyDescent="0.3">
      <c r="A502">
        <v>500</v>
      </c>
      <c r="B502">
        <v>2019</v>
      </c>
      <c r="C502">
        <v>8</v>
      </c>
      <c r="D502" t="s">
        <v>468</v>
      </c>
      <c r="E502" s="1">
        <v>2269416535.0559802</v>
      </c>
      <c r="F502">
        <v>20.530912663653702</v>
      </c>
      <c r="G502" t="s">
        <v>462</v>
      </c>
    </row>
    <row r="503" spans="1:7" x14ac:dyDescent="0.3">
      <c r="A503">
        <v>501</v>
      </c>
      <c r="B503">
        <v>2019</v>
      </c>
      <c r="C503">
        <v>8</v>
      </c>
      <c r="D503" t="s">
        <v>469</v>
      </c>
      <c r="E503" s="1">
        <v>8215352275.2908001</v>
      </c>
      <c r="F503">
        <v>0.116337771059906</v>
      </c>
      <c r="G503" t="s">
        <v>462</v>
      </c>
    </row>
    <row r="504" spans="1:7" x14ac:dyDescent="0.3">
      <c r="A504">
        <v>502</v>
      </c>
      <c r="B504">
        <v>2019</v>
      </c>
      <c r="C504">
        <v>8</v>
      </c>
      <c r="D504" t="s">
        <v>470</v>
      </c>
      <c r="E504" s="1">
        <v>1891682421.3991001</v>
      </c>
      <c r="F504">
        <v>8.2729050629477392</v>
      </c>
      <c r="G504" t="s">
        <v>462</v>
      </c>
    </row>
    <row r="505" spans="1:7" x14ac:dyDescent="0.3">
      <c r="A505">
        <v>503</v>
      </c>
      <c r="B505">
        <v>2019</v>
      </c>
      <c r="C505">
        <v>8</v>
      </c>
      <c r="D505" t="s">
        <v>471</v>
      </c>
      <c r="E505" s="1">
        <v>1274623984.5311</v>
      </c>
      <c r="F505">
        <v>38.539060812093098</v>
      </c>
      <c r="G505" t="s">
        <v>462</v>
      </c>
    </row>
    <row r="506" spans="1:7" x14ac:dyDescent="0.3">
      <c r="A506">
        <v>504</v>
      </c>
      <c r="B506">
        <v>2019</v>
      </c>
      <c r="C506">
        <v>8</v>
      </c>
      <c r="D506" t="s">
        <v>472</v>
      </c>
      <c r="E506" s="1">
        <v>1292373019.9695799</v>
      </c>
      <c r="F506">
        <v>23.105781241555501</v>
      </c>
      <c r="G506" t="s">
        <v>462</v>
      </c>
    </row>
    <row r="507" spans="1:7" x14ac:dyDescent="0.3">
      <c r="A507">
        <v>505</v>
      </c>
      <c r="B507">
        <v>2019</v>
      </c>
      <c r="C507">
        <v>8</v>
      </c>
      <c r="D507" t="s">
        <v>473</v>
      </c>
      <c r="E507" s="1">
        <v>519932261.79277802</v>
      </c>
      <c r="F507">
        <v>67.1812874221405</v>
      </c>
      <c r="G507" t="s">
        <v>462</v>
      </c>
    </row>
    <row r="508" spans="1:7" x14ac:dyDescent="0.3">
      <c r="A508">
        <v>506</v>
      </c>
      <c r="B508">
        <v>2019</v>
      </c>
      <c r="C508">
        <v>8</v>
      </c>
      <c r="D508" t="s">
        <v>474</v>
      </c>
      <c r="E508" s="1">
        <v>676923699.23607099</v>
      </c>
      <c r="F508">
        <v>83.445168557680304</v>
      </c>
      <c r="G508" t="s">
        <v>462</v>
      </c>
    </row>
    <row r="509" spans="1:7" x14ac:dyDescent="0.3">
      <c r="A509">
        <v>507</v>
      </c>
      <c r="B509">
        <v>2019</v>
      </c>
      <c r="C509">
        <v>8</v>
      </c>
      <c r="D509" t="s">
        <v>475</v>
      </c>
      <c r="E509" s="1">
        <v>18040480032.521301</v>
      </c>
      <c r="F509">
        <v>0.47646633015768303</v>
      </c>
      <c r="G509" t="s">
        <v>462</v>
      </c>
    </row>
    <row r="510" spans="1:7" x14ac:dyDescent="0.3">
      <c r="A510">
        <v>508</v>
      </c>
      <c r="B510">
        <v>2019</v>
      </c>
      <c r="C510">
        <v>8</v>
      </c>
      <c r="D510" t="s">
        <v>476</v>
      </c>
      <c r="E510" s="1">
        <v>18521642702.305599</v>
      </c>
      <c r="F510">
        <v>0.28708299198993398</v>
      </c>
      <c r="G510" t="s">
        <v>462</v>
      </c>
    </row>
    <row r="511" spans="1:7" x14ac:dyDescent="0.3">
      <c r="A511">
        <v>509</v>
      </c>
      <c r="B511">
        <v>2019</v>
      </c>
      <c r="C511">
        <v>8</v>
      </c>
      <c r="D511" t="s">
        <v>477</v>
      </c>
      <c r="E511" s="1">
        <v>2249615854.0671401</v>
      </c>
      <c r="F511">
        <v>12.4192678874394</v>
      </c>
      <c r="G511" t="s">
        <v>462</v>
      </c>
    </row>
    <row r="512" spans="1:7" x14ac:dyDescent="0.3">
      <c r="A512">
        <v>510</v>
      </c>
      <c r="B512">
        <v>2019</v>
      </c>
      <c r="C512">
        <v>8</v>
      </c>
      <c r="D512" t="s">
        <v>479</v>
      </c>
      <c r="E512" s="1">
        <v>1243396803.7176001</v>
      </c>
      <c r="F512">
        <v>59.652973300362397</v>
      </c>
      <c r="G512" t="s">
        <v>462</v>
      </c>
    </row>
    <row r="513" spans="1:7" x14ac:dyDescent="0.3">
      <c r="A513">
        <v>511</v>
      </c>
      <c r="B513">
        <v>2019</v>
      </c>
      <c r="C513">
        <v>8</v>
      </c>
      <c r="D513" t="s">
        <v>480</v>
      </c>
      <c r="E513" s="1">
        <v>451818671.09306198</v>
      </c>
      <c r="F513">
        <v>71.3304509072332</v>
      </c>
      <c r="G513" t="s">
        <v>462</v>
      </c>
    </row>
    <row r="514" spans="1:7" x14ac:dyDescent="0.3">
      <c r="A514">
        <v>512</v>
      </c>
      <c r="B514">
        <v>2019</v>
      </c>
      <c r="C514">
        <v>8</v>
      </c>
      <c r="D514" t="s">
        <v>482</v>
      </c>
      <c r="E514" s="1">
        <v>269695495.99606502</v>
      </c>
      <c r="F514">
        <v>56.546309790753199</v>
      </c>
      <c r="G514" t="s">
        <v>462</v>
      </c>
    </row>
    <row r="515" spans="1:7" x14ac:dyDescent="0.3">
      <c r="A515">
        <v>513</v>
      </c>
      <c r="B515">
        <v>2019</v>
      </c>
      <c r="C515">
        <v>8</v>
      </c>
      <c r="D515" t="s">
        <v>484</v>
      </c>
      <c r="E515" s="1">
        <v>29390706878.122398</v>
      </c>
      <c r="F515">
        <v>2.12646722796284</v>
      </c>
      <c r="G515" t="s">
        <v>462</v>
      </c>
    </row>
    <row r="516" spans="1:7" x14ac:dyDescent="0.3">
      <c r="A516">
        <v>514</v>
      </c>
      <c r="B516">
        <v>2019</v>
      </c>
      <c r="C516">
        <v>8</v>
      </c>
      <c r="D516" t="s">
        <v>486</v>
      </c>
      <c r="E516" s="1">
        <v>3019664936.98875</v>
      </c>
      <c r="F516">
        <v>25.668047678671801</v>
      </c>
      <c r="G516" t="s">
        <v>462</v>
      </c>
    </row>
    <row r="517" spans="1:7" x14ac:dyDescent="0.3">
      <c r="A517">
        <v>515</v>
      </c>
      <c r="B517">
        <v>2019</v>
      </c>
      <c r="C517">
        <v>8</v>
      </c>
      <c r="D517" t="s">
        <v>488</v>
      </c>
      <c r="E517" s="1">
        <v>2351507817.33464</v>
      </c>
      <c r="F517">
        <v>76.021629949697697</v>
      </c>
      <c r="G517" t="s">
        <v>462</v>
      </c>
    </row>
    <row r="518" spans="1:7" x14ac:dyDescent="0.3">
      <c r="A518">
        <v>516</v>
      </c>
      <c r="B518">
        <v>2019</v>
      </c>
      <c r="C518">
        <v>8</v>
      </c>
      <c r="D518" t="s">
        <v>490</v>
      </c>
      <c r="E518" s="1">
        <v>1089984379.1817701</v>
      </c>
      <c r="F518">
        <v>93.223422667451203</v>
      </c>
      <c r="G518" t="s">
        <v>462</v>
      </c>
    </row>
    <row r="519" spans="1:7" x14ac:dyDescent="0.3">
      <c r="A519">
        <v>517</v>
      </c>
      <c r="B519">
        <v>2019</v>
      </c>
      <c r="C519">
        <v>8</v>
      </c>
      <c r="D519" t="s">
        <v>492</v>
      </c>
      <c r="E519" s="1">
        <v>1251699218.10427</v>
      </c>
      <c r="F519">
        <v>146.29992272182699</v>
      </c>
      <c r="G519" t="s">
        <v>462</v>
      </c>
    </row>
    <row r="520" spans="1:7" x14ac:dyDescent="0.3">
      <c r="A520">
        <v>518</v>
      </c>
      <c r="B520">
        <v>2019</v>
      </c>
      <c r="C520">
        <v>8</v>
      </c>
      <c r="D520" t="s">
        <v>493</v>
      </c>
      <c r="E520" s="1">
        <v>484114621.14210999</v>
      </c>
      <c r="F520">
        <v>114.24751654943699</v>
      </c>
      <c r="G520" t="s">
        <v>462</v>
      </c>
    </row>
    <row r="521" spans="1:7" x14ac:dyDescent="0.3">
      <c r="A521">
        <v>519</v>
      </c>
      <c r="B521">
        <v>2019</v>
      </c>
      <c r="C521">
        <v>8</v>
      </c>
      <c r="D521" t="s">
        <v>494</v>
      </c>
      <c r="E521" s="1">
        <v>1644814688.40587</v>
      </c>
      <c r="F521">
        <v>69.768445772254793</v>
      </c>
      <c r="G521" t="s">
        <v>462</v>
      </c>
    </row>
    <row r="522" spans="1:7" x14ac:dyDescent="0.3">
      <c r="A522">
        <v>520</v>
      </c>
      <c r="B522">
        <v>2019</v>
      </c>
      <c r="C522">
        <v>9</v>
      </c>
      <c r="D522" t="s">
        <v>461</v>
      </c>
      <c r="E522" s="1">
        <v>6656579793.6365604</v>
      </c>
      <c r="F522">
        <v>2.4431261951382699</v>
      </c>
      <c r="G522" t="s">
        <v>462</v>
      </c>
    </row>
    <row r="523" spans="1:7" x14ac:dyDescent="0.3">
      <c r="A523">
        <v>521</v>
      </c>
      <c r="B523">
        <v>2019</v>
      </c>
      <c r="C523">
        <v>9</v>
      </c>
      <c r="D523" t="s">
        <v>463</v>
      </c>
      <c r="E523" s="1">
        <v>22453044741.655602</v>
      </c>
      <c r="F523">
        <v>3.4396667848456302</v>
      </c>
      <c r="G523" t="s">
        <v>462</v>
      </c>
    </row>
    <row r="524" spans="1:7" x14ac:dyDescent="0.3">
      <c r="A524">
        <v>522</v>
      </c>
      <c r="B524">
        <v>2019</v>
      </c>
      <c r="C524">
        <v>9</v>
      </c>
      <c r="D524" t="s">
        <v>464</v>
      </c>
      <c r="E524" s="1">
        <v>3355455783.8830199</v>
      </c>
      <c r="F524" s="222">
        <v>1.7643019267268799E-4</v>
      </c>
      <c r="G524" t="s">
        <v>462</v>
      </c>
    </row>
    <row r="525" spans="1:7" x14ac:dyDescent="0.3">
      <c r="A525">
        <v>523</v>
      </c>
      <c r="B525">
        <v>2019</v>
      </c>
      <c r="C525">
        <v>9</v>
      </c>
      <c r="D525" t="s">
        <v>465</v>
      </c>
      <c r="E525" s="1">
        <v>27218095239.4039</v>
      </c>
      <c r="F525">
        <v>3.7738056441471701</v>
      </c>
      <c r="G525" t="s">
        <v>462</v>
      </c>
    </row>
    <row r="526" spans="1:7" x14ac:dyDescent="0.3">
      <c r="A526">
        <v>524</v>
      </c>
      <c r="B526">
        <v>2019</v>
      </c>
      <c r="C526">
        <v>9</v>
      </c>
      <c r="D526" t="s">
        <v>466</v>
      </c>
      <c r="E526" s="1">
        <v>29429244026.125599</v>
      </c>
      <c r="F526">
        <v>0.94341640306530805</v>
      </c>
      <c r="G526" t="s">
        <v>462</v>
      </c>
    </row>
    <row r="527" spans="1:7" x14ac:dyDescent="0.3">
      <c r="A527">
        <v>525</v>
      </c>
      <c r="B527">
        <v>2019</v>
      </c>
      <c r="C527">
        <v>9</v>
      </c>
      <c r="D527" t="s">
        <v>467</v>
      </c>
      <c r="E527" s="1">
        <v>25314563230.447399</v>
      </c>
      <c r="F527">
        <v>6.8428760354001197</v>
      </c>
      <c r="G527" t="s">
        <v>462</v>
      </c>
    </row>
    <row r="528" spans="1:7" x14ac:dyDescent="0.3">
      <c r="A528">
        <v>526</v>
      </c>
      <c r="B528">
        <v>2019</v>
      </c>
      <c r="C528">
        <v>9</v>
      </c>
      <c r="D528" t="s">
        <v>468</v>
      </c>
      <c r="E528" s="1">
        <v>2269416535.0559802</v>
      </c>
      <c r="F528">
        <v>7.6496654627635099</v>
      </c>
      <c r="G528" t="s">
        <v>462</v>
      </c>
    </row>
    <row r="529" spans="1:7" x14ac:dyDescent="0.3">
      <c r="A529">
        <v>527</v>
      </c>
      <c r="B529">
        <v>2019</v>
      </c>
      <c r="C529">
        <v>9</v>
      </c>
      <c r="D529" t="s">
        <v>469</v>
      </c>
      <c r="E529" s="1">
        <v>8215352275.2908001</v>
      </c>
      <c r="F529">
        <v>9.5436603950470609</v>
      </c>
      <c r="G529" t="s">
        <v>462</v>
      </c>
    </row>
    <row r="530" spans="1:7" x14ac:dyDescent="0.3">
      <c r="A530">
        <v>528</v>
      </c>
      <c r="B530">
        <v>2019</v>
      </c>
      <c r="C530">
        <v>9</v>
      </c>
      <c r="D530" t="s">
        <v>470</v>
      </c>
      <c r="E530" s="1">
        <v>1891682421.3991001</v>
      </c>
      <c r="F530">
        <v>0.77311770652670697</v>
      </c>
      <c r="G530" t="s">
        <v>462</v>
      </c>
    </row>
    <row r="531" spans="1:7" x14ac:dyDescent="0.3">
      <c r="A531">
        <v>529</v>
      </c>
      <c r="B531">
        <v>2019</v>
      </c>
      <c r="C531">
        <v>9</v>
      </c>
      <c r="D531" t="s">
        <v>471</v>
      </c>
      <c r="E531" s="1">
        <v>1274623984.5311</v>
      </c>
      <c r="F531">
        <v>21.504778881379501</v>
      </c>
      <c r="G531" t="s">
        <v>462</v>
      </c>
    </row>
    <row r="532" spans="1:7" x14ac:dyDescent="0.3">
      <c r="A532">
        <v>530</v>
      </c>
      <c r="B532">
        <v>2019</v>
      </c>
      <c r="C532">
        <v>9</v>
      </c>
      <c r="D532" t="s">
        <v>472</v>
      </c>
      <c r="E532" s="1">
        <v>1292373019.9695799</v>
      </c>
      <c r="F532">
        <v>16.5633121480348</v>
      </c>
      <c r="G532" t="s">
        <v>462</v>
      </c>
    </row>
    <row r="533" spans="1:7" x14ac:dyDescent="0.3">
      <c r="A533">
        <v>531</v>
      </c>
      <c r="B533">
        <v>2019</v>
      </c>
      <c r="C533">
        <v>9</v>
      </c>
      <c r="D533" t="s">
        <v>473</v>
      </c>
      <c r="E533" s="1">
        <v>519932261.79277802</v>
      </c>
      <c r="F533">
        <v>46.771662263813496</v>
      </c>
      <c r="G533" t="s">
        <v>462</v>
      </c>
    </row>
    <row r="534" spans="1:7" x14ac:dyDescent="0.3">
      <c r="A534">
        <v>532</v>
      </c>
      <c r="B534">
        <v>2019</v>
      </c>
      <c r="C534">
        <v>9</v>
      </c>
      <c r="D534" t="s">
        <v>474</v>
      </c>
      <c r="E534" s="1">
        <v>676923699.23607099</v>
      </c>
      <c r="F534">
        <v>48.757696364902699</v>
      </c>
      <c r="G534" t="s">
        <v>462</v>
      </c>
    </row>
    <row r="535" spans="1:7" x14ac:dyDescent="0.3">
      <c r="A535">
        <v>533</v>
      </c>
      <c r="B535">
        <v>2019</v>
      </c>
      <c r="C535">
        <v>9</v>
      </c>
      <c r="D535" t="s">
        <v>475</v>
      </c>
      <c r="E535" s="1">
        <v>18040480032.521301</v>
      </c>
      <c r="F535">
        <v>0.36978320816555599</v>
      </c>
      <c r="G535" t="s">
        <v>462</v>
      </c>
    </row>
    <row r="536" spans="1:7" x14ac:dyDescent="0.3">
      <c r="A536">
        <v>534</v>
      </c>
      <c r="B536">
        <v>2019</v>
      </c>
      <c r="C536">
        <v>9</v>
      </c>
      <c r="D536" t="s">
        <v>476</v>
      </c>
      <c r="E536" s="1">
        <v>18521642702.305599</v>
      </c>
      <c r="F536">
        <v>9.8841962145394504</v>
      </c>
      <c r="G536" t="s">
        <v>462</v>
      </c>
    </row>
    <row r="537" spans="1:7" x14ac:dyDescent="0.3">
      <c r="A537">
        <v>535</v>
      </c>
      <c r="B537">
        <v>2019</v>
      </c>
      <c r="C537">
        <v>9</v>
      </c>
      <c r="D537" t="s">
        <v>477</v>
      </c>
      <c r="E537" s="1">
        <v>2249615854.0671401</v>
      </c>
      <c r="F537">
        <v>11.425526448772199</v>
      </c>
      <c r="G537" t="s">
        <v>462</v>
      </c>
    </row>
    <row r="538" spans="1:7" x14ac:dyDescent="0.3">
      <c r="A538">
        <v>536</v>
      </c>
      <c r="B538">
        <v>2019</v>
      </c>
      <c r="C538">
        <v>9</v>
      </c>
      <c r="D538" t="s">
        <v>479</v>
      </c>
      <c r="E538" s="1">
        <v>1243396803.7176001</v>
      </c>
      <c r="F538">
        <v>71.788354379941495</v>
      </c>
      <c r="G538" t="s">
        <v>462</v>
      </c>
    </row>
    <row r="539" spans="1:7" x14ac:dyDescent="0.3">
      <c r="A539">
        <v>537</v>
      </c>
      <c r="B539">
        <v>2019</v>
      </c>
      <c r="C539">
        <v>9</v>
      </c>
      <c r="D539" t="s">
        <v>480</v>
      </c>
      <c r="E539" s="1">
        <v>451818671.09306198</v>
      </c>
      <c r="F539">
        <v>38.332723616933301</v>
      </c>
      <c r="G539" t="s">
        <v>462</v>
      </c>
    </row>
    <row r="540" spans="1:7" x14ac:dyDescent="0.3">
      <c r="A540">
        <v>538</v>
      </c>
      <c r="B540">
        <v>2019</v>
      </c>
      <c r="C540">
        <v>9</v>
      </c>
      <c r="D540" t="s">
        <v>482</v>
      </c>
      <c r="E540" s="1">
        <v>269695495.99606502</v>
      </c>
      <c r="F540">
        <v>36.415795170230602</v>
      </c>
      <c r="G540" t="s">
        <v>462</v>
      </c>
    </row>
    <row r="541" spans="1:7" x14ac:dyDescent="0.3">
      <c r="A541">
        <v>539</v>
      </c>
      <c r="B541">
        <v>2019</v>
      </c>
      <c r="C541">
        <v>9</v>
      </c>
      <c r="D541" t="s">
        <v>484</v>
      </c>
      <c r="E541" s="1">
        <v>29390706878.122398</v>
      </c>
      <c r="F541">
        <v>0.38726138863871901</v>
      </c>
      <c r="G541" t="s">
        <v>462</v>
      </c>
    </row>
    <row r="542" spans="1:7" x14ac:dyDescent="0.3">
      <c r="A542">
        <v>540</v>
      </c>
      <c r="B542">
        <v>2019</v>
      </c>
      <c r="C542">
        <v>9</v>
      </c>
      <c r="D542" t="s">
        <v>486</v>
      </c>
      <c r="E542" s="1">
        <v>3019664936.98875</v>
      </c>
      <c r="F542">
        <v>13.8674746692983</v>
      </c>
      <c r="G542" t="s">
        <v>462</v>
      </c>
    </row>
    <row r="543" spans="1:7" x14ac:dyDescent="0.3">
      <c r="A543">
        <v>541</v>
      </c>
      <c r="B543">
        <v>2019</v>
      </c>
      <c r="C543">
        <v>9</v>
      </c>
      <c r="D543" t="s">
        <v>488</v>
      </c>
      <c r="E543" s="1">
        <v>2351507817.33464</v>
      </c>
      <c r="F543">
        <v>53.151693948215701</v>
      </c>
      <c r="G543" t="s">
        <v>462</v>
      </c>
    </row>
    <row r="544" spans="1:7" x14ac:dyDescent="0.3">
      <c r="A544">
        <v>542</v>
      </c>
      <c r="B544">
        <v>2019</v>
      </c>
      <c r="C544">
        <v>9</v>
      </c>
      <c r="D544" t="s">
        <v>490</v>
      </c>
      <c r="E544" s="1">
        <v>1089984379.1817701</v>
      </c>
      <c r="F544">
        <v>51.699823012862701</v>
      </c>
      <c r="G544" t="s">
        <v>462</v>
      </c>
    </row>
    <row r="545" spans="1:7" x14ac:dyDescent="0.3">
      <c r="A545">
        <v>543</v>
      </c>
      <c r="B545">
        <v>2019</v>
      </c>
      <c r="C545">
        <v>9</v>
      </c>
      <c r="D545" t="s">
        <v>492</v>
      </c>
      <c r="E545" s="1">
        <v>1251699218.10427</v>
      </c>
      <c r="F545">
        <v>63.242426658915797</v>
      </c>
      <c r="G545" t="s">
        <v>462</v>
      </c>
    </row>
    <row r="546" spans="1:7" x14ac:dyDescent="0.3">
      <c r="A546">
        <v>544</v>
      </c>
      <c r="B546">
        <v>2019</v>
      </c>
      <c r="C546">
        <v>9</v>
      </c>
      <c r="D546" t="s">
        <v>493</v>
      </c>
      <c r="E546" s="1">
        <v>484114621.14210999</v>
      </c>
      <c r="F546">
        <v>53.194189883408001</v>
      </c>
      <c r="G546" t="s">
        <v>462</v>
      </c>
    </row>
    <row r="547" spans="1:7" x14ac:dyDescent="0.3">
      <c r="A547">
        <v>545</v>
      </c>
      <c r="B547">
        <v>2019</v>
      </c>
      <c r="C547">
        <v>9</v>
      </c>
      <c r="D547" t="s">
        <v>494</v>
      </c>
      <c r="E547" s="1">
        <v>1644814688.40587</v>
      </c>
      <c r="F547">
        <v>58.2025225210675</v>
      </c>
      <c r="G547" t="s">
        <v>462</v>
      </c>
    </row>
    <row r="548" spans="1:7" x14ac:dyDescent="0.3">
      <c r="A548">
        <v>546</v>
      </c>
      <c r="B548">
        <v>2019</v>
      </c>
      <c r="C548">
        <v>10</v>
      </c>
      <c r="D548" t="s">
        <v>461</v>
      </c>
      <c r="E548" s="1">
        <v>6656579793.6365604</v>
      </c>
      <c r="F548">
        <v>178.045564222992</v>
      </c>
      <c r="G548" t="s">
        <v>462</v>
      </c>
    </row>
    <row r="549" spans="1:7" x14ac:dyDescent="0.3">
      <c r="A549">
        <v>547</v>
      </c>
      <c r="B549">
        <v>2019</v>
      </c>
      <c r="C549">
        <v>10</v>
      </c>
      <c r="D549" t="s">
        <v>463</v>
      </c>
      <c r="E549" s="1">
        <v>22453044741.655602</v>
      </c>
      <c r="F549">
        <v>173.386188674262</v>
      </c>
      <c r="G549" t="s">
        <v>462</v>
      </c>
    </row>
    <row r="550" spans="1:7" x14ac:dyDescent="0.3">
      <c r="A550">
        <v>548</v>
      </c>
      <c r="B550">
        <v>2019</v>
      </c>
      <c r="C550">
        <v>10</v>
      </c>
      <c r="D550" t="s">
        <v>464</v>
      </c>
      <c r="E550" s="1">
        <v>3355455783.8830199</v>
      </c>
      <c r="F550">
        <v>159.10514812055001</v>
      </c>
      <c r="G550" t="s">
        <v>462</v>
      </c>
    </row>
    <row r="551" spans="1:7" x14ac:dyDescent="0.3">
      <c r="A551">
        <v>549</v>
      </c>
      <c r="B551">
        <v>2019</v>
      </c>
      <c r="C551">
        <v>10</v>
      </c>
      <c r="D551" t="s">
        <v>465</v>
      </c>
      <c r="E551" s="1">
        <v>27218095239.4039</v>
      </c>
      <c r="F551">
        <v>157.76949352711199</v>
      </c>
      <c r="G551" t="s">
        <v>462</v>
      </c>
    </row>
    <row r="552" spans="1:7" x14ac:dyDescent="0.3">
      <c r="A552">
        <v>550</v>
      </c>
      <c r="B552">
        <v>2019</v>
      </c>
      <c r="C552">
        <v>10</v>
      </c>
      <c r="D552" t="s">
        <v>466</v>
      </c>
      <c r="E552" s="1">
        <v>29429244026.125599</v>
      </c>
      <c r="F552">
        <v>120.698580229624</v>
      </c>
      <c r="G552" t="s">
        <v>462</v>
      </c>
    </row>
    <row r="553" spans="1:7" x14ac:dyDescent="0.3">
      <c r="A553">
        <v>551</v>
      </c>
      <c r="B553">
        <v>2019</v>
      </c>
      <c r="C553">
        <v>10</v>
      </c>
      <c r="D553" t="s">
        <v>467</v>
      </c>
      <c r="E553" s="1">
        <v>25314563230.447399</v>
      </c>
      <c r="F553">
        <v>164.237104279764</v>
      </c>
      <c r="G553" t="s">
        <v>462</v>
      </c>
    </row>
    <row r="554" spans="1:7" x14ac:dyDescent="0.3">
      <c r="A554">
        <v>552</v>
      </c>
      <c r="B554">
        <v>2019</v>
      </c>
      <c r="C554">
        <v>10</v>
      </c>
      <c r="D554" t="s">
        <v>468</v>
      </c>
      <c r="E554" s="1">
        <v>2269416535.0559802</v>
      </c>
      <c r="F554">
        <v>158.59820691272</v>
      </c>
      <c r="G554" t="s">
        <v>462</v>
      </c>
    </row>
    <row r="555" spans="1:7" x14ac:dyDescent="0.3">
      <c r="A555">
        <v>553</v>
      </c>
      <c r="B555">
        <v>2019</v>
      </c>
      <c r="C555">
        <v>10</v>
      </c>
      <c r="D555" t="s">
        <v>469</v>
      </c>
      <c r="E555" s="1">
        <v>8215352275.2908001</v>
      </c>
      <c r="F555">
        <v>165.48053194711599</v>
      </c>
      <c r="G555" t="s">
        <v>462</v>
      </c>
    </row>
    <row r="556" spans="1:7" x14ac:dyDescent="0.3">
      <c r="A556">
        <v>554</v>
      </c>
      <c r="B556">
        <v>2019</v>
      </c>
      <c r="C556">
        <v>10</v>
      </c>
      <c r="D556" t="s">
        <v>470</v>
      </c>
      <c r="E556" s="1">
        <v>1891682421.3991001</v>
      </c>
      <c r="F556">
        <v>108.55160481099701</v>
      </c>
      <c r="G556" t="s">
        <v>462</v>
      </c>
    </row>
    <row r="557" spans="1:7" x14ac:dyDescent="0.3">
      <c r="A557">
        <v>555</v>
      </c>
      <c r="B557">
        <v>2019</v>
      </c>
      <c r="C557">
        <v>10</v>
      </c>
      <c r="D557" t="s">
        <v>471</v>
      </c>
      <c r="E557" s="1">
        <v>1274623984.5311</v>
      </c>
      <c r="F557">
        <v>114.524211041752</v>
      </c>
      <c r="G557" t="s">
        <v>462</v>
      </c>
    </row>
    <row r="558" spans="1:7" x14ac:dyDescent="0.3">
      <c r="A558">
        <v>556</v>
      </c>
      <c r="B558">
        <v>2019</v>
      </c>
      <c r="C558">
        <v>10</v>
      </c>
      <c r="D558" t="s">
        <v>472</v>
      </c>
      <c r="E558" s="1">
        <v>1292373019.9695799</v>
      </c>
      <c r="F558">
        <v>226.206464636173</v>
      </c>
      <c r="G558" t="s">
        <v>462</v>
      </c>
    </row>
    <row r="559" spans="1:7" x14ac:dyDescent="0.3">
      <c r="A559">
        <v>557</v>
      </c>
      <c r="B559">
        <v>2019</v>
      </c>
      <c r="C559">
        <v>10</v>
      </c>
      <c r="D559" t="s">
        <v>473</v>
      </c>
      <c r="E559" s="1">
        <v>519932261.79277802</v>
      </c>
      <c r="F559">
        <v>135.097505432113</v>
      </c>
      <c r="G559" t="s">
        <v>462</v>
      </c>
    </row>
    <row r="560" spans="1:7" x14ac:dyDescent="0.3">
      <c r="A560">
        <v>558</v>
      </c>
      <c r="B560">
        <v>2019</v>
      </c>
      <c r="C560">
        <v>10</v>
      </c>
      <c r="D560" t="s">
        <v>474</v>
      </c>
      <c r="E560" s="1">
        <v>676923699.23607099</v>
      </c>
      <c r="F560">
        <v>141.383788694938</v>
      </c>
      <c r="G560" t="s">
        <v>462</v>
      </c>
    </row>
    <row r="561" spans="1:7" x14ac:dyDescent="0.3">
      <c r="A561">
        <v>559</v>
      </c>
      <c r="B561">
        <v>2019</v>
      </c>
      <c r="C561">
        <v>10</v>
      </c>
      <c r="D561" t="s">
        <v>475</v>
      </c>
      <c r="E561" s="1">
        <v>18040480032.521301</v>
      </c>
      <c r="F561">
        <v>146.507017350892</v>
      </c>
      <c r="G561" t="s">
        <v>462</v>
      </c>
    </row>
    <row r="562" spans="1:7" x14ac:dyDescent="0.3">
      <c r="A562">
        <v>560</v>
      </c>
      <c r="B562">
        <v>2019</v>
      </c>
      <c r="C562">
        <v>10</v>
      </c>
      <c r="D562" t="s">
        <v>476</v>
      </c>
      <c r="E562" s="1">
        <v>18521642702.305599</v>
      </c>
      <c r="F562">
        <v>117.486186964113</v>
      </c>
      <c r="G562" t="s">
        <v>462</v>
      </c>
    </row>
    <row r="563" spans="1:7" x14ac:dyDescent="0.3">
      <c r="A563">
        <v>561</v>
      </c>
      <c r="B563">
        <v>2019</v>
      </c>
      <c r="C563">
        <v>10</v>
      </c>
      <c r="D563" t="s">
        <v>477</v>
      </c>
      <c r="E563" s="1">
        <v>2249615854.0671401</v>
      </c>
      <c r="F563">
        <v>275.86142525442</v>
      </c>
      <c r="G563" t="s">
        <v>462</v>
      </c>
    </row>
    <row r="564" spans="1:7" x14ac:dyDescent="0.3">
      <c r="A564">
        <v>562</v>
      </c>
      <c r="B564">
        <v>2019</v>
      </c>
      <c r="C564">
        <v>10</v>
      </c>
      <c r="D564" t="s">
        <v>479</v>
      </c>
      <c r="E564" s="1">
        <v>1243396803.7176001</v>
      </c>
      <c r="F564">
        <v>274.533466561757</v>
      </c>
      <c r="G564" t="s">
        <v>462</v>
      </c>
    </row>
    <row r="565" spans="1:7" x14ac:dyDescent="0.3">
      <c r="A565">
        <v>563</v>
      </c>
      <c r="B565">
        <v>2019</v>
      </c>
      <c r="C565">
        <v>10</v>
      </c>
      <c r="D565" t="s">
        <v>480</v>
      </c>
      <c r="E565" s="1">
        <v>451818671.09306198</v>
      </c>
      <c r="F565">
        <v>188.15517024878099</v>
      </c>
      <c r="G565" t="s">
        <v>462</v>
      </c>
    </row>
    <row r="566" spans="1:7" x14ac:dyDescent="0.3">
      <c r="A566">
        <v>564</v>
      </c>
      <c r="B566">
        <v>2019</v>
      </c>
      <c r="C566">
        <v>10</v>
      </c>
      <c r="D566" t="s">
        <v>482</v>
      </c>
      <c r="E566" s="1">
        <v>269695495.99606502</v>
      </c>
      <c r="F566">
        <v>212.27695921286301</v>
      </c>
      <c r="G566" t="s">
        <v>462</v>
      </c>
    </row>
    <row r="567" spans="1:7" x14ac:dyDescent="0.3">
      <c r="A567">
        <v>565</v>
      </c>
      <c r="B567">
        <v>2019</v>
      </c>
      <c r="C567">
        <v>10</v>
      </c>
      <c r="D567" t="s">
        <v>484</v>
      </c>
      <c r="E567" s="1">
        <v>29390706878.122398</v>
      </c>
      <c r="F567">
        <v>66.543102614872893</v>
      </c>
      <c r="G567" t="s">
        <v>462</v>
      </c>
    </row>
    <row r="568" spans="1:7" x14ac:dyDescent="0.3">
      <c r="A568">
        <v>566</v>
      </c>
      <c r="B568">
        <v>2019</v>
      </c>
      <c r="C568">
        <v>10</v>
      </c>
      <c r="D568" t="s">
        <v>486</v>
      </c>
      <c r="E568" s="1">
        <v>3019664936.98875</v>
      </c>
      <c r="F568">
        <v>112.683352569245</v>
      </c>
      <c r="G568" t="s">
        <v>462</v>
      </c>
    </row>
    <row r="569" spans="1:7" x14ac:dyDescent="0.3">
      <c r="A569">
        <v>567</v>
      </c>
      <c r="B569">
        <v>2019</v>
      </c>
      <c r="C569">
        <v>10</v>
      </c>
      <c r="D569" t="s">
        <v>488</v>
      </c>
      <c r="E569" s="1">
        <v>2351507817.33464</v>
      </c>
      <c r="F569">
        <v>131.85396225769401</v>
      </c>
      <c r="G569" t="s">
        <v>462</v>
      </c>
    </row>
    <row r="570" spans="1:7" x14ac:dyDescent="0.3">
      <c r="A570">
        <v>568</v>
      </c>
      <c r="B570">
        <v>2019</v>
      </c>
      <c r="C570">
        <v>10</v>
      </c>
      <c r="D570" t="s">
        <v>490</v>
      </c>
      <c r="E570" s="1">
        <v>1089984379.1817701</v>
      </c>
      <c r="F570">
        <v>95.643313729710599</v>
      </c>
      <c r="G570" t="s">
        <v>462</v>
      </c>
    </row>
    <row r="571" spans="1:7" x14ac:dyDescent="0.3">
      <c r="A571">
        <v>569</v>
      </c>
      <c r="B571">
        <v>2019</v>
      </c>
      <c r="C571">
        <v>10</v>
      </c>
      <c r="D571" t="s">
        <v>492</v>
      </c>
      <c r="E571" s="1">
        <v>1251699218.10427</v>
      </c>
      <c r="F571">
        <v>98.786725268971495</v>
      </c>
      <c r="G571" t="s">
        <v>462</v>
      </c>
    </row>
    <row r="572" spans="1:7" x14ac:dyDescent="0.3">
      <c r="A572">
        <v>570</v>
      </c>
      <c r="B572">
        <v>2019</v>
      </c>
      <c r="C572">
        <v>10</v>
      </c>
      <c r="D572" t="s">
        <v>493</v>
      </c>
      <c r="E572" s="1">
        <v>484114621.14210999</v>
      </c>
      <c r="F572">
        <v>112.68642274829899</v>
      </c>
      <c r="G572" t="s">
        <v>462</v>
      </c>
    </row>
    <row r="573" spans="1:7" x14ac:dyDescent="0.3">
      <c r="A573">
        <v>571</v>
      </c>
      <c r="B573">
        <v>2019</v>
      </c>
      <c r="C573">
        <v>10</v>
      </c>
      <c r="D573" t="s">
        <v>494</v>
      </c>
      <c r="E573" s="1">
        <v>1644814688.40587</v>
      </c>
      <c r="F573">
        <v>222.94046495923999</v>
      </c>
      <c r="G573" t="s">
        <v>462</v>
      </c>
    </row>
    <row r="574" spans="1:7" x14ac:dyDescent="0.3">
      <c r="A574">
        <v>572</v>
      </c>
      <c r="B574">
        <v>2019</v>
      </c>
      <c r="C574">
        <v>11</v>
      </c>
      <c r="D574" t="s">
        <v>461</v>
      </c>
      <c r="E574" s="1">
        <v>6656579793.6365604</v>
      </c>
      <c r="F574">
        <v>198.36178212532599</v>
      </c>
      <c r="G574" t="s">
        <v>462</v>
      </c>
    </row>
    <row r="575" spans="1:7" x14ac:dyDescent="0.3">
      <c r="A575">
        <v>573</v>
      </c>
      <c r="B575">
        <v>2019</v>
      </c>
      <c r="C575">
        <v>11</v>
      </c>
      <c r="D575" t="s">
        <v>463</v>
      </c>
      <c r="E575" s="1">
        <v>22453044741.655602</v>
      </c>
      <c r="F575">
        <v>146.275473725903</v>
      </c>
      <c r="G575" t="s">
        <v>462</v>
      </c>
    </row>
    <row r="576" spans="1:7" x14ac:dyDescent="0.3">
      <c r="A576">
        <v>574</v>
      </c>
      <c r="B576">
        <v>2019</v>
      </c>
      <c r="C576">
        <v>11</v>
      </c>
      <c r="D576" t="s">
        <v>464</v>
      </c>
      <c r="E576" s="1">
        <v>3355455783.8830199</v>
      </c>
      <c r="F576">
        <v>132.99177675076999</v>
      </c>
      <c r="G576" t="s">
        <v>462</v>
      </c>
    </row>
    <row r="577" spans="1:7" x14ac:dyDescent="0.3">
      <c r="A577">
        <v>575</v>
      </c>
      <c r="B577">
        <v>2019</v>
      </c>
      <c r="C577">
        <v>11</v>
      </c>
      <c r="D577" t="s">
        <v>465</v>
      </c>
      <c r="E577" s="1">
        <v>27218095239.4039</v>
      </c>
      <c r="F577">
        <v>163.80147074791699</v>
      </c>
      <c r="G577" t="s">
        <v>462</v>
      </c>
    </row>
    <row r="578" spans="1:7" x14ac:dyDescent="0.3">
      <c r="A578">
        <v>576</v>
      </c>
      <c r="B578">
        <v>2019</v>
      </c>
      <c r="C578">
        <v>11</v>
      </c>
      <c r="D578" t="s">
        <v>466</v>
      </c>
      <c r="E578" s="1">
        <v>29429244026.125599</v>
      </c>
      <c r="F578">
        <v>111.05266947427</v>
      </c>
      <c r="G578" t="s">
        <v>462</v>
      </c>
    </row>
    <row r="579" spans="1:7" x14ac:dyDescent="0.3">
      <c r="A579">
        <v>577</v>
      </c>
      <c r="B579">
        <v>2019</v>
      </c>
      <c r="C579">
        <v>11</v>
      </c>
      <c r="D579" t="s">
        <v>467</v>
      </c>
      <c r="E579" s="1">
        <v>25314563230.447399</v>
      </c>
      <c r="F579">
        <v>236.96260145238301</v>
      </c>
      <c r="G579" t="s">
        <v>462</v>
      </c>
    </row>
    <row r="580" spans="1:7" x14ac:dyDescent="0.3">
      <c r="A580">
        <v>578</v>
      </c>
      <c r="B580">
        <v>2019</v>
      </c>
      <c r="C580">
        <v>11</v>
      </c>
      <c r="D580" t="s">
        <v>468</v>
      </c>
      <c r="E580" s="1">
        <v>2269416535.0559802</v>
      </c>
      <c r="F580">
        <v>174.10090121892799</v>
      </c>
      <c r="G580" t="s">
        <v>462</v>
      </c>
    </row>
    <row r="581" spans="1:7" x14ac:dyDescent="0.3">
      <c r="A581">
        <v>579</v>
      </c>
      <c r="B581">
        <v>2019</v>
      </c>
      <c r="C581">
        <v>11</v>
      </c>
      <c r="D581" t="s">
        <v>469</v>
      </c>
      <c r="E581" s="1">
        <v>8215352275.2908001</v>
      </c>
      <c r="F581">
        <v>359.52552789064703</v>
      </c>
      <c r="G581" t="s">
        <v>462</v>
      </c>
    </row>
    <row r="582" spans="1:7" x14ac:dyDescent="0.3">
      <c r="A582">
        <v>580</v>
      </c>
      <c r="B582">
        <v>2019</v>
      </c>
      <c r="C582">
        <v>11</v>
      </c>
      <c r="D582" t="s">
        <v>470</v>
      </c>
      <c r="E582" s="1">
        <v>1891682421.3991001</v>
      </c>
      <c r="F582">
        <v>195.79641066538301</v>
      </c>
      <c r="G582" t="s">
        <v>462</v>
      </c>
    </row>
    <row r="583" spans="1:7" x14ac:dyDescent="0.3">
      <c r="A583">
        <v>581</v>
      </c>
      <c r="B583">
        <v>2019</v>
      </c>
      <c r="C583">
        <v>11</v>
      </c>
      <c r="D583" t="s">
        <v>471</v>
      </c>
      <c r="E583" s="1">
        <v>1274623984.5311</v>
      </c>
      <c r="F583">
        <v>161.69659615398399</v>
      </c>
      <c r="G583" t="s">
        <v>462</v>
      </c>
    </row>
    <row r="584" spans="1:7" x14ac:dyDescent="0.3">
      <c r="A584">
        <v>582</v>
      </c>
      <c r="B584">
        <v>2019</v>
      </c>
      <c r="C584">
        <v>11</v>
      </c>
      <c r="D584" t="s">
        <v>472</v>
      </c>
      <c r="E584" s="1">
        <v>1292373019.9695799</v>
      </c>
      <c r="F584">
        <v>287.55941490143101</v>
      </c>
      <c r="G584" t="s">
        <v>462</v>
      </c>
    </row>
    <row r="585" spans="1:7" x14ac:dyDescent="0.3">
      <c r="A585">
        <v>583</v>
      </c>
      <c r="B585">
        <v>2019</v>
      </c>
      <c r="C585">
        <v>11</v>
      </c>
      <c r="D585" t="s">
        <v>473</v>
      </c>
      <c r="E585" s="1">
        <v>519932261.79277802</v>
      </c>
      <c r="F585">
        <v>151.92910646909601</v>
      </c>
      <c r="G585" t="s">
        <v>462</v>
      </c>
    </row>
    <row r="586" spans="1:7" x14ac:dyDescent="0.3">
      <c r="A586">
        <v>584</v>
      </c>
      <c r="B586">
        <v>2019</v>
      </c>
      <c r="C586">
        <v>11</v>
      </c>
      <c r="D586" t="s">
        <v>474</v>
      </c>
      <c r="E586" s="1">
        <v>676923699.23607099</v>
      </c>
      <c r="F586">
        <v>160.600635035972</v>
      </c>
      <c r="G586" t="s">
        <v>462</v>
      </c>
    </row>
    <row r="587" spans="1:7" x14ac:dyDescent="0.3">
      <c r="A587">
        <v>585</v>
      </c>
      <c r="B587">
        <v>2019</v>
      </c>
      <c r="C587">
        <v>11</v>
      </c>
      <c r="D587" t="s">
        <v>475</v>
      </c>
      <c r="E587" s="1">
        <v>18040480032.521301</v>
      </c>
      <c r="F587">
        <v>214.17745923632299</v>
      </c>
      <c r="G587" t="s">
        <v>462</v>
      </c>
    </row>
    <row r="588" spans="1:7" x14ac:dyDescent="0.3">
      <c r="A588">
        <v>586</v>
      </c>
      <c r="B588">
        <v>2019</v>
      </c>
      <c r="C588">
        <v>11</v>
      </c>
      <c r="D588" t="s">
        <v>476</v>
      </c>
      <c r="E588" s="1">
        <v>18521642702.305599</v>
      </c>
      <c r="F588">
        <v>348.29778068659198</v>
      </c>
      <c r="G588" t="s">
        <v>462</v>
      </c>
    </row>
    <row r="589" spans="1:7" x14ac:dyDescent="0.3">
      <c r="A589">
        <v>587</v>
      </c>
      <c r="B589">
        <v>2019</v>
      </c>
      <c r="C589">
        <v>11</v>
      </c>
      <c r="D589" t="s">
        <v>477</v>
      </c>
      <c r="E589" s="1">
        <v>2249615854.0671401</v>
      </c>
      <c r="F589">
        <v>332.89596197284999</v>
      </c>
      <c r="G589" t="s">
        <v>462</v>
      </c>
    </row>
    <row r="590" spans="1:7" x14ac:dyDescent="0.3">
      <c r="A590">
        <v>588</v>
      </c>
      <c r="B590">
        <v>2019</v>
      </c>
      <c r="C590">
        <v>11</v>
      </c>
      <c r="D590" t="s">
        <v>479</v>
      </c>
      <c r="E590" s="1">
        <v>1243396803.7176001</v>
      </c>
      <c r="F590">
        <v>304.488849634941</v>
      </c>
      <c r="G590" t="s">
        <v>462</v>
      </c>
    </row>
    <row r="591" spans="1:7" x14ac:dyDescent="0.3">
      <c r="A591">
        <v>589</v>
      </c>
      <c r="B591">
        <v>2019</v>
      </c>
      <c r="C591">
        <v>11</v>
      </c>
      <c r="D591" t="s">
        <v>480</v>
      </c>
      <c r="E591" s="1">
        <v>451818671.09306198</v>
      </c>
      <c r="F591">
        <v>199.22182430684899</v>
      </c>
      <c r="G591" t="s">
        <v>462</v>
      </c>
    </row>
    <row r="592" spans="1:7" x14ac:dyDescent="0.3">
      <c r="A592">
        <v>590</v>
      </c>
      <c r="B592">
        <v>2019</v>
      </c>
      <c r="C592">
        <v>11</v>
      </c>
      <c r="D592" t="s">
        <v>482</v>
      </c>
      <c r="E592" s="1">
        <v>269695495.99606502</v>
      </c>
      <c r="F592">
        <v>217.756786530054</v>
      </c>
      <c r="G592" t="s">
        <v>462</v>
      </c>
    </row>
    <row r="593" spans="1:7" x14ac:dyDescent="0.3">
      <c r="A593">
        <v>591</v>
      </c>
      <c r="B593">
        <v>2019</v>
      </c>
      <c r="C593">
        <v>11</v>
      </c>
      <c r="D593" t="s">
        <v>484</v>
      </c>
      <c r="E593" s="1">
        <v>29390706878.122398</v>
      </c>
      <c r="F593">
        <v>90.890923135207899</v>
      </c>
      <c r="G593" t="s">
        <v>462</v>
      </c>
    </row>
    <row r="594" spans="1:7" x14ac:dyDescent="0.3">
      <c r="A594">
        <v>592</v>
      </c>
      <c r="B594">
        <v>2019</v>
      </c>
      <c r="C594">
        <v>11</v>
      </c>
      <c r="D594" t="s">
        <v>486</v>
      </c>
      <c r="E594" s="1">
        <v>3019664936.98875</v>
      </c>
      <c r="F594">
        <v>126.969756022949</v>
      </c>
      <c r="G594" t="s">
        <v>462</v>
      </c>
    </row>
    <row r="595" spans="1:7" x14ac:dyDescent="0.3">
      <c r="A595">
        <v>593</v>
      </c>
      <c r="B595">
        <v>2019</v>
      </c>
      <c r="C595">
        <v>11</v>
      </c>
      <c r="D595" t="s">
        <v>488</v>
      </c>
      <c r="E595" s="1">
        <v>2351507817.33464</v>
      </c>
      <c r="F595">
        <v>117.711342781341</v>
      </c>
      <c r="G595" t="s">
        <v>462</v>
      </c>
    </row>
    <row r="596" spans="1:7" x14ac:dyDescent="0.3">
      <c r="A596">
        <v>594</v>
      </c>
      <c r="B596">
        <v>2019</v>
      </c>
      <c r="C596">
        <v>11</v>
      </c>
      <c r="D596" t="s">
        <v>490</v>
      </c>
      <c r="E596" s="1">
        <v>1089984379.1817701</v>
      </c>
      <c r="F596">
        <v>130.04407107803399</v>
      </c>
      <c r="G596" t="s">
        <v>462</v>
      </c>
    </row>
    <row r="597" spans="1:7" x14ac:dyDescent="0.3">
      <c r="A597">
        <v>595</v>
      </c>
      <c r="B597">
        <v>2019</v>
      </c>
      <c r="C597">
        <v>11</v>
      </c>
      <c r="D597" t="s">
        <v>492</v>
      </c>
      <c r="E597" s="1">
        <v>1251699218.10427</v>
      </c>
      <c r="F597">
        <v>154.642501787333</v>
      </c>
      <c r="G597" t="s">
        <v>462</v>
      </c>
    </row>
    <row r="598" spans="1:7" x14ac:dyDescent="0.3">
      <c r="A598">
        <v>596</v>
      </c>
      <c r="B598">
        <v>2019</v>
      </c>
      <c r="C598">
        <v>11</v>
      </c>
      <c r="D598" t="s">
        <v>493</v>
      </c>
      <c r="E598" s="1">
        <v>484114621.14210999</v>
      </c>
      <c r="F598">
        <v>150.882882657647</v>
      </c>
      <c r="G598" t="s">
        <v>462</v>
      </c>
    </row>
    <row r="599" spans="1:7" x14ac:dyDescent="0.3">
      <c r="A599">
        <v>597</v>
      </c>
      <c r="B599">
        <v>2019</v>
      </c>
      <c r="C599">
        <v>11</v>
      </c>
      <c r="D599" t="s">
        <v>494</v>
      </c>
      <c r="E599" s="1">
        <v>1644814688.40587</v>
      </c>
      <c r="F599">
        <v>214.24939386899601</v>
      </c>
      <c r="G599" t="s">
        <v>462</v>
      </c>
    </row>
    <row r="600" spans="1:7" x14ac:dyDescent="0.3">
      <c r="A600">
        <v>598</v>
      </c>
      <c r="B600">
        <v>2019</v>
      </c>
      <c r="C600">
        <v>12</v>
      </c>
      <c r="D600" t="s">
        <v>461</v>
      </c>
      <c r="E600" s="1">
        <v>6656579793.6365604</v>
      </c>
      <c r="F600">
        <v>66.288137216559505</v>
      </c>
      <c r="G600" t="s">
        <v>462</v>
      </c>
    </row>
    <row r="601" spans="1:7" x14ac:dyDescent="0.3">
      <c r="A601">
        <v>599</v>
      </c>
      <c r="B601">
        <v>2019</v>
      </c>
      <c r="C601">
        <v>12</v>
      </c>
      <c r="D601" t="s">
        <v>463</v>
      </c>
      <c r="E601" s="1">
        <v>22453044741.655602</v>
      </c>
      <c r="F601">
        <v>40.2322881467095</v>
      </c>
      <c r="G601" t="s">
        <v>462</v>
      </c>
    </row>
    <row r="602" spans="1:7" x14ac:dyDescent="0.3">
      <c r="A602">
        <v>600</v>
      </c>
      <c r="B602">
        <v>2019</v>
      </c>
      <c r="C602">
        <v>12</v>
      </c>
      <c r="D602" t="s">
        <v>464</v>
      </c>
      <c r="E602" s="1">
        <v>3355455783.8830199</v>
      </c>
      <c r="F602">
        <v>34.530297654841398</v>
      </c>
      <c r="G602" t="s">
        <v>462</v>
      </c>
    </row>
    <row r="603" spans="1:7" x14ac:dyDescent="0.3">
      <c r="A603">
        <v>601</v>
      </c>
      <c r="B603">
        <v>2019</v>
      </c>
      <c r="C603">
        <v>12</v>
      </c>
      <c r="D603" t="s">
        <v>465</v>
      </c>
      <c r="E603" s="1">
        <v>27218095239.4039</v>
      </c>
      <c r="F603">
        <v>40.012921228183799</v>
      </c>
      <c r="G603" t="s">
        <v>462</v>
      </c>
    </row>
    <row r="604" spans="1:7" x14ac:dyDescent="0.3">
      <c r="A604">
        <v>602</v>
      </c>
      <c r="B604">
        <v>2019</v>
      </c>
      <c r="C604">
        <v>12</v>
      </c>
      <c r="D604" t="s">
        <v>466</v>
      </c>
      <c r="E604" s="1">
        <v>29429244026.125599</v>
      </c>
      <c r="F604">
        <v>73.335388809229897</v>
      </c>
      <c r="G604" t="s">
        <v>462</v>
      </c>
    </row>
    <row r="605" spans="1:7" x14ac:dyDescent="0.3">
      <c r="A605">
        <v>603</v>
      </c>
      <c r="B605">
        <v>2019</v>
      </c>
      <c r="C605">
        <v>12</v>
      </c>
      <c r="D605" t="s">
        <v>467</v>
      </c>
      <c r="E605" s="1">
        <v>25314563230.447399</v>
      </c>
      <c r="F605">
        <v>42.822433585514197</v>
      </c>
      <c r="G605" t="s">
        <v>462</v>
      </c>
    </row>
    <row r="606" spans="1:7" x14ac:dyDescent="0.3">
      <c r="A606">
        <v>604</v>
      </c>
      <c r="B606">
        <v>2019</v>
      </c>
      <c r="C606">
        <v>12</v>
      </c>
      <c r="D606" t="s">
        <v>468</v>
      </c>
      <c r="E606" s="1">
        <v>2269416535.0559802</v>
      </c>
      <c r="F606">
        <v>129.94609568923599</v>
      </c>
      <c r="G606" t="s">
        <v>462</v>
      </c>
    </row>
    <row r="607" spans="1:7" x14ac:dyDescent="0.3">
      <c r="A607">
        <v>605</v>
      </c>
      <c r="B607">
        <v>2019</v>
      </c>
      <c r="C607">
        <v>12</v>
      </c>
      <c r="D607" t="s">
        <v>469</v>
      </c>
      <c r="E607" s="1">
        <v>8215352275.2908001</v>
      </c>
      <c r="F607">
        <v>48.951142755932203</v>
      </c>
      <c r="G607" t="s">
        <v>462</v>
      </c>
    </row>
    <row r="608" spans="1:7" x14ac:dyDescent="0.3">
      <c r="A608">
        <v>606</v>
      </c>
      <c r="B608">
        <v>2019</v>
      </c>
      <c r="C608">
        <v>12</v>
      </c>
      <c r="D608" t="s">
        <v>470</v>
      </c>
      <c r="E608" s="1">
        <v>1891682421.3991001</v>
      </c>
      <c r="F608">
        <v>173.986156712781</v>
      </c>
      <c r="G608" t="s">
        <v>462</v>
      </c>
    </row>
    <row r="609" spans="1:7" x14ac:dyDescent="0.3">
      <c r="A609">
        <v>607</v>
      </c>
      <c r="B609">
        <v>2019</v>
      </c>
      <c r="C609">
        <v>12</v>
      </c>
      <c r="D609" t="s">
        <v>471</v>
      </c>
      <c r="E609" s="1">
        <v>1274623984.5311</v>
      </c>
      <c r="F609">
        <v>146.772462695965</v>
      </c>
      <c r="G609" t="s">
        <v>462</v>
      </c>
    </row>
    <row r="610" spans="1:7" x14ac:dyDescent="0.3">
      <c r="A610">
        <v>608</v>
      </c>
      <c r="B610">
        <v>2019</v>
      </c>
      <c r="C610">
        <v>12</v>
      </c>
      <c r="D610" t="s">
        <v>472</v>
      </c>
      <c r="E610" s="1">
        <v>1292373019.9695799</v>
      </c>
      <c r="F610">
        <v>176.53547483115099</v>
      </c>
      <c r="G610" t="s">
        <v>462</v>
      </c>
    </row>
    <row r="611" spans="1:7" x14ac:dyDescent="0.3">
      <c r="A611">
        <v>609</v>
      </c>
      <c r="B611">
        <v>2019</v>
      </c>
      <c r="C611">
        <v>12</v>
      </c>
      <c r="D611" t="s">
        <v>473</v>
      </c>
      <c r="E611" s="1">
        <v>519932261.79277802</v>
      </c>
      <c r="F611">
        <v>131.575422821606</v>
      </c>
      <c r="G611" t="s">
        <v>462</v>
      </c>
    </row>
    <row r="612" spans="1:7" x14ac:dyDescent="0.3">
      <c r="A612">
        <v>610</v>
      </c>
      <c r="B612">
        <v>2019</v>
      </c>
      <c r="C612">
        <v>12</v>
      </c>
      <c r="D612" t="s">
        <v>474</v>
      </c>
      <c r="E612" s="1">
        <v>676923699.23607099</v>
      </c>
      <c r="F612">
        <v>131.71083378453699</v>
      </c>
      <c r="G612" t="s">
        <v>462</v>
      </c>
    </row>
    <row r="613" spans="1:7" x14ac:dyDescent="0.3">
      <c r="A613">
        <v>611</v>
      </c>
      <c r="B613">
        <v>2019</v>
      </c>
      <c r="C613">
        <v>12</v>
      </c>
      <c r="D613" t="s">
        <v>475</v>
      </c>
      <c r="E613" s="1">
        <v>18040480032.521301</v>
      </c>
      <c r="F613">
        <v>107.558945550828</v>
      </c>
      <c r="G613" t="s">
        <v>462</v>
      </c>
    </row>
    <row r="614" spans="1:7" x14ac:dyDescent="0.3">
      <c r="A614">
        <v>612</v>
      </c>
      <c r="B614">
        <v>2019</v>
      </c>
      <c r="C614">
        <v>12</v>
      </c>
      <c r="D614" t="s">
        <v>476</v>
      </c>
      <c r="E614" s="1">
        <v>18521642702.305599</v>
      </c>
      <c r="F614">
        <v>58.742894794924297</v>
      </c>
      <c r="G614" t="s">
        <v>462</v>
      </c>
    </row>
    <row r="615" spans="1:7" x14ac:dyDescent="0.3">
      <c r="A615">
        <v>613</v>
      </c>
      <c r="B615">
        <v>2019</v>
      </c>
      <c r="C615">
        <v>12</v>
      </c>
      <c r="D615" t="s">
        <v>477</v>
      </c>
      <c r="E615" s="1">
        <v>2249615854.0671401</v>
      </c>
      <c r="F615">
        <v>207.26602671355701</v>
      </c>
      <c r="G615" t="s">
        <v>462</v>
      </c>
    </row>
    <row r="616" spans="1:7" x14ac:dyDescent="0.3">
      <c r="A616">
        <v>614</v>
      </c>
      <c r="B616">
        <v>2019</v>
      </c>
      <c r="C616">
        <v>12</v>
      </c>
      <c r="D616" t="s">
        <v>479</v>
      </c>
      <c r="E616" s="1">
        <v>1243396803.7176001</v>
      </c>
      <c r="F616">
        <v>150.512393831916</v>
      </c>
      <c r="G616" t="s">
        <v>462</v>
      </c>
    </row>
    <row r="617" spans="1:7" x14ac:dyDescent="0.3">
      <c r="A617">
        <v>615</v>
      </c>
      <c r="B617">
        <v>2019</v>
      </c>
      <c r="C617">
        <v>12</v>
      </c>
      <c r="D617" t="s">
        <v>480</v>
      </c>
      <c r="E617" s="1">
        <v>451818671.09306198</v>
      </c>
      <c r="F617">
        <v>161.237878165034</v>
      </c>
      <c r="G617" t="s">
        <v>462</v>
      </c>
    </row>
    <row r="618" spans="1:7" x14ac:dyDescent="0.3">
      <c r="A618">
        <v>616</v>
      </c>
      <c r="B618">
        <v>2019</v>
      </c>
      <c r="C618">
        <v>12</v>
      </c>
      <c r="D618" t="s">
        <v>482</v>
      </c>
      <c r="E618" s="1">
        <v>269695495.99606502</v>
      </c>
      <c r="F618">
        <v>197.30385115879</v>
      </c>
      <c r="G618" t="s">
        <v>462</v>
      </c>
    </row>
    <row r="619" spans="1:7" x14ac:dyDescent="0.3">
      <c r="A619">
        <v>617</v>
      </c>
      <c r="B619">
        <v>2019</v>
      </c>
      <c r="C619">
        <v>12</v>
      </c>
      <c r="D619" t="s">
        <v>484</v>
      </c>
      <c r="E619" s="1">
        <v>29390706878.122398</v>
      </c>
      <c r="F619">
        <v>55.346912918124197</v>
      </c>
      <c r="G619" t="s">
        <v>462</v>
      </c>
    </row>
    <row r="620" spans="1:7" x14ac:dyDescent="0.3">
      <c r="A620">
        <v>618</v>
      </c>
      <c r="B620">
        <v>2019</v>
      </c>
      <c r="C620">
        <v>12</v>
      </c>
      <c r="D620" t="s">
        <v>486</v>
      </c>
      <c r="E620" s="1">
        <v>3019664936.98875</v>
      </c>
      <c r="F620">
        <v>103.791588941679</v>
      </c>
      <c r="G620" t="s">
        <v>462</v>
      </c>
    </row>
    <row r="621" spans="1:7" x14ac:dyDescent="0.3">
      <c r="A621">
        <v>619</v>
      </c>
      <c r="B621">
        <v>2019</v>
      </c>
      <c r="C621">
        <v>12</v>
      </c>
      <c r="D621" t="s">
        <v>488</v>
      </c>
      <c r="E621" s="1">
        <v>2351507817.33464</v>
      </c>
      <c r="F621">
        <v>122.146569952334</v>
      </c>
      <c r="G621" t="s">
        <v>462</v>
      </c>
    </row>
    <row r="622" spans="1:7" x14ac:dyDescent="0.3">
      <c r="A622">
        <v>620</v>
      </c>
      <c r="B622">
        <v>2019</v>
      </c>
      <c r="C622">
        <v>12</v>
      </c>
      <c r="D622" t="s">
        <v>490</v>
      </c>
      <c r="E622" s="1">
        <v>1089984379.1817701</v>
      </c>
      <c r="F622">
        <v>102.289438930575</v>
      </c>
      <c r="G622" t="s">
        <v>462</v>
      </c>
    </row>
    <row r="623" spans="1:7" x14ac:dyDescent="0.3">
      <c r="A623">
        <v>621</v>
      </c>
      <c r="B623">
        <v>2019</v>
      </c>
      <c r="C623">
        <v>12</v>
      </c>
      <c r="D623" t="s">
        <v>492</v>
      </c>
      <c r="E623" s="1">
        <v>1251699218.10427</v>
      </c>
      <c r="F623">
        <v>128.602828447006</v>
      </c>
      <c r="G623" t="s">
        <v>462</v>
      </c>
    </row>
    <row r="624" spans="1:7" x14ac:dyDescent="0.3">
      <c r="A624">
        <v>622</v>
      </c>
      <c r="B624">
        <v>2019</v>
      </c>
      <c r="C624">
        <v>12</v>
      </c>
      <c r="D624" t="s">
        <v>493</v>
      </c>
      <c r="E624" s="1">
        <v>484114621.14210999</v>
      </c>
      <c r="F624">
        <v>128.958218323506</v>
      </c>
      <c r="G624" t="s">
        <v>462</v>
      </c>
    </row>
    <row r="625" spans="1:7" x14ac:dyDescent="0.3">
      <c r="A625">
        <v>623</v>
      </c>
      <c r="B625">
        <v>2019</v>
      </c>
      <c r="C625">
        <v>12</v>
      </c>
      <c r="D625" t="s">
        <v>494</v>
      </c>
      <c r="E625" s="1">
        <v>1644814688.40587</v>
      </c>
      <c r="F625">
        <v>132.07983669295999</v>
      </c>
      <c r="G625" t="s">
        <v>462</v>
      </c>
    </row>
    <row r="626" spans="1:7" x14ac:dyDescent="0.3">
      <c r="A626">
        <v>624</v>
      </c>
      <c r="B626">
        <v>2020</v>
      </c>
      <c r="C626">
        <v>1</v>
      </c>
      <c r="D626" t="s">
        <v>461</v>
      </c>
      <c r="E626" s="1">
        <v>6656579793.6365604</v>
      </c>
      <c r="F626">
        <v>0.109954229119877</v>
      </c>
      <c r="G626" t="s">
        <v>462</v>
      </c>
    </row>
    <row r="627" spans="1:7" x14ac:dyDescent="0.3">
      <c r="A627">
        <v>625</v>
      </c>
      <c r="B627">
        <v>2020</v>
      </c>
      <c r="C627">
        <v>1</v>
      </c>
      <c r="D627" t="s">
        <v>463</v>
      </c>
      <c r="E627" s="1">
        <v>22453044741.655602</v>
      </c>
      <c r="F627">
        <v>2.3297400017057801</v>
      </c>
      <c r="G627" t="s">
        <v>462</v>
      </c>
    </row>
    <row r="628" spans="1:7" x14ac:dyDescent="0.3">
      <c r="A628">
        <v>626</v>
      </c>
      <c r="B628">
        <v>2020</v>
      </c>
      <c r="C628">
        <v>1</v>
      </c>
      <c r="D628" t="s">
        <v>464</v>
      </c>
      <c r="E628" s="1">
        <v>3355455783.8830199</v>
      </c>
      <c r="F628">
        <v>2.0359626808089899E-2</v>
      </c>
      <c r="G628" t="s">
        <v>462</v>
      </c>
    </row>
    <row r="629" spans="1:7" x14ac:dyDescent="0.3">
      <c r="A629">
        <v>627</v>
      </c>
      <c r="B629">
        <v>2020</v>
      </c>
      <c r="C629">
        <v>1</v>
      </c>
      <c r="D629" t="s">
        <v>465</v>
      </c>
      <c r="E629" s="1">
        <v>27218095239.4039</v>
      </c>
      <c r="F629">
        <v>11.1572230327335</v>
      </c>
      <c r="G629" t="s">
        <v>462</v>
      </c>
    </row>
    <row r="630" spans="1:7" x14ac:dyDescent="0.3">
      <c r="A630">
        <v>628</v>
      </c>
      <c r="B630">
        <v>2020</v>
      </c>
      <c r="C630">
        <v>1</v>
      </c>
      <c r="D630" t="s">
        <v>466</v>
      </c>
      <c r="E630" s="1">
        <v>29429244026.125599</v>
      </c>
      <c r="F630">
        <v>32.027231962945898</v>
      </c>
      <c r="G630" t="s">
        <v>462</v>
      </c>
    </row>
    <row r="631" spans="1:7" x14ac:dyDescent="0.3">
      <c r="A631">
        <v>629</v>
      </c>
      <c r="B631">
        <v>2020</v>
      </c>
      <c r="C631">
        <v>1</v>
      </c>
      <c r="D631" t="s">
        <v>467</v>
      </c>
      <c r="E631" s="1">
        <v>25314563230.447399</v>
      </c>
      <c r="F631">
        <v>6.8055525626878097</v>
      </c>
      <c r="G631" t="s">
        <v>462</v>
      </c>
    </row>
    <row r="632" spans="1:7" x14ac:dyDescent="0.3">
      <c r="A632">
        <v>630</v>
      </c>
      <c r="B632">
        <v>2020</v>
      </c>
      <c r="C632">
        <v>1</v>
      </c>
      <c r="D632" t="s">
        <v>468</v>
      </c>
      <c r="E632" s="1">
        <v>2269416535.0559802</v>
      </c>
      <c r="F632">
        <v>37.196416488423502</v>
      </c>
      <c r="G632" t="s">
        <v>462</v>
      </c>
    </row>
    <row r="633" spans="1:7" x14ac:dyDescent="0.3">
      <c r="A633">
        <v>631</v>
      </c>
      <c r="B633">
        <v>2020</v>
      </c>
      <c r="C633">
        <v>1</v>
      </c>
      <c r="D633" t="s">
        <v>469</v>
      </c>
      <c r="E633" s="1">
        <v>8215352275.2908001</v>
      </c>
      <c r="F633">
        <v>22.340034366943001</v>
      </c>
      <c r="G633" t="s">
        <v>462</v>
      </c>
    </row>
    <row r="634" spans="1:7" x14ac:dyDescent="0.3">
      <c r="A634">
        <v>632</v>
      </c>
      <c r="B634">
        <v>2020</v>
      </c>
      <c r="C634">
        <v>1</v>
      </c>
      <c r="D634" t="s">
        <v>470</v>
      </c>
      <c r="E634" s="1">
        <v>1891682421.3991001</v>
      </c>
      <c r="F634">
        <v>34.957540536174903</v>
      </c>
      <c r="G634" t="s">
        <v>462</v>
      </c>
    </row>
    <row r="635" spans="1:7" x14ac:dyDescent="0.3">
      <c r="A635">
        <v>633</v>
      </c>
      <c r="B635">
        <v>2020</v>
      </c>
      <c r="C635">
        <v>1</v>
      </c>
      <c r="D635" t="s">
        <v>471</v>
      </c>
      <c r="E635" s="1">
        <v>1274623984.5311</v>
      </c>
      <c r="F635">
        <v>35.324896547913497</v>
      </c>
      <c r="G635" t="s">
        <v>462</v>
      </c>
    </row>
    <row r="636" spans="1:7" x14ac:dyDescent="0.3">
      <c r="A636">
        <v>634</v>
      </c>
      <c r="B636">
        <v>2020</v>
      </c>
      <c r="C636">
        <v>1</v>
      </c>
      <c r="D636" t="s">
        <v>472</v>
      </c>
      <c r="E636" s="1">
        <v>1292373019.9695799</v>
      </c>
      <c r="F636">
        <v>84.622268360444707</v>
      </c>
      <c r="G636" t="s">
        <v>462</v>
      </c>
    </row>
    <row r="637" spans="1:7" x14ac:dyDescent="0.3">
      <c r="A637">
        <v>635</v>
      </c>
      <c r="B637">
        <v>2020</v>
      </c>
      <c r="C637">
        <v>1</v>
      </c>
      <c r="D637" t="s">
        <v>473</v>
      </c>
      <c r="E637" s="1">
        <v>519932261.79277802</v>
      </c>
      <c r="F637">
        <v>47.753149391345602</v>
      </c>
      <c r="G637" t="s">
        <v>462</v>
      </c>
    </row>
    <row r="638" spans="1:7" x14ac:dyDescent="0.3">
      <c r="A638">
        <v>636</v>
      </c>
      <c r="B638">
        <v>2020</v>
      </c>
      <c r="C638">
        <v>1</v>
      </c>
      <c r="D638" t="s">
        <v>474</v>
      </c>
      <c r="E638" s="1">
        <v>676923699.23607099</v>
      </c>
      <c r="F638">
        <v>63.078979442827297</v>
      </c>
      <c r="G638" t="s">
        <v>462</v>
      </c>
    </row>
    <row r="639" spans="1:7" x14ac:dyDescent="0.3">
      <c r="A639">
        <v>637</v>
      </c>
      <c r="B639">
        <v>2020</v>
      </c>
      <c r="C639">
        <v>1</v>
      </c>
      <c r="D639" t="s">
        <v>475</v>
      </c>
      <c r="E639" s="1">
        <v>18040480032.521301</v>
      </c>
      <c r="F639">
        <v>38.240468619278801</v>
      </c>
      <c r="G639" t="s">
        <v>462</v>
      </c>
    </row>
    <row r="640" spans="1:7" x14ac:dyDescent="0.3">
      <c r="A640">
        <v>638</v>
      </c>
      <c r="B640">
        <v>2020</v>
      </c>
      <c r="C640">
        <v>1</v>
      </c>
      <c r="D640" t="s">
        <v>476</v>
      </c>
      <c r="E640" s="1">
        <v>18521642702.305599</v>
      </c>
      <c r="F640">
        <v>31.375311562110099</v>
      </c>
      <c r="G640" t="s">
        <v>462</v>
      </c>
    </row>
    <row r="641" spans="1:7" x14ac:dyDescent="0.3">
      <c r="A641">
        <v>639</v>
      </c>
      <c r="B641">
        <v>2020</v>
      </c>
      <c r="C641">
        <v>1</v>
      </c>
      <c r="D641" t="s">
        <v>477</v>
      </c>
      <c r="E641" s="1">
        <v>2249615854.0671401</v>
      </c>
      <c r="F641">
        <v>85.585142003867006</v>
      </c>
      <c r="G641" t="s">
        <v>462</v>
      </c>
    </row>
    <row r="642" spans="1:7" x14ac:dyDescent="0.3">
      <c r="A642">
        <v>640</v>
      </c>
      <c r="B642">
        <v>2020</v>
      </c>
      <c r="C642">
        <v>1</v>
      </c>
      <c r="D642" t="s">
        <v>479</v>
      </c>
      <c r="E642" s="1">
        <v>1243396803.7176001</v>
      </c>
      <c r="F642">
        <v>88.653455919841704</v>
      </c>
      <c r="G642" t="s">
        <v>462</v>
      </c>
    </row>
    <row r="643" spans="1:7" x14ac:dyDescent="0.3">
      <c r="A643">
        <v>641</v>
      </c>
      <c r="B643">
        <v>2020</v>
      </c>
      <c r="C643">
        <v>1</v>
      </c>
      <c r="D643" t="s">
        <v>480</v>
      </c>
      <c r="E643" s="1">
        <v>451818671.09306198</v>
      </c>
      <c r="F643">
        <v>95.226208339953303</v>
      </c>
      <c r="G643" t="s">
        <v>462</v>
      </c>
    </row>
    <row r="644" spans="1:7" x14ac:dyDescent="0.3">
      <c r="A644">
        <v>642</v>
      </c>
      <c r="B644">
        <v>2020</v>
      </c>
      <c r="C644">
        <v>1</v>
      </c>
      <c r="D644" t="s">
        <v>482</v>
      </c>
      <c r="E644" s="1">
        <v>269695495.99606502</v>
      </c>
      <c r="F644">
        <v>91.583124327157407</v>
      </c>
      <c r="G644" t="s">
        <v>462</v>
      </c>
    </row>
    <row r="645" spans="1:7" x14ac:dyDescent="0.3">
      <c r="A645">
        <v>643</v>
      </c>
      <c r="B645">
        <v>2020</v>
      </c>
      <c r="C645">
        <v>1</v>
      </c>
      <c r="D645" t="s">
        <v>484</v>
      </c>
      <c r="E645" s="1">
        <v>29390706878.122398</v>
      </c>
      <c r="F645">
        <v>20.476206102337802</v>
      </c>
      <c r="G645" t="s">
        <v>462</v>
      </c>
    </row>
    <row r="646" spans="1:7" x14ac:dyDescent="0.3">
      <c r="A646">
        <v>644</v>
      </c>
      <c r="B646">
        <v>2020</v>
      </c>
      <c r="C646">
        <v>1</v>
      </c>
      <c r="D646" t="s">
        <v>486</v>
      </c>
      <c r="E646" s="1">
        <v>3019664936.98875</v>
      </c>
      <c r="F646">
        <v>29.963773551826701</v>
      </c>
      <c r="G646" t="s">
        <v>462</v>
      </c>
    </row>
    <row r="647" spans="1:7" x14ac:dyDescent="0.3">
      <c r="A647">
        <v>645</v>
      </c>
      <c r="B647">
        <v>2020</v>
      </c>
      <c r="C647">
        <v>1</v>
      </c>
      <c r="D647" t="s">
        <v>488</v>
      </c>
      <c r="E647" s="1">
        <v>2351507817.33464</v>
      </c>
      <c r="F647">
        <v>30.355718584398002</v>
      </c>
      <c r="G647" t="s">
        <v>462</v>
      </c>
    </row>
    <row r="648" spans="1:7" x14ac:dyDescent="0.3">
      <c r="A648">
        <v>646</v>
      </c>
      <c r="B648">
        <v>2020</v>
      </c>
      <c r="C648">
        <v>1</v>
      </c>
      <c r="D648" t="s">
        <v>490</v>
      </c>
      <c r="E648" s="1">
        <v>1089984379.1817701</v>
      </c>
      <c r="F648">
        <v>38.643002807938899</v>
      </c>
      <c r="G648" t="s">
        <v>462</v>
      </c>
    </row>
    <row r="649" spans="1:7" x14ac:dyDescent="0.3">
      <c r="A649">
        <v>647</v>
      </c>
      <c r="B649">
        <v>2020</v>
      </c>
      <c r="C649">
        <v>1</v>
      </c>
      <c r="D649" t="s">
        <v>492</v>
      </c>
      <c r="E649" s="1">
        <v>1251699218.10427</v>
      </c>
      <c r="F649">
        <v>57.432248157378403</v>
      </c>
      <c r="G649" t="s">
        <v>462</v>
      </c>
    </row>
    <row r="650" spans="1:7" x14ac:dyDescent="0.3">
      <c r="A650">
        <v>648</v>
      </c>
      <c r="B650">
        <v>2020</v>
      </c>
      <c r="C650">
        <v>1</v>
      </c>
      <c r="D650" t="s">
        <v>493</v>
      </c>
      <c r="E650" s="1">
        <v>484114621.14210999</v>
      </c>
      <c r="F650">
        <v>61.093254189859103</v>
      </c>
      <c r="G650" t="s">
        <v>462</v>
      </c>
    </row>
    <row r="651" spans="1:7" x14ac:dyDescent="0.3">
      <c r="A651">
        <v>649</v>
      </c>
      <c r="B651">
        <v>2020</v>
      </c>
      <c r="C651">
        <v>1</v>
      </c>
      <c r="D651" t="s">
        <v>494</v>
      </c>
      <c r="E651" s="1">
        <v>1644814688.40587</v>
      </c>
      <c r="F651">
        <v>74.633746960995893</v>
      </c>
      <c r="G651" t="s">
        <v>462</v>
      </c>
    </row>
    <row r="652" spans="1:7" x14ac:dyDescent="0.3">
      <c r="A652">
        <v>650</v>
      </c>
      <c r="B652">
        <v>2020</v>
      </c>
      <c r="C652">
        <v>2</v>
      </c>
      <c r="D652" t="s">
        <v>461</v>
      </c>
      <c r="E652" s="1">
        <v>6656579793.6365604</v>
      </c>
      <c r="F652">
        <v>2.82700485074181</v>
      </c>
      <c r="G652" t="s">
        <v>462</v>
      </c>
    </row>
    <row r="653" spans="1:7" x14ac:dyDescent="0.3">
      <c r="A653">
        <v>651</v>
      </c>
      <c r="B653">
        <v>2020</v>
      </c>
      <c r="C653">
        <v>2</v>
      </c>
      <c r="D653" t="s">
        <v>463</v>
      </c>
      <c r="E653" s="1">
        <v>22453044741.655602</v>
      </c>
      <c r="F653">
        <v>1.0128490353267099</v>
      </c>
      <c r="G653" t="s">
        <v>462</v>
      </c>
    </row>
    <row r="654" spans="1:7" x14ac:dyDescent="0.3">
      <c r="A654">
        <v>652</v>
      </c>
      <c r="B654">
        <v>2020</v>
      </c>
      <c r="C654">
        <v>2</v>
      </c>
      <c r="D654" t="s">
        <v>464</v>
      </c>
      <c r="E654" s="1">
        <v>3355455783.8830199</v>
      </c>
      <c r="F654">
        <v>7.4328091552890701E-3</v>
      </c>
      <c r="G654" t="s">
        <v>462</v>
      </c>
    </row>
    <row r="655" spans="1:7" x14ac:dyDescent="0.3">
      <c r="A655">
        <v>653</v>
      </c>
      <c r="B655">
        <v>2020</v>
      </c>
      <c r="C655">
        <v>2</v>
      </c>
      <c r="D655" t="s">
        <v>465</v>
      </c>
      <c r="E655" s="1">
        <v>27218095239.4039</v>
      </c>
      <c r="F655">
        <v>4.54344351476366</v>
      </c>
      <c r="G655" t="s">
        <v>462</v>
      </c>
    </row>
    <row r="656" spans="1:7" x14ac:dyDescent="0.3">
      <c r="A656">
        <v>654</v>
      </c>
      <c r="B656">
        <v>2020</v>
      </c>
      <c r="C656">
        <v>2</v>
      </c>
      <c r="D656" t="s">
        <v>466</v>
      </c>
      <c r="E656" s="1">
        <v>29429244026.125599</v>
      </c>
      <c r="F656">
        <v>11.065877135551601</v>
      </c>
      <c r="G656" t="s">
        <v>462</v>
      </c>
    </row>
    <row r="657" spans="1:7" x14ac:dyDescent="0.3">
      <c r="A657">
        <v>655</v>
      </c>
      <c r="B657">
        <v>2020</v>
      </c>
      <c r="C657">
        <v>2</v>
      </c>
      <c r="D657" t="s">
        <v>467</v>
      </c>
      <c r="E657" s="1">
        <v>25314563230.447399</v>
      </c>
      <c r="F657">
        <v>3.0702867205834101</v>
      </c>
      <c r="G657" t="s">
        <v>462</v>
      </c>
    </row>
    <row r="658" spans="1:7" x14ac:dyDescent="0.3">
      <c r="A658">
        <v>656</v>
      </c>
      <c r="B658">
        <v>2020</v>
      </c>
      <c r="C658">
        <v>2</v>
      </c>
      <c r="D658" t="s">
        <v>468</v>
      </c>
      <c r="E658" s="1">
        <v>2269416535.0559802</v>
      </c>
      <c r="F658">
        <v>46.827559759257902</v>
      </c>
      <c r="G658" t="s">
        <v>462</v>
      </c>
    </row>
    <row r="659" spans="1:7" x14ac:dyDescent="0.3">
      <c r="A659">
        <v>657</v>
      </c>
      <c r="B659">
        <v>2020</v>
      </c>
      <c r="C659">
        <v>2</v>
      </c>
      <c r="D659" t="s">
        <v>469</v>
      </c>
      <c r="E659" s="1">
        <v>8215352275.2908001</v>
      </c>
      <c r="F659">
        <v>7.16131683293463</v>
      </c>
      <c r="G659" t="s">
        <v>462</v>
      </c>
    </row>
    <row r="660" spans="1:7" x14ac:dyDescent="0.3">
      <c r="A660">
        <v>658</v>
      </c>
      <c r="B660">
        <v>2020</v>
      </c>
      <c r="C660">
        <v>2</v>
      </c>
      <c r="D660" t="s">
        <v>470</v>
      </c>
      <c r="E660" s="1">
        <v>1891682421.3991001</v>
      </c>
      <c r="F660">
        <v>40.513441374339699</v>
      </c>
      <c r="G660" t="s">
        <v>462</v>
      </c>
    </row>
    <row r="661" spans="1:7" x14ac:dyDescent="0.3">
      <c r="A661">
        <v>659</v>
      </c>
      <c r="B661">
        <v>2020</v>
      </c>
      <c r="C661">
        <v>2</v>
      </c>
      <c r="D661" t="s">
        <v>471</v>
      </c>
      <c r="E661" s="1">
        <v>1274623984.5311</v>
      </c>
      <c r="F661">
        <v>48.4361048434765</v>
      </c>
      <c r="G661" t="s">
        <v>462</v>
      </c>
    </row>
    <row r="662" spans="1:7" x14ac:dyDescent="0.3">
      <c r="A662">
        <v>660</v>
      </c>
      <c r="B662">
        <v>2020</v>
      </c>
      <c r="C662">
        <v>2</v>
      </c>
      <c r="D662" t="s">
        <v>472</v>
      </c>
      <c r="E662" s="1">
        <v>1292373019.9695799</v>
      </c>
      <c r="F662">
        <v>68.662597234363702</v>
      </c>
      <c r="G662" t="s">
        <v>462</v>
      </c>
    </row>
    <row r="663" spans="1:7" x14ac:dyDescent="0.3">
      <c r="A663">
        <v>661</v>
      </c>
      <c r="B663">
        <v>2020</v>
      </c>
      <c r="C663">
        <v>2</v>
      </c>
      <c r="D663" t="s">
        <v>473</v>
      </c>
      <c r="E663" s="1">
        <v>519932261.79277802</v>
      </c>
      <c r="F663">
        <v>37.158698311658398</v>
      </c>
      <c r="G663" t="s">
        <v>462</v>
      </c>
    </row>
    <row r="664" spans="1:7" x14ac:dyDescent="0.3">
      <c r="A664">
        <v>662</v>
      </c>
      <c r="B664">
        <v>2020</v>
      </c>
      <c r="C664">
        <v>2</v>
      </c>
      <c r="D664" t="s">
        <v>474</v>
      </c>
      <c r="E664" s="1">
        <v>676923699.23607099</v>
      </c>
      <c r="F664">
        <v>45.298912860315099</v>
      </c>
      <c r="G664" t="s">
        <v>462</v>
      </c>
    </row>
    <row r="665" spans="1:7" x14ac:dyDescent="0.3">
      <c r="A665">
        <v>663</v>
      </c>
      <c r="B665">
        <v>2020</v>
      </c>
      <c r="C665">
        <v>2</v>
      </c>
      <c r="D665" t="s">
        <v>475</v>
      </c>
      <c r="E665" s="1">
        <v>18040480032.521301</v>
      </c>
      <c r="F665">
        <v>19.019576351650201</v>
      </c>
      <c r="G665" t="s">
        <v>462</v>
      </c>
    </row>
    <row r="666" spans="1:7" x14ac:dyDescent="0.3">
      <c r="A666">
        <v>664</v>
      </c>
      <c r="B666">
        <v>2020</v>
      </c>
      <c r="C666">
        <v>2</v>
      </c>
      <c r="D666" t="s">
        <v>476</v>
      </c>
      <c r="E666" s="1">
        <v>18521642702.305599</v>
      </c>
      <c r="F666">
        <v>8.5787738618641196</v>
      </c>
      <c r="G666" t="s">
        <v>462</v>
      </c>
    </row>
    <row r="667" spans="1:7" x14ac:dyDescent="0.3">
      <c r="A667">
        <v>665</v>
      </c>
      <c r="B667">
        <v>2020</v>
      </c>
      <c r="C667">
        <v>2</v>
      </c>
      <c r="D667" t="s">
        <v>477</v>
      </c>
      <c r="E667" s="1">
        <v>2249615854.0671401</v>
      </c>
      <c r="F667">
        <v>66.615423544523694</v>
      </c>
      <c r="G667" t="s">
        <v>462</v>
      </c>
    </row>
    <row r="668" spans="1:7" x14ac:dyDescent="0.3">
      <c r="A668">
        <v>666</v>
      </c>
      <c r="B668">
        <v>2020</v>
      </c>
      <c r="C668">
        <v>2</v>
      </c>
      <c r="D668" t="s">
        <v>479</v>
      </c>
      <c r="E668" s="1">
        <v>1243396803.7176001</v>
      </c>
      <c r="F668">
        <v>60.911008405974201</v>
      </c>
      <c r="G668" t="s">
        <v>462</v>
      </c>
    </row>
    <row r="669" spans="1:7" x14ac:dyDescent="0.3">
      <c r="A669">
        <v>667</v>
      </c>
      <c r="B669">
        <v>2020</v>
      </c>
      <c r="C669">
        <v>2</v>
      </c>
      <c r="D669" t="s">
        <v>480</v>
      </c>
      <c r="E669" s="1">
        <v>451818671.09306198</v>
      </c>
      <c r="F669">
        <v>74.082812922371005</v>
      </c>
      <c r="G669" t="s">
        <v>462</v>
      </c>
    </row>
    <row r="670" spans="1:7" x14ac:dyDescent="0.3">
      <c r="A670">
        <v>668</v>
      </c>
      <c r="B670">
        <v>2020</v>
      </c>
      <c r="C670">
        <v>2</v>
      </c>
      <c r="D670" t="s">
        <v>482</v>
      </c>
      <c r="E670" s="1">
        <v>269695495.99606502</v>
      </c>
      <c r="F670">
        <v>69.397762000430902</v>
      </c>
      <c r="G670" t="s">
        <v>462</v>
      </c>
    </row>
    <row r="671" spans="1:7" x14ac:dyDescent="0.3">
      <c r="A671">
        <v>669</v>
      </c>
      <c r="B671">
        <v>2020</v>
      </c>
      <c r="C671">
        <v>2</v>
      </c>
      <c r="D671" t="s">
        <v>484</v>
      </c>
      <c r="E671" s="1">
        <v>29390706878.122398</v>
      </c>
      <c r="F671">
        <v>14.6455279215697</v>
      </c>
      <c r="G671" t="s">
        <v>462</v>
      </c>
    </row>
    <row r="672" spans="1:7" x14ac:dyDescent="0.3">
      <c r="A672">
        <v>670</v>
      </c>
      <c r="B672">
        <v>2020</v>
      </c>
      <c r="C672">
        <v>2</v>
      </c>
      <c r="D672" t="s">
        <v>486</v>
      </c>
      <c r="E672" s="1">
        <v>3019664936.98875</v>
      </c>
      <c r="F672">
        <v>36.653090158973399</v>
      </c>
      <c r="G672" t="s">
        <v>462</v>
      </c>
    </row>
    <row r="673" spans="1:7" x14ac:dyDescent="0.3">
      <c r="A673">
        <v>671</v>
      </c>
      <c r="B673">
        <v>2020</v>
      </c>
      <c r="C673">
        <v>2</v>
      </c>
      <c r="D673" t="s">
        <v>488</v>
      </c>
      <c r="E673" s="1">
        <v>2351507817.33464</v>
      </c>
      <c r="F673">
        <v>35.772404940984202</v>
      </c>
      <c r="G673" t="s">
        <v>462</v>
      </c>
    </row>
    <row r="674" spans="1:7" x14ac:dyDescent="0.3">
      <c r="A674">
        <v>672</v>
      </c>
      <c r="B674">
        <v>2020</v>
      </c>
      <c r="C674">
        <v>2</v>
      </c>
      <c r="D674" t="s">
        <v>490</v>
      </c>
      <c r="E674" s="1">
        <v>1089984379.1817701</v>
      </c>
      <c r="F674">
        <v>28.967586123345502</v>
      </c>
      <c r="G674" t="s">
        <v>462</v>
      </c>
    </row>
    <row r="675" spans="1:7" x14ac:dyDescent="0.3">
      <c r="A675">
        <v>673</v>
      </c>
      <c r="B675">
        <v>2020</v>
      </c>
      <c r="C675">
        <v>2</v>
      </c>
      <c r="D675" t="s">
        <v>492</v>
      </c>
      <c r="E675" s="1">
        <v>1251699218.10427</v>
      </c>
      <c r="F675">
        <v>37.217004990868801</v>
      </c>
      <c r="G675" t="s">
        <v>462</v>
      </c>
    </row>
    <row r="676" spans="1:7" x14ac:dyDescent="0.3">
      <c r="A676">
        <v>674</v>
      </c>
      <c r="B676">
        <v>2020</v>
      </c>
      <c r="C676">
        <v>2</v>
      </c>
      <c r="D676" t="s">
        <v>493</v>
      </c>
      <c r="E676" s="1">
        <v>484114621.14210999</v>
      </c>
      <c r="F676">
        <v>43.016481801067897</v>
      </c>
      <c r="G676" t="s">
        <v>462</v>
      </c>
    </row>
    <row r="677" spans="1:7" x14ac:dyDescent="0.3">
      <c r="A677">
        <v>675</v>
      </c>
      <c r="B677">
        <v>2020</v>
      </c>
      <c r="C677">
        <v>2</v>
      </c>
      <c r="D677" t="s">
        <v>494</v>
      </c>
      <c r="E677" s="1">
        <v>1644814688.40587</v>
      </c>
      <c r="F677">
        <v>59.401053263608297</v>
      </c>
      <c r="G677" t="s">
        <v>462</v>
      </c>
    </row>
    <row r="678" spans="1:7" x14ac:dyDescent="0.3">
      <c r="A678">
        <v>676</v>
      </c>
      <c r="B678">
        <v>2020</v>
      </c>
      <c r="C678">
        <v>3</v>
      </c>
      <c r="D678" t="s">
        <v>461</v>
      </c>
      <c r="E678" s="1">
        <v>6656579793.6365604</v>
      </c>
      <c r="F678">
        <v>41.323797613525102</v>
      </c>
      <c r="G678" t="s">
        <v>462</v>
      </c>
    </row>
    <row r="679" spans="1:7" x14ac:dyDescent="0.3">
      <c r="A679">
        <v>677</v>
      </c>
      <c r="B679">
        <v>2020</v>
      </c>
      <c r="C679">
        <v>3</v>
      </c>
      <c r="D679" t="s">
        <v>463</v>
      </c>
      <c r="E679" s="1">
        <v>22453044741.655602</v>
      </c>
      <c r="F679">
        <v>56.179905260260803</v>
      </c>
      <c r="G679" t="s">
        <v>462</v>
      </c>
    </row>
    <row r="680" spans="1:7" x14ac:dyDescent="0.3">
      <c r="A680">
        <v>678</v>
      </c>
      <c r="B680">
        <v>2020</v>
      </c>
      <c r="C680">
        <v>3</v>
      </c>
      <c r="D680" t="s">
        <v>464</v>
      </c>
      <c r="E680" s="1">
        <v>3355455783.8830199</v>
      </c>
      <c r="F680">
        <v>40.819762820781897</v>
      </c>
      <c r="G680" t="s">
        <v>462</v>
      </c>
    </row>
    <row r="681" spans="1:7" x14ac:dyDescent="0.3">
      <c r="A681">
        <v>679</v>
      </c>
      <c r="B681">
        <v>2020</v>
      </c>
      <c r="C681">
        <v>3</v>
      </c>
      <c r="D681" t="s">
        <v>465</v>
      </c>
      <c r="E681" s="1">
        <v>27218095239.4039</v>
      </c>
      <c r="F681">
        <v>55.073507466608802</v>
      </c>
      <c r="G681" t="s">
        <v>462</v>
      </c>
    </row>
    <row r="682" spans="1:7" x14ac:dyDescent="0.3">
      <c r="A682">
        <v>680</v>
      </c>
      <c r="B682">
        <v>2020</v>
      </c>
      <c r="C682">
        <v>3</v>
      </c>
      <c r="D682" t="s">
        <v>466</v>
      </c>
      <c r="E682" s="1">
        <v>29429244026.125599</v>
      </c>
      <c r="F682">
        <v>68.582883790876195</v>
      </c>
      <c r="G682" t="s">
        <v>462</v>
      </c>
    </row>
    <row r="683" spans="1:7" x14ac:dyDescent="0.3">
      <c r="A683">
        <v>681</v>
      </c>
      <c r="B683">
        <v>2020</v>
      </c>
      <c r="C683">
        <v>3</v>
      </c>
      <c r="D683" t="s">
        <v>467</v>
      </c>
      <c r="E683" s="1">
        <v>25314563230.447399</v>
      </c>
      <c r="F683">
        <v>63.906416888855397</v>
      </c>
      <c r="G683" t="s">
        <v>462</v>
      </c>
    </row>
    <row r="684" spans="1:7" x14ac:dyDescent="0.3">
      <c r="A684">
        <v>682</v>
      </c>
      <c r="B684">
        <v>2020</v>
      </c>
      <c r="C684">
        <v>3</v>
      </c>
      <c r="D684" t="s">
        <v>468</v>
      </c>
      <c r="E684" s="1">
        <v>2269416535.0559802</v>
      </c>
      <c r="F684">
        <v>119.074794294914</v>
      </c>
      <c r="G684" t="s">
        <v>462</v>
      </c>
    </row>
    <row r="685" spans="1:7" x14ac:dyDescent="0.3">
      <c r="A685">
        <v>683</v>
      </c>
      <c r="B685">
        <v>2020</v>
      </c>
      <c r="C685">
        <v>3</v>
      </c>
      <c r="D685" t="s">
        <v>469</v>
      </c>
      <c r="E685" s="1">
        <v>8215352275.2908001</v>
      </c>
      <c r="F685">
        <v>54.877951117224299</v>
      </c>
      <c r="G685" t="s">
        <v>462</v>
      </c>
    </row>
    <row r="686" spans="1:7" x14ac:dyDescent="0.3">
      <c r="A686">
        <v>684</v>
      </c>
      <c r="B686">
        <v>2020</v>
      </c>
      <c r="C686">
        <v>3</v>
      </c>
      <c r="D686" t="s">
        <v>470</v>
      </c>
      <c r="E686" s="1">
        <v>1891682421.3991001</v>
      </c>
      <c r="F686">
        <v>115.68674694846101</v>
      </c>
      <c r="G686" t="s">
        <v>462</v>
      </c>
    </row>
    <row r="687" spans="1:7" x14ac:dyDescent="0.3">
      <c r="A687">
        <v>685</v>
      </c>
      <c r="B687">
        <v>2020</v>
      </c>
      <c r="C687">
        <v>3</v>
      </c>
      <c r="D687" t="s">
        <v>471</v>
      </c>
      <c r="E687" s="1">
        <v>1274623984.5311</v>
      </c>
      <c r="F687">
        <v>136.84082134724599</v>
      </c>
      <c r="G687" t="s">
        <v>462</v>
      </c>
    </row>
    <row r="688" spans="1:7" x14ac:dyDescent="0.3">
      <c r="A688">
        <v>686</v>
      </c>
      <c r="B688">
        <v>2020</v>
      </c>
      <c r="C688">
        <v>3</v>
      </c>
      <c r="D688" t="s">
        <v>472</v>
      </c>
      <c r="E688" s="1">
        <v>1292373019.9695799</v>
      </c>
      <c r="F688">
        <v>141.14136691517001</v>
      </c>
      <c r="G688" t="s">
        <v>462</v>
      </c>
    </row>
    <row r="689" spans="1:7" x14ac:dyDescent="0.3">
      <c r="A689">
        <v>687</v>
      </c>
      <c r="B689">
        <v>2020</v>
      </c>
      <c r="C689">
        <v>3</v>
      </c>
      <c r="D689" t="s">
        <v>473</v>
      </c>
      <c r="E689" s="1">
        <v>519932261.79277802</v>
      </c>
      <c r="F689">
        <v>117.834627011309</v>
      </c>
      <c r="G689" t="s">
        <v>462</v>
      </c>
    </row>
    <row r="690" spans="1:7" x14ac:dyDescent="0.3">
      <c r="A690">
        <v>688</v>
      </c>
      <c r="B690">
        <v>2020</v>
      </c>
      <c r="C690">
        <v>3</v>
      </c>
      <c r="D690" t="s">
        <v>474</v>
      </c>
      <c r="E690" s="1">
        <v>676923699.23607099</v>
      </c>
      <c r="F690">
        <v>136.154372173154</v>
      </c>
      <c r="G690" t="s">
        <v>462</v>
      </c>
    </row>
    <row r="691" spans="1:7" x14ac:dyDescent="0.3">
      <c r="A691">
        <v>689</v>
      </c>
      <c r="B691">
        <v>2020</v>
      </c>
      <c r="C691">
        <v>3</v>
      </c>
      <c r="D691" t="s">
        <v>475</v>
      </c>
      <c r="E691" s="1">
        <v>18040480032.521301</v>
      </c>
      <c r="F691">
        <v>77.778797587556099</v>
      </c>
      <c r="G691" t="s">
        <v>462</v>
      </c>
    </row>
    <row r="692" spans="1:7" x14ac:dyDescent="0.3">
      <c r="A692">
        <v>690</v>
      </c>
      <c r="B692">
        <v>2020</v>
      </c>
      <c r="C692">
        <v>3</v>
      </c>
      <c r="D692" t="s">
        <v>476</v>
      </c>
      <c r="E692" s="1">
        <v>18521642702.305599</v>
      </c>
      <c r="F692">
        <v>56.488871028116101</v>
      </c>
      <c r="G692" t="s">
        <v>462</v>
      </c>
    </row>
    <row r="693" spans="1:7" x14ac:dyDescent="0.3">
      <c r="A693">
        <v>691</v>
      </c>
      <c r="B693">
        <v>2020</v>
      </c>
      <c r="C693">
        <v>3</v>
      </c>
      <c r="D693" t="s">
        <v>477</v>
      </c>
      <c r="E693" s="1">
        <v>2249615854.0671401</v>
      </c>
      <c r="F693">
        <v>144.92219998017299</v>
      </c>
      <c r="G693" t="s">
        <v>462</v>
      </c>
    </row>
    <row r="694" spans="1:7" x14ac:dyDescent="0.3">
      <c r="A694">
        <v>692</v>
      </c>
      <c r="B694">
        <v>2020</v>
      </c>
      <c r="C694">
        <v>3</v>
      </c>
      <c r="D694" t="s">
        <v>479</v>
      </c>
      <c r="E694" s="1">
        <v>1243396803.7176001</v>
      </c>
      <c r="F694">
        <v>127.000979607161</v>
      </c>
      <c r="G694" t="s">
        <v>462</v>
      </c>
    </row>
    <row r="695" spans="1:7" x14ac:dyDescent="0.3">
      <c r="A695">
        <v>693</v>
      </c>
      <c r="B695">
        <v>2020</v>
      </c>
      <c r="C695">
        <v>3</v>
      </c>
      <c r="D695" t="s">
        <v>480</v>
      </c>
      <c r="E695" s="1">
        <v>451818671.09306198</v>
      </c>
      <c r="F695">
        <v>211.69902648237101</v>
      </c>
      <c r="G695" t="s">
        <v>462</v>
      </c>
    </row>
    <row r="696" spans="1:7" x14ac:dyDescent="0.3">
      <c r="A696">
        <v>694</v>
      </c>
      <c r="B696">
        <v>2020</v>
      </c>
      <c r="C696">
        <v>3</v>
      </c>
      <c r="D696" t="s">
        <v>482</v>
      </c>
      <c r="E696" s="1">
        <v>269695495.99606502</v>
      </c>
      <c r="F696">
        <v>179.691205667601</v>
      </c>
      <c r="G696" t="s">
        <v>462</v>
      </c>
    </row>
    <row r="697" spans="1:7" x14ac:dyDescent="0.3">
      <c r="A697">
        <v>695</v>
      </c>
      <c r="B697">
        <v>2020</v>
      </c>
      <c r="C697">
        <v>3</v>
      </c>
      <c r="D697" t="s">
        <v>484</v>
      </c>
      <c r="E697" s="1">
        <v>29390706878.122398</v>
      </c>
      <c r="F697">
        <v>81.068358246255002</v>
      </c>
      <c r="G697" t="s">
        <v>462</v>
      </c>
    </row>
    <row r="698" spans="1:7" x14ac:dyDescent="0.3">
      <c r="A698">
        <v>696</v>
      </c>
      <c r="B698">
        <v>2020</v>
      </c>
      <c r="C698">
        <v>3</v>
      </c>
      <c r="D698" t="s">
        <v>486</v>
      </c>
      <c r="E698" s="1">
        <v>3019664936.98875</v>
      </c>
      <c r="F698">
        <v>124.307332105493</v>
      </c>
      <c r="G698" t="s">
        <v>462</v>
      </c>
    </row>
    <row r="699" spans="1:7" x14ac:dyDescent="0.3">
      <c r="A699">
        <v>697</v>
      </c>
      <c r="B699">
        <v>2020</v>
      </c>
      <c r="C699">
        <v>3</v>
      </c>
      <c r="D699" t="s">
        <v>488</v>
      </c>
      <c r="E699" s="1">
        <v>2351507817.33464</v>
      </c>
      <c r="F699">
        <v>129.18500763910899</v>
      </c>
      <c r="G699" t="s">
        <v>462</v>
      </c>
    </row>
    <row r="700" spans="1:7" x14ac:dyDescent="0.3">
      <c r="A700">
        <v>698</v>
      </c>
      <c r="B700">
        <v>2020</v>
      </c>
      <c r="C700">
        <v>3</v>
      </c>
      <c r="D700" t="s">
        <v>490</v>
      </c>
      <c r="E700" s="1">
        <v>1089984379.1817701</v>
      </c>
      <c r="F700">
        <v>113.855884983987</v>
      </c>
      <c r="G700" t="s">
        <v>462</v>
      </c>
    </row>
    <row r="701" spans="1:7" x14ac:dyDescent="0.3">
      <c r="A701">
        <v>699</v>
      </c>
      <c r="B701">
        <v>2020</v>
      </c>
      <c r="C701">
        <v>3</v>
      </c>
      <c r="D701" t="s">
        <v>492</v>
      </c>
      <c r="E701" s="1">
        <v>1251699218.10427</v>
      </c>
      <c r="F701">
        <v>147.625922312662</v>
      </c>
      <c r="G701" t="s">
        <v>462</v>
      </c>
    </row>
    <row r="702" spans="1:7" x14ac:dyDescent="0.3">
      <c r="A702">
        <v>700</v>
      </c>
      <c r="B702">
        <v>2020</v>
      </c>
      <c r="C702">
        <v>3</v>
      </c>
      <c r="D702" t="s">
        <v>493</v>
      </c>
      <c r="E702" s="1">
        <v>484114621.14210999</v>
      </c>
      <c r="F702">
        <v>148.86835148542499</v>
      </c>
      <c r="G702" t="s">
        <v>462</v>
      </c>
    </row>
    <row r="703" spans="1:7" x14ac:dyDescent="0.3">
      <c r="A703">
        <v>701</v>
      </c>
      <c r="B703">
        <v>2020</v>
      </c>
      <c r="C703">
        <v>3</v>
      </c>
      <c r="D703" t="s">
        <v>494</v>
      </c>
      <c r="E703" s="1">
        <v>1644814688.40587</v>
      </c>
      <c r="F703">
        <v>143.71387936107101</v>
      </c>
      <c r="G703" t="s">
        <v>462</v>
      </c>
    </row>
    <row r="704" spans="1:7" x14ac:dyDescent="0.3">
      <c r="A704">
        <v>702</v>
      </c>
      <c r="B704">
        <v>2020</v>
      </c>
      <c r="C704">
        <v>4</v>
      </c>
      <c r="D704" t="s">
        <v>461</v>
      </c>
      <c r="E704" s="1">
        <v>6656579793.6365604</v>
      </c>
      <c r="F704">
        <v>207.18067600454199</v>
      </c>
      <c r="G704" t="s">
        <v>462</v>
      </c>
    </row>
    <row r="705" spans="1:7" x14ac:dyDescent="0.3">
      <c r="A705">
        <v>703</v>
      </c>
      <c r="B705">
        <v>2020</v>
      </c>
      <c r="C705">
        <v>4</v>
      </c>
      <c r="D705" t="s">
        <v>463</v>
      </c>
      <c r="E705" s="1">
        <v>22453044741.655602</v>
      </c>
      <c r="F705">
        <v>217.356889686709</v>
      </c>
      <c r="G705" t="s">
        <v>462</v>
      </c>
    </row>
    <row r="706" spans="1:7" x14ac:dyDescent="0.3">
      <c r="A706">
        <v>704</v>
      </c>
      <c r="B706">
        <v>2020</v>
      </c>
      <c r="C706">
        <v>4</v>
      </c>
      <c r="D706" t="s">
        <v>464</v>
      </c>
      <c r="E706" s="1">
        <v>3355455783.8830199</v>
      </c>
      <c r="F706">
        <v>171.16977727347901</v>
      </c>
      <c r="G706" t="s">
        <v>462</v>
      </c>
    </row>
    <row r="707" spans="1:7" x14ac:dyDescent="0.3">
      <c r="A707">
        <v>705</v>
      </c>
      <c r="B707">
        <v>2020</v>
      </c>
      <c r="C707">
        <v>4</v>
      </c>
      <c r="D707" t="s">
        <v>465</v>
      </c>
      <c r="E707" s="1">
        <v>27218095239.4039</v>
      </c>
      <c r="F707">
        <v>212.150749760184</v>
      </c>
      <c r="G707" t="s">
        <v>462</v>
      </c>
    </row>
    <row r="708" spans="1:7" x14ac:dyDescent="0.3">
      <c r="A708">
        <v>706</v>
      </c>
      <c r="B708">
        <v>2020</v>
      </c>
      <c r="C708">
        <v>4</v>
      </c>
      <c r="D708" t="s">
        <v>466</v>
      </c>
      <c r="E708" s="1">
        <v>29429244026.125599</v>
      </c>
      <c r="F708">
        <v>214.050380881476</v>
      </c>
      <c r="G708" t="s">
        <v>462</v>
      </c>
    </row>
    <row r="709" spans="1:7" x14ac:dyDescent="0.3">
      <c r="A709">
        <v>707</v>
      </c>
      <c r="B709">
        <v>2020</v>
      </c>
      <c r="C709">
        <v>4</v>
      </c>
      <c r="D709" t="s">
        <v>467</v>
      </c>
      <c r="E709" s="1">
        <v>25314563230.447399</v>
      </c>
      <c r="F709">
        <v>287.53123405908002</v>
      </c>
      <c r="G709" t="s">
        <v>462</v>
      </c>
    </row>
    <row r="710" spans="1:7" x14ac:dyDescent="0.3">
      <c r="A710">
        <v>708</v>
      </c>
      <c r="B710">
        <v>2020</v>
      </c>
      <c r="C710">
        <v>4</v>
      </c>
      <c r="D710" t="s">
        <v>468</v>
      </c>
      <c r="E710" s="1">
        <v>2269416535.0559802</v>
      </c>
      <c r="F710">
        <v>293.97708929966399</v>
      </c>
      <c r="G710" t="s">
        <v>462</v>
      </c>
    </row>
    <row r="711" spans="1:7" x14ac:dyDescent="0.3">
      <c r="A711">
        <v>709</v>
      </c>
      <c r="B711">
        <v>2020</v>
      </c>
      <c r="C711">
        <v>4</v>
      </c>
      <c r="D711" t="s">
        <v>469</v>
      </c>
      <c r="E711" s="1">
        <v>8215352275.2908001</v>
      </c>
      <c r="F711">
        <v>265.79701796927401</v>
      </c>
      <c r="G711" t="s">
        <v>462</v>
      </c>
    </row>
    <row r="712" spans="1:7" x14ac:dyDescent="0.3">
      <c r="A712">
        <v>710</v>
      </c>
      <c r="B712">
        <v>2020</v>
      </c>
      <c r="C712">
        <v>4</v>
      </c>
      <c r="D712" t="s">
        <v>470</v>
      </c>
      <c r="E712" s="1">
        <v>1891682421.3991001</v>
      </c>
      <c r="F712">
        <v>255.89342722404399</v>
      </c>
      <c r="G712" t="s">
        <v>462</v>
      </c>
    </row>
    <row r="713" spans="1:7" x14ac:dyDescent="0.3">
      <c r="A713">
        <v>711</v>
      </c>
      <c r="B713">
        <v>2020</v>
      </c>
      <c r="C713">
        <v>4</v>
      </c>
      <c r="D713" t="s">
        <v>471</v>
      </c>
      <c r="E713" s="1">
        <v>1274623984.5311</v>
      </c>
      <c r="F713">
        <v>199.88192903870899</v>
      </c>
      <c r="G713" t="s">
        <v>462</v>
      </c>
    </row>
    <row r="714" spans="1:7" x14ac:dyDescent="0.3">
      <c r="A714">
        <v>712</v>
      </c>
      <c r="B714">
        <v>2020</v>
      </c>
      <c r="C714">
        <v>4</v>
      </c>
      <c r="D714" t="s">
        <v>472</v>
      </c>
      <c r="E714" s="1">
        <v>1292373019.9695799</v>
      </c>
      <c r="F714">
        <v>274.57578434837097</v>
      </c>
      <c r="G714" t="s">
        <v>462</v>
      </c>
    </row>
    <row r="715" spans="1:7" x14ac:dyDescent="0.3">
      <c r="A715">
        <v>713</v>
      </c>
      <c r="B715">
        <v>2020</v>
      </c>
      <c r="C715">
        <v>4</v>
      </c>
      <c r="D715" t="s">
        <v>473</v>
      </c>
      <c r="E715" s="1">
        <v>519932261.79277802</v>
      </c>
      <c r="F715">
        <v>273.80774082818903</v>
      </c>
      <c r="G715" t="s">
        <v>462</v>
      </c>
    </row>
    <row r="716" spans="1:7" x14ac:dyDescent="0.3">
      <c r="A716">
        <v>714</v>
      </c>
      <c r="B716">
        <v>2020</v>
      </c>
      <c r="C716">
        <v>4</v>
      </c>
      <c r="D716" t="s">
        <v>474</v>
      </c>
      <c r="E716" s="1">
        <v>676923699.23607099</v>
      </c>
      <c r="F716">
        <v>283.17502997946599</v>
      </c>
      <c r="G716" t="s">
        <v>462</v>
      </c>
    </row>
    <row r="717" spans="1:7" x14ac:dyDescent="0.3">
      <c r="A717">
        <v>715</v>
      </c>
      <c r="B717">
        <v>2020</v>
      </c>
      <c r="C717">
        <v>4</v>
      </c>
      <c r="D717" t="s">
        <v>475</v>
      </c>
      <c r="E717" s="1">
        <v>18040480032.521301</v>
      </c>
      <c r="F717">
        <v>230.600925061384</v>
      </c>
      <c r="G717" t="s">
        <v>462</v>
      </c>
    </row>
    <row r="718" spans="1:7" x14ac:dyDescent="0.3">
      <c r="A718">
        <v>716</v>
      </c>
      <c r="B718">
        <v>2020</v>
      </c>
      <c r="C718">
        <v>4</v>
      </c>
      <c r="D718" t="s">
        <v>476</v>
      </c>
      <c r="E718" s="1">
        <v>18521642702.305599</v>
      </c>
      <c r="F718">
        <v>182.05414492222701</v>
      </c>
      <c r="G718" t="s">
        <v>462</v>
      </c>
    </row>
    <row r="719" spans="1:7" x14ac:dyDescent="0.3">
      <c r="A719">
        <v>717</v>
      </c>
      <c r="B719">
        <v>2020</v>
      </c>
      <c r="C719">
        <v>4</v>
      </c>
      <c r="D719" t="s">
        <v>477</v>
      </c>
      <c r="E719" s="1">
        <v>2249615854.0671401</v>
      </c>
      <c r="F719">
        <v>344.74136372028198</v>
      </c>
      <c r="G719" t="s">
        <v>462</v>
      </c>
    </row>
    <row r="720" spans="1:7" x14ac:dyDescent="0.3">
      <c r="A720">
        <v>718</v>
      </c>
      <c r="B720">
        <v>2020</v>
      </c>
      <c r="C720">
        <v>4</v>
      </c>
      <c r="D720" t="s">
        <v>479</v>
      </c>
      <c r="E720" s="1">
        <v>1243396803.7176001</v>
      </c>
      <c r="F720">
        <v>411.31604176701097</v>
      </c>
      <c r="G720" t="s">
        <v>462</v>
      </c>
    </row>
    <row r="721" spans="1:7" x14ac:dyDescent="0.3">
      <c r="A721">
        <v>719</v>
      </c>
      <c r="B721">
        <v>2020</v>
      </c>
      <c r="C721">
        <v>4</v>
      </c>
      <c r="D721" t="s">
        <v>480</v>
      </c>
      <c r="E721" s="1">
        <v>451818671.09306198</v>
      </c>
      <c r="F721">
        <v>351.56707493595098</v>
      </c>
      <c r="G721" t="s">
        <v>462</v>
      </c>
    </row>
    <row r="722" spans="1:7" x14ac:dyDescent="0.3">
      <c r="A722">
        <v>720</v>
      </c>
      <c r="B722">
        <v>2020</v>
      </c>
      <c r="C722">
        <v>4</v>
      </c>
      <c r="D722" t="s">
        <v>482</v>
      </c>
      <c r="E722" s="1">
        <v>269695495.99606502</v>
      </c>
      <c r="F722">
        <v>334.71250251522002</v>
      </c>
      <c r="G722" t="s">
        <v>462</v>
      </c>
    </row>
    <row r="723" spans="1:7" x14ac:dyDescent="0.3">
      <c r="A723">
        <v>721</v>
      </c>
      <c r="B723">
        <v>2020</v>
      </c>
      <c r="C723">
        <v>4</v>
      </c>
      <c r="D723" t="s">
        <v>484</v>
      </c>
      <c r="E723" s="1">
        <v>29390706878.122398</v>
      </c>
      <c r="F723">
        <v>125.237516305396</v>
      </c>
      <c r="G723" t="s">
        <v>462</v>
      </c>
    </row>
    <row r="724" spans="1:7" x14ac:dyDescent="0.3">
      <c r="A724">
        <v>722</v>
      </c>
      <c r="B724">
        <v>2020</v>
      </c>
      <c r="C724">
        <v>4</v>
      </c>
      <c r="D724" t="s">
        <v>486</v>
      </c>
      <c r="E724" s="1">
        <v>3019664936.98875</v>
      </c>
      <c r="F724">
        <v>238.312768622834</v>
      </c>
      <c r="G724" t="s">
        <v>462</v>
      </c>
    </row>
    <row r="725" spans="1:7" x14ac:dyDescent="0.3">
      <c r="A725">
        <v>723</v>
      </c>
      <c r="B725">
        <v>2020</v>
      </c>
      <c r="C725">
        <v>4</v>
      </c>
      <c r="D725" t="s">
        <v>488</v>
      </c>
      <c r="E725" s="1">
        <v>2351507817.33464</v>
      </c>
      <c r="F725">
        <v>186.66974670746501</v>
      </c>
      <c r="G725" t="s">
        <v>462</v>
      </c>
    </row>
    <row r="726" spans="1:7" x14ac:dyDescent="0.3">
      <c r="A726">
        <v>724</v>
      </c>
      <c r="B726">
        <v>2020</v>
      </c>
      <c r="C726">
        <v>4</v>
      </c>
      <c r="D726" t="s">
        <v>490</v>
      </c>
      <c r="E726" s="1">
        <v>1089984379.1817701</v>
      </c>
      <c r="F726">
        <v>230.64532735228599</v>
      </c>
      <c r="G726" t="s">
        <v>462</v>
      </c>
    </row>
    <row r="727" spans="1:7" x14ac:dyDescent="0.3">
      <c r="A727">
        <v>725</v>
      </c>
      <c r="B727">
        <v>2020</v>
      </c>
      <c r="C727">
        <v>4</v>
      </c>
      <c r="D727" t="s">
        <v>492</v>
      </c>
      <c r="E727" s="1">
        <v>1251699218.10427</v>
      </c>
      <c r="F727">
        <v>255.380342326353</v>
      </c>
      <c r="G727" t="s">
        <v>462</v>
      </c>
    </row>
    <row r="728" spans="1:7" x14ac:dyDescent="0.3">
      <c r="A728">
        <v>726</v>
      </c>
      <c r="B728">
        <v>2020</v>
      </c>
      <c r="C728">
        <v>4</v>
      </c>
      <c r="D728" t="s">
        <v>493</v>
      </c>
      <c r="E728" s="1">
        <v>484114621.14210999</v>
      </c>
      <c r="F728">
        <v>270.13293653462199</v>
      </c>
      <c r="G728" t="s">
        <v>462</v>
      </c>
    </row>
    <row r="729" spans="1:7" x14ac:dyDescent="0.3">
      <c r="A729">
        <v>727</v>
      </c>
      <c r="B729">
        <v>2020</v>
      </c>
      <c r="C729">
        <v>4</v>
      </c>
      <c r="D729" t="s">
        <v>494</v>
      </c>
      <c r="E729" s="1">
        <v>1644814688.40587</v>
      </c>
      <c r="F729">
        <v>346.97882933877798</v>
      </c>
      <c r="G729" t="s">
        <v>462</v>
      </c>
    </row>
    <row r="730" spans="1:7" x14ac:dyDescent="0.3">
      <c r="A730">
        <v>728</v>
      </c>
      <c r="B730">
        <v>2020</v>
      </c>
      <c r="C730">
        <v>5</v>
      </c>
      <c r="D730" t="s">
        <v>461</v>
      </c>
      <c r="E730" s="1">
        <v>6656579793.6365604</v>
      </c>
      <c r="F730">
        <v>24.9903991715241</v>
      </c>
      <c r="G730" t="s">
        <v>462</v>
      </c>
    </row>
    <row r="731" spans="1:7" x14ac:dyDescent="0.3">
      <c r="A731">
        <v>729</v>
      </c>
      <c r="B731">
        <v>2020</v>
      </c>
      <c r="C731">
        <v>5</v>
      </c>
      <c r="D731" t="s">
        <v>463</v>
      </c>
      <c r="E731" s="1">
        <v>22453044741.655602</v>
      </c>
      <c r="F731">
        <v>18.893423655333699</v>
      </c>
      <c r="G731" t="s">
        <v>462</v>
      </c>
    </row>
    <row r="732" spans="1:7" x14ac:dyDescent="0.3">
      <c r="A732">
        <v>730</v>
      </c>
      <c r="B732">
        <v>2020</v>
      </c>
      <c r="C732">
        <v>5</v>
      </c>
      <c r="D732" t="s">
        <v>464</v>
      </c>
      <c r="E732" s="1">
        <v>3355455783.8830199</v>
      </c>
      <c r="F732">
        <v>19.3832532163207</v>
      </c>
      <c r="G732" t="s">
        <v>462</v>
      </c>
    </row>
    <row r="733" spans="1:7" x14ac:dyDescent="0.3">
      <c r="A733">
        <v>731</v>
      </c>
      <c r="B733">
        <v>2020</v>
      </c>
      <c r="C733">
        <v>5</v>
      </c>
      <c r="D733" t="s">
        <v>465</v>
      </c>
      <c r="E733" s="1">
        <v>27218095239.4039</v>
      </c>
      <c r="F733">
        <v>19.996869746467201</v>
      </c>
      <c r="G733" t="s">
        <v>462</v>
      </c>
    </row>
    <row r="734" spans="1:7" x14ac:dyDescent="0.3">
      <c r="A734">
        <v>732</v>
      </c>
      <c r="B734">
        <v>2020</v>
      </c>
      <c r="C734">
        <v>5</v>
      </c>
      <c r="D734" t="s">
        <v>466</v>
      </c>
      <c r="E734" s="1">
        <v>29429244026.125599</v>
      </c>
      <c r="F734">
        <v>16.487022067225801</v>
      </c>
      <c r="G734" t="s">
        <v>462</v>
      </c>
    </row>
    <row r="735" spans="1:7" x14ac:dyDescent="0.3">
      <c r="A735">
        <v>733</v>
      </c>
      <c r="B735">
        <v>2020</v>
      </c>
      <c r="C735">
        <v>5</v>
      </c>
      <c r="D735" t="s">
        <v>467</v>
      </c>
      <c r="E735" s="1">
        <v>25314563230.447399</v>
      </c>
      <c r="F735">
        <v>13.9241017318831</v>
      </c>
      <c r="G735" t="s">
        <v>462</v>
      </c>
    </row>
    <row r="736" spans="1:7" x14ac:dyDescent="0.3">
      <c r="A736">
        <v>734</v>
      </c>
      <c r="B736">
        <v>2020</v>
      </c>
      <c r="C736">
        <v>5</v>
      </c>
      <c r="D736" t="s">
        <v>468</v>
      </c>
      <c r="E736" s="1">
        <v>2269416535.0559802</v>
      </c>
      <c r="F736">
        <v>78.570575718933299</v>
      </c>
      <c r="G736" t="s">
        <v>462</v>
      </c>
    </row>
    <row r="737" spans="1:7" x14ac:dyDescent="0.3">
      <c r="A737">
        <v>735</v>
      </c>
      <c r="B737">
        <v>2020</v>
      </c>
      <c r="C737">
        <v>5</v>
      </c>
      <c r="D737" t="s">
        <v>469</v>
      </c>
      <c r="E737" s="1">
        <v>8215352275.2908001</v>
      </c>
      <c r="F737">
        <v>18.619212407288298</v>
      </c>
      <c r="G737" t="s">
        <v>462</v>
      </c>
    </row>
    <row r="738" spans="1:7" x14ac:dyDescent="0.3">
      <c r="A738">
        <v>736</v>
      </c>
      <c r="B738">
        <v>2020</v>
      </c>
      <c r="C738">
        <v>5</v>
      </c>
      <c r="D738" t="s">
        <v>470</v>
      </c>
      <c r="E738" s="1">
        <v>1891682421.3991001</v>
      </c>
      <c r="F738">
        <v>64.337931780196897</v>
      </c>
      <c r="G738" t="s">
        <v>462</v>
      </c>
    </row>
    <row r="739" spans="1:7" x14ac:dyDescent="0.3">
      <c r="A739">
        <v>737</v>
      </c>
      <c r="B739">
        <v>2020</v>
      </c>
      <c r="C739">
        <v>5</v>
      </c>
      <c r="D739" t="s">
        <v>471</v>
      </c>
      <c r="E739" s="1">
        <v>1274623984.5311</v>
      </c>
      <c r="F739">
        <v>75.079536159404299</v>
      </c>
      <c r="G739" t="s">
        <v>462</v>
      </c>
    </row>
    <row r="740" spans="1:7" x14ac:dyDescent="0.3">
      <c r="A740">
        <v>738</v>
      </c>
      <c r="B740">
        <v>2020</v>
      </c>
      <c r="C740">
        <v>5</v>
      </c>
      <c r="D740" t="s">
        <v>472</v>
      </c>
      <c r="E740" s="1">
        <v>1292373019.9695799</v>
      </c>
      <c r="F740">
        <v>84.296312500080504</v>
      </c>
      <c r="G740" t="s">
        <v>462</v>
      </c>
    </row>
    <row r="741" spans="1:7" x14ac:dyDescent="0.3">
      <c r="A741">
        <v>739</v>
      </c>
      <c r="B741">
        <v>2020</v>
      </c>
      <c r="C741">
        <v>5</v>
      </c>
      <c r="D741" t="s">
        <v>473</v>
      </c>
      <c r="E741" s="1">
        <v>519932261.79277802</v>
      </c>
      <c r="F741">
        <v>98.789598097786296</v>
      </c>
      <c r="G741" t="s">
        <v>462</v>
      </c>
    </row>
    <row r="742" spans="1:7" x14ac:dyDescent="0.3">
      <c r="A742">
        <v>740</v>
      </c>
      <c r="B742">
        <v>2020</v>
      </c>
      <c r="C742">
        <v>5</v>
      </c>
      <c r="D742" t="s">
        <v>474</v>
      </c>
      <c r="E742" s="1">
        <v>676923699.23607099</v>
      </c>
      <c r="F742">
        <v>116.273659549903</v>
      </c>
      <c r="G742" t="s">
        <v>462</v>
      </c>
    </row>
    <row r="743" spans="1:7" x14ac:dyDescent="0.3">
      <c r="A743">
        <v>741</v>
      </c>
      <c r="B743">
        <v>2020</v>
      </c>
      <c r="C743">
        <v>5</v>
      </c>
      <c r="D743" t="s">
        <v>475</v>
      </c>
      <c r="E743" s="1">
        <v>18040480032.521301</v>
      </c>
      <c r="F743">
        <v>11.677893980151801</v>
      </c>
      <c r="G743" t="s">
        <v>462</v>
      </c>
    </row>
    <row r="744" spans="1:7" x14ac:dyDescent="0.3">
      <c r="A744">
        <v>742</v>
      </c>
      <c r="B744">
        <v>2020</v>
      </c>
      <c r="C744">
        <v>5</v>
      </c>
      <c r="D744" t="s">
        <v>476</v>
      </c>
      <c r="E744" s="1">
        <v>18521642702.305599</v>
      </c>
      <c r="F744">
        <v>8.1140630093525008</v>
      </c>
      <c r="G744" t="s">
        <v>462</v>
      </c>
    </row>
    <row r="745" spans="1:7" x14ac:dyDescent="0.3">
      <c r="A745">
        <v>743</v>
      </c>
      <c r="B745">
        <v>2020</v>
      </c>
      <c r="C745">
        <v>5</v>
      </c>
      <c r="D745" t="s">
        <v>477</v>
      </c>
      <c r="E745" s="1">
        <v>2249615854.0671401</v>
      </c>
      <c r="F745">
        <v>73.717629436944506</v>
      </c>
      <c r="G745" t="s">
        <v>462</v>
      </c>
    </row>
    <row r="746" spans="1:7" x14ac:dyDescent="0.3">
      <c r="A746">
        <v>744</v>
      </c>
      <c r="B746">
        <v>2020</v>
      </c>
      <c r="C746">
        <v>5</v>
      </c>
      <c r="D746" t="s">
        <v>479</v>
      </c>
      <c r="E746" s="1">
        <v>1243396803.7176001</v>
      </c>
      <c r="F746">
        <v>164.39056779743399</v>
      </c>
      <c r="G746" t="s">
        <v>462</v>
      </c>
    </row>
    <row r="747" spans="1:7" x14ac:dyDescent="0.3">
      <c r="A747">
        <v>745</v>
      </c>
      <c r="B747">
        <v>2020</v>
      </c>
      <c r="C747">
        <v>5</v>
      </c>
      <c r="D747" t="s">
        <v>480</v>
      </c>
      <c r="E747" s="1">
        <v>451818671.09306198</v>
      </c>
      <c r="F747">
        <v>146.38140745249001</v>
      </c>
      <c r="G747" t="s">
        <v>462</v>
      </c>
    </row>
    <row r="748" spans="1:7" x14ac:dyDescent="0.3">
      <c r="A748">
        <v>746</v>
      </c>
      <c r="B748">
        <v>2020</v>
      </c>
      <c r="C748">
        <v>5</v>
      </c>
      <c r="D748" t="s">
        <v>482</v>
      </c>
      <c r="E748" s="1">
        <v>269695495.99606502</v>
      </c>
      <c r="F748">
        <v>151.282485400539</v>
      </c>
      <c r="G748" t="s">
        <v>462</v>
      </c>
    </row>
    <row r="749" spans="1:7" x14ac:dyDescent="0.3">
      <c r="A749">
        <v>747</v>
      </c>
      <c r="B749">
        <v>2020</v>
      </c>
      <c r="C749">
        <v>5</v>
      </c>
      <c r="D749" t="s">
        <v>484</v>
      </c>
      <c r="E749" s="1">
        <v>29390706878.122398</v>
      </c>
      <c r="F749">
        <v>12.697895994197401</v>
      </c>
      <c r="G749" t="s">
        <v>462</v>
      </c>
    </row>
    <row r="750" spans="1:7" x14ac:dyDescent="0.3">
      <c r="A750">
        <v>748</v>
      </c>
      <c r="B750">
        <v>2020</v>
      </c>
      <c r="C750">
        <v>5</v>
      </c>
      <c r="D750" t="s">
        <v>486</v>
      </c>
      <c r="E750" s="1">
        <v>3019664936.98875</v>
      </c>
      <c r="F750">
        <v>70.562233014727397</v>
      </c>
      <c r="G750" t="s">
        <v>462</v>
      </c>
    </row>
    <row r="751" spans="1:7" x14ac:dyDescent="0.3">
      <c r="A751">
        <v>749</v>
      </c>
      <c r="B751">
        <v>2020</v>
      </c>
      <c r="C751">
        <v>5</v>
      </c>
      <c r="D751" t="s">
        <v>488</v>
      </c>
      <c r="E751" s="1">
        <v>2351507817.33464</v>
      </c>
      <c r="F751">
        <v>96.1239260599841</v>
      </c>
      <c r="G751" t="s">
        <v>462</v>
      </c>
    </row>
    <row r="752" spans="1:7" x14ac:dyDescent="0.3">
      <c r="A752">
        <v>750</v>
      </c>
      <c r="B752">
        <v>2020</v>
      </c>
      <c r="C752">
        <v>5</v>
      </c>
      <c r="D752" t="s">
        <v>490</v>
      </c>
      <c r="E752" s="1">
        <v>1089984379.1817701</v>
      </c>
      <c r="F752">
        <v>110.80413895456699</v>
      </c>
      <c r="G752" t="s">
        <v>462</v>
      </c>
    </row>
    <row r="753" spans="1:7" x14ac:dyDescent="0.3">
      <c r="A753">
        <v>751</v>
      </c>
      <c r="B753">
        <v>2020</v>
      </c>
      <c r="C753">
        <v>5</v>
      </c>
      <c r="D753" t="s">
        <v>492</v>
      </c>
      <c r="E753" s="1">
        <v>1251699218.10427</v>
      </c>
      <c r="F753">
        <v>132.02294600049501</v>
      </c>
      <c r="G753" t="s">
        <v>462</v>
      </c>
    </row>
    <row r="754" spans="1:7" x14ac:dyDescent="0.3">
      <c r="A754">
        <v>752</v>
      </c>
      <c r="B754">
        <v>2020</v>
      </c>
      <c r="C754">
        <v>5</v>
      </c>
      <c r="D754" t="s">
        <v>493</v>
      </c>
      <c r="E754" s="1">
        <v>484114621.14210999</v>
      </c>
      <c r="F754">
        <v>119.299744080872</v>
      </c>
      <c r="G754" t="s">
        <v>462</v>
      </c>
    </row>
    <row r="755" spans="1:7" x14ac:dyDescent="0.3">
      <c r="A755">
        <v>753</v>
      </c>
      <c r="B755">
        <v>2020</v>
      </c>
      <c r="C755">
        <v>5</v>
      </c>
      <c r="D755" t="s">
        <v>494</v>
      </c>
      <c r="E755" s="1">
        <v>1644814688.40587</v>
      </c>
      <c r="F755">
        <v>154.91320738963299</v>
      </c>
      <c r="G755" t="s">
        <v>462</v>
      </c>
    </row>
    <row r="756" spans="1:7" x14ac:dyDescent="0.3">
      <c r="A756">
        <v>754</v>
      </c>
      <c r="B756">
        <v>2020</v>
      </c>
      <c r="C756">
        <v>6</v>
      </c>
      <c r="D756" t="s">
        <v>461</v>
      </c>
      <c r="E756" s="1">
        <v>6656579793.6365604</v>
      </c>
      <c r="F756">
        <v>3.3258670291812602</v>
      </c>
      <c r="G756" t="s">
        <v>462</v>
      </c>
    </row>
    <row r="757" spans="1:7" x14ac:dyDescent="0.3">
      <c r="A757">
        <v>755</v>
      </c>
      <c r="B757">
        <v>2020</v>
      </c>
      <c r="C757">
        <v>6</v>
      </c>
      <c r="D757" t="s">
        <v>463</v>
      </c>
      <c r="E757" s="1">
        <v>22453044741.655602</v>
      </c>
      <c r="F757">
        <v>2.74329486102596</v>
      </c>
      <c r="G757" t="s">
        <v>462</v>
      </c>
    </row>
    <row r="758" spans="1:7" x14ac:dyDescent="0.3">
      <c r="A758">
        <v>756</v>
      </c>
      <c r="B758">
        <v>2020</v>
      </c>
      <c r="C758">
        <v>6</v>
      </c>
      <c r="D758" t="s">
        <v>464</v>
      </c>
      <c r="E758" s="1">
        <v>3355455783.8830199</v>
      </c>
      <c r="F758">
        <v>1.74162444292534</v>
      </c>
      <c r="G758" t="s">
        <v>462</v>
      </c>
    </row>
    <row r="759" spans="1:7" x14ac:dyDescent="0.3">
      <c r="A759">
        <v>757</v>
      </c>
      <c r="B759">
        <v>2020</v>
      </c>
      <c r="C759">
        <v>6</v>
      </c>
      <c r="D759" t="s">
        <v>465</v>
      </c>
      <c r="E759" s="1">
        <v>27218095239.4039</v>
      </c>
      <c r="F759">
        <v>1.88369476802698</v>
      </c>
      <c r="G759" t="s">
        <v>462</v>
      </c>
    </row>
    <row r="760" spans="1:7" x14ac:dyDescent="0.3">
      <c r="A760">
        <v>758</v>
      </c>
      <c r="B760">
        <v>2020</v>
      </c>
      <c r="C760">
        <v>6</v>
      </c>
      <c r="D760" t="s">
        <v>466</v>
      </c>
      <c r="E760" s="1">
        <v>29429244026.125599</v>
      </c>
      <c r="F760">
        <v>3.1161493472517301</v>
      </c>
      <c r="G760" t="s">
        <v>462</v>
      </c>
    </row>
    <row r="761" spans="1:7" x14ac:dyDescent="0.3">
      <c r="A761">
        <v>759</v>
      </c>
      <c r="B761">
        <v>2020</v>
      </c>
      <c r="C761">
        <v>6</v>
      </c>
      <c r="D761" t="s">
        <v>467</v>
      </c>
      <c r="E761" s="1">
        <v>25314563230.447399</v>
      </c>
      <c r="F761">
        <v>2.3202783155192499</v>
      </c>
      <c r="G761" t="s">
        <v>462</v>
      </c>
    </row>
    <row r="762" spans="1:7" x14ac:dyDescent="0.3">
      <c r="A762">
        <v>760</v>
      </c>
      <c r="B762">
        <v>2020</v>
      </c>
      <c r="C762">
        <v>6</v>
      </c>
      <c r="D762" t="s">
        <v>468</v>
      </c>
      <c r="E762" s="1">
        <v>2269416535.0559802</v>
      </c>
      <c r="F762">
        <v>48.287453466709898</v>
      </c>
      <c r="G762" t="s">
        <v>462</v>
      </c>
    </row>
    <row r="763" spans="1:7" x14ac:dyDescent="0.3">
      <c r="A763">
        <v>761</v>
      </c>
      <c r="B763">
        <v>2020</v>
      </c>
      <c r="C763">
        <v>6</v>
      </c>
      <c r="D763" t="s">
        <v>469</v>
      </c>
      <c r="E763" s="1">
        <v>8215352275.2908001</v>
      </c>
      <c r="F763">
        <v>1.47378414618014</v>
      </c>
      <c r="G763" t="s">
        <v>462</v>
      </c>
    </row>
    <row r="764" spans="1:7" x14ac:dyDescent="0.3">
      <c r="A764">
        <v>762</v>
      </c>
      <c r="B764">
        <v>2020</v>
      </c>
      <c r="C764">
        <v>6</v>
      </c>
      <c r="D764" t="s">
        <v>470</v>
      </c>
      <c r="E764" s="1">
        <v>1891682421.3991001</v>
      </c>
      <c r="F764">
        <v>31.072758132751201</v>
      </c>
      <c r="G764" t="s">
        <v>462</v>
      </c>
    </row>
    <row r="765" spans="1:7" x14ac:dyDescent="0.3">
      <c r="A765">
        <v>763</v>
      </c>
      <c r="B765">
        <v>2020</v>
      </c>
      <c r="C765">
        <v>6</v>
      </c>
      <c r="D765" t="s">
        <v>471</v>
      </c>
      <c r="E765" s="1">
        <v>1274623984.5311</v>
      </c>
      <c r="F765">
        <v>70.208866392320004</v>
      </c>
      <c r="G765" t="s">
        <v>462</v>
      </c>
    </row>
    <row r="766" spans="1:7" x14ac:dyDescent="0.3">
      <c r="A766">
        <v>764</v>
      </c>
      <c r="B766">
        <v>2020</v>
      </c>
      <c r="C766">
        <v>6</v>
      </c>
      <c r="D766" t="s">
        <v>472</v>
      </c>
      <c r="E766" s="1">
        <v>1292373019.9695799</v>
      </c>
      <c r="F766">
        <v>53.589700001014201</v>
      </c>
      <c r="G766" t="s">
        <v>462</v>
      </c>
    </row>
    <row r="767" spans="1:7" x14ac:dyDescent="0.3">
      <c r="A767">
        <v>765</v>
      </c>
      <c r="B767">
        <v>2020</v>
      </c>
      <c r="C767">
        <v>6</v>
      </c>
      <c r="D767" t="s">
        <v>473</v>
      </c>
      <c r="E767" s="1">
        <v>519932261.79277802</v>
      </c>
      <c r="F767">
        <v>77.749079222134498</v>
      </c>
      <c r="G767" t="s">
        <v>462</v>
      </c>
    </row>
    <row r="768" spans="1:7" x14ac:dyDescent="0.3">
      <c r="A768">
        <v>766</v>
      </c>
      <c r="B768">
        <v>2020</v>
      </c>
      <c r="C768">
        <v>6</v>
      </c>
      <c r="D768" t="s">
        <v>474</v>
      </c>
      <c r="E768" s="1">
        <v>676923699.23607099</v>
      </c>
      <c r="F768">
        <v>97.502778581059005</v>
      </c>
      <c r="G768" t="s">
        <v>462</v>
      </c>
    </row>
    <row r="769" spans="1:7" x14ac:dyDescent="0.3">
      <c r="A769">
        <v>767</v>
      </c>
      <c r="B769">
        <v>2020</v>
      </c>
      <c r="C769">
        <v>6</v>
      </c>
      <c r="D769" t="s">
        <v>475</v>
      </c>
      <c r="E769" s="1">
        <v>18040480032.521301</v>
      </c>
      <c r="F769">
        <v>1.66261929563543</v>
      </c>
      <c r="G769" t="s">
        <v>462</v>
      </c>
    </row>
    <row r="770" spans="1:7" x14ac:dyDescent="0.3">
      <c r="A770">
        <v>768</v>
      </c>
      <c r="B770">
        <v>2020</v>
      </c>
      <c r="C770">
        <v>6</v>
      </c>
      <c r="D770" t="s">
        <v>476</v>
      </c>
      <c r="E770" s="1">
        <v>18521642702.305599</v>
      </c>
      <c r="F770">
        <v>0.98911434920966801</v>
      </c>
      <c r="G770" t="s">
        <v>462</v>
      </c>
    </row>
    <row r="771" spans="1:7" x14ac:dyDescent="0.3">
      <c r="A771">
        <v>769</v>
      </c>
      <c r="B771">
        <v>2020</v>
      </c>
      <c r="C771">
        <v>6</v>
      </c>
      <c r="D771" t="s">
        <v>477</v>
      </c>
      <c r="E771" s="1">
        <v>2249615854.0671401</v>
      </c>
      <c r="F771">
        <v>23.565457260431401</v>
      </c>
      <c r="G771" t="s">
        <v>462</v>
      </c>
    </row>
    <row r="772" spans="1:7" x14ac:dyDescent="0.3">
      <c r="A772">
        <v>770</v>
      </c>
      <c r="B772">
        <v>2020</v>
      </c>
      <c r="C772">
        <v>6</v>
      </c>
      <c r="D772" t="s">
        <v>479</v>
      </c>
      <c r="E772" s="1">
        <v>1243396803.7176001</v>
      </c>
      <c r="F772">
        <v>85.390383155428395</v>
      </c>
      <c r="G772" t="s">
        <v>462</v>
      </c>
    </row>
    <row r="773" spans="1:7" x14ac:dyDescent="0.3">
      <c r="A773">
        <v>771</v>
      </c>
      <c r="B773">
        <v>2020</v>
      </c>
      <c r="C773">
        <v>6</v>
      </c>
      <c r="D773" t="s">
        <v>480</v>
      </c>
      <c r="E773" s="1">
        <v>451818671.09306198</v>
      </c>
      <c r="F773">
        <v>108.856195544172</v>
      </c>
      <c r="G773" t="s">
        <v>462</v>
      </c>
    </row>
    <row r="774" spans="1:7" x14ac:dyDescent="0.3">
      <c r="A774">
        <v>772</v>
      </c>
      <c r="B774">
        <v>2020</v>
      </c>
      <c r="C774">
        <v>6</v>
      </c>
      <c r="D774" t="s">
        <v>482</v>
      </c>
      <c r="E774" s="1">
        <v>269695495.99606502</v>
      </c>
      <c r="F774">
        <v>83.243684887702003</v>
      </c>
      <c r="G774" t="s">
        <v>462</v>
      </c>
    </row>
    <row r="775" spans="1:7" x14ac:dyDescent="0.3">
      <c r="A775">
        <v>773</v>
      </c>
      <c r="B775">
        <v>2020</v>
      </c>
      <c r="C775">
        <v>6</v>
      </c>
      <c r="D775" t="s">
        <v>484</v>
      </c>
      <c r="E775" s="1">
        <v>29390706878.122398</v>
      </c>
      <c r="F775">
        <v>1.9013356777796999</v>
      </c>
      <c r="G775" t="s">
        <v>462</v>
      </c>
    </row>
    <row r="776" spans="1:7" x14ac:dyDescent="0.3">
      <c r="A776">
        <v>774</v>
      </c>
      <c r="B776">
        <v>2020</v>
      </c>
      <c r="C776">
        <v>6</v>
      </c>
      <c r="D776" t="s">
        <v>486</v>
      </c>
      <c r="E776" s="1">
        <v>3019664936.98875</v>
      </c>
      <c r="F776">
        <v>52.0169423588844</v>
      </c>
      <c r="G776" t="s">
        <v>462</v>
      </c>
    </row>
    <row r="777" spans="1:7" x14ac:dyDescent="0.3">
      <c r="A777">
        <v>775</v>
      </c>
      <c r="B777">
        <v>2020</v>
      </c>
      <c r="C777">
        <v>6</v>
      </c>
      <c r="D777" t="s">
        <v>488</v>
      </c>
      <c r="E777" s="1">
        <v>2351507817.33464</v>
      </c>
      <c r="F777">
        <v>117.26990251371799</v>
      </c>
      <c r="G777" t="s">
        <v>462</v>
      </c>
    </row>
    <row r="778" spans="1:7" x14ac:dyDescent="0.3">
      <c r="A778">
        <v>776</v>
      </c>
      <c r="B778">
        <v>2020</v>
      </c>
      <c r="C778">
        <v>6</v>
      </c>
      <c r="D778" t="s">
        <v>490</v>
      </c>
      <c r="E778" s="1">
        <v>1089984379.1817701</v>
      </c>
      <c r="F778">
        <v>83.591798409310201</v>
      </c>
      <c r="G778" t="s">
        <v>462</v>
      </c>
    </row>
    <row r="779" spans="1:7" x14ac:dyDescent="0.3">
      <c r="A779">
        <v>777</v>
      </c>
      <c r="B779">
        <v>2020</v>
      </c>
      <c r="C779">
        <v>6</v>
      </c>
      <c r="D779" t="s">
        <v>492</v>
      </c>
      <c r="E779" s="1">
        <v>1251699218.10427</v>
      </c>
      <c r="F779">
        <v>164.573976921168</v>
      </c>
      <c r="G779" t="s">
        <v>462</v>
      </c>
    </row>
    <row r="780" spans="1:7" x14ac:dyDescent="0.3">
      <c r="A780">
        <v>778</v>
      </c>
      <c r="B780">
        <v>2020</v>
      </c>
      <c r="C780">
        <v>6</v>
      </c>
      <c r="D780" t="s">
        <v>493</v>
      </c>
      <c r="E780" s="1">
        <v>484114621.14210999</v>
      </c>
      <c r="F780">
        <v>135.73560264451899</v>
      </c>
      <c r="G780" t="s">
        <v>462</v>
      </c>
    </row>
    <row r="781" spans="1:7" x14ac:dyDescent="0.3">
      <c r="A781">
        <v>779</v>
      </c>
      <c r="B781">
        <v>2020</v>
      </c>
      <c r="C781">
        <v>6</v>
      </c>
      <c r="D781" t="s">
        <v>494</v>
      </c>
      <c r="E781" s="1">
        <v>1644814688.40587</v>
      </c>
      <c r="F781">
        <v>99.763205117916499</v>
      </c>
      <c r="G781" t="s">
        <v>462</v>
      </c>
    </row>
    <row r="782" spans="1:7" x14ac:dyDescent="0.3">
      <c r="A782">
        <v>780</v>
      </c>
      <c r="B782">
        <v>2020</v>
      </c>
      <c r="C782">
        <v>7</v>
      </c>
      <c r="D782" t="s">
        <v>461</v>
      </c>
      <c r="E782" s="1">
        <v>6656579793.6365604</v>
      </c>
      <c r="F782">
        <v>12.088973710249901</v>
      </c>
      <c r="G782" t="s">
        <v>462</v>
      </c>
    </row>
    <row r="783" spans="1:7" x14ac:dyDescent="0.3">
      <c r="A783">
        <v>781</v>
      </c>
      <c r="B783">
        <v>2020</v>
      </c>
      <c r="C783">
        <v>7</v>
      </c>
      <c r="D783" t="s">
        <v>463</v>
      </c>
      <c r="E783" s="1">
        <v>22453044741.655602</v>
      </c>
      <c r="F783">
        <v>9.87903923023487</v>
      </c>
      <c r="G783" t="s">
        <v>462</v>
      </c>
    </row>
    <row r="784" spans="1:7" x14ac:dyDescent="0.3">
      <c r="A784">
        <v>782</v>
      </c>
      <c r="B784">
        <v>2020</v>
      </c>
      <c r="C784">
        <v>7</v>
      </c>
      <c r="D784" t="s">
        <v>464</v>
      </c>
      <c r="E784" s="1">
        <v>3355455783.8830199</v>
      </c>
      <c r="F784">
        <v>6.7060270522800396</v>
      </c>
      <c r="G784" t="s">
        <v>462</v>
      </c>
    </row>
    <row r="785" spans="1:7" x14ac:dyDescent="0.3">
      <c r="A785">
        <v>783</v>
      </c>
      <c r="B785">
        <v>2020</v>
      </c>
      <c r="C785">
        <v>7</v>
      </c>
      <c r="D785" t="s">
        <v>465</v>
      </c>
      <c r="E785" s="1">
        <v>27218095239.4039</v>
      </c>
      <c r="F785">
        <v>7.0163956651290604</v>
      </c>
      <c r="G785" t="s">
        <v>462</v>
      </c>
    </row>
    <row r="786" spans="1:7" x14ac:dyDescent="0.3">
      <c r="A786">
        <v>784</v>
      </c>
      <c r="B786">
        <v>2020</v>
      </c>
      <c r="C786">
        <v>7</v>
      </c>
      <c r="D786" t="s">
        <v>466</v>
      </c>
      <c r="E786" s="1">
        <v>29429244026.125599</v>
      </c>
      <c r="F786">
        <v>4.3052899820357</v>
      </c>
      <c r="G786" t="s">
        <v>462</v>
      </c>
    </row>
    <row r="787" spans="1:7" x14ac:dyDescent="0.3">
      <c r="A787">
        <v>785</v>
      </c>
      <c r="B787">
        <v>2020</v>
      </c>
      <c r="C787">
        <v>7</v>
      </c>
      <c r="D787" t="s">
        <v>467</v>
      </c>
      <c r="E787" s="1">
        <v>25314563230.447399</v>
      </c>
      <c r="F787">
        <v>8.4603157520099099</v>
      </c>
      <c r="G787" t="s">
        <v>462</v>
      </c>
    </row>
    <row r="788" spans="1:7" x14ac:dyDescent="0.3">
      <c r="A788">
        <v>786</v>
      </c>
      <c r="B788">
        <v>2020</v>
      </c>
      <c r="C788">
        <v>7</v>
      </c>
      <c r="D788" t="s">
        <v>468</v>
      </c>
      <c r="E788" s="1">
        <v>2269416535.0559802</v>
      </c>
      <c r="F788">
        <v>20.005234724590299</v>
      </c>
      <c r="G788" t="s">
        <v>462</v>
      </c>
    </row>
    <row r="789" spans="1:7" x14ac:dyDescent="0.3">
      <c r="A789">
        <v>787</v>
      </c>
      <c r="B789">
        <v>2020</v>
      </c>
      <c r="C789">
        <v>7</v>
      </c>
      <c r="D789" t="s">
        <v>469</v>
      </c>
      <c r="E789" s="1">
        <v>8215352275.2908001</v>
      </c>
      <c r="F789">
        <v>8.7187184312320305</v>
      </c>
      <c r="G789" t="s">
        <v>462</v>
      </c>
    </row>
    <row r="790" spans="1:7" x14ac:dyDescent="0.3">
      <c r="A790">
        <v>788</v>
      </c>
      <c r="B790">
        <v>2020</v>
      </c>
      <c r="C790">
        <v>7</v>
      </c>
      <c r="D790" t="s">
        <v>470</v>
      </c>
      <c r="E790" s="1">
        <v>1891682421.3991001</v>
      </c>
      <c r="F790">
        <v>10.357482779210001</v>
      </c>
      <c r="G790" t="s">
        <v>462</v>
      </c>
    </row>
    <row r="791" spans="1:7" x14ac:dyDescent="0.3">
      <c r="A791">
        <v>789</v>
      </c>
      <c r="B791">
        <v>2020</v>
      </c>
      <c r="C791">
        <v>7</v>
      </c>
      <c r="D791" t="s">
        <v>471</v>
      </c>
      <c r="E791" s="1">
        <v>1274623984.5311</v>
      </c>
      <c r="F791">
        <v>33.002473697020498</v>
      </c>
      <c r="G791" t="s">
        <v>462</v>
      </c>
    </row>
    <row r="792" spans="1:7" x14ac:dyDescent="0.3">
      <c r="A792">
        <v>790</v>
      </c>
      <c r="B792">
        <v>2020</v>
      </c>
      <c r="C792">
        <v>7</v>
      </c>
      <c r="D792" t="s">
        <v>472</v>
      </c>
      <c r="E792" s="1">
        <v>1292373019.9695799</v>
      </c>
      <c r="F792">
        <v>22.435372268730202</v>
      </c>
      <c r="G792" t="s">
        <v>462</v>
      </c>
    </row>
    <row r="793" spans="1:7" x14ac:dyDescent="0.3">
      <c r="A793">
        <v>791</v>
      </c>
      <c r="B793">
        <v>2020</v>
      </c>
      <c r="C793">
        <v>7</v>
      </c>
      <c r="D793" t="s">
        <v>473</v>
      </c>
      <c r="E793" s="1">
        <v>519932261.79277802</v>
      </c>
      <c r="F793">
        <v>64.249162004016696</v>
      </c>
      <c r="G793" t="s">
        <v>462</v>
      </c>
    </row>
    <row r="794" spans="1:7" x14ac:dyDescent="0.3">
      <c r="A794">
        <v>792</v>
      </c>
      <c r="B794">
        <v>2020</v>
      </c>
      <c r="C794">
        <v>7</v>
      </c>
      <c r="D794" t="s">
        <v>474</v>
      </c>
      <c r="E794" s="1">
        <v>676923699.23607099</v>
      </c>
      <c r="F794">
        <v>75.254452343667893</v>
      </c>
      <c r="G794" t="s">
        <v>462</v>
      </c>
    </row>
    <row r="795" spans="1:7" x14ac:dyDescent="0.3">
      <c r="A795">
        <v>793</v>
      </c>
      <c r="B795">
        <v>2020</v>
      </c>
      <c r="C795">
        <v>7</v>
      </c>
      <c r="D795" t="s">
        <v>475</v>
      </c>
      <c r="E795" s="1">
        <v>18040480032.521301</v>
      </c>
      <c r="F795">
        <v>1.86725279031423</v>
      </c>
      <c r="G795" t="s">
        <v>462</v>
      </c>
    </row>
    <row r="796" spans="1:7" x14ac:dyDescent="0.3">
      <c r="A796">
        <v>794</v>
      </c>
      <c r="B796">
        <v>2020</v>
      </c>
      <c r="C796">
        <v>7</v>
      </c>
      <c r="D796" t="s">
        <v>476</v>
      </c>
      <c r="E796" s="1">
        <v>18521642702.305599</v>
      </c>
      <c r="F796">
        <v>10.2327205806489</v>
      </c>
      <c r="G796" t="s">
        <v>462</v>
      </c>
    </row>
    <row r="797" spans="1:7" x14ac:dyDescent="0.3">
      <c r="A797">
        <v>795</v>
      </c>
      <c r="B797">
        <v>2020</v>
      </c>
      <c r="C797">
        <v>7</v>
      </c>
      <c r="D797" t="s">
        <v>477</v>
      </c>
      <c r="E797" s="1">
        <v>2249615854.0671401</v>
      </c>
      <c r="F797">
        <v>16.6391774313987</v>
      </c>
      <c r="G797" t="s">
        <v>462</v>
      </c>
    </row>
    <row r="798" spans="1:7" x14ac:dyDescent="0.3">
      <c r="A798">
        <v>796</v>
      </c>
      <c r="B798">
        <v>2020</v>
      </c>
      <c r="C798">
        <v>7</v>
      </c>
      <c r="D798" t="s">
        <v>479</v>
      </c>
      <c r="E798" s="1">
        <v>1243396803.7176001</v>
      </c>
      <c r="F798">
        <v>57.7817565715808</v>
      </c>
      <c r="G798" t="s">
        <v>462</v>
      </c>
    </row>
    <row r="799" spans="1:7" x14ac:dyDescent="0.3">
      <c r="A799">
        <v>797</v>
      </c>
      <c r="B799">
        <v>2020</v>
      </c>
      <c r="C799">
        <v>7</v>
      </c>
      <c r="D799" t="s">
        <v>480</v>
      </c>
      <c r="E799" s="1">
        <v>451818671.09306198</v>
      </c>
      <c r="F799">
        <v>48.080207712360199</v>
      </c>
      <c r="G799" t="s">
        <v>462</v>
      </c>
    </row>
    <row r="800" spans="1:7" x14ac:dyDescent="0.3">
      <c r="A800">
        <v>798</v>
      </c>
      <c r="B800">
        <v>2020</v>
      </c>
      <c r="C800">
        <v>7</v>
      </c>
      <c r="D800" t="s">
        <v>482</v>
      </c>
      <c r="E800" s="1">
        <v>269695495.99606502</v>
      </c>
      <c r="F800">
        <v>30.840755141486898</v>
      </c>
      <c r="G800" t="s">
        <v>462</v>
      </c>
    </row>
    <row r="801" spans="1:7" x14ac:dyDescent="0.3">
      <c r="A801">
        <v>799</v>
      </c>
      <c r="B801">
        <v>2020</v>
      </c>
      <c r="C801">
        <v>7</v>
      </c>
      <c r="D801" t="s">
        <v>484</v>
      </c>
      <c r="E801" s="1">
        <v>29390706878.122398</v>
      </c>
      <c r="F801">
        <v>8.2703850166983699</v>
      </c>
      <c r="G801" t="s">
        <v>462</v>
      </c>
    </row>
    <row r="802" spans="1:7" x14ac:dyDescent="0.3">
      <c r="A802">
        <v>800</v>
      </c>
      <c r="B802">
        <v>2020</v>
      </c>
      <c r="C802">
        <v>7</v>
      </c>
      <c r="D802" t="s">
        <v>486</v>
      </c>
      <c r="E802" s="1">
        <v>3019664936.98875</v>
      </c>
      <c r="F802">
        <v>23.088730207724399</v>
      </c>
      <c r="G802" t="s">
        <v>462</v>
      </c>
    </row>
    <row r="803" spans="1:7" x14ac:dyDescent="0.3">
      <c r="A803">
        <v>801</v>
      </c>
      <c r="B803">
        <v>2020</v>
      </c>
      <c r="C803">
        <v>7</v>
      </c>
      <c r="D803" t="s">
        <v>488</v>
      </c>
      <c r="E803" s="1">
        <v>2351507817.33464</v>
      </c>
      <c r="F803">
        <v>59.632050435850601</v>
      </c>
      <c r="G803" t="s">
        <v>462</v>
      </c>
    </row>
    <row r="804" spans="1:7" x14ac:dyDescent="0.3">
      <c r="A804">
        <v>802</v>
      </c>
      <c r="B804">
        <v>2020</v>
      </c>
      <c r="C804">
        <v>7</v>
      </c>
      <c r="D804" t="s">
        <v>490</v>
      </c>
      <c r="E804" s="1">
        <v>1089984379.1817701</v>
      </c>
      <c r="F804">
        <v>96.393560670072205</v>
      </c>
      <c r="G804" t="s">
        <v>462</v>
      </c>
    </row>
    <row r="805" spans="1:7" x14ac:dyDescent="0.3">
      <c r="A805">
        <v>803</v>
      </c>
      <c r="B805">
        <v>2020</v>
      </c>
      <c r="C805">
        <v>7</v>
      </c>
      <c r="D805" t="s">
        <v>492</v>
      </c>
      <c r="E805" s="1">
        <v>1251699218.10427</v>
      </c>
      <c r="F805">
        <v>164.058723105258</v>
      </c>
      <c r="G805" t="s">
        <v>462</v>
      </c>
    </row>
    <row r="806" spans="1:7" x14ac:dyDescent="0.3">
      <c r="A806">
        <v>804</v>
      </c>
      <c r="B806">
        <v>2020</v>
      </c>
      <c r="C806">
        <v>7</v>
      </c>
      <c r="D806" t="s">
        <v>493</v>
      </c>
      <c r="E806" s="1">
        <v>484114621.14210999</v>
      </c>
      <c r="F806">
        <v>119.488803978245</v>
      </c>
      <c r="G806" t="s">
        <v>462</v>
      </c>
    </row>
    <row r="807" spans="1:7" x14ac:dyDescent="0.3">
      <c r="A807">
        <v>805</v>
      </c>
      <c r="B807">
        <v>2020</v>
      </c>
      <c r="C807">
        <v>7</v>
      </c>
      <c r="D807" t="s">
        <v>494</v>
      </c>
      <c r="E807" s="1">
        <v>1644814688.40587</v>
      </c>
      <c r="F807">
        <v>59.177757975616103</v>
      </c>
      <c r="G807" t="s">
        <v>462</v>
      </c>
    </row>
    <row r="808" spans="1:7" x14ac:dyDescent="0.3">
      <c r="A808">
        <v>806</v>
      </c>
      <c r="B808">
        <v>2020</v>
      </c>
      <c r="C808">
        <v>8</v>
      </c>
      <c r="D808" t="s">
        <v>461</v>
      </c>
      <c r="E808" s="1">
        <v>6656579793.6365604</v>
      </c>
      <c r="F808">
        <v>2.83667234884539</v>
      </c>
      <c r="G808" t="s">
        <v>462</v>
      </c>
    </row>
    <row r="809" spans="1:7" x14ac:dyDescent="0.3">
      <c r="A809">
        <v>807</v>
      </c>
      <c r="B809">
        <v>2020</v>
      </c>
      <c r="C809">
        <v>8</v>
      </c>
      <c r="D809" t="s">
        <v>463</v>
      </c>
      <c r="E809" s="1">
        <v>22453044741.655602</v>
      </c>
      <c r="F809">
        <v>3.0142741557718802</v>
      </c>
      <c r="G809" t="s">
        <v>462</v>
      </c>
    </row>
    <row r="810" spans="1:7" x14ac:dyDescent="0.3">
      <c r="A810">
        <v>808</v>
      </c>
      <c r="B810">
        <v>2020</v>
      </c>
      <c r="C810">
        <v>8</v>
      </c>
      <c r="D810" t="s">
        <v>464</v>
      </c>
      <c r="E810" s="1">
        <v>3355455783.8830199</v>
      </c>
      <c r="F810">
        <v>2.9080803586788702</v>
      </c>
      <c r="G810" t="s">
        <v>462</v>
      </c>
    </row>
    <row r="811" spans="1:7" x14ac:dyDescent="0.3">
      <c r="A811">
        <v>809</v>
      </c>
      <c r="B811">
        <v>2020</v>
      </c>
      <c r="C811">
        <v>8</v>
      </c>
      <c r="D811" t="s">
        <v>465</v>
      </c>
      <c r="E811" s="1">
        <v>27218095239.4039</v>
      </c>
      <c r="F811">
        <v>0.89890929015568199</v>
      </c>
      <c r="G811" t="s">
        <v>462</v>
      </c>
    </row>
    <row r="812" spans="1:7" x14ac:dyDescent="0.3">
      <c r="A812">
        <v>810</v>
      </c>
      <c r="B812">
        <v>2020</v>
      </c>
      <c r="C812">
        <v>8</v>
      </c>
      <c r="D812" t="s">
        <v>466</v>
      </c>
      <c r="E812" s="1">
        <v>29429244026.125599</v>
      </c>
      <c r="F812">
        <v>1.8284696022109399</v>
      </c>
      <c r="G812" t="s">
        <v>462</v>
      </c>
    </row>
    <row r="813" spans="1:7" x14ac:dyDescent="0.3">
      <c r="A813">
        <v>811</v>
      </c>
      <c r="B813">
        <v>2020</v>
      </c>
      <c r="C813">
        <v>8</v>
      </c>
      <c r="D813" t="s">
        <v>467</v>
      </c>
      <c r="E813" s="1">
        <v>25314563230.447399</v>
      </c>
      <c r="F813">
        <v>1.6344878015006099</v>
      </c>
      <c r="G813" t="s">
        <v>462</v>
      </c>
    </row>
    <row r="814" spans="1:7" x14ac:dyDescent="0.3">
      <c r="A814">
        <v>812</v>
      </c>
      <c r="B814">
        <v>2020</v>
      </c>
      <c r="C814">
        <v>8</v>
      </c>
      <c r="D814" t="s">
        <v>468</v>
      </c>
      <c r="E814" s="1">
        <v>2269416535.0559802</v>
      </c>
      <c r="F814">
        <v>44.368173446233698</v>
      </c>
      <c r="G814" t="s">
        <v>462</v>
      </c>
    </row>
    <row r="815" spans="1:7" x14ac:dyDescent="0.3">
      <c r="A815">
        <v>813</v>
      </c>
      <c r="B815">
        <v>2020</v>
      </c>
      <c r="C815">
        <v>8</v>
      </c>
      <c r="D815" t="s">
        <v>469</v>
      </c>
      <c r="E815" s="1">
        <v>8215352275.2908001</v>
      </c>
      <c r="F815">
        <v>5.17418770011219E-2</v>
      </c>
      <c r="G815" t="s">
        <v>462</v>
      </c>
    </row>
    <row r="816" spans="1:7" x14ac:dyDescent="0.3">
      <c r="A816">
        <v>814</v>
      </c>
      <c r="B816">
        <v>2020</v>
      </c>
      <c r="C816">
        <v>8</v>
      </c>
      <c r="D816" t="s">
        <v>470</v>
      </c>
      <c r="E816" s="1">
        <v>1891682421.3991001</v>
      </c>
      <c r="F816">
        <v>19.780130735579998</v>
      </c>
      <c r="G816" t="s">
        <v>462</v>
      </c>
    </row>
    <row r="817" spans="1:7" x14ac:dyDescent="0.3">
      <c r="A817">
        <v>815</v>
      </c>
      <c r="B817">
        <v>2020</v>
      </c>
      <c r="C817">
        <v>8</v>
      </c>
      <c r="D817" t="s">
        <v>471</v>
      </c>
      <c r="E817" s="1">
        <v>1274623984.5311</v>
      </c>
      <c r="F817">
        <v>72.607432796497903</v>
      </c>
      <c r="G817" t="s">
        <v>462</v>
      </c>
    </row>
    <row r="818" spans="1:7" x14ac:dyDescent="0.3">
      <c r="A818">
        <v>816</v>
      </c>
      <c r="B818">
        <v>2020</v>
      </c>
      <c r="C818">
        <v>8</v>
      </c>
      <c r="D818" t="s">
        <v>472</v>
      </c>
      <c r="E818" s="1">
        <v>1292373019.9695799</v>
      </c>
      <c r="F818">
        <v>50.579531225936599</v>
      </c>
      <c r="G818" t="s">
        <v>462</v>
      </c>
    </row>
    <row r="819" spans="1:7" x14ac:dyDescent="0.3">
      <c r="A819">
        <v>817</v>
      </c>
      <c r="B819">
        <v>2020</v>
      </c>
      <c r="C819">
        <v>8</v>
      </c>
      <c r="D819" t="s">
        <v>473</v>
      </c>
      <c r="E819" s="1">
        <v>519932261.79277802</v>
      </c>
      <c r="F819">
        <v>115.32036055920901</v>
      </c>
      <c r="G819" t="s">
        <v>462</v>
      </c>
    </row>
    <row r="820" spans="1:7" x14ac:dyDescent="0.3">
      <c r="A820">
        <v>818</v>
      </c>
      <c r="B820">
        <v>2020</v>
      </c>
      <c r="C820">
        <v>8</v>
      </c>
      <c r="D820" t="s">
        <v>474</v>
      </c>
      <c r="E820" s="1">
        <v>676923699.23607099</v>
      </c>
      <c r="F820">
        <v>130.86631899851301</v>
      </c>
      <c r="G820" t="s">
        <v>462</v>
      </c>
    </row>
    <row r="821" spans="1:7" x14ac:dyDescent="0.3">
      <c r="A821">
        <v>819</v>
      </c>
      <c r="B821">
        <v>2020</v>
      </c>
      <c r="C821">
        <v>8</v>
      </c>
      <c r="D821" t="s">
        <v>475</v>
      </c>
      <c r="E821" s="1">
        <v>18040480032.521301</v>
      </c>
      <c r="F821">
        <v>1.4981621738922699</v>
      </c>
      <c r="G821" t="s">
        <v>462</v>
      </c>
    </row>
    <row r="822" spans="1:7" x14ac:dyDescent="0.3">
      <c r="A822">
        <v>820</v>
      </c>
      <c r="B822">
        <v>2020</v>
      </c>
      <c r="C822">
        <v>8</v>
      </c>
      <c r="D822" t="s">
        <v>476</v>
      </c>
      <c r="E822" s="1">
        <v>18521642702.305599</v>
      </c>
      <c r="F822">
        <v>0.108525739809651</v>
      </c>
      <c r="G822" t="s">
        <v>462</v>
      </c>
    </row>
    <row r="823" spans="1:7" x14ac:dyDescent="0.3">
      <c r="A823">
        <v>821</v>
      </c>
      <c r="B823">
        <v>2020</v>
      </c>
      <c r="C823">
        <v>8</v>
      </c>
      <c r="D823" t="s">
        <v>477</v>
      </c>
      <c r="E823" s="1">
        <v>2249615854.0671401</v>
      </c>
      <c r="F823">
        <v>31.939025432792398</v>
      </c>
      <c r="G823" t="s">
        <v>462</v>
      </c>
    </row>
    <row r="824" spans="1:7" x14ac:dyDescent="0.3">
      <c r="A824">
        <v>822</v>
      </c>
      <c r="B824">
        <v>2020</v>
      </c>
      <c r="C824">
        <v>8</v>
      </c>
      <c r="D824" t="s">
        <v>479</v>
      </c>
      <c r="E824" s="1">
        <v>1243396803.7176001</v>
      </c>
      <c r="F824">
        <v>96.049798048049794</v>
      </c>
      <c r="G824" t="s">
        <v>462</v>
      </c>
    </row>
    <row r="825" spans="1:7" x14ac:dyDescent="0.3">
      <c r="A825">
        <v>823</v>
      </c>
      <c r="B825">
        <v>2020</v>
      </c>
      <c r="C825">
        <v>8</v>
      </c>
      <c r="D825" t="s">
        <v>480</v>
      </c>
      <c r="E825" s="1">
        <v>451818671.09306198</v>
      </c>
      <c r="F825">
        <v>98.542488806576401</v>
      </c>
      <c r="G825" t="s">
        <v>462</v>
      </c>
    </row>
    <row r="826" spans="1:7" x14ac:dyDescent="0.3">
      <c r="A826">
        <v>824</v>
      </c>
      <c r="B826">
        <v>2020</v>
      </c>
      <c r="C826">
        <v>8</v>
      </c>
      <c r="D826" t="s">
        <v>482</v>
      </c>
      <c r="E826" s="1">
        <v>269695495.99606502</v>
      </c>
      <c r="F826">
        <v>71.494314123083001</v>
      </c>
      <c r="G826" t="s">
        <v>462</v>
      </c>
    </row>
    <row r="827" spans="1:7" x14ac:dyDescent="0.3">
      <c r="A827">
        <v>825</v>
      </c>
      <c r="B827">
        <v>2020</v>
      </c>
      <c r="C827">
        <v>8</v>
      </c>
      <c r="D827" t="s">
        <v>484</v>
      </c>
      <c r="E827" s="1">
        <v>29390706878.122398</v>
      </c>
      <c r="F827">
        <v>3.07185542466206</v>
      </c>
      <c r="G827" t="s">
        <v>462</v>
      </c>
    </row>
    <row r="828" spans="1:7" x14ac:dyDescent="0.3">
      <c r="A828">
        <v>826</v>
      </c>
      <c r="B828">
        <v>2020</v>
      </c>
      <c r="C828">
        <v>8</v>
      </c>
      <c r="D828" t="s">
        <v>486</v>
      </c>
      <c r="E828" s="1">
        <v>3019664936.98875</v>
      </c>
      <c r="F828">
        <v>51.273757471918103</v>
      </c>
      <c r="G828" t="s">
        <v>462</v>
      </c>
    </row>
    <row r="829" spans="1:7" x14ac:dyDescent="0.3">
      <c r="A829">
        <v>827</v>
      </c>
      <c r="B829">
        <v>2020</v>
      </c>
      <c r="C829">
        <v>8</v>
      </c>
      <c r="D829" t="s">
        <v>488</v>
      </c>
      <c r="E829" s="1">
        <v>2351507817.33464</v>
      </c>
      <c r="F829">
        <v>139.853109610415</v>
      </c>
      <c r="G829" t="s">
        <v>462</v>
      </c>
    </row>
    <row r="830" spans="1:7" x14ac:dyDescent="0.3">
      <c r="A830">
        <v>828</v>
      </c>
      <c r="B830">
        <v>2020</v>
      </c>
      <c r="C830">
        <v>8</v>
      </c>
      <c r="D830" t="s">
        <v>490</v>
      </c>
      <c r="E830" s="1">
        <v>1089984379.1817701</v>
      </c>
      <c r="F830">
        <v>133.30311921129001</v>
      </c>
      <c r="G830" t="s">
        <v>462</v>
      </c>
    </row>
    <row r="831" spans="1:7" x14ac:dyDescent="0.3">
      <c r="A831">
        <v>829</v>
      </c>
      <c r="B831">
        <v>2020</v>
      </c>
      <c r="C831">
        <v>8</v>
      </c>
      <c r="D831" t="s">
        <v>492</v>
      </c>
      <c r="E831" s="1">
        <v>1251699218.10427</v>
      </c>
      <c r="F831">
        <v>202.906550044108</v>
      </c>
      <c r="G831" t="s">
        <v>462</v>
      </c>
    </row>
    <row r="832" spans="1:7" x14ac:dyDescent="0.3">
      <c r="A832">
        <v>830</v>
      </c>
      <c r="B832">
        <v>2020</v>
      </c>
      <c r="C832">
        <v>8</v>
      </c>
      <c r="D832" t="s">
        <v>493</v>
      </c>
      <c r="E832" s="1">
        <v>484114621.14210999</v>
      </c>
      <c r="F832">
        <v>169.006517211008</v>
      </c>
      <c r="G832" t="s">
        <v>462</v>
      </c>
    </row>
    <row r="833" spans="1:7" x14ac:dyDescent="0.3">
      <c r="A833">
        <v>831</v>
      </c>
      <c r="B833">
        <v>2020</v>
      </c>
      <c r="C833">
        <v>8</v>
      </c>
      <c r="D833" t="s">
        <v>494</v>
      </c>
      <c r="E833" s="1">
        <v>1644814688.40587</v>
      </c>
      <c r="F833">
        <v>107.22457444024801</v>
      </c>
      <c r="G833" t="s">
        <v>462</v>
      </c>
    </row>
    <row r="834" spans="1:7" x14ac:dyDescent="0.3">
      <c r="A834">
        <v>832</v>
      </c>
      <c r="B834">
        <v>2020</v>
      </c>
      <c r="C834">
        <v>9</v>
      </c>
      <c r="D834" t="s">
        <v>461</v>
      </c>
      <c r="E834" s="1">
        <v>6656579793.6365604</v>
      </c>
      <c r="F834">
        <v>2.0913992358033999</v>
      </c>
      <c r="G834" t="s">
        <v>462</v>
      </c>
    </row>
    <row r="835" spans="1:7" x14ac:dyDescent="0.3">
      <c r="A835">
        <v>833</v>
      </c>
      <c r="B835">
        <v>2020</v>
      </c>
      <c r="C835">
        <v>9</v>
      </c>
      <c r="D835" t="s">
        <v>463</v>
      </c>
      <c r="E835" s="1">
        <v>22453044741.655602</v>
      </c>
      <c r="F835">
        <v>1.7601083429644899</v>
      </c>
      <c r="G835" t="s">
        <v>462</v>
      </c>
    </row>
    <row r="836" spans="1:7" x14ac:dyDescent="0.3">
      <c r="A836">
        <v>834</v>
      </c>
      <c r="B836">
        <v>2020</v>
      </c>
      <c r="C836">
        <v>9</v>
      </c>
      <c r="D836" t="s">
        <v>464</v>
      </c>
      <c r="E836" s="1">
        <v>3355455783.8830199</v>
      </c>
      <c r="F836">
        <v>3.4871452953916998E-2</v>
      </c>
      <c r="G836" t="s">
        <v>462</v>
      </c>
    </row>
    <row r="837" spans="1:7" x14ac:dyDescent="0.3">
      <c r="A837">
        <v>835</v>
      </c>
      <c r="B837">
        <v>2020</v>
      </c>
      <c r="C837">
        <v>9</v>
      </c>
      <c r="D837" t="s">
        <v>465</v>
      </c>
      <c r="E837" s="1">
        <v>27218095239.4039</v>
      </c>
      <c r="F837">
        <v>3.04174470157233</v>
      </c>
      <c r="G837" t="s">
        <v>462</v>
      </c>
    </row>
    <row r="838" spans="1:7" x14ac:dyDescent="0.3">
      <c r="A838">
        <v>836</v>
      </c>
      <c r="B838">
        <v>2020</v>
      </c>
      <c r="C838">
        <v>9</v>
      </c>
      <c r="D838" t="s">
        <v>466</v>
      </c>
      <c r="E838" s="1">
        <v>29429244026.125599</v>
      </c>
      <c r="F838">
        <v>0.72195519811242703</v>
      </c>
      <c r="G838" t="s">
        <v>462</v>
      </c>
    </row>
    <row r="839" spans="1:7" x14ac:dyDescent="0.3">
      <c r="A839">
        <v>837</v>
      </c>
      <c r="B839">
        <v>2020</v>
      </c>
      <c r="C839">
        <v>9</v>
      </c>
      <c r="D839" t="s">
        <v>467</v>
      </c>
      <c r="E839" s="1">
        <v>25314563230.447399</v>
      </c>
      <c r="F839">
        <v>4.07581998905194</v>
      </c>
      <c r="G839" t="s">
        <v>462</v>
      </c>
    </row>
    <row r="840" spans="1:7" x14ac:dyDescent="0.3">
      <c r="A840">
        <v>838</v>
      </c>
      <c r="B840">
        <v>2020</v>
      </c>
      <c r="C840">
        <v>9</v>
      </c>
      <c r="D840" t="s">
        <v>468</v>
      </c>
      <c r="E840" s="1">
        <v>2269416535.0559802</v>
      </c>
      <c r="F840">
        <v>8.3613031982340296</v>
      </c>
      <c r="G840" t="s">
        <v>462</v>
      </c>
    </row>
    <row r="841" spans="1:7" x14ac:dyDescent="0.3">
      <c r="A841">
        <v>839</v>
      </c>
      <c r="B841">
        <v>2020</v>
      </c>
      <c r="C841">
        <v>9</v>
      </c>
      <c r="D841" t="s">
        <v>469</v>
      </c>
      <c r="E841" s="1">
        <v>8215352275.2908001</v>
      </c>
      <c r="F841">
        <v>4.4821483488857501</v>
      </c>
      <c r="G841" t="s">
        <v>462</v>
      </c>
    </row>
    <row r="842" spans="1:7" x14ac:dyDescent="0.3">
      <c r="A842">
        <v>840</v>
      </c>
      <c r="B842">
        <v>2020</v>
      </c>
      <c r="C842">
        <v>9</v>
      </c>
      <c r="D842" t="s">
        <v>470</v>
      </c>
      <c r="E842" s="1">
        <v>1891682421.3991001</v>
      </c>
      <c r="F842">
        <v>0.615482132273515</v>
      </c>
      <c r="G842" t="s">
        <v>462</v>
      </c>
    </row>
    <row r="843" spans="1:7" x14ac:dyDescent="0.3">
      <c r="A843">
        <v>841</v>
      </c>
      <c r="B843">
        <v>2020</v>
      </c>
      <c r="C843">
        <v>9</v>
      </c>
      <c r="D843" t="s">
        <v>471</v>
      </c>
      <c r="E843" s="1">
        <v>1274623984.5311</v>
      </c>
      <c r="F843">
        <v>18.022790826417801</v>
      </c>
      <c r="G843" t="s">
        <v>462</v>
      </c>
    </row>
    <row r="844" spans="1:7" x14ac:dyDescent="0.3">
      <c r="A844">
        <v>842</v>
      </c>
      <c r="B844">
        <v>2020</v>
      </c>
      <c r="C844">
        <v>9</v>
      </c>
      <c r="D844" t="s">
        <v>472</v>
      </c>
      <c r="E844" s="1">
        <v>1292373019.9695799</v>
      </c>
      <c r="F844">
        <v>13.703506534272201</v>
      </c>
      <c r="G844" t="s">
        <v>462</v>
      </c>
    </row>
    <row r="845" spans="1:7" x14ac:dyDescent="0.3">
      <c r="A845">
        <v>843</v>
      </c>
      <c r="B845">
        <v>2020</v>
      </c>
      <c r="C845">
        <v>9</v>
      </c>
      <c r="D845" t="s">
        <v>473</v>
      </c>
      <c r="E845" s="1">
        <v>519932261.79277802</v>
      </c>
      <c r="F845">
        <v>37.930025335474902</v>
      </c>
      <c r="G845" t="s">
        <v>462</v>
      </c>
    </row>
    <row r="846" spans="1:7" x14ac:dyDescent="0.3">
      <c r="A846">
        <v>844</v>
      </c>
      <c r="B846">
        <v>2020</v>
      </c>
      <c r="C846">
        <v>9</v>
      </c>
      <c r="D846" t="s">
        <v>474</v>
      </c>
      <c r="E846" s="1">
        <v>676923699.23607099</v>
      </c>
      <c r="F846">
        <v>48.517299872240997</v>
      </c>
      <c r="G846" t="s">
        <v>462</v>
      </c>
    </row>
    <row r="847" spans="1:7" x14ac:dyDescent="0.3">
      <c r="A847">
        <v>845</v>
      </c>
      <c r="B847">
        <v>2020</v>
      </c>
      <c r="C847">
        <v>9</v>
      </c>
      <c r="D847" t="s">
        <v>475</v>
      </c>
      <c r="E847" s="1">
        <v>18040480032.521301</v>
      </c>
      <c r="F847">
        <v>0.21857057914432501</v>
      </c>
      <c r="G847" t="s">
        <v>462</v>
      </c>
    </row>
    <row r="848" spans="1:7" x14ac:dyDescent="0.3">
      <c r="A848">
        <v>846</v>
      </c>
      <c r="B848">
        <v>2020</v>
      </c>
      <c r="C848">
        <v>9</v>
      </c>
      <c r="D848" t="s">
        <v>476</v>
      </c>
      <c r="E848" s="1">
        <v>18521642702.305599</v>
      </c>
      <c r="F848">
        <v>3.7195268124131098</v>
      </c>
      <c r="G848" t="s">
        <v>462</v>
      </c>
    </row>
    <row r="849" spans="1:7" x14ac:dyDescent="0.3">
      <c r="A849">
        <v>847</v>
      </c>
      <c r="B849">
        <v>2020</v>
      </c>
      <c r="C849">
        <v>9</v>
      </c>
      <c r="D849" t="s">
        <v>477</v>
      </c>
      <c r="E849" s="1">
        <v>2249615854.0671401</v>
      </c>
      <c r="F849">
        <v>14.3436004062729</v>
      </c>
      <c r="G849" t="s">
        <v>462</v>
      </c>
    </row>
    <row r="850" spans="1:7" x14ac:dyDescent="0.3">
      <c r="A850">
        <v>848</v>
      </c>
      <c r="B850">
        <v>2020</v>
      </c>
      <c r="C850">
        <v>9</v>
      </c>
      <c r="D850" t="s">
        <v>479</v>
      </c>
      <c r="E850" s="1">
        <v>1243396803.7176001</v>
      </c>
      <c r="F850">
        <v>73.886393353676993</v>
      </c>
      <c r="G850" t="s">
        <v>462</v>
      </c>
    </row>
    <row r="851" spans="1:7" x14ac:dyDescent="0.3">
      <c r="A851">
        <v>849</v>
      </c>
      <c r="B851">
        <v>2020</v>
      </c>
      <c r="C851">
        <v>9</v>
      </c>
      <c r="D851" t="s">
        <v>480</v>
      </c>
      <c r="E851" s="1">
        <v>451818671.09306198</v>
      </c>
      <c r="F851">
        <v>54.897571927951802</v>
      </c>
      <c r="G851" t="s">
        <v>462</v>
      </c>
    </row>
    <row r="852" spans="1:7" x14ac:dyDescent="0.3">
      <c r="A852">
        <v>850</v>
      </c>
      <c r="B852">
        <v>2020</v>
      </c>
      <c r="C852">
        <v>9</v>
      </c>
      <c r="D852" t="s">
        <v>482</v>
      </c>
      <c r="E852" s="1">
        <v>269695495.99606502</v>
      </c>
      <c r="F852">
        <v>44.498750051791198</v>
      </c>
      <c r="G852" t="s">
        <v>462</v>
      </c>
    </row>
    <row r="853" spans="1:7" x14ac:dyDescent="0.3">
      <c r="A853">
        <v>851</v>
      </c>
      <c r="B853">
        <v>2020</v>
      </c>
      <c r="C853">
        <v>9</v>
      </c>
      <c r="D853" t="s">
        <v>484</v>
      </c>
      <c r="E853" s="1">
        <v>29390706878.122398</v>
      </c>
      <c r="F853">
        <v>0.86401482827707499</v>
      </c>
      <c r="G853" t="s">
        <v>462</v>
      </c>
    </row>
    <row r="854" spans="1:7" x14ac:dyDescent="0.3">
      <c r="A854">
        <v>852</v>
      </c>
      <c r="B854">
        <v>2020</v>
      </c>
      <c r="C854">
        <v>9</v>
      </c>
      <c r="D854" t="s">
        <v>486</v>
      </c>
      <c r="E854" s="1">
        <v>3019664936.98875</v>
      </c>
      <c r="F854">
        <v>13.548795097859401</v>
      </c>
      <c r="G854" t="s">
        <v>462</v>
      </c>
    </row>
    <row r="855" spans="1:7" x14ac:dyDescent="0.3">
      <c r="A855">
        <v>853</v>
      </c>
      <c r="B855">
        <v>2020</v>
      </c>
      <c r="C855">
        <v>9</v>
      </c>
      <c r="D855" t="s">
        <v>488</v>
      </c>
      <c r="E855" s="1">
        <v>2351507817.33464</v>
      </c>
      <c r="F855">
        <v>55.281395594137003</v>
      </c>
      <c r="G855" t="s">
        <v>462</v>
      </c>
    </row>
    <row r="856" spans="1:7" x14ac:dyDescent="0.3">
      <c r="A856">
        <v>854</v>
      </c>
      <c r="B856">
        <v>2020</v>
      </c>
      <c r="C856">
        <v>9</v>
      </c>
      <c r="D856" t="s">
        <v>490</v>
      </c>
      <c r="E856" s="1">
        <v>1089984379.1817701</v>
      </c>
      <c r="F856">
        <v>42.581325373514801</v>
      </c>
      <c r="G856" t="s">
        <v>462</v>
      </c>
    </row>
    <row r="857" spans="1:7" x14ac:dyDescent="0.3">
      <c r="A857">
        <v>855</v>
      </c>
      <c r="B857">
        <v>2020</v>
      </c>
      <c r="C857">
        <v>9</v>
      </c>
      <c r="D857" t="s">
        <v>492</v>
      </c>
      <c r="E857" s="1">
        <v>1251699218.10427</v>
      </c>
      <c r="F857">
        <v>76.559298363626596</v>
      </c>
      <c r="G857" t="s">
        <v>462</v>
      </c>
    </row>
    <row r="858" spans="1:7" x14ac:dyDescent="0.3">
      <c r="A858">
        <v>856</v>
      </c>
      <c r="B858">
        <v>2020</v>
      </c>
      <c r="C858">
        <v>9</v>
      </c>
      <c r="D858" t="s">
        <v>493</v>
      </c>
      <c r="E858" s="1">
        <v>484114621.14210999</v>
      </c>
      <c r="F858">
        <v>62.082911412919302</v>
      </c>
      <c r="G858" t="s">
        <v>462</v>
      </c>
    </row>
    <row r="859" spans="1:7" x14ac:dyDescent="0.3">
      <c r="A859">
        <v>857</v>
      </c>
      <c r="B859">
        <v>2020</v>
      </c>
      <c r="C859">
        <v>9</v>
      </c>
      <c r="D859" t="s">
        <v>494</v>
      </c>
      <c r="E859" s="1">
        <v>1644814688.40587</v>
      </c>
      <c r="F859">
        <v>57.1993482989702</v>
      </c>
      <c r="G859" t="s">
        <v>462</v>
      </c>
    </row>
    <row r="860" spans="1:7" x14ac:dyDescent="0.3">
      <c r="A860">
        <v>858</v>
      </c>
      <c r="B860">
        <v>2020</v>
      </c>
      <c r="C860">
        <v>10</v>
      </c>
      <c r="D860" t="s">
        <v>461</v>
      </c>
      <c r="E860" s="1">
        <v>6656579793.6365604</v>
      </c>
      <c r="F860">
        <v>53.800646276924297</v>
      </c>
      <c r="G860" t="s">
        <v>462</v>
      </c>
    </row>
    <row r="861" spans="1:7" x14ac:dyDescent="0.3">
      <c r="A861">
        <v>859</v>
      </c>
      <c r="B861">
        <v>2020</v>
      </c>
      <c r="C861">
        <v>10</v>
      </c>
      <c r="D861" t="s">
        <v>463</v>
      </c>
      <c r="E861" s="1">
        <v>22453044741.655602</v>
      </c>
      <c r="F861">
        <v>37.478115677658103</v>
      </c>
      <c r="G861" t="s">
        <v>462</v>
      </c>
    </row>
    <row r="862" spans="1:7" x14ac:dyDescent="0.3">
      <c r="A862">
        <v>860</v>
      </c>
      <c r="B862">
        <v>2020</v>
      </c>
      <c r="C862">
        <v>10</v>
      </c>
      <c r="D862" t="s">
        <v>464</v>
      </c>
      <c r="E862" s="1">
        <v>3355455783.8830199</v>
      </c>
      <c r="F862">
        <v>38.696538514276398</v>
      </c>
      <c r="G862" t="s">
        <v>462</v>
      </c>
    </row>
    <row r="863" spans="1:7" x14ac:dyDescent="0.3">
      <c r="A863">
        <v>861</v>
      </c>
      <c r="B863">
        <v>2020</v>
      </c>
      <c r="C863">
        <v>10</v>
      </c>
      <c r="D863" t="s">
        <v>465</v>
      </c>
      <c r="E863" s="1">
        <v>27218095239.4039</v>
      </c>
      <c r="F863">
        <v>37.272466356754897</v>
      </c>
      <c r="G863" t="s">
        <v>462</v>
      </c>
    </row>
    <row r="864" spans="1:7" x14ac:dyDescent="0.3">
      <c r="A864">
        <v>862</v>
      </c>
      <c r="B864">
        <v>2020</v>
      </c>
      <c r="C864">
        <v>10</v>
      </c>
      <c r="D864" t="s">
        <v>466</v>
      </c>
      <c r="E864" s="1">
        <v>29429244026.125599</v>
      </c>
      <c r="F864">
        <v>43.349858077572598</v>
      </c>
      <c r="G864" t="s">
        <v>462</v>
      </c>
    </row>
    <row r="865" spans="1:7" x14ac:dyDescent="0.3">
      <c r="A865">
        <v>863</v>
      </c>
      <c r="B865">
        <v>2020</v>
      </c>
      <c r="C865">
        <v>10</v>
      </c>
      <c r="D865" t="s">
        <v>467</v>
      </c>
      <c r="E865" s="1">
        <v>25314563230.447399</v>
      </c>
      <c r="F865">
        <v>24.0131968419626</v>
      </c>
      <c r="G865" t="s">
        <v>462</v>
      </c>
    </row>
    <row r="866" spans="1:7" x14ac:dyDescent="0.3">
      <c r="A866">
        <v>864</v>
      </c>
      <c r="B866">
        <v>2020</v>
      </c>
      <c r="C866">
        <v>10</v>
      </c>
      <c r="D866" t="s">
        <v>468</v>
      </c>
      <c r="E866" s="1">
        <v>2269416535.0559802</v>
      </c>
      <c r="F866">
        <v>80.651665682584095</v>
      </c>
      <c r="G866" t="s">
        <v>462</v>
      </c>
    </row>
    <row r="867" spans="1:7" x14ac:dyDescent="0.3">
      <c r="A867">
        <v>865</v>
      </c>
      <c r="B867">
        <v>2020</v>
      </c>
      <c r="C867">
        <v>10</v>
      </c>
      <c r="D867" t="s">
        <v>469</v>
      </c>
      <c r="E867" s="1">
        <v>8215352275.2908001</v>
      </c>
      <c r="F867">
        <v>48.517922891616102</v>
      </c>
      <c r="G867" t="s">
        <v>462</v>
      </c>
    </row>
    <row r="868" spans="1:7" x14ac:dyDescent="0.3">
      <c r="A868">
        <v>866</v>
      </c>
      <c r="B868">
        <v>2020</v>
      </c>
      <c r="C868">
        <v>10</v>
      </c>
      <c r="D868" t="s">
        <v>470</v>
      </c>
      <c r="E868" s="1">
        <v>1891682421.3991001</v>
      </c>
      <c r="F868">
        <v>41.806604999380298</v>
      </c>
      <c r="G868" t="s">
        <v>462</v>
      </c>
    </row>
    <row r="869" spans="1:7" x14ac:dyDescent="0.3">
      <c r="A869">
        <v>867</v>
      </c>
      <c r="B869">
        <v>2020</v>
      </c>
      <c r="C869">
        <v>10</v>
      </c>
      <c r="D869" t="s">
        <v>471</v>
      </c>
      <c r="E869" s="1">
        <v>1274623984.5311</v>
      </c>
      <c r="F869">
        <v>45.1624044483411</v>
      </c>
      <c r="G869" t="s">
        <v>462</v>
      </c>
    </row>
    <row r="870" spans="1:7" x14ac:dyDescent="0.3">
      <c r="A870">
        <v>868</v>
      </c>
      <c r="B870">
        <v>2020</v>
      </c>
      <c r="C870">
        <v>10</v>
      </c>
      <c r="D870" t="s">
        <v>472</v>
      </c>
      <c r="E870" s="1">
        <v>1292373019.9695799</v>
      </c>
      <c r="F870">
        <v>73.313578965719501</v>
      </c>
      <c r="G870" t="s">
        <v>462</v>
      </c>
    </row>
    <row r="871" spans="1:7" x14ac:dyDescent="0.3">
      <c r="A871">
        <v>869</v>
      </c>
      <c r="B871">
        <v>2020</v>
      </c>
      <c r="C871">
        <v>10</v>
      </c>
      <c r="D871" t="s">
        <v>473</v>
      </c>
      <c r="E871" s="1">
        <v>519932261.79277802</v>
      </c>
      <c r="F871">
        <v>64.927395559563294</v>
      </c>
      <c r="G871" t="s">
        <v>462</v>
      </c>
    </row>
    <row r="872" spans="1:7" x14ac:dyDescent="0.3">
      <c r="A872">
        <v>870</v>
      </c>
      <c r="B872">
        <v>2020</v>
      </c>
      <c r="C872">
        <v>10</v>
      </c>
      <c r="D872" t="s">
        <v>474</v>
      </c>
      <c r="E872" s="1">
        <v>676923699.23607099</v>
      </c>
      <c r="F872">
        <v>84.174844524805806</v>
      </c>
      <c r="G872" t="s">
        <v>462</v>
      </c>
    </row>
    <row r="873" spans="1:7" x14ac:dyDescent="0.3">
      <c r="A873">
        <v>871</v>
      </c>
      <c r="B873">
        <v>2020</v>
      </c>
      <c r="C873">
        <v>10</v>
      </c>
      <c r="D873" t="s">
        <v>475</v>
      </c>
      <c r="E873" s="1">
        <v>18040480032.521301</v>
      </c>
      <c r="F873">
        <v>52.751200263982902</v>
      </c>
      <c r="G873" t="s">
        <v>462</v>
      </c>
    </row>
    <row r="874" spans="1:7" x14ac:dyDescent="0.3">
      <c r="A874">
        <v>872</v>
      </c>
      <c r="B874">
        <v>2020</v>
      </c>
      <c r="C874">
        <v>10</v>
      </c>
      <c r="D874" t="s">
        <v>476</v>
      </c>
      <c r="E874" s="1">
        <v>18521642702.305599</v>
      </c>
      <c r="F874">
        <v>42.392795681745298</v>
      </c>
      <c r="G874" t="s">
        <v>462</v>
      </c>
    </row>
    <row r="875" spans="1:7" x14ac:dyDescent="0.3">
      <c r="A875">
        <v>873</v>
      </c>
      <c r="B875">
        <v>2020</v>
      </c>
      <c r="C875">
        <v>10</v>
      </c>
      <c r="D875" t="s">
        <v>477</v>
      </c>
      <c r="E875" s="1">
        <v>2249615854.0671401</v>
      </c>
      <c r="F875">
        <v>84.9490613333721</v>
      </c>
      <c r="G875" t="s">
        <v>462</v>
      </c>
    </row>
    <row r="876" spans="1:7" x14ac:dyDescent="0.3">
      <c r="A876">
        <v>874</v>
      </c>
      <c r="B876">
        <v>2020</v>
      </c>
      <c r="C876">
        <v>10</v>
      </c>
      <c r="D876" t="s">
        <v>479</v>
      </c>
      <c r="E876" s="1">
        <v>1243396803.7176001</v>
      </c>
      <c r="F876">
        <v>113.875147412155</v>
      </c>
      <c r="G876" t="s">
        <v>462</v>
      </c>
    </row>
    <row r="877" spans="1:7" x14ac:dyDescent="0.3">
      <c r="A877">
        <v>875</v>
      </c>
      <c r="B877">
        <v>2020</v>
      </c>
      <c r="C877">
        <v>10</v>
      </c>
      <c r="D877" t="s">
        <v>480</v>
      </c>
      <c r="E877" s="1">
        <v>451818671.09306198</v>
      </c>
      <c r="F877">
        <v>126.65814910902699</v>
      </c>
      <c r="G877" t="s">
        <v>462</v>
      </c>
    </row>
    <row r="878" spans="1:7" x14ac:dyDescent="0.3">
      <c r="A878">
        <v>876</v>
      </c>
      <c r="B878">
        <v>2020</v>
      </c>
      <c r="C878">
        <v>10</v>
      </c>
      <c r="D878" t="s">
        <v>482</v>
      </c>
      <c r="E878" s="1">
        <v>269695495.99606502</v>
      </c>
      <c r="F878">
        <v>111.62920922469399</v>
      </c>
      <c r="G878" t="s">
        <v>462</v>
      </c>
    </row>
    <row r="879" spans="1:7" x14ac:dyDescent="0.3">
      <c r="A879">
        <v>877</v>
      </c>
      <c r="B879">
        <v>2020</v>
      </c>
      <c r="C879">
        <v>10</v>
      </c>
      <c r="D879" t="s">
        <v>484</v>
      </c>
      <c r="E879" s="1">
        <v>29390706878.122398</v>
      </c>
      <c r="F879">
        <v>35.994752601442002</v>
      </c>
      <c r="G879" t="s">
        <v>462</v>
      </c>
    </row>
    <row r="880" spans="1:7" x14ac:dyDescent="0.3">
      <c r="A880">
        <v>878</v>
      </c>
      <c r="B880">
        <v>2020</v>
      </c>
      <c r="C880">
        <v>10</v>
      </c>
      <c r="D880" t="s">
        <v>486</v>
      </c>
      <c r="E880" s="1">
        <v>3019664936.98875</v>
      </c>
      <c r="F880">
        <v>66.950772675946894</v>
      </c>
      <c r="G880" t="s">
        <v>462</v>
      </c>
    </row>
    <row r="881" spans="1:7" x14ac:dyDescent="0.3">
      <c r="A881">
        <v>879</v>
      </c>
      <c r="B881">
        <v>2020</v>
      </c>
      <c r="C881">
        <v>10</v>
      </c>
      <c r="D881" t="s">
        <v>488</v>
      </c>
      <c r="E881" s="1">
        <v>2351507817.33464</v>
      </c>
      <c r="F881">
        <v>66.203608643585099</v>
      </c>
      <c r="G881" t="s">
        <v>462</v>
      </c>
    </row>
    <row r="882" spans="1:7" x14ac:dyDescent="0.3">
      <c r="A882">
        <v>880</v>
      </c>
      <c r="B882">
        <v>2020</v>
      </c>
      <c r="C882">
        <v>10</v>
      </c>
      <c r="D882" t="s">
        <v>490</v>
      </c>
      <c r="E882" s="1">
        <v>1089984379.1817701</v>
      </c>
      <c r="F882">
        <v>59.849754782273997</v>
      </c>
      <c r="G882" t="s">
        <v>462</v>
      </c>
    </row>
    <row r="883" spans="1:7" x14ac:dyDescent="0.3">
      <c r="A883">
        <v>881</v>
      </c>
      <c r="B883">
        <v>2020</v>
      </c>
      <c r="C883">
        <v>10</v>
      </c>
      <c r="D883" t="s">
        <v>492</v>
      </c>
      <c r="E883" s="1">
        <v>1251699218.10427</v>
      </c>
      <c r="F883">
        <v>93.368166431635302</v>
      </c>
      <c r="G883" t="s">
        <v>462</v>
      </c>
    </row>
    <row r="884" spans="1:7" x14ac:dyDescent="0.3">
      <c r="A884">
        <v>882</v>
      </c>
      <c r="B884">
        <v>2020</v>
      </c>
      <c r="C884">
        <v>10</v>
      </c>
      <c r="D884" t="s">
        <v>493</v>
      </c>
      <c r="E884" s="1">
        <v>484114621.14210999</v>
      </c>
      <c r="F884">
        <v>95.596092896239199</v>
      </c>
      <c r="G884" t="s">
        <v>462</v>
      </c>
    </row>
    <row r="885" spans="1:7" x14ac:dyDescent="0.3">
      <c r="A885">
        <v>883</v>
      </c>
      <c r="B885">
        <v>2020</v>
      </c>
      <c r="C885">
        <v>10</v>
      </c>
      <c r="D885" t="s">
        <v>494</v>
      </c>
      <c r="E885" s="1">
        <v>1644814688.40587</v>
      </c>
      <c r="F885">
        <v>111.536819407365</v>
      </c>
      <c r="G885" t="s">
        <v>462</v>
      </c>
    </row>
    <row r="886" spans="1:7" x14ac:dyDescent="0.3">
      <c r="A886">
        <v>884</v>
      </c>
      <c r="B886">
        <v>2020</v>
      </c>
      <c r="C886">
        <v>11</v>
      </c>
      <c r="D886" t="s">
        <v>461</v>
      </c>
      <c r="E886" s="1">
        <v>6656579793.6365604</v>
      </c>
      <c r="F886">
        <v>35.206771260315897</v>
      </c>
      <c r="G886" t="s">
        <v>462</v>
      </c>
    </row>
    <row r="887" spans="1:7" x14ac:dyDescent="0.3">
      <c r="A887">
        <v>885</v>
      </c>
      <c r="B887">
        <v>2020</v>
      </c>
      <c r="C887">
        <v>11</v>
      </c>
      <c r="D887" t="s">
        <v>463</v>
      </c>
      <c r="E887" s="1">
        <v>22453044741.655602</v>
      </c>
      <c r="F887">
        <v>43.305394541292202</v>
      </c>
      <c r="G887" t="s">
        <v>462</v>
      </c>
    </row>
    <row r="888" spans="1:7" x14ac:dyDescent="0.3">
      <c r="A888">
        <v>886</v>
      </c>
      <c r="B888">
        <v>2020</v>
      </c>
      <c r="C888">
        <v>11</v>
      </c>
      <c r="D888" t="s">
        <v>464</v>
      </c>
      <c r="E888" s="1">
        <v>3355455783.8830199</v>
      </c>
      <c r="F888">
        <v>21.297829033717299</v>
      </c>
      <c r="G888" t="s">
        <v>462</v>
      </c>
    </row>
    <row r="889" spans="1:7" x14ac:dyDescent="0.3">
      <c r="A889">
        <v>887</v>
      </c>
      <c r="B889">
        <v>2020</v>
      </c>
      <c r="C889">
        <v>11</v>
      </c>
      <c r="D889" t="s">
        <v>465</v>
      </c>
      <c r="E889" s="1">
        <v>27218095239.4039</v>
      </c>
      <c r="F889">
        <v>33.267808656068901</v>
      </c>
      <c r="G889" t="s">
        <v>462</v>
      </c>
    </row>
    <row r="890" spans="1:7" x14ac:dyDescent="0.3">
      <c r="A890">
        <v>888</v>
      </c>
      <c r="B890">
        <v>2020</v>
      </c>
      <c r="C890">
        <v>11</v>
      </c>
      <c r="D890" t="s">
        <v>466</v>
      </c>
      <c r="E890" s="1">
        <v>29429244026.125599</v>
      </c>
      <c r="F890">
        <v>32.286630228512301</v>
      </c>
      <c r="G890" t="s">
        <v>462</v>
      </c>
    </row>
    <row r="891" spans="1:7" x14ac:dyDescent="0.3">
      <c r="A891">
        <v>889</v>
      </c>
      <c r="B891">
        <v>2020</v>
      </c>
      <c r="C891">
        <v>11</v>
      </c>
      <c r="D891" t="s">
        <v>467</v>
      </c>
      <c r="E891" s="1">
        <v>25314563230.447399</v>
      </c>
      <c r="F891">
        <v>47.3141273206299</v>
      </c>
      <c r="G891" t="s">
        <v>462</v>
      </c>
    </row>
    <row r="892" spans="1:7" x14ac:dyDescent="0.3">
      <c r="A892">
        <v>890</v>
      </c>
      <c r="B892">
        <v>2020</v>
      </c>
      <c r="C892">
        <v>11</v>
      </c>
      <c r="D892" t="s">
        <v>468</v>
      </c>
      <c r="E892" s="1">
        <v>2269416535.0559802</v>
      </c>
      <c r="F892">
        <v>74.118535171422195</v>
      </c>
      <c r="G892" t="s">
        <v>462</v>
      </c>
    </row>
    <row r="893" spans="1:7" x14ac:dyDescent="0.3">
      <c r="A893">
        <v>891</v>
      </c>
      <c r="B893">
        <v>2020</v>
      </c>
      <c r="C893">
        <v>11</v>
      </c>
      <c r="D893" t="s">
        <v>469</v>
      </c>
      <c r="E893" s="1">
        <v>8215352275.2908001</v>
      </c>
      <c r="F893">
        <v>70.888233499009203</v>
      </c>
      <c r="G893" t="s">
        <v>462</v>
      </c>
    </row>
    <row r="894" spans="1:7" x14ac:dyDescent="0.3">
      <c r="A894">
        <v>892</v>
      </c>
      <c r="B894">
        <v>2020</v>
      </c>
      <c r="C894">
        <v>11</v>
      </c>
      <c r="D894" t="s">
        <v>470</v>
      </c>
      <c r="E894" s="1">
        <v>1891682421.3991001</v>
      </c>
      <c r="F894">
        <v>62.480617043911998</v>
      </c>
      <c r="G894" t="s">
        <v>462</v>
      </c>
    </row>
    <row r="895" spans="1:7" x14ac:dyDescent="0.3">
      <c r="A895">
        <v>893</v>
      </c>
      <c r="B895">
        <v>2020</v>
      </c>
      <c r="C895">
        <v>11</v>
      </c>
      <c r="D895" t="s">
        <v>471</v>
      </c>
      <c r="E895" s="1">
        <v>1274623984.5311</v>
      </c>
      <c r="F895">
        <v>54.595048863351401</v>
      </c>
      <c r="G895" t="s">
        <v>462</v>
      </c>
    </row>
    <row r="896" spans="1:7" x14ac:dyDescent="0.3">
      <c r="A896">
        <v>894</v>
      </c>
      <c r="B896">
        <v>2020</v>
      </c>
      <c r="C896">
        <v>11</v>
      </c>
      <c r="D896" t="s">
        <v>472</v>
      </c>
      <c r="E896" s="1">
        <v>1292373019.9695799</v>
      </c>
      <c r="F896">
        <v>99.297715578569296</v>
      </c>
      <c r="G896" t="s">
        <v>462</v>
      </c>
    </row>
    <row r="897" spans="1:7" x14ac:dyDescent="0.3">
      <c r="A897">
        <v>895</v>
      </c>
      <c r="B897">
        <v>2020</v>
      </c>
      <c r="C897">
        <v>11</v>
      </c>
      <c r="D897" t="s">
        <v>473</v>
      </c>
      <c r="E897" s="1">
        <v>519932261.79277802</v>
      </c>
      <c r="F897">
        <v>58.280953538332298</v>
      </c>
      <c r="G897" t="s">
        <v>462</v>
      </c>
    </row>
    <row r="898" spans="1:7" x14ac:dyDescent="0.3">
      <c r="A898">
        <v>896</v>
      </c>
      <c r="B898">
        <v>2020</v>
      </c>
      <c r="C898">
        <v>11</v>
      </c>
      <c r="D898" t="s">
        <v>474</v>
      </c>
      <c r="E898" s="1">
        <v>676923699.23607099</v>
      </c>
      <c r="F898">
        <v>77.419586864127595</v>
      </c>
      <c r="G898" t="s">
        <v>462</v>
      </c>
    </row>
    <row r="899" spans="1:7" x14ac:dyDescent="0.3">
      <c r="A899">
        <v>897</v>
      </c>
      <c r="B899">
        <v>2020</v>
      </c>
      <c r="C899">
        <v>11</v>
      </c>
      <c r="D899" t="s">
        <v>475</v>
      </c>
      <c r="E899" s="1">
        <v>18040480032.521301</v>
      </c>
      <c r="F899">
        <v>52.370964518046698</v>
      </c>
      <c r="G899" t="s">
        <v>462</v>
      </c>
    </row>
    <row r="900" spans="1:7" x14ac:dyDescent="0.3">
      <c r="A900">
        <v>898</v>
      </c>
      <c r="B900">
        <v>2020</v>
      </c>
      <c r="C900">
        <v>11</v>
      </c>
      <c r="D900" t="s">
        <v>476</v>
      </c>
      <c r="E900" s="1">
        <v>18521642702.305599</v>
      </c>
      <c r="F900">
        <v>51.998365299140801</v>
      </c>
      <c r="G900" t="s">
        <v>462</v>
      </c>
    </row>
    <row r="901" spans="1:7" x14ac:dyDescent="0.3">
      <c r="A901">
        <v>899</v>
      </c>
      <c r="B901">
        <v>2020</v>
      </c>
      <c r="C901">
        <v>11</v>
      </c>
      <c r="D901" t="s">
        <v>477</v>
      </c>
      <c r="E901" s="1">
        <v>2249615854.0671401</v>
      </c>
      <c r="F901">
        <v>136.55041748653099</v>
      </c>
      <c r="G901" t="s">
        <v>462</v>
      </c>
    </row>
    <row r="902" spans="1:7" x14ac:dyDescent="0.3">
      <c r="A902">
        <v>900</v>
      </c>
      <c r="B902">
        <v>2020</v>
      </c>
      <c r="C902">
        <v>11</v>
      </c>
      <c r="D902" t="s">
        <v>479</v>
      </c>
      <c r="E902" s="1">
        <v>1243396803.7176001</v>
      </c>
      <c r="F902">
        <v>127.947151477093</v>
      </c>
      <c r="G902" t="s">
        <v>462</v>
      </c>
    </row>
    <row r="903" spans="1:7" x14ac:dyDescent="0.3">
      <c r="A903">
        <v>901</v>
      </c>
      <c r="B903">
        <v>2020</v>
      </c>
      <c r="C903">
        <v>11</v>
      </c>
      <c r="D903" t="s">
        <v>480</v>
      </c>
      <c r="E903" s="1">
        <v>451818671.09306198</v>
      </c>
      <c r="F903">
        <v>113.45802398794901</v>
      </c>
      <c r="G903" t="s">
        <v>462</v>
      </c>
    </row>
    <row r="904" spans="1:7" x14ac:dyDescent="0.3">
      <c r="A904">
        <v>902</v>
      </c>
      <c r="B904">
        <v>2020</v>
      </c>
      <c r="C904">
        <v>11</v>
      </c>
      <c r="D904" t="s">
        <v>482</v>
      </c>
      <c r="E904" s="1">
        <v>269695495.99606502</v>
      </c>
      <c r="F904">
        <v>115.885260370388</v>
      </c>
      <c r="G904" t="s">
        <v>462</v>
      </c>
    </row>
    <row r="905" spans="1:7" x14ac:dyDescent="0.3">
      <c r="A905">
        <v>903</v>
      </c>
      <c r="B905">
        <v>2020</v>
      </c>
      <c r="C905">
        <v>11</v>
      </c>
      <c r="D905" t="s">
        <v>484</v>
      </c>
      <c r="E905" s="1">
        <v>29390706878.122398</v>
      </c>
      <c r="F905">
        <v>19.954382483574499</v>
      </c>
      <c r="G905" t="s">
        <v>462</v>
      </c>
    </row>
    <row r="906" spans="1:7" x14ac:dyDescent="0.3">
      <c r="A906">
        <v>904</v>
      </c>
      <c r="B906">
        <v>2020</v>
      </c>
      <c r="C906">
        <v>11</v>
      </c>
      <c r="D906" t="s">
        <v>486</v>
      </c>
      <c r="E906" s="1">
        <v>3019664936.98875</v>
      </c>
      <c r="F906">
        <v>49.339620008120598</v>
      </c>
      <c r="G906" t="s">
        <v>462</v>
      </c>
    </row>
    <row r="907" spans="1:7" x14ac:dyDescent="0.3">
      <c r="A907">
        <v>905</v>
      </c>
      <c r="B907">
        <v>2020</v>
      </c>
      <c r="C907">
        <v>11</v>
      </c>
      <c r="D907" t="s">
        <v>488</v>
      </c>
      <c r="E907" s="1">
        <v>2351507817.33464</v>
      </c>
      <c r="F907">
        <v>52.8095590372115</v>
      </c>
      <c r="G907" t="s">
        <v>462</v>
      </c>
    </row>
    <row r="908" spans="1:7" x14ac:dyDescent="0.3">
      <c r="A908">
        <v>906</v>
      </c>
      <c r="B908">
        <v>2020</v>
      </c>
      <c r="C908">
        <v>11</v>
      </c>
      <c r="D908" t="s">
        <v>490</v>
      </c>
      <c r="E908" s="1">
        <v>1089984379.1817701</v>
      </c>
      <c r="F908">
        <v>45.893804544951998</v>
      </c>
      <c r="G908" t="s">
        <v>462</v>
      </c>
    </row>
    <row r="909" spans="1:7" x14ac:dyDescent="0.3">
      <c r="A909">
        <v>907</v>
      </c>
      <c r="B909">
        <v>2020</v>
      </c>
      <c r="C909">
        <v>11</v>
      </c>
      <c r="D909" t="s">
        <v>492</v>
      </c>
      <c r="E909" s="1">
        <v>1251699218.10427</v>
      </c>
      <c r="F909">
        <v>60.6068972418214</v>
      </c>
      <c r="G909" t="s">
        <v>462</v>
      </c>
    </row>
    <row r="910" spans="1:7" x14ac:dyDescent="0.3">
      <c r="A910">
        <v>908</v>
      </c>
      <c r="B910">
        <v>2020</v>
      </c>
      <c r="C910">
        <v>11</v>
      </c>
      <c r="D910" t="s">
        <v>493</v>
      </c>
      <c r="E910" s="1">
        <v>484114621.14210999</v>
      </c>
      <c r="F910">
        <v>69.508821915025806</v>
      </c>
      <c r="G910" t="s">
        <v>462</v>
      </c>
    </row>
    <row r="911" spans="1:7" x14ac:dyDescent="0.3">
      <c r="A911">
        <v>909</v>
      </c>
      <c r="B911">
        <v>2020</v>
      </c>
      <c r="C911">
        <v>11</v>
      </c>
      <c r="D911" t="s">
        <v>494</v>
      </c>
      <c r="E911" s="1">
        <v>1644814688.40587</v>
      </c>
      <c r="F911">
        <v>106.255116422466</v>
      </c>
      <c r="G911" t="s">
        <v>462</v>
      </c>
    </row>
    <row r="912" spans="1:7" x14ac:dyDescent="0.3">
      <c r="A912">
        <v>910</v>
      </c>
      <c r="B912">
        <v>2020</v>
      </c>
      <c r="C912">
        <v>12</v>
      </c>
      <c r="D912" t="s">
        <v>461</v>
      </c>
      <c r="E912" s="1">
        <v>6656579793.6365604</v>
      </c>
      <c r="F912">
        <v>8.5837115301553393</v>
      </c>
      <c r="G912" t="s">
        <v>462</v>
      </c>
    </row>
    <row r="913" spans="1:7" x14ac:dyDescent="0.3">
      <c r="A913">
        <v>911</v>
      </c>
      <c r="B913">
        <v>2020</v>
      </c>
      <c r="C913">
        <v>12</v>
      </c>
      <c r="D913" t="s">
        <v>463</v>
      </c>
      <c r="E913" s="1">
        <v>22453044741.655602</v>
      </c>
      <c r="F913">
        <v>12.8091243682429</v>
      </c>
      <c r="G913" t="s">
        <v>462</v>
      </c>
    </row>
    <row r="914" spans="1:7" x14ac:dyDescent="0.3">
      <c r="A914">
        <v>912</v>
      </c>
      <c r="B914">
        <v>2020</v>
      </c>
      <c r="C914">
        <v>12</v>
      </c>
      <c r="D914" t="s">
        <v>464</v>
      </c>
      <c r="E914" s="1">
        <v>3355455783.8830199</v>
      </c>
      <c r="F914">
        <v>1.36161804276248</v>
      </c>
      <c r="G914" t="s">
        <v>462</v>
      </c>
    </row>
    <row r="915" spans="1:7" x14ac:dyDescent="0.3">
      <c r="A915">
        <v>913</v>
      </c>
      <c r="B915">
        <v>2020</v>
      </c>
      <c r="C915">
        <v>12</v>
      </c>
      <c r="D915" t="s">
        <v>465</v>
      </c>
      <c r="E915" s="1">
        <v>27218095239.4039</v>
      </c>
      <c r="F915">
        <v>18.2793847152018</v>
      </c>
      <c r="G915" t="s">
        <v>462</v>
      </c>
    </row>
    <row r="916" spans="1:7" x14ac:dyDescent="0.3">
      <c r="A916">
        <v>914</v>
      </c>
      <c r="B916">
        <v>2020</v>
      </c>
      <c r="C916">
        <v>12</v>
      </c>
      <c r="D916" t="s">
        <v>466</v>
      </c>
      <c r="E916" s="1">
        <v>29429244026.125599</v>
      </c>
      <c r="F916">
        <v>33.868966792095797</v>
      </c>
      <c r="G916" t="s">
        <v>462</v>
      </c>
    </row>
    <row r="917" spans="1:7" x14ac:dyDescent="0.3">
      <c r="A917">
        <v>915</v>
      </c>
      <c r="B917">
        <v>2020</v>
      </c>
      <c r="C917">
        <v>12</v>
      </c>
      <c r="D917" t="s">
        <v>467</v>
      </c>
      <c r="E917" s="1">
        <v>25314563230.447399</v>
      </c>
      <c r="F917">
        <v>21.362140903007599</v>
      </c>
      <c r="G917" t="s">
        <v>462</v>
      </c>
    </row>
    <row r="918" spans="1:7" x14ac:dyDescent="0.3">
      <c r="A918">
        <v>916</v>
      </c>
      <c r="B918">
        <v>2020</v>
      </c>
      <c r="C918">
        <v>12</v>
      </c>
      <c r="D918" t="s">
        <v>468</v>
      </c>
      <c r="E918" s="1">
        <v>2269416535.0559802</v>
      </c>
      <c r="F918">
        <v>37.760161558396703</v>
      </c>
      <c r="G918" t="s">
        <v>462</v>
      </c>
    </row>
    <row r="919" spans="1:7" x14ac:dyDescent="0.3">
      <c r="A919">
        <v>917</v>
      </c>
      <c r="B919">
        <v>2020</v>
      </c>
      <c r="C919">
        <v>12</v>
      </c>
      <c r="D919" t="s">
        <v>469</v>
      </c>
      <c r="E919" s="1">
        <v>8215352275.2908001</v>
      </c>
      <c r="F919">
        <v>14.5301834321134</v>
      </c>
      <c r="G919" t="s">
        <v>462</v>
      </c>
    </row>
    <row r="920" spans="1:7" x14ac:dyDescent="0.3">
      <c r="A920">
        <v>918</v>
      </c>
      <c r="B920">
        <v>2020</v>
      </c>
      <c r="C920">
        <v>12</v>
      </c>
      <c r="D920" t="s">
        <v>470</v>
      </c>
      <c r="E920" s="1">
        <v>1891682421.3991001</v>
      </c>
      <c r="F920">
        <v>53.437136942584502</v>
      </c>
      <c r="G920" t="s">
        <v>462</v>
      </c>
    </row>
    <row r="921" spans="1:7" x14ac:dyDescent="0.3">
      <c r="A921">
        <v>919</v>
      </c>
      <c r="B921">
        <v>2020</v>
      </c>
      <c r="C921">
        <v>12</v>
      </c>
      <c r="D921" t="s">
        <v>471</v>
      </c>
      <c r="E921" s="1">
        <v>1274623984.5311</v>
      </c>
      <c r="F921">
        <v>35.056862263424499</v>
      </c>
      <c r="G921" t="s">
        <v>462</v>
      </c>
    </row>
    <row r="922" spans="1:7" x14ac:dyDescent="0.3">
      <c r="A922">
        <v>920</v>
      </c>
      <c r="B922">
        <v>2020</v>
      </c>
      <c r="C922">
        <v>12</v>
      </c>
      <c r="D922" t="s">
        <v>472</v>
      </c>
      <c r="E922" s="1">
        <v>1292373019.9695799</v>
      </c>
      <c r="F922">
        <v>53.766097084256998</v>
      </c>
      <c r="G922" t="s">
        <v>462</v>
      </c>
    </row>
    <row r="923" spans="1:7" x14ac:dyDescent="0.3">
      <c r="A923">
        <v>921</v>
      </c>
      <c r="B923">
        <v>2020</v>
      </c>
      <c r="C923">
        <v>12</v>
      </c>
      <c r="D923" t="s">
        <v>473</v>
      </c>
      <c r="E923" s="1">
        <v>519932261.79277802</v>
      </c>
      <c r="F923">
        <v>28.9855549378231</v>
      </c>
      <c r="G923" t="s">
        <v>462</v>
      </c>
    </row>
    <row r="924" spans="1:7" x14ac:dyDescent="0.3">
      <c r="A924">
        <v>922</v>
      </c>
      <c r="B924">
        <v>2020</v>
      </c>
      <c r="C924">
        <v>12</v>
      </c>
      <c r="D924" t="s">
        <v>474</v>
      </c>
      <c r="E924" s="1">
        <v>676923699.23607099</v>
      </c>
      <c r="F924">
        <v>33.732181328590201</v>
      </c>
      <c r="G924" t="s">
        <v>462</v>
      </c>
    </row>
    <row r="925" spans="1:7" x14ac:dyDescent="0.3">
      <c r="A925">
        <v>923</v>
      </c>
      <c r="B925">
        <v>2020</v>
      </c>
      <c r="C925">
        <v>12</v>
      </c>
      <c r="D925" t="s">
        <v>475</v>
      </c>
      <c r="E925" s="1">
        <v>18040480032.521301</v>
      </c>
      <c r="F925">
        <v>40.553169138232697</v>
      </c>
      <c r="G925" t="s">
        <v>462</v>
      </c>
    </row>
    <row r="926" spans="1:7" x14ac:dyDescent="0.3">
      <c r="A926">
        <v>924</v>
      </c>
      <c r="B926">
        <v>2020</v>
      </c>
      <c r="C926">
        <v>12</v>
      </c>
      <c r="D926" t="s">
        <v>476</v>
      </c>
      <c r="E926" s="1">
        <v>18521642702.305599</v>
      </c>
      <c r="F926">
        <v>21.847671642532202</v>
      </c>
      <c r="G926" t="s">
        <v>462</v>
      </c>
    </row>
    <row r="927" spans="1:7" x14ac:dyDescent="0.3">
      <c r="A927">
        <v>925</v>
      </c>
      <c r="B927">
        <v>2020</v>
      </c>
      <c r="C927">
        <v>12</v>
      </c>
      <c r="D927" t="s">
        <v>477</v>
      </c>
      <c r="E927" s="1">
        <v>2249615854.0671401</v>
      </c>
      <c r="F927">
        <v>67.674120125066693</v>
      </c>
      <c r="G927" t="s">
        <v>462</v>
      </c>
    </row>
    <row r="928" spans="1:7" x14ac:dyDescent="0.3">
      <c r="A928">
        <v>926</v>
      </c>
      <c r="B928">
        <v>2020</v>
      </c>
      <c r="C928">
        <v>12</v>
      </c>
      <c r="D928" t="s">
        <v>479</v>
      </c>
      <c r="E928" s="1">
        <v>1243396803.7176001</v>
      </c>
      <c r="F928">
        <v>41.398132480363799</v>
      </c>
      <c r="G928" t="s">
        <v>462</v>
      </c>
    </row>
    <row r="929" spans="1:7" x14ac:dyDescent="0.3">
      <c r="A929">
        <v>927</v>
      </c>
      <c r="B929">
        <v>2020</v>
      </c>
      <c r="C929">
        <v>12</v>
      </c>
      <c r="D929" t="s">
        <v>480</v>
      </c>
      <c r="E929" s="1">
        <v>451818671.09306198</v>
      </c>
      <c r="F929">
        <v>50.769214536455102</v>
      </c>
      <c r="G929" t="s">
        <v>462</v>
      </c>
    </row>
    <row r="930" spans="1:7" x14ac:dyDescent="0.3">
      <c r="A930">
        <v>928</v>
      </c>
      <c r="B930">
        <v>2020</v>
      </c>
      <c r="C930">
        <v>12</v>
      </c>
      <c r="D930" t="s">
        <v>482</v>
      </c>
      <c r="E930" s="1">
        <v>269695495.99606502</v>
      </c>
      <c r="F930">
        <v>62.7883191811665</v>
      </c>
      <c r="G930" t="s">
        <v>462</v>
      </c>
    </row>
    <row r="931" spans="1:7" x14ac:dyDescent="0.3">
      <c r="A931">
        <v>929</v>
      </c>
      <c r="B931">
        <v>2020</v>
      </c>
      <c r="C931">
        <v>12</v>
      </c>
      <c r="D931" t="s">
        <v>484</v>
      </c>
      <c r="E931" s="1">
        <v>29390706878.122398</v>
      </c>
      <c r="F931">
        <v>30.808954568053199</v>
      </c>
      <c r="G931" t="s">
        <v>462</v>
      </c>
    </row>
    <row r="932" spans="1:7" x14ac:dyDescent="0.3">
      <c r="A932">
        <v>930</v>
      </c>
      <c r="B932">
        <v>2020</v>
      </c>
      <c r="C932">
        <v>12</v>
      </c>
      <c r="D932" t="s">
        <v>486</v>
      </c>
      <c r="E932" s="1">
        <v>3019664936.98875</v>
      </c>
      <c r="F932">
        <v>29.9690371629443</v>
      </c>
      <c r="G932" t="s">
        <v>462</v>
      </c>
    </row>
    <row r="933" spans="1:7" x14ac:dyDescent="0.3">
      <c r="A933">
        <v>931</v>
      </c>
      <c r="B933">
        <v>2020</v>
      </c>
      <c r="C933">
        <v>12</v>
      </c>
      <c r="D933" t="s">
        <v>488</v>
      </c>
      <c r="E933" s="1">
        <v>2351507817.33464</v>
      </c>
      <c r="F933">
        <v>24.055374241827899</v>
      </c>
      <c r="G933" t="s">
        <v>462</v>
      </c>
    </row>
    <row r="934" spans="1:7" x14ac:dyDescent="0.3">
      <c r="A934">
        <v>932</v>
      </c>
      <c r="B934">
        <v>2020</v>
      </c>
      <c r="C934">
        <v>12</v>
      </c>
      <c r="D934" t="s">
        <v>490</v>
      </c>
      <c r="E934" s="1">
        <v>1089984379.1817701</v>
      </c>
      <c r="F934">
        <v>17.3732704159988</v>
      </c>
      <c r="G934" t="s">
        <v>462</v>
      </c>
    </row>
    <row r="935" spans="1:7" x14ac:dyDescent="0.3">
      <c r="A935">
        <v>933</v>
      </c>
      <c r="B935">
        <v>2020</v>
      </c>
      <c r="C935">
        <v>12</v>
      </c>
      <c r="D935" t="s">
        <v>492</v>
      </c>
      <c r="E935" s="1">
        <v>1251699218.10427</v>
      </c>
      <c r="F935">
        <v>23.228631896474699</v>
      </c>
      <c r="G935" t="s">
        <v>462</v>
      </c>
    </row>
    <row r="936" spans="1:7" x14ac:dyDescent="0.3">
      <c r="A936">
        <v>934</v>
      </c>
      <c r="B936">
        <v>2020</v>
      </c>
      <c r="C936">
        <v>12</v>
      </c>
      <c r="D936" t="s">
        <v>493</v>
      </c>
      <c r="E936" s="1">
        <v>484114621.14210999</v>
      </c>
      <c r="F936">
        <v>29.043746864730501</v>
      </c>
      <c r="G936" t="s">
        <v>462</v>
      </c>
    </row>
    <row r="937" spans="1:7" x14ac:dyDescent="0.3">
      <c r="A937">
        <v>935</v>
      </c>
      <c r="B937">
        <v>2020</v>
      </c>
      <c r="C937">
        <v>12</v>
      </c>
      <c r="D937" t="s">
        <v>494</v>
      </c>
      <c r="E937" s="1">
        <v>1644814688.40587</v>
      </c>
      <c r="F937">
        <v>40.555640321386299</v>
      </c>
      <c r="G937" t="s">
        <v>462</v>
      </c>
    </row>
    <row r="938" spans="1:7" x14ac:dyDescent="0.3">
      <c r="A938">
        <v>936</v>
      </c>
      <c r="B938">
        <v>2021</v>
      </c>
      <c r="C938">
        <v>1</v>
      </c>
      <c r="D938" t="s">
        <v>461</v>
      </c>
      <c r="E938" s="1">
        <v>6656579793.6365604</v>
      </c>
      <c r="F938">
        <v>0.68507410835139604</v>
      </c>
      <c r="G938" t="s">
        <v>462</v>
      </c>
    </row>
    <row r="939" spans="1:7" x14ac:dyDescent="0.3">
      <c r="A939">
        <v>937</v>
      </c>
      <c r="B939">
        <v>2021</v>
      </c>
      <c r="C939">
        <v>1</v>
      </c>
      <c r="D939" t="s">
        <v>463</v>
      </c>
      <c r="E939" s="1">
        <v>22453044741.655602</v>
      </c>
      <c r="F939">
        <v>1.5514267706425999</v>
      </c>
      <c r="G939" t="s">
        <v>462</v>
      </c>
    </row>
    <row r="940" spans="1:7" x14ac:dyDescent="0.3">
      <c r="A940">
        <v>938</v>
      </c>
      <c r="B940">
        <v>2021</v>
      </c>
      <c r="C940">
        <v>1</v>
      </c>
      <c r="D940" t="s">
        <v>464</v>
      </c>
      <c r="E940" s="1">
        <v>3355455783.8830199</v>
      </c>
      <c r="F940">
        <v>0.44121526581942</v>
      </c>
      <c r="G940" t="s">
        <v>462</v>
      </c>
    </row>
    <row r="941" spans="1:7" x14ac:dyDescent="0.3">
      <c r="A941">
        <v>939</v>
      </c>
      <c r="B941">
        <v>2021</v>
      </c>
      <c r="C941">
        <v>1</v>
      </c>
      <c r="D941" t="s">
        <v>465</v>
      </c>
      <c r="E941" s="1">
        <v>27218095239.4039</v>
      </c>
      <c r="F941">
        <v>1.8748007161701801</v>
      </c>
      <c r="G941" t="s">
        <v>462</v>
      </c>
    </row>
    <row r="942" spans="1:7" x14ac:dyDescent="0.3">
      <c r="A942">
        <v>940</v>
      </c>
      <c r="B942">
        <v>2021</v>
      </c>
      <c r="C942">
        <v>1</v>
      </c>
      <c r="D942" t="s">
        <v>466</v>
      </c>
      <c r="E942" s="1">
        <v>29429244026.125599</v>
      </c>
      <c r="F942">
        <v>6.9165789334538301</v>
      </c>
      <c r="G942" t="s">
        <v>462</v>
      </c>
    </row>
    <row r="943" spans="1:7" x14ac:dyDescent="0.3">
      <c r="A943">
        <v>941</v>
      </c>
      <c r="B943">
        <v>2021</v>
      </c>
      <c r="C943">
        <v>1</v>
      </c>
      <c r="D943" t="s">
        <v>467</v>
      </c>
      <c r="E943" s="1">
        <v>25314563230.447399</v>
      </c>
      <c r="F943">
        <v>1.6987262862652499</v>
      </c>
      <c r="G943" t="s">
        <v>462</v>
      </c>
    </row>
    <row r="944" spans="1:7" x14ac:dyDescent="0.3">
      <c r="A944">
        <v>942</v>
      </c>
      <c r="B944">
        <v>2021</v>
      </c>
      <c r="C944">
        <v>1</v>
      </c>
      <c r="D944" t="s">
        <v>468</v>
      </c>
      <c r="E944" s="1">
        <v>2269416535.0559802</v>
      </c>
      <c r="F944">
        <v>21.349612448282599</v>
      </c>
      <c r="G944" t="s">
        <v>462</v>
      </c>
    </row>
    <row r="945" spans="1:7" x14ac:dyDescent="0.3">
      <c r="A945">
        <v>943</v>
      </c>
      <c r="B945">
        <v>2021</v>
      </c>
      <c r="C945">
        <v>1</v>
      </c>
      <c r="D945" t="s">
        <v>469</v>
      </c>
      <c r="E945" s="1">
        <v>8215352275.2908001</v>
      </c>
      <c r="F945">
        <v>2.01967318928435E-2</v>
      </c>
      <c r="G945" t="s">
        <v>462</v>
      </c>
    </row>
    <row r="946" spans="1:7" x14ac:dyDescent="0.3">
      <c r="A946">
        <v>944</v>
      </c>
      <c r="B946">
        <v>2021</v>
      </c>
      <c r="C946">
        <v>1</v>
      </c>
      <c r="D946" t="s">
        <v>470</v>
      </c>
      <c r="E946" s="1">
        <v>1891682421.3991001</v>
      </c>
      <c r="F946">
        <v>20.4574549765866</v>
      </c>
      <c r="G946" t="s">
        <v>462</v>
      </c>
    </row>
    <row r="947" spans="1:7" x14ac:dyDescent="0.3">
      <c r="A947">
        <v>945</v>
      </c>
      <c r="B947">
        <v>2021</v>
      </c>
      <c r="C947">
        <v>1</v>
      </c>
      <c r="D947" t="s">
        <v>471</v>
      </c>
      <c r="E947" s="1">
        <v>1274623984.5311</v>
      </c>
      <c r="F947">
        <v>24.1402396846931</v>
      </c>
      <c r="G947" t="s">
        <v>462</v>
      </c>
    </row>
    <row r="948" spans="1:7" x14ac:dyDescent="0.3">
      <c r="A948">
        <v>946</v>
      </c>
      <c r="B948">
        <v>2021</v>
      </c>
      <c r="C948">
        <v>1</v>
      </c>
      <c r="D948" t="s">
        <v>472</v>
      </c>
      <c r="E948" s="1">
        <v>1292373019.9695799</v>
      </c>
      <c r="F948">
        <v>42.538917151344599</v>
      </c>
      <c r="G948" t="s">
        <v>462</v>
      </c>
    </row>
    <row r="949" spans="1:7" x14ac:dyDescent="0.3">
      <c r="A949">
        <v>947</v>
      </c>
      <c r="B949">
        <v>2021</v>
      </c>
      <c r="C949">
        <v>1</v>
      </c>
      <c r="D949" t="s">
        <v>473</v>
      </c>
      <c r="E949" s="1">
        <v>519932261.79277802</v>
      </c>
      <c r="F949">
        <v>35.551981242299703</v>
      </c>
      <c r="G949" t="s">
        <v>462</v>
      </c>
    </row>
    <row r="950" spans="1:7" x14ac:dyDescent="0.3">
      <c r="A950">
        <v>948</v>
      </c>
      <c r="B950">
        <v>2021</v>
      </c>
      <c r="C950">
        <v>1</v>
      </c>
      <c r="D950" t="s">
        <v>474</v>
      </c>
      <c r="E950" s="1">
        <v>676923699.23607099</v>
      </c>
      <c r="F950">
        <v>48.663655031196498</v>
      </c>
      <c r="G950" t="s">
        <v>462</v>
      </c>
    </row>
    <row r="951" spans="1:7" x14ac:dyDescent="0.3">
      <c r="A951">
        <v>949</v>
      </c>
      <c r="B951">
        <v>2021</v>
      </c>
      <c r="C951">
        <v>1</v>
      </c>
      <c r="D951" t="s">
        <v>475</v>
      </c>
      <c r="E951" s="1">
        <v>18040480032.521301</v>
      </c>
      <c r="F951">
        <v>10.3652989017348</v>
      </c>
      <c r="G951" t="s">
        <v>462</v>
      </c>
    </row>
    <row r="952" spans="1:7" x14ac:dyDescent="0.3">
      <c r="A952">
        <v>950</v>
      </c>
      <c r="B952">
        <v>2021</v>
      </c>
      <c r="C952">
        <v>1</v>
      </c>
      <c r="D952" t="s">
        <v>476</v>
      </c>
      <c r="E952" s="1">
        <v>18521642702.305599</v>
      </c>
      <c r="F952">
        <v>1.85117272585709</v>
      </c>
      <c r="G952" t="s">
        <v>462</v>
      </c>
    </row>
    <row r="953" spans="1:7" x14ac:dyDescent="0.3">
      <c r="A953">
        <v>951</v>
      </c>
      <c r="B953">
        <v>2021</v>
      </c>
      <c r="C953">
        <v>1</v>
      </c>
      <c r="D953" t="s">
        <v>477</v>
      </c>
      <c r="E953" s="1">
        <v>2249615854.0671401</v>
      </c>
      <c r="F953">
        <v>40.917174748222301</v>
      </c>
      <c r="G953" t="s">
        <v>462</v>
      </c>
    </row>
    <row r="954" spans="1:7" x14ac:dyDescent="0.3">
      <c r="A954">
        <v>952</v>
      </c>
      <c r="B954">
        <v>2021</v>
      </c>
      <c r="C954">
        <v>1</v>
      </c>
      <c r="D954" t="s">
        <v>479</v>
      </c>
      <c r="E954" s="1">
        <v>1243396803.7176001</v>
      </c>
      <c r="F954">
        <v>47.402368913484104</v>
      </c>
      <c r="G954" t="s">
        <v>462</v>
      </c>
    </row>
    <row r="955" spans="1:7" x14ac:dyDescent="0.3">
      <c r="A955">
        <v>953</v>
      </c>
      <c r="B955">
        <v>2021</v>
      </c>
      <c r="C955">
        <v>1</v>
      </c>
      <c r="D955" t="s">
        <v>480</v>
      </c>
      <c r="E955" s="1">
        <v>451818671.09306198</v>
      </c>
      <c r="F955">
        <v>83.556375404905395</v>
      </c>
      <c r="G955" t="s">
        <v>462</v>
      </c>
    </row>
    <row r="956" spans="1:7" x14ac:dyDescent="0.3">
      <c r="A956">
        <v>954</v>
      </c>
      <c r="B956">
        <v>2021</v>
      </c>
      <c r="C956">
        <v>1</v>
      </c>
      <c r="D956" t="s">
        <v>482</v>
      </c>
      <c r="E956" s="1">
        <v>269695495.99606502</v>
      </c>
      <c r="F956">
        <v>88.827471382477697</v>
      </c>
      <c r="G956" t="s">
        <v>462</v>
      </c>
    </row>
    <row r="957" spans="1:7" x14ac:dyDescent="0.3">
      <c r="A957">
        <v>955</v>
      </c>
      <c r="B957">
        <v>2021</v>
      </c>
      <c r="C957">
        <v>1</v>
      </c>
      <c r="D957" t="s">
        <v>484</v>
      </c>
      <c r="E957" s="1">
        <v>29390706878.122398</v>
      </c>
      <c r="F957">
        <v>3.3134872618398599</v>
      </c>
      <c r="G957" t="s">
        <v>462</v>
      </c>
    </row>
    <row r="958" spans="1:7" x14ac:dyDescent="0.3">
      <c r="A958">
        <v>956</v>
      </c>
      <c r="B958">
        <v>2021</v>
      </c>
      <c r="C958">
        <v>1</v>
      </c>
      <c r="D958" t="s">
        <v>486</v>
      </c>
      <c r="E958" s="1">
        <v>3019664936.98875</v>
      </c>
      <c r="F958">
        <v>18.661455856192699</v>
      </c>
      <c r="G958" t="s">
        <v>462</v>
      </c>
    </row>
    <row r="959" spans="1:7" x14ac:dyDescent="0.3">
      <c r="A959">
        <v>957</v>
      </c>
      <c r="B959">
        <v>2021</v>
      </c>
      <c r="C959">
        <v>1</v>
      </c>
      <c r="D959" t="s">
        <v>488</v>
      </c>
      <c r="E959" s="1">
        <v>2351507817.33464</v>
      </c>
      <c r="F959">
        <v>24.830776443163799</v>
      </c>
      <c r="G959" t="s">
        <v>462</v>
      </c>
    </row>
    <row r="960" spans="1:7" x14ac:dyDescent="0.3">
      <c r="A960">
        <v>958</v>
      </c>
      <c r="B960">
        <v>2021</v>
      </c>
      <c r="C960">
        <v>1</v>
      </c>
      <c r="D960" t="s">
        <v>490</v>
      </c>
      <c r="E960" s="1">
        <v>1089984379.1817701</v>
      </c>
      <c r="F960">
        <v>31.699319999506901</v>
      </c>
      <c r="G960" t="s">
        <v>462</v>
      </c>
    </row>
    <row r="961" spans="1:7" x14ac:dyDescent="0.3">
      <c r="A961">
        <v>959</v>
      </c>
      <c r="B961">
        <v>2021</v>
      </c>
      <c r="C961">
        <v>1</v>
      </c>
      <c r="D961" t="s">
        <v>492</v>
      </c>
      <c r="E961" s="1">
        <v>1251699218.10427</v>
      </c>
      <c r="F961">
        <v>46.293551207073897</v>
      </c>
      <c r="G961" t="s">
        <v>462</v>
      </c>
    </row>
    <row r="962" spans="1:7" x14ac:dyDescent="0.3">
      <c r="A962">
        <v>960</v>
      </c>
      <c r="B962">
        <v>2021</v>
      </c>
      <c r="C962">
        <v>1</v>
      </c>
      <c r="D962" t="s">
        <v>493</v>
      </c>
      <c r="E962" s="1">
        <v>484114621.14210999</v>
      </c>
      <c r="F962">
        <v>49.395735810174202</v>
      </c>
      <c r="G962" t="s">
        <v>462</v>
      </c>
    </row>
    <row r="963" spans="1:7" x14ac:dyDescent="0.3">
      <c r="A963">
        <v>961</v>
      </c>
      <c r="B963">
        <v>2021</v>
      </c>
      <c r="C963">
        <v>1</v>
      </c>
      <c r="D963" t="s">
        <v>494</v>
      </c>
      <c r="E963" s="1">
        <v>1644814688.40587</v>
      </c>
      <c r="F963">
        <v>57.106042269721399</v>
      </c>
      <c r="G963" t="s">
        <v>462</v>
      </c>
    </row>
    <row r="964" spans="1:7" x14ac:dyDescent="0.3">
      <c r="A964">
        <v>962</v>
      </c>
      <c r="B964">
        <v>2021</v>
      </c>
      <c r="C964">
        <v>2</v>
      </c>
      <c r="D964" t="s">
        <v>461</v>
      </c>
      <c r="E964" s="1">
        <v>6656579793.6365604</v>
      </c>
      <c r="F964">
        <v>4.02764279715048</v>
      </c>
      <c r="G964" t="s">
        <v>462</v>
      </c>
    </row>
    <row r="965" spans="1:7" x14ac:dyDescent="0.3">
      <c r="A965">
        <v>963</v>
      </c>
      <c r="B965">
        <v>2021</v>
      </c>
      <c r="C965">
        <v>2</v>
      </c>
      <c r="D965" t="s">
        <v>463</v>
      </c>
      <c r="E965" s="1">
        <v>22453044741.655602</v>
      </c>
      <c r="F965">
        <v>4.0321214143275101</v>
      </c>
      <c r="G965" t="s">
        <v>462</v>
      </c>
    </row>
    <row r="966" spans="1:7" x14ac:dyDescent="0.3">
      <c r="A966">
        <v>964</v>
      </c>
      <c r="B966">
        <v>2021</v>
      </c>
      <c r="C966">
        <v>2</v>
      </c>
      <c r="D966" t="s">
        <v>464</v>
      </c>
      <c r="E966" s="1">
        <v>3355455783.8830199</v>
      </c>
      <c r="F966">
        <v>2.44222534890918E-2</v>
      </c>
      <c r="G966" t="s">
        <v>462</v>
      </c>
    </row>
    <row r="967" spans="1:7" x14ac:dyDescent="0.3">
      <c r="A967">
        <v>965</v>
      </c>
      <c r="B967">
        <v>2021</v>
      </c>
      <c r="C967">
        <v>2</v>
      </c>
      <c r="D967" t="s">
        <v>465</v>
      </c>
      <c r="E967" s="1">
        <v>27218095239.4039</v>
      </c>
      <c r="F967">
        <v>5.2847436415036704</v>
      </c>
      <c r="G967" t="s">
        <v>462</v>
      </c>
    </row>
    <row r="968" spans="1:7" x14ac:dyDescent="0.3">
      <c r="A968">
        <v>966</v>
      </c>
      <c r="B968">
        <v>2021</v>
      </c>
      <c r="C968">
        <v>2</v>
      </c>
      <c r="D968" t="s">
        <v>466</v>
      </c>
      <c r="E968" s="1">
        <v>29429244026.125599</v>
      </c>
      <c r="F968">
        <v>11.128143605356099</v>
      </c>
      <c r="G968" t="s">
        <v>462</v>
      </c>
    </row>
    <row r="969" spans="1:7" x14ac:dyDescent="0.3">
      <c r="A969">
        <v>967</v>
      </c>
      <c r="B969">
        <v>2021</v>
      </c>
      <c r="C969">
        <v>2</v>
      </c>
      <c r="D969" t="s">
        <v>467</v>
      </c>
      <c r="E969" s="1">
        <v>25314563230.447399</v>
      </c>
      <c r="F969">
        <v>1.8478918454397499</v>
      </c>
      <c r="G969" t="s">
        <v>462</v>
      </c>
    </row>
    <row r="970" spans="1:7" x14ac:dyDescent="0.3">
      <c r="A970">
        <v>968</v>
      </c>
      <c r="B970">
        <v>2021</v>
      </c>
      <c r="C970">
        <v>2</v>
      </c>
      <c r="D970" t="s">
        <v>468</v>
      </c>
      <c r="E970" s="1">
        <v>2269416535.0559802</v>
      </c>
      <c r="F970">
        <v>30.963039904065099</v>
      </c>
      <c r="G970" t="s">
        <v>462</v>
      </c>
    </row>
    <row r="971" spans="1:7" x14ac:dyDescent="0.3">
      <c r="A971">
        <v>969</v>
      </c>
      <c r="B971">
        <v>2021</v>
      </c>
      <c r="C971">
        <v>2</v>
      </c>
      <c r="D971" t="s">
        <v>469</v>
      </c>
      <c r="E971" s="1">
        <v>8215352275.2908001</v>
      </c>
      <c r="F971">
        <v>1.4383674209689401</v>
      </c>
      <c r="G971" t="s">
        <v>462</v>
      </c>
    </row>
    <row r="972" spans="1:7" x14ac:dyDescent="0.3">
      <c r="A972">
        <v>970</v>
      </c>
      <c r="B972">
        <v>2021</v>
      </c>
      <c r="C972">
        <v>2</v>
      </c>
      <c r="D972" t="s">
        <v>470</v>
      </c>
      <c r="E972" s="1">
        <v>1891682421.3991001</v>
      </c>
      <c r="F972">
        <v>23.345842774158498</v>
      </c>
      <c r="G972" t="s">
        <v>462</v>
      </c>
    </row>
    <row r="973" spans="1:7" x14ac:dyDescent="0.3">
      <c r="A973">
        <v>971</v>
      </c>
      <c r="B973">
        <v>2021</v>
      </c>
      <c r="C973">
        <v>2</v>
      </c>
      <c r="D973" t="s">
        <v>471</v>
      </c>
      <c r="E973" s="1">
        <v>1274623984.5311</v>
      </c>
      <c r="F973">
        <v>28.467026106440802</v>
      </c>
      <c r="G973" t="s">
        <v>462</v>
      </c>
    </row>
    <row r="974" spans="1:7" x14ac:dyDescent="0.3">
      <c r="A974">
        <v>972</v>
      </c>
      <c r="B974">
        <v>2021</v>
      </c>
      <c r="C974">
        <v>2</v>
      </c>
      <c r="D974" t="s">
        <v>472</v>
      </c>
      <c r="E974" s="1">
        <v>1292373019.9695799</v>
      </c>
      <c r="F974">
        <v>37.940351360544703</v>
      </c>
      <c r="G974" t="s">
        <v>462</v>
      </c>
    </row>
    <row r="975" spans="1:7" x14ac:dyDescent="0.3">
      <c r="A975">
        <v>973</v>
      </c>
      <c r="B975">
        <v>2021</v>
      </c>
      <c r="C975">
        <v>2</v>
      </c>
      <c r="D975" t="s">
        <v>473</v>
      </c>
      <c r="E975" s="1">
        <v>519932261.79277802</v>
      </c>
      <c r="F975">
        <v>38.859649059456501</v>
      </c>
      <c r="G975" t="s">
        <v>462</v>
      </c>
    </row>
    <row r="976" spans="1:7" x14ac:dyDescent="0.3">
      <c r="A976">
        <v>974</v>
      </c>
      <c r="B976">
        <v>2021</v>
      </c>
      <c r="C976">
        <v>2</v>
      </c>
      <c r="D976" t="s">
        <v>474</v>
      </c>
      <c r="E976" s="1">
        <v>676923699.23607099</v>
      </c>
      <c r="F976">
        <v>44.497778816527997</v>
      </c>
      <c r="G976" t="s">
        <v>462</v>
      </c>
    </row>
    <row r="977" spans="1:7" x14ac:dyDescent="0.3">
      <c r="A977">
        <v>975</v>
      </c>
      <c r="B977">
        <v>2021</v>
      </c>
      <c r="C977">
        <v>2</v>
      </c>
      <c r="D977" t="s">
        <v>475</v>
      </c>
      <c r="E977" s="1">
        <v>18040480032.521301</v>
      </c>
      <c r="F977">
        <v>9.2570812177499899</v>
      </c>
      <c r="G977" t="s">
        <v>462</v>
      </c>
    </row>
    <row r="978" spans="1:7" x14ac:dyDescent="0.3">
      <c r="A978">
        <v>976</v>
      </c>
      <c r="B978">
        <v>2021</v>
      </c>
      <c r="C978">
        <v>2</v>
      </c>
      <c r="D978" t="s">
        <v>476</v>
      </c>
      <c r="E978" s="1">
        <v>18521642702.305599</v>
      </c>
      <c r="F978">
        <v>2.9239786234795</v>
      </c>
      <c r="G978" t="s">
        <v>462</v>
      </c>
    </row>
    <row r="979" spans="1:7" x14ac:dyDescent="0.3">
      <c r="A979">
        <v>977</v>
      </c>
      <c r="B979">
        <v>2021</v>
      </c>
      <c r="C979">
        <v>2</v>
      </c>
      <c r="D979" t="s">
        <v>477</v>
      </c>
      <c r="E979" s="1">
        <v>2249615854.0671401</v>
      </c>
      <c r="F979">
        <v>34.416223387983898</v>
      </c>
      <c r="G979" t="s">
        <v>462</v>
      </c>
    </row>
    <row r="980" spans="1:7" x14ac:dyDescent="0.3">
      <c r="A980">
        <v>978</v>
      </c>
      <c r="B980">
        <v>2021</v>
      </c>
      <c r="C980">
        <v>2</v>
      </c>
      <c r="D980" t="s">
        <v>479</v>
      </c>
      <c r="E980" s="1">
        <v>1243396803.7176001</v>
      </c>
      <c r="F980">
        <v>42.527421732304397</v>
      </c>
      <c r="G980" t="s">
        <v>462</v>
      </c>
    </row>
    <row r="981" spans="1:7" x14ac:dyDescent="0.3">
      <c r="A981">
        <v>979</v>
      </c>
      <c r="B981">
        <v>2021</v>
      </c>
      <c r="C981">
        <v>2</v>
      </c>
      <c r="D981" t="s">
        <v>480</v>
      </c>
      <c r="E981" s="1">
        <v>451818671.09306198</v>
      </c>
      <c r="F981">
        <v>64.883252584717098</v>
      </c>
      <c r="G981" t="s">
        <v>462</v>
      </c>
    </row>
    <row r="982" spans="1:7" x14ac:dyDescent="0.3">
      <c r="A982">
        <v>980</v>
      </c>
      <c r="B982">
        <v>2021</v>
      </c>
      <c r="C982">
        <v>2</v>
      </c>
      <c r="D982" t="s">
        <v>482</v>
      </c>
      <c r="E982" s="1">
        <v>269695495.99606502</v>
      </c>
      <c r="F982">
        <v>56.763731398440399</v>
      </c>
      <c r="G982" t="s">
        <v>462</v>
      </c>
    </row>
    <row r="983" spans="1:7" x14ac:dyDescent="0.3">
      <c r="A983">
        <v>981</v>
      </c>
      <c r="B983">
        <v>2021</v>
      </c>
      <c r="C983">
        <v>2</v>
      </c>
      <c r="D983" t="s">
        <v>484</v>
      </c>
      <c r="E983" s="1">
        <v>29390706878.122398</v>
      </c>
      <c r="F983">
        <v>12.194985802729001</v>
      </c>
      <c r="G983" t="s">
        <v>462</v>
      </c>
    </row>
    <row r="984" spans="1:7" x14ac:dyDescent="0.3">
      <c r="A984">
        <v>982</v>
      </c>
      <c r="B984">
        <v>2021</v>
      </c>
      <c r="C984">
        <v>2</v>
      </c>
      <c r="D984" t="s">
        <v>486</v>
      </c>
      <c r="E984" s="1">
        <v>3019664936.98875</v>
      </c>
      <c r="F984">
        <v>30.129279686660599</v>
      </c>
      <c r="G984" t="s">
        <v>462</v>
      </c>
    </row>
    <row r="985" spans="1:7" x14ac:dyDescent="0.3">
      <c r="A985">
        <v>983</v>
      </c>
      <c r="B985">
        <v>2021</v>
      </c>
      <c r="C985">
        <v>2</v>
      </c>
      <c r="D985" t="s">
        <v>488</v>
      </c>
      <c r="E985" s="1">
        <v>2351507817.33464</v>
      </c>
      <c r="F985">
        <v>30.9125900440186</v>
      </c>
      <c r="G985" t="s">
        <v>462</v>
      </c>
    </row>
    <row r="986" spans="1:7" x14ac:dyDescent="0.3">
      <c r="A986">
        <v>984</v>
      </c>
      <c r="B986">
        <v>2021</v>
      </c>
      <c r="C986">
        <v>2</v>
      </c>
      <c r="D986" t="s">
        <v>490</v>
      </c>
      <c r="E986" s="1">
        <v>1089984379.1817701</v>
      </c>
      <c r="F986">
        <v>35.699669957620799</v>
      </c>
      <c r="G986" t="s">
        <v>462</v>
      </c>
    </row>
    <row r="987" spans="1:7" x14ac:dyDescent="0.3">
      <c r="A987">
        <v>985</v>
      </c>
      <c r="B987">
        <v>2021</v>
      </c>
      <c r="C987">
        <v>2</v>
      </c>
      <c r="D987" t="s">
        <v>492</v>
      </c>
      <c r="E987" s="1">
        <v>1251699218.10427</v>
      </c>
      <c r="F987">
        <v>45.851563354768601</v>
      </c>
      <c r="G987" t="s">
        <v>462</v>
      </c>
    </row>
    <row r="988" spans="1:7" x14ac:dyDescent="0.3">
      <c r="A988">
        <v>986</v>
      </c>
      <c r="B988">
        <v>2021</v>
      </c>
      <c r="C988">
        <v>2</v>
      </c>
      <c r="D988" t="s">
        <v>493</v>
      </c>
      <c r="E988" s="1">
        <v>484114621.14210999</v>
      </c>
      <c r="F988">
        <v>47.848653663626301</v>
      </c>
      <c r="G988" t="s">
        <v>462</v>
      </c>
    </row>
    <row r="989" spans="1:7" x14ac:dyDescent="0.3">
      <c r="A989">
        <v>987</v>
      </c>
      <c r="B989">
        <v>2021</v>
      </c>
      <c r="C989">
        <v>2</v>
      </c>
      <c r="D989" t="s">
        <v>494</v>
      </c>
      <c r="E989" s="1">
        <v>1644814688.40587</v>
      </c>
      <c r="F989">
        <v>47.085786509807903</v>
      </c>
      <c r="G989" t="s">
        <v>462</v>
      </c>
    </row>
    <row r="990" spans="1:7" x14ac:dyDescent="0.3">
      <c r="A990">
        <v>988</v>
      </c>
      <c r="B990">
        <v>2021</v>
      </c>
      <c r="C990">
        <v>3</v>
      </c>
      <c r="D990" t="s">
        <v>461</v>
      </c>
      <c r="E990" s="1">
        <v>6656579793.6365604</v>
      </c>
      <c r="F990">
        <v>6.7843641452954904</v>
      </c>
      <c r="G990" t="s">
        <v>462</v>
      </c>
    </row>
    <row r="991" spans="1:7" x14ac:dyDescent="0.3">
      <c r="A991">
        <v>989</v>
      </c>
      <c r="B991">
        <v>2021</v>
      </c>
      <c r="C991">
        <v>3</v>
      </c>
      <c r="D991" t="s">
        <v>463</v>
      </c>
      <c r="E991" s="1">
        <v>22453044741.655602</v>
      </c>
      <c r="F991">
        <v>13.187418925801</v>
      </c>
      <c r="G991" t="s">
        <v>462</v>
      </c>
    </row>
    <row r="992" spans="1:7" x14ac:dyDescent="0.3">
      <c r="A992">
        <v>990</v>
      </c>
      <c r="B992">
        <v>2021</v>
      </c>
      <c r="C992">
        <v>3</v>
      </c>
      <c r="D992" t="s">
        <v>464</v>
      </c>
      <c r="E992" s="1">
        <v>3355455783.8830199</v>
      </c>
      <c r="F992">
        <v>6.6028221320468798</v>
      </c>
      <c r="G992" t="s">
        <v>462</v>
      </c>
    </row>
    <row r="993" spans="1:7" x14ac:dyDescent="0.3">
      <c r="A993">
        <v>991</v>
      </c>
      <c r="B993">
        <v>2021</v>
      </c>
      <c r="C993">
        <v>3</v>
      </c>
      <c r="D993" t="s">
        <v>465</v>
      </c>
      <c r="E993" s="1">
        <v>27218095239.4039</v>
      </c>
      <c r="F993">
        <v>12.369903008523799</v>
      </c>
      <c r="G993" t="s">
        <v>462</v>
      </c>
    </row>
    <row r="994" spans="1:7" x14ac:dyDescent="0.3">
      <c r="A994">
        <v>992</v>
      </c>
      <c r="B994">
        <v>2021</v>
      </c>
      <c r="C994">
        <v>3</v>
      </c>
      <c r="D994" t="s">
        <v>466</v>
      </c>
      <c r="E994" s="1">
        <v>29429244026.125599</v>
      </c>
      <c r="F994">
        <v>18.056219850365501</v>
      </c>
      <c r="G994" t="s">
        <v>462</v>
      </c>
    </row>
    <row r="995" spans="1:7" x14ac:dyDescent="0.3">
      <c r="A995">
        <v>993</v>
      </c>
      <c r="B995">
        <v>2021</v>
      </c>
      <c r="C995">
        <v>3</v>
      </c>
      <c r="D995" t="s">
        <v>467</v>
      </c>
      <c r="E995" s="1">
        <v>25314563230.447399</v>
      </c>
      <c r="F995">
        <v>10.828920709749999</v>
      </c>
      <c r="G995" t="s">
        <v>462</v>
      </c>
    </row>
    <row r="996" spans="1:7" x14ac:dyDescent="0.3">
      <c r="A996">
        <v>994</v>
      </c>
      <c r="B996">
        <v>2021</v>
      </c>
      <c r="C996">
        <v>3</v>
      </c>
      <c r="D996" t="s">
        <v>468</v>
      </c>
      <c r="E996" s="1">
        <v>2269416535.0559802</v>
      </c>
      <c r="F996">
        <v>34.631970717143403</v>
      </c>
      <c r="G996" t="s">
        <v>462</v>
      </c>
    </row>
    <row r="997" spans="1:7" x14ac:dyDescent="0.3">
      <c r="A997">
        <v>995</v>
      </c>
      <c r="B997">
        <v>2021</v>
      </c>
      <c r="C997">
        <v>3</v>
      </c>
      <c r="D997" t="s">
        <v>469</v>
      </c>
      <c r="E997" s="1">
        <v>8215352275.2908001</v>
      </c>
      <c r="F997">
        <v>9.1294661816148999</v>
      </c>
      <c r="G997" t="s">
        <v>462</v>
      </c>
    </row>
    <row r="998" spans="1:7" x14ac:dyDescent="0.3">
      <c r="A998">
        <v>996</v>
      </c>
      <c r="B998">
        <v>2021</v>
      </c>
      <c r="C998">
        <v>3</v>
      </c>
      <c r="D998" t="s">
        <v>470</v>
      </c>
      <c r="E998" s="1">
        <v>1891682421.3991001</v>
      </c>
      <c r="F998">
        <v>36.781469437774</v>
      </c>
      <c r="G998" t="s">
        <v>462</v>
      </c>
    </row>
    <row r="999" spans="1:7" x14ac:dyDescent="0.3">
      <c r="A999">
        <v>997</v>
      </c>
      <c r="B999">
        <v>2021</v>
      </c>
      <c r="C999">
        <v>3</v>
      </c>
      <c r="D999" t="s">
        <v>471</v>
      </c>
      <c r="E999" s="1">
        <v>1274623984.5311</v>
      </c>
      <c r="F999">
        <v>35.417965741742201</v>
      </c>
      <c r="G999" t="s">
        <v>462</v>
      </c>
    </row>
    <row r="1000" spans="1:7" x14ac:dyDescent="0.3">
      <c r="A1000">
        <v>998</v>
      </c>
      <c r="B1000">
        <v>2021</v>
      </c>
      <c r="C1000">
        <v>3</v>
      </c>
      <c r="D1000" t="s">
        <v>472</v>
      </c>
      <c r="E1000" s="1">
        <v>1292373019.9695799</v>
      </c>
      <c r="F1000">
        <v>52.674904649477298</v>
      </c>
      <c r="G1000" t="s">
        <v>462</v>
      </c>
    </row>
    <row r="1001" spans="1:7" x14ac:dyDescent="0.3">
      <c r="A1001">
        <v>999</v>
      </c>
      <c r="B1001">
        <v>2021</v>
      </c>
      <c r="C1001">
        <v>3</v>
      </c>
      <c r="D1001" t="s">
        <v>473</v>
      </c>
      <c r="E1001" s="1">
        <v>519932261.79277802</v>
      </c>
      <c r="F1001">
        <v>38.6541429649618</v>
      </c>
      <c r="G1001" t="s">
        <v>462</v>
      </c>
    </row>
    <row r="1002" spans="1:7" x14ac:dyDescent="0.3">
      <c r="A1002">
        <v>1000</v>
      </c>
      <c r="B1002">
        <v>2021</v>
      </c>
      <c r="C1002">
        <v>3</v>
      </c>
      <c r="D1002" t="s">
        <v>474</v>
      </c>
      <c r="E1002" s="1">
        <v>676923699.23607099</v>
      </c>
      <c r="F1002">
        <v>56.638961732663397</v>
      </c>
      <c r="G1002" t="s">
        <v>462</v>
      </c>
    </row>
    <row r="1003" spans="1:7" x14ac:dyDescent="0.3">
      <c r="A1003">
        <v>1001</v>
      </c>
      <c r="B1003">
        <v>2021</v>
      </c>
      <c r="C1003">
        <v>3</v>
      </c>
      <c r="D1003" t="s">
        <v>475</v>
      </c>
      <c r="E1003" s="1">
        <v>18040480032.521301</v>
      </c>
      <c r="F1003">
        <v>23.526814757021899</v>
      </c>
      <c r="G1003" t="s">
        <v>462</v>
      </c>
    </row>
    <row r="1004" spans="1:7" x14ac:dyDescent="0.3">
      <c r="A1004">
        <v>1002</v>
      </c>
      <c r="B1004">
        <v>2021</v>
      </c>
      <c r="C1004">
        <v>3</v>
      </c>
      <c r="D1004" t="s">
        <v>476</v>
      </c>
      <c r="E1004" s="1">
        <v>18521642702.305599</v>
      </c>
      <c r="F1004">
        <v>13.2107726454831</v>
      </c>
      <c r="G1004" t="s">
        <v>462</v>
      </c>
    </row>
    <row r="1005" spans="1:7" x14ac:dyDescent="0.3">
      <c r="A1005">
        <v>1003</v>
      </c>
      <c r="B1005">
        <v>2021</v>
      </c>
      <c r="C1005">
        <v>3</v>
      </c>
      <c r="D1005" t="s">
        <v>477</v>
      </c>
      <c r="E1005" s="1">
        <v>2249615854.0671401</v>
      </c>
      <c r="F1005">
        <v>57.942558078126098</v>
      </c>
      <c r="G1005" t="s">
        <v>462</v>
      </c>
    </row>
    <row r="1006" spans="1:7" x14ac:dyDescent="0.3">
      <c r="A1006">
        <v>1004</v>
      </c>
      <c r="B1006">
        <v>2021</v>
      </c>
      <c r="C1006">
        <v>3</v>
      </c>
      <c r="D1006" t="s">
        <v>479</v>
      </c>
      <c r="E1006" s="1">
        <v>1243396803.7176001</v>
      </c>
      <c r="F1006">
        <v>57.709607908655002</v>
      </c>
      <c r="G1006" t="s">
        <v>462</v>
      </c>
    </row>
    <row r="1007" spans="1:7" x14ac:dyDescent="0.3">
      <c r="A1007">
        <v>1005</v>
      </c>
      <c r="B1007">
        <v>2021</v>
      </c>
      <c r="C1007">
        <v>3</v>
      </c>
      <c r="D1007" t="s">
        <v>480</v>
      </c>
      <c r="E1007" s="1">
        <v>451818671.09306198</v>
      </c>
      <c r="F1007">
        <v>93.349499101444394</v>
      </c>
      <c r="G1007" t="s">
        <v>462</v>
      </c>
    </row>
    <row r="1008" spans="1:7" x14ac:dyDescent="0.3">
      <c r="A1008">
        <v>1006</v>
      </c>
      <c r="B1008">
        <v>2021</v>
      </c>
      <c r="C1008">
        <v>3</v>
      </c>
      <c r="D1008" t="s">
        <v>482</v>
      </c>
      <c r="E1008" s="1">
        <v>269695495.99606502</v>
      </c>
      <c r="F1008">
        <v>88.3456991752508</v>
      </c>
      <c r="G1008" t="s">
        <v>462</v>
      </c>
    </row>
    <row r="1009" spans="1:7" x14ac:dyDescent="0.3">
      <c r="A1009">
        <v>1007</v>
      </c>
      <c r="B1009">
        <v>2021</v>
      </c>
      <c r="C1009">
        <v>3</v>
      </c>
      <c r="D1009" t="s">
        <v>484</v>
      </c>
      <c r="E1009" s="1">
        <v>29390706878.122398</v>
      </c>
      <c r="F1009">
        <v>23.4909899699961</v>
      </c>
      <c r="G1009" t="s">
        <v>462</v>
      </c>
    </row>
    <row r="1010" spans="1:7" x14ac:dyDescent="0.3">
      <c r="A1010">
        <v>1008</v>
      </c>
      <c r="B1010">
        <v>2021</v>
      </c>
      <c r="C1010">
        <v>3</v>
      </c>
      <c r="D1010" t="s">
        <v>486</v>
      </c>
      <c r="E1010" s="1">
        <v>3019664936.98875</v>
      </c>
      <c r="F1010">
        <v>39.059059504298403</v>
      </c>
      <c r="G1010" t="s">
        <v>462</v>
      </c>
    </row>
    <row r="1011" spans="1:7" x14ac:dyDescent="0.3">
      <c r="A1011">
        <v>1009</v>
      </c>
      <c r="B1011">
        <v>2021</v>
      </c>
      <c r="C1011">
        <v>3</v>
      </c>
      <c r="D1011" t="s">
        <v>488</v>
      </c>
      <c r="E1011" s="1">
        <v>2351507817.33464</v>
      </c>
      <c r="F1011">
        <v>28.687691854443099</v>
      </c>
      <c r="G1011" t="s">
        <v>462</v>
      </c>
    </row>
    <row r="1012" spans="1:7" x14ac:dyDescent="0.3">
      <c r="A1012">
        <v>1010</v>
      </c>
      <c r="B1012">
        <v>2021</v>
      </c>
      <c r="C1012">
        <v>3</v>
      </c>
      <c r="D1012" t="s">
        <v>490</v>
      </c>
      <c r="E1012" s="1">
        <v>1089984379.1817701</v>
      </c>
      <c r="F1012">
        <v>27.2534579360625</v>
      </c>
      <c r="G1012" t="s">
        <v>462</v>
      </c>
    </row>
    <row r="1013" spans="1:7" x14ac:dyDescent="0.3">
      <c r="A1013">
        <v>1011</v>
      </c>
      <c r="B1013">
        <v>2021</v>
      </c>
      <c r="C1013">
        <v>3</v>
      </c>
      <c r="D1013" t="s">
        <v>492</v>
      </c>
      <c r="E1013" s="1">
        <v>1251699218.10427</v>
      </c>
      <c r="F1013">
        <v>37.104996390859903</v>
      </c>
      <c r="G1013" t="s">
        <v>462</v>
      </c>
    </row>
    <row r="1014" spans="1:7" x14ac:dyDescent="0.3">
      <c r="A1014">
        <v>1012</v>
      </c>
      <c r="B1014">
        <v>2021</v>
      </c>
      <c r="C1014">
        <v>3</v>
      </c>
      <c r="D1014" t="s">
        <v>493</v>
      </c>
      <c r="E1014" s="1">
        <v>484114621.14210999</v>
      </c>
      <c r="F1014">
        <v>49.271518762209602</v>
      </c>
      <c r="G1014" t="s">
        <v>462</v>
      </c>
    </row>
    <row r="1015" spans="1:7" x14ac:dyDescent="0.3">
      <c r="A1015">
        <v>1013</v>
      </c>
      <c r="B1015">
        <v>2021</v>
      </c>
      <c r="C1015">
        <v>3</v>
      </c>
      <c r="D1015" t="s">
        <v>494</v>
      </c>
      <c r="E1015" s="1">
        <v>1644814688.40587</v>
      </c>
      <c r="F1015">
        <v>70.842449427233504</v>
      </c>
      <c r="G1015" t="s">
        <v>462</v>
      </c>
    </row>
    <row r="1016" spans="1:7" x14ac:dyDescent="0.3">
      <c r="A1016">
        <v>1014</v>
      </c>
      <c r="B1016">
        <v>2021</v>
      </c>
      <c r="C1016">
        <v>4</v>
      </c>
      <c r="D1016" t="s">
        <v>461</v>
      </c>
      <c r="E1016" s="1">
        <v>6656579793.6365604</v>
      </c>
      <c r="F1016">
        <v>143.980823196481</v>
      </c>
      <c r="G1016" t="s">
        <v>462</v>
      </c>
    </row>
    <row r="1017" spans="1:7" x14ac:dyDescent="0.3">
      <c r="A1017">
        <v>1015</v>
      </c>
      <c r="B1017">
        <v>2021</v>
      </c>
      <c r="C1017">
        <v>4</v>
      </c>
      <c r="D1017" t="s">
        <v>463</v>
      </c>
      <c r="E1017" s="1">
        <v>22453044741.655602</v>
      </c>
      <c r="F1017">
        <v>139.5608171003</v>
      </c>
      <c r="G1017" t="s">
        <v>462</v>
      </c>
    </row>
    <row r="1018" spans="1:7" x14ac:dyDescent="0.3">
      <c r="A1018">
        <v>1016</v>
      </c>
      <c r="B1018">
        <v>2021</v>
      </c>
      <c r="C1018">
        <v>4</v>
      </c>
      <c r="D1018" t="s">
        <v>464</v>
      </c>
      <c r="E1018" s="1">
        <v>3355455783.8830199</v>
      </c>
      <c r="F1018">
        <v>113.894226825421</v>
      </c>
      <c r="G1018" t="s">
        <v>462</v>
      </c>
    </row>
    <row r="1019" spans="1:7" x14ac:dyDescent="0.3">
      <c r="A1019">
        <v>1017</v>
      </c>
      <c r="B1019">
        <v>2021</v>
      </c>
      <c r="C1019">
        <v>4</v>
      </c>
      <c r="D1019" t="s">
        <v>465</v>
      </c>
      <c r="E1019" s="1">
        <v>27218095239.4039</v>
      </c>
      <c r="F1019">
        <v>83.962433030757893</v>
      </c>
      <c r="G1019" t="s">
        <v>462</v>
      </c>
    </row>
    <row r="1020" spans="1:7" x14ac:dyDescent="0.3">
      <c r="A1020">
        <v>1018</v>
      </c>
      <c r="B1020">
        <v>2021</v>
      </c>
      <c r="C1020">
        <v>4</v>
      </c>
      <c r="D1020" t="s">
        <v>466</v>
      </c>
      <c r="E1020" s="1">
        <v>29429244026.125599</v>
      </c>
      <c r="F1020">
        <v>43.102349096499502</v>
      </c>
      <c r="G1020" t="s">
        <v>462</v>
      </c>
    </row>
    <row r="1021" spans="1:7" x14ac:dyDescent="0.3">
      <c r="A1021">
        <v>1019</v>
      </c>
      <c r="B1021">
        <v>2021</v>
      </c>
      <c r="C1021">
        <v>4</v>
      </c>
      <c r="D1021" t="s">
        <v>467</v>
      </c>
      <c r="E1021" s="1">
        <v>25314563230.447399</v>
      </c>
      <c r="F1021">
        <v>98.647312188956604</v>
      </c>
      <c r="G1021" t="s">
        <v>462</v>
      </c>
    </row>
    <row r="1022" spans="1:7" x14ac:dyDescent="0.3">
      <c r="A1022">
        <v>1020</v>
      </c>
      <c r="B1022">
        <v>2021</v>
      </c>
      <c r="C1022">
        <v>4</v>
      </c>
      <c r="D1022" t="s">
        <v>468</v>
      </c>
      <c r="E1022" s="1">
        <v>2269416535.0559802</v>
      </c>
      <c r="F1022">
        <v>49.326546012538699</v>
      </c>
      <c r="G1022" t="s">
        <v>462</v>
      </c>
    </row>
    <row r="1023" spans="1:7" x14ac:dyDescent="0.3">
      <c r="A1023">
        <v>1021</v>
      </c>
      <c r="B1023">
        <v>2021</v>
      </c>
      <c r="C1023">
        <v>4</v>
      </c>
      <c r="D1023" t="s">
        <v>469</v>
      </c>
      <c r="E1023" s="1">
        <v>8215352275.2908001</v>
      </c>
      <c r="F1023">
        <v>76.5351753166739</v>
      </c>
      <c r="G1023" t="s">
        <v>462</v>
      </c>
    </row>
    <row r="1024" spans="1:7" x14ac:dyDescent="0.3">
      <c r="A1024">
        <v>1022</v>
      </c>
      <c r="B1024">
        <v>2021</v>
      </c>
      <c r="C1024">
        <v>4</v>
      </c>
      <c r="D1024" t="s">
        <v>470</v>
      </c>
      <c r="E1024" s="1">
        <v>1891682421.3991001</v>
      </c>
      <c r="F1024">
        <v>58.414009400698902</v>
      </c>
      <c r="G1024" t="s">
        <v>462</v>
      </c>
    </row>
    <row r="1025" spans="1:7" x14ac:dyDescent="0.3">
      <c r="A1025">
        <v>1023</v>
      </c>
      <c r="B1025">
        <v>2021</v>
      </c>
      <c r="C1025">
        <v>4</v>
      </c>
      <c r="D1025" t="s">
        <v>471</v>
      </c>
      <c r="E1025" s="1">
        <v>1274623984.5311</v>
      </c>
      <c r="F1025">
        <v>40.575077017044499</v>
      </c>
      <c r="G1025" t="s">
        <v>462</v>
      </c>
    </row>
    <row r="1026" spans="1:7" x14ac:dyDescent="0.3">
      <c r="A1026">
        <v>1024</v>
      </c>
      <c r="B1026">
        <v>2021</v>
      </c>
      <c r="C1026">
        <v>4</v>
      </c>
      <c r="D1026" t="s">
        <v>472</v>
      </c>
      <c r="E1026" s="1">
        <v>1292373019.9695799</v>
      </c>
      <c r="F1026">
        <v>78.934478752626703</v>
      </c>
      <c r="G1026" t="s">
        <v>462</v>
      </c>
    </row>
    <row r="1027" spans="1:7" x14ac:dyDescent="0.3">
      <c r="A1027">
        <v>1025</v>
      </c>
      <c r="B1027">
        <v>2021</v>
      </c>
      <c r="C1027">
        <v>4</v>
      </c>
      <c r="D1027" t="s">
        <v>473</v>
      </c>
      <c r="E1027" s="1">
        <v>519932261.79277802</v>
      </c>
      <c r="F1027">
        <v>52.6368741927933</v>
      </c>
      <c r="G1027" t="s">
        <v>462</v>
      </c>
    </row>
    <row r="1028" spans="1:7" x14ac:dyDescent="0.3">
      <c r="A1028">
        <v>1026</v>
      </c>
      <c r="B1028">
        <v>2021</v>
      </c>
      <c r="C1028">
        <v>4</v>
      </c>
      <c r="D1028" t="s">
        <v>474</v>
      </c>
      <c r="E1028" s="1">
        <v>676923699.23607099</v>
      </c>
      <c r="F1028">
        <v>66.629927162632896</v>
      </c>
      <c r="G1028" t="s">
        <v>462</v>
      </c>
    </row>
    <row r="1029" spans="1:7" x14ac:dyDescent="0.3">
      <c r="A1029">
        <v>1027</v>
      </c>
      <c r="B1029">
        <v>2021</v>
      </c>
      <c r="C1029">
        <v>4</v>
      </c>
      <c r="D1029" t="s">
        <v>475</v>
      </c>
      <c r="E1029" s="1">
        <v>18040480032.521301</v>
      </c>
      <c r="F1029">
        <v>55.606633497035403</v>
      </c>
      <c r="G1029" t="s">
        <v>462</v>
      </c>
    </row>
    <row r="1030" spans="1:7" x14ac:dyDescent="0.3">
      <c r="A1030">
        <v>1028</v>
      </c>
      <c r="B1030">
        <v>2021</v>
      </c>
      <c r="C1030">
        <v>4</v>
      </c>
      <c r="D1030" t="s">
        <v>476</v>
      </c>
      <c r="E1030" s="1">
        <v>18521642702.305599</v>
      </c>
      <c r="F1030">
        <v>53.152671114617497</v>
      </c>
      <c r="G1030" t="s">
        <v>462</v>
      </c>
    </row>
    <row r="1031" spans="1:7" x14ac:dyDescent="0.3">
      <c r="A1031">
        <v>1029</v>
      </c>
      <c r="B1031">
        <v>2021</v>
      </c>
      <c r="C1031">
        <v>4</v>
      </c>
      <c r="D1031" t="s">
        <v>477</v>
      </c>
      <c r="E1031" s="1">
        <v>2249615854.0671401</v>
      </c>
      <c r="F1031">
        <v>109.584247223679</v>
      </c>
      <c r="G1031" t="s">
        <v>462</v>
      </c>
    </row>
    <row r="1032" spans="1:7" x14ac:dyDescent="0.3">
      <c r="A1032">
        <v>1030</v>
      </c>
      <c r="B1032">
        <v>2021</v>
      </c>
      <c r="C1032">
        <v>4</v>
      </c>
      <c r="D1032" t="s">
        <v>479</v>
      </c>
      <c r="E1032" s="1">
        <v>1243396803.7176001</v>
      </c>
      <c r="F1032">
        <v>119.926621925424</v>
      </c>
      <c r="G1032" t="s">
        <v>462</v>
      </c>
    </row>
    <row r="1033" spans="1:7" x14ac:dyDescent="0.3">
      <c r="A1033">
        <v>1031</v>
      </c>
      <c r="B1033">
        <v>2021</v>
      </c>
      <c r="C1033">
        <v>4</v>
      </c>
      <c r="D1033" t="s">
        <v>480</v>
      </c>
      <c r="E1033" s="1">
        <v>451818671.09306198</v>
      </c>
      <c r="F1033">
        <v>96.864951187491101</v>
      </c>
      <c r="G1033" t="s">
        <v>462</v>
      </c>
    </row>
    <row r="1034" spans="1:7" x14ac:dyDescent="0.3">
      <c r="A1034">
        <v>1032</v>
      </c>
      <c r="B1034">
        <v>2021</v>
      </c>
      <c r="C1034">
        <v>4</v>
      </c>
      <c r="D1034" t="s">
        <v>482</v>
      </c>
      <c r="E1034" s="1">
        <v>269695495.99606502</v>
      </c>
      <c r="F1034">
        <v>102.241105556834</v>
      </c>
      <c r="G1034" t="s">
        <v>462</v>
      </c>
    </row>
    <row r="1035" spans="1:7" x14ac:dyDescent="0.3">
      <c r="A1035">
        <v>1033</v>
      </c>
      <c r="B1035">
        <v>2021</v>
      </c>
      <c r="C1035">
        <v>4</v>
      </c>
      <c r="D1035" t="s">
        <v>484</v>
      </c>
      <c r="E1035" s="1">
        <v>29390706878.122398</v>
      </c>
      <c r="F1035">
        <v>28.4598692066265</v>
      </c>
      <c r="G1035" t="s">
        <v>462</v>
      </c>
    </row>
    <row r="1036" spans="1:7" x14ac:dyDescent="0.3">
      <c r="A1036">
        <v>1034</v>
      </c>
      <c r="B1036">
        <v>2021</v>
      </c>
      <c r="C1036">
        <v>4</v>
      </c>
      <c r="D1036" t="s">
        <v>486</v>
      </c>
      <c r="E1036" s="1">
        <v>3019664936.98875</v>
      </c>
      <c r="F1036">
        <v>42.576183108162503</v>
      </c>
      <c r="G1036" t="s">
        <v>462</v>
      </c>
    </row>
    <row r="1037" spans="1:7" x14ac:dyDescent="0.3">
      <c r="A1037">
        <v>1035</v>
      </c>
      <c r="B1037">
        <v>2021</v>
      </c>
      <c r="C1037">
        <v>4</v>
      </c>
      <c r="D1037" t="s">
        <v>488</v>
      </c>
      <c r="E1037" s="1">
        <v>2351507817.33464</v>
      </c>
      <c r="F1037">
        <v>31.194100484728899</v>
      </c>
      <c r="G1037" t="s">
        <v>462</v>
      </c>
    </row>
    <row r="1038" spans="1:7" x14ac:dyDescent="0.3">
      <c r="A1038">
        <v>1036</v>
      </c>
      <c r="B1038">
        <v>2021</v>
      </c>
      <c r="C1038">
        <v>4</v>
      </c>
      <c r="D1038" t="s">
        <v>490</v>
      </c>
      <c r="E1038" s="1">
        <v>1089984379.1817701</v>
      </c>
      <c r="F1038">
        <v>35.251297476859001</v>
      </c>
      <c r="G1038" t="s">
        <v>462</v>
      </c>
    </row>
    <row r="1039" spans="1:7" x14ac:dyDescent="0.3">
      <c r="A1039">
        <v>1037</v>
      </c>
      <c r="B1039">
        <v>2021</v>
      </c>
      <c r="C1039">
        <v>4</v>
      </c>
      <c r="D1039" t="s">
        <v>492</v>
      </c>
      <c r="E1039" s="1">
        <v>1251699218.10427</v>
      </c>
      <c r="F1039">
        <v>51.721349368225198</v>
      </c>
      <c r="G1039" t="s">
        <v>462</v>
      </c>
    </row>
    <row r="1040" spans="1:7" x14ac:dyDescent="0.3">
      <c r="A1040">
        <v>1038</v>
      </c>
      <c r="B1040">
        <v>2021</v>
      </c>
      <c r="C1040">
        <v>4</v>
      </c>
      <c r="D1040" t="s">
        <v>493</v>
      </c>
      <c r="E1040" s="1">
        <v>484114621.14210999</v>
      </c>
      <c r="F1040">
        <v>58.492217112659098</v>
      </c>
      <c r="G1040" t="s">
        <v>462</v>
      </c>
    </row>
    <row r="1041" spans="1:7" x14ac:dyDescent="0.3">
      <c r="A1041">
        <v>1039</v>
      </c>
      <c r="B1041">
        <v>2021</v>
      </c>
      <c r="C1041">
        <v>4</v>
      </c>
      <c r="D1041" t="s">
        <v>494</v>
      </c>
      <c r="E1041" s="1">
        <v>1644814688.40587</v>
      </c>
      <c r="F1041">
        <v>96.804606481376794</v>
      </c>
      <c r="G1041" t="s">
        <v>462</v>
      </c>
    </row>
    <row r="1042" spans="1:7" x14ac:dyDescent="0.3">
      <c r="A1042">
        <v>1040</v>
      </c>
      <c r="B1042">
        <v>2021</v>
      </c>
      <c r="C1042">
        <v>5</v>
      </c>
      <c r="D1042" t="s">
        <v>461</v>
      </c>
      <c r="E1042" s="1">
        <v>6656579793.6365604</v>
      </c>
      <c r="F1042">
        <v>48.232429566015199</v>
      </c>
      <c r="G1042" t="s">
        <v>462</v>
      </c>
    </row>
    <row r="1043" spans="1:7" x14ac:dyDescent="0.3">
      <c r="A1043">
        <v>1041</v>
      </c>
      <c r="B1043">
        <v>2021</v>
      </c>
      <c r="C1043">
        <v>5</v>
      </c>
      <c r="D1043" t="s">
        <v>463</v>
      </c>
      <c r="E1043" s="1">
        <v>22453044741.655602</v>
      </c>
      <c r="F1043">
        <v>29.537244100487499</v>
      </c>
      <c r="G1043" t="s">
        <v>462</v>
      </c>
    </row>
    <row r="1044" spans="1:7" x14ac:dyDescent="0.3">
      <c r="A1044">
        <v>1042</v>
      </c>
      <c r="B1044">
        <v>2021</v>
      </c>
      <c r="C1044">
        <v>5</v>
      </c>
      <c r="D1044" t="s">
        <v>464</v>
      </c>
      <c r="E1044" s="1">
        <v>3355455783.8830199</v>
      </c>
      <c r="F1044">
        <v>36.2953446818142</v>
      </c>
      <c r="G1044" t="s">
        <v>462</v>
      </c>
    </row>
    <row r="1045" spans="1:7" x14ac:dyDescent="0.3">
      <c r="A1045">
        <v>1043</v>
      </c>
      <c r="B1045">
        <v>2021</v>
      </c>
      <c r="C1045">
        <v>5</v>
      </c>
      <c r="D1045" t="s">
        <v>465</v>
      </c>
      <c r="E1045" s="1">
        <v>27218095239.4039</v>
      </c>
      <c r="F1045">
        <v>39.533152404670197</v>
      </c>
      <c r="G1045" t="s">
        <v>462</v>
      </c>
    </row>
    <row r="1046" spans="1:7" x14ac:dyDescent="0.3">
      <c r="A1046">
        <v>1044</v>
      </c>
      <c r="B1046">
        <v>2021</v>
      </c>
      <c r="C1046">
        <v>5</v>
      </c>
      <c r="D1046" t="s">
        <v>466</v>
      </c>
      <c r="E1046" s="1">
        <v>29429244026.125599</v>
      </c>
      <c r="F1046">
        <v>31.861585193039499</v>
      </c>
      <c r="G1046" t="s">
        <v>462</v>
      </c>
    </row>
    <row r="1047" spans="1:7" x14ac:dyDescent="0.3">
      <c r="A1047">
        <v>1045</v>
      </c>
      <c r="B1047">
        <v>2021</v>
      </c>
      <c r="C1047">
        <v>5</v>
      </c>
      <c r="D1047" t="s">
        <v>467</v>
      </c>
      <c r="E1047" s="1">
        <v>25314563230.447399</v>
      </c>
      <c r="F1047">
        <v>26.791801210187099</v>
      </c>
      <c r="G1047" t="s">
        <v>462</v>
      </c>
    </row>
    <row r="1048" spans="1:7" x14ac:dyDescent="0.3">
      <c r="A1048">
        <v>1046</v>
      </c>
      <c r="B1048">
        <v>2021</v>
      </c>
      <c r="C1048">
        <v>5</v>
      </c>
      <c r="D1048" t="s">
        <v>468</v>
      </c>
      <c r="E1048" s="1">
        <v>2269416535.0559802</v>
      </c>
      <c r="F1048">
        <v>130.16356707831099</v>
      </c>
      <c r="G1048" t="s">
        <v>462</v>
      </c>
    </row>
    <row r="1049" spans="1:7" x14ac:dyDescent="0.3">
      <c r="A1049">
        <v>1047</v>
      </c>
      <c r="B1049">
        <v>2021</v>
      </c>
      <c r="C1049">
        <v>5</v>
      </c>
      <c r="D1049" t="s">
        <v>469</v>
      </c>
      <c r="E1049" s="1">
        <v>8215352275.2908001</v>
      </c>
      <c r="F1049">
        <v>18.9628875798828</v>
      </c>
      <c r="G1049" t="s">
        <v>462</v>
      </c>
    </row>
    <row r="1050" spans="1:7" x14ac:dyDescent="0.3">
      <c r="A1050">
        <v>1048</v>
      </c>
      <c r="B1050">
        <v>2021</v>
      </c>
      <c r="C1050">
        <v>5</v>
      </c>
      <c r="D1050" t="s">
        <v>470</v>
      </c>
      <c r="E1050" s="1">
        <v>1891682421.3991001</v>
      </c>
      <c r="F1050">
        <v>91.611245244688902</v>
      </c>
      <c r="G1050" t="s">
        <v>462</v>
      </c>
    </row>
    <row r="1051" spans="1:7" x14ac:dyDescent="0.3">
      <c r="A1051">
        <v>1049</v>
      </c>
      <c r="B1051">
        <v>2021</v>
      </c>
      <c r="C1051">
        <v>5</v>
      </c>
      <c r="D1051" t="s">
        <v>471</v>
      </c>
      <c r="E1051" s="1">
        <v>1274623984.5311</v>
      </c>
      <c r="F1051">
        <v>101.892072201947</v>
      </c>
      <c r="G1051" t="s">
        <v>462</v>
      </c>
    </row>
    <row r="1052" spans="1:7" x14ac:dyDescent="0.3">
      <c r="A1052">
        <v>1050</v>
      </c>
      <c r="B1052">
        <v>2021</v>
      </c>
      <c r="C1052">
        <v>5</v>
      </c>
      <c r="D1052" t="s">
        <v>472</v>
      </c>
      <c r="E1052" s="1">
        <v>1292373019.9695799</v>
      </c>
      <c r="F1052">
        <v>125.572736712063</v>
      </c>
      <c r="G1052" t="s">
        <v>462</v>
      </c>
    </row>
    <row r="1053" spans="1:7" x14ac:dyDescent="0.3">
      <c r="A1053">
        <v>1051</v>
      </c>
      <c r="B1053">
        <v>2021</v>
      </c>
      <c r="C1053">
        <v>5</v>
      </c>
      <c r="D1053" t="s">
        <v>473</v>
      </c>
      <c r="E1053" s="1">
        <v>519932261.79277802</v>
      </c>
      <c r="F1053">
        <v>112.622654045424</v>
      </c>
      <c r="G1053" t="s">
        <v>462</v>
      </c>
    </row>
    <row r="1054" spans="1:7" x14ac:dyDescent="0.3">
      <c r="A1054">
        <v>1052</v>
      </c>
      <c r="B1054">
        <v>2021</v>
      </c>
      <c r="C1054">
        <v>5</v>
      </c>
      <c r="D1054" t="s">
        <v>474</v>
      </c>
      <c r="E1054" s="1">
        <v>676923699.23607099</v>
      </c>
      <c r="F1054">
        <v>122.866402826513</v>
      </c>
      <c r="G1054" t="s">
        <v>462</v>
      </c>
    </row>
    <row r="1055" spans="1:7" x14ac:dyDescent="0.3">
      <c r="A1055">
        <v>1053</v>
      </c>
      <c r="B1055">
        <v>2021</v>
      </c>
      <c r="C1055">
        <v>5</v>
      </c>
      <c r="D1055" t="s">
        <v>475</v>
      </c>
      <c r="E1055" s="1">
        <v>18040480032.521301</v>
      </c>
      <c r="F1055">
        <v>22.1771753283941</v>
      </c>
      <c r="G1055" t="s">
        <v>462</v>
      </c>
    </row>
    <row r="1056" spans="1:7" x14ac:dyDescent="0.3">
      <c r="A1056">
        <v>1054</v>
      </c>
      <c r="B1056">
        <v>2021</v>
      </c>
      <c r="C1056">
        <v>5</v>
      </c>
      <c r="D1056" t="s">
        <v>476</v>
      </c>
      <c r="E1056" s="1">
        <v>18521642702.305599</v>
      </c>
      <c r="F1056">
        <v>6.4165237376931099</v>
      </c>
      <c r="G1056" t="s">
        <v>462</v>
      </c>
    </row>
    <row r="1057" spans="1:7" x14ac:dyDescent="0.3">
      <c r="A1057">
        <v>1055</v>
      </c>
      <c r="B1057">
        <v>2021</v>
      </c>
      <c r="C1057">
        <v>5</v>
      </c>
      <c r="D1057" t="s">
        <v>477</v>
      </c>
      <c r="E1057" s="1">
        <v>2249615854.0671401</v>
      </c>
      <c r="F1057">
        <v>124.793422815585</v>
      </c>
      <c r="G1057" t="s">
        <v>462</v>
      </c>
    </row>
    <row r="1058" spans="1:7" x14ac:dyDescent="0.3">
      <c r="A1058">
        <v>1056</v>
      </c>
      <c r="B1058">
        <v>2021</v>
      </c>
      <c r="C1058">
        <v>5</v>
      </c>
      <c r="D1058" t="s">
        <v>479</v>
      </c>
      <c r="E1058" s="1">
        <v>1243396803.7176001</v>
      </c>
      <c r="F1058">
        <v>198.771499213326</v>
      </c>
      <c r="G1058" t="s">
        <v>462</v>
      </c>
    </row>
    <row r="1059" spans="1:7" x14ac:dyDescent="0.3">
      <c r="A1059">
        <v>1057</v>
      </c>
      <c r="B1059">
        <v>2021</v>
      </c>
      <c r="C1059">
        <v>5</v>
      </c>
      <c r="D1059" t="s">
        <v>480</v>
      </c>
      <c r="E1059" s="1">
        <v>451818671.09306198</v>
      </c>
      <c r="F1059">
        <v>174.94781894468699</v>
      </c>
      <c r="G1059" t="s">
        <v>462</v>
      </c>
    </row>
    <row r="1060" spans="1:7" x14ac:dyDescent="0.3">
      <c r="A1060">
        <v>1058</v>
      </c>
      <c r="B1060">
        <v>2021</v>
      </c>
      <c r="C1060">
        <v>5</v>
      </c>
      <c r="D1060" t="s">
        <v>482</v>
      </c>
      <c r="E1060" s="1">
        <v>269695495.99606502</v>
      </c>
      <c r="F1060">
        <v>164.00702113246399</v>
      </c>
      <c r="G1060" t="s">
        <v>462</v>
      </c>
    </row>
    <row r="1061" spans="1:7" x14ac:dyDescent="0.3">
      <c r="A1061">
        <v>1059</v>
      </c>
      <c r="B1061">
        <v>2021</v>
      </c>
      <c r="C1061">
        <v>5</v>
      </c>
      <c r="D1061" t="s">
        <v>484</v>
      </c>
      <c r="E1061" s="1">
        <v>29390706878.122398</v>
      </c>
      <c r="F1061">
        <v>27.079445075215698</v>
      </c>
      <c r="G1061" t="s">
        <v>462</v>
      </c>
    </row>
    <row r="1062" spans="1:7" x14ac:dyDescent="0.3">
      <c r="A1062">
        <v>1060</v>
      </c>
      <c r="B1062">
        <v>2021</v>
      </c>
      <c r="C1062">
        <v>5</v>
      </c>
      <c r="D1062" t="s">
        <v>486</v>
      </c>
      <c r="E1062" s="1">
        <v>3019664936.98875</v>
      </c>
      <c r="F1062">
        <v>116.75553043391</v>
      </c>
      <c r="G1062" t="s">
        <v>462</v>
      </c>
    </row>
    <row r="1063" spans="1:7" x14ac:dyDescent="0.3">
      <c r="A1063">
        <v>1061</v>
      </c>
      <c r="B1063">
        <v>2021</v>
      </c>
      <c r="C1063">
        <v>5</v>
      </c>
      <c r="D1063" t="s">
        <v>488</v>
      </c>
      <c r="E1063" s="1">
        <v>2351507817.33464</v>
      </c>
      <c r="F1063">
        <v>142.95530003061401</v>
      </c>
      <c r="G1063" t="s">
        <v>462</v>
      </c>
    </row>
    <row r="1064" spans="1:7" x14ac:dyDescent="0.3">
      <c r="A1064">
        <v>1062</v>
      </c>
      <c r="B1064">
        <v>2021</v>
      </c>
      <c r="C1064">
        <v>5</v>
      </c>
      <c r="D1064" t="s">
        <v>490</v>
      </c>
      <c r="E1064" s="1">
        <v>1089984379.1817701</v>
      </c>
      <c r="F1064">
        <v>142.054952814941</v>
      </c>
      <c r="G1064" t="s">
        <v>462</v>
      </c>
    </row>
    <row r="1065" spans="1:7" x14ac:dyDescent="0.3">
      <c r="A1065">
        <v>1063</v>
      </c>
      <c r="B1065">
        <v>2021</v>
      </c>
      <c r="C1065">
        <v>5</v>
      </c>
      <c r="D1065" t="s">
        <v>492</v>
      </c>
      <c r="E1065" s="1">
        <v>1251699218.10427</v>
      </c>
      <c r="F1065">
        <v>158.70524014244199</v>
      </c>
      <c r="G1065" t="s">
        <v>462</v>
      </c>
    </row>
    <row r="1066" spans="1:7" x14ac:dyDescent="0.3">
      <c r="A1066">
        <v>1064</v>
      </c>
      <c r="B1066">
        <v>2021</v>
      </c>
      <c r="C1066">
        <v>5</v>
      </c>
      <c r="D1066" t="s">
        <v>493</v>
      </c>
      <c r="E1066" s="1">
        <v>484114621.14210999</v>
      </c>
      <c r="F1066">
        <v>142.67477258194501</v>
      </c>
      <c r="G1066" t="s">
        <v>462</v>
      </c>
    </row>
    <row r="1067" spans="1:7" x14ac:dyDescent="0.3">
      <c r="A1067">
        <v>1065</v>
      </c>
      <c r="B1067">
        <v>2021</v>
      </c>
      <c r="C1067">
        <v>5</v>
      </c>
      <c r="D1067" t="s">
        <v>494</v>
      </c>
      <c r="E1067" s="1">
        <v>1644814688.40587</v>
      </c>
      <c r="F1067">
        <v>159.55805940558099</v>
      </c>
      <c r="G1067" t="s">
        <v>462</v>
      </c>
    </row>
    <row r="1068" spans="1:7" x14ac:dyDescent="0.3">
      <c r="A1068">
        <v>1066</v>
      </c>
      <c r="B1068">
        <v>2021</v>
      </c>
      <c r="C1068">
        <v>6</v>
      </c>
      <c r="D1068" t="s">
        <v>461</v>
      </c>
      <c r="E1068" s="1">
        <v>6656579793.6365604</v>
      </c>
      <c r="F1068">
        <v>0</v>
      </c>
      <c r="G1068" t="s">
        <v>462</v>
      </c>
    </row>
    <row r="1069" spans="1:7" x14ac:dyDescent="0.3">
      <c r="A1069">
        <v>1067</v>
      </c>
      <c r="B1069">
        <v>2021</v>
      </c>
      <c r="C1069">
        <v>6</v>
      </c>
      <c r="D1069" t="s">
        <v>463</v>
      </c>
      <c r="E1069" s="1">
        <v>22453044741.655602</v>
      </c>
      <c r="F1069">
        <v>0.20133818339930901</v>
      </c>
      <c r="G1069" t="s">
        <v>462</v>
      </c>
    </row>
    <row r="1070" spans="1:7" x14ac:dyDescent="0.3">
      <c r="A1070">
        <v>1068</v>
      </c>
      <c r="B1070">
        <v>2021</v>
      </c>
      <c r="C1070">
        <v>6</v>
      </c>
      <c r="D1070" t="s">
        <v>464</v>
      </c>
      <c r="E1070" s="1">
        <v>3355455783.8830199</v>
      </c>
      <c r="F1070">
        <v>0</v>
      </c>
      <c r="G1070" t="s">
        <v>462</v>
      </c>
    </row>
    <row r="1071" spans="1:7" x14ac:dyDescent="0.3">
      <c r="A1071">
        <v>1069</v>
      </c>
      <c r="B1071">
        <v>2021</v>
      </c>
      <c r="C1071">
        <v>6</v>
      </c>
      <c r="D1071" t="s">
        <v>465</v>
      </c>
      <c r="E1071" s="1">
        <v>27218095239.4039</v>
      </c>
      <c r="F1071">
        <v>0.204138110652239</v>
      </c>
      <c r="G1071" t="s">
        <v>462</v>
      </c>
    </row>
    <row r="1072" spans="1:7" x14ac:dyDescent="0.3">
      <c r="A1072">
        <v>1070</v>
      </c>
      <c r="B1072">
        <v>2021</v>
      </c>
      <c r="C1072">
        <v>6</v>
      </c>
      <c r="D1072" t="s">
        <v>466</v>
      </c>
      <c r="E1072" s="1">
        <v>29429244026.125599</v>
      </c>
      <c r="F1072">
        <v>0.905852393339454</v>
      </c>
      <c r="G1072" t="s">
        <v>462</v>
      </c>
    </row>
    <row r="1073" spans="1:7" x14ac:dyDescent="0.3">
      <c r="A1073">
        <v>1071</v>
      </c>
      <c r="B1073">
        <v>2021</v>
      </c>
      <c r="C1073">
        <v>6</v>
      </c>
      <c r="D1073" t="s">
        <v>467</v>
      </c>
      <c r="E1073" s="1">
        <v>25314563230.447399</v>
      </c>
      <c r="F1073">
        <v>0.34583480341731898</v>
      </c>
      <c r="G1073" t="s">
        <v>462</v>
      </c>
    </row>
    <row r="1074" spans="1:7" x14ac:dyDescent="0.3">
      <c r="A1074">
        <v>1072</v>
      </c>
      <c r="B1074">
        <v>2021</v>
      </c>
      <c r="C1074">
        <v>6</v>
      </c>
      <c r="D1074" t="s">
        <v>468</v>
      </c>
      <c r="E1074" s="1">
        <v>2269416535.0559802</v>
      </c>
      <c r="F1074">
        <v>8.7018203398839695</v>
      </c>
      <c r="G1074" t="s">
        <v>462</v>
      </c>
    </row>
    <row r="1075" spans="1:7" x14ac:dyDescent="0.3">
      <c r="A1075">
        <v>1073</v>
      </c>
      <c r="B1075">
        <v>2021</v>
      </c>
      <c r="C1075">
        <v>6</v>
      </c>
      <c r="D1075" t="s">
        <v>469</v>
      </c>
      <c r="E1075" s="1">
        <v>8215352275.2908001</v>
      </c>
      <c r="F1075">
        <v>7.3311647787513604E-2</v>
      </c>
      <c r="G1075" t="s">
        <v>462</v>
      </c>
    </row>
    <row r="1076" spans="1:7" x14ac:dyDescent="0.3">
      <c r="A1076">
        <v>1074</v>
      </c>
      <c r="B1076">
        <v>2021</v>
      </c>
      <c r="C1076">
        <v>6</v>
      </c>
      <c r="D1076" t="s">
        <v>470</v>
      </c>
      <c r="E1076" s="1">
        <v>1891682421.3991001</v>
      </c>
      <c r="F1076">
        <v>3.88311819087351</v>
      </c>
      <c r="G1076" t="s">
        <v>462</v>
      </c>
    </row>
    <row r="1077" spans="1:7" x14ac:dyDescent="0.3">
      <c r="A1077">
        <v>1075</v>
      </c>
      <c r="B1077">
        <v>2021</v>
      </c>
      <c r="C1077">
        <v>6</v>
      </c>
      <c r="D1077" t="s">
        <v>471</v>
      </c>
      <c r="E1077" s="1">
        <v>1274623984.5311</v>
      </c>
      <c r="F1077">
        <v>11.243187176353199</v>
      </c>
      <c r="G1077" t="s">
        <v>462</v>
      </c>
    </row>
    <row r="1078" spans="1:7" x14ac:dyDescent="0.3">
      <c r="A1078">
        <v>1076</v>
      </c>
      <c r="B1078">
        <v>2021</v>
      </c>
      <c r="C1078">
        <v>6</v>
      </c>
      <c r="D1078" t="s">
        <v>472</v>
      </c>
      <c r="E1078" s="1">
        <v>1292373019.9695799</v>
      </c>
      <c r="F1078">
        <v>7.9083256253226004</v>
      </c>
      <c r="G1078" t="s">
        <v>462</v>
      </c>
    </row>
    <row r="1079" spans="1:7" x14ac:dyDescent="0.3">
      <c r="A1079">
        <v>1077</v>
      </c>
      <c r="B1079">
        <v>2021</v>
      </c>
      <c r="C1079">
        <v>6</v>
      </c>
      <c r="D1079" t="s">
        <v>473</v>
      </c>
      <c r="E1079" s="1">
        <v>519932261.79277802</v>
      </c>
      <c r="F1079">
        <v>13.616656498757701</v>
      </c>
      <c r="G1079" t="s">
        <v>462</v>
      </c>
    </row>
    <row r="1080" spans="1:7" x14ac:dyDescent="0.3">
      <c r="A1080">
        <v>1078</v>
      </c>
      <c r="B1080">
        <v>2021</v>
      </c>
      <c r="C1080">
        <v>6</v>
      </c>
      <c r="D1080" t="s">
        <v>474</v>
      </c>
      <c r="E1080" s="1">
        <v>676923699.23607099</v>
      </c>
      <c r="F1080">
        <v>16.987820239806599</v>
      </c>
      <c r="G1080" t="s">
        <v>462</v>
      </c>
    </row>
    <row r="1081" spans="1:7" x14ac:dyDescent="0.3">
      <c r="A1081">
        <v>1079</v>
      </c>
      <c r="B1081">
        <v>2021</v>
      </c>
      <c r="C1081">
        <v>6</v>
      </c>
      <c r="D1081" t="s">
        <v>475</v>
      </c>
      <c r="E1081" s="1">
        <v>18040480032.521301</v>
      </c>
      <c r="F1081">
        <v>0.150100751868462</v>
      </c>
      <c r="G1081" t="s">
        <v>462</v>
      </c>
    </row>
    <row r="1082" spans="1:7" x14ac:dyDescent="0.3">
      <c r="A1082">
        <v>1080</v>
      </c>
      <c r="B1082">
        <v>2021</v>
      </c>
      <c r="C1082">
        <v>6</v>
      </c>
      <c r="D1082" t="s">
        <v>476</v>
      </c>
      <c r="E1082" s="1">
        <v>18521642702.305599</v>
      </c>
      <c r="F1082">
        <v>0.204353992747942</v>
      </c>
      <c r="G1082" t="s">
        <v>462</v>
      </c>
    </row>
    <row r="1083" spans="1:7" x14ac:dyDescent="0.3">
      <c r="A1083">
        <v>1081</v>
      </c>
      <c r="B1083">
        <v>2021</v>
      </c>
      <c r="C1083">
        <v>6</v>
      </c>
      <c r="D1083" t="s">
        <v>477</v>
      </c>
      <c r="E1083" s="1">
        <v>2249615854.0671401</v>
      </c>
      <c r="F1083">
        <v>4.3694731402642901</v>
      </c>
      <c r="G1083" t="s">
        <v>462</v>
      </c>
    </row>
    <row r="1084" spans="1:7" x14ac:dyDescent="0.3">
      <c r="A1084">
        <v>1082</v>
      </c>
      <c r="B1084">
        <v>2021</v>
      </c>
      <c r="C1084">
        <v>6</v>
      </c>
      <c r="D1084" t="s">
        <v>479</v>
      </c>
      <c r="E1084" s="1">
        <v>1243396803.7176001</v>
      </c>
      <c r="F1084">
        <v>18.653138753066798</v>
      </c>
      <c r="G1084" t="s">
        <v>462</v>
      </c>
    </row>
    <row r="1085" spans="1:7" x14ac:dyDescent="0.3">
      <c r="A1085">
        <v>1083</v>
      </c>
      <c r="B1085">
        <v>2021</v>
      </c>
      <c r="C1085">
        <v>6</v>
      </c>
      <c r="D1085" t="s">
        <v>480</v>
      </c>
      <c r="E1085" s="1">
        <v>451818671.09306198</v>
      </c>
      <c r="F1085">
        <v>21.7036929764338</v>
      </c>
      <c r="G1085" t="s">
        <v>462</v>
      </c>
    </row>
    <row r="1086" spans="1:7" x14ac:dyDescent="0.3">
      <c r="A1086">
        <v>1084</v>
      </c>
      <c r="B1086">
        <v>2021</v>
      </c>
      <c r="C1086">
        <v>6</v>
      </c>
      <c r="D1086" t="s">
        <v>482</v>
      </c>
      <c r="E1086" s="1">
        <v>269695495.99606502</v>
      </c>
      <c r="F1086">
        <v>16.899920409021799</v>
      </c>
      <c r="G1086" t="s">
        <v>462</v>
      </c>
    </row>
    <row r="1087" spans="1:7" x14ac:dyDescent="0.3">
      <c r="A1087">
        <v>1085</v>
      </c>
      <c r="B1087">
        <v>2021</v>
      </c>
      <c r="C1087">
        <v>6</v>
      </c>
      <c r="D1087" t="s">
        <v>484</v>
      </c>
      <c r="E1087" s="1">
        <v>29390706878.122398</v>
      </c>
      <c r="F1087">
        <v>0.76215104098956699</v>
      </c>
      <c r="G1087" t="s">
        <v>462</v>
      </c>
    </row>
    <row r="1088" spans="1:7" x14ac:dyDescent="0.3">
      <c r="A1088">
        <v>1086</v>
      </c>
      <c r="B1088">
        <v>2021</v>
      </c>
      <c r="C1088">
        <v>6</v>
      </c>
      <c r="D1088" t="s">
        <v>486</v>
      </c>
      <c r="E1088" s="1">
        <v>3019664936.98875</v>
      </c>
      <c r="F1088">
        <v>15.4530047941796</v>
      </c>
      <c r="G1088" t="s">
        <v>462</v>
      </c>
    </row>
    <row r="1089" spans="1:7" x14ac:dyDescent="0.3">
      <c r="A1089">
        <v>1087</v>
      </c>
      <c r="B1089">
        <v>2021</v>
      </c>
      <c r="C1089">
        <v>6</v>
      </c>
      <c r="D1089" t="s">
        <v>488</v>
      </c>
      <c r="E1089" s="1">
        <v>2351507817.33464</v>
      </c>
      <c r="F1089">
        <v>26.0672988853891</v>
      </c>
      <c r="G1089" t="s">
        <v>462</v>
      </c>
    </row>
    <row r="1090" spans="1:7" x14ac:dyDescent="0.3">
      <c r="A1090">
        <v>1088</v>
      </c>
      <c r="B1090">
        <v>2021</v>
      </c>
      <c r="C1090">
        <v>6</v>
      </c>
      <c r="D1090" t="s">
        <v>490</v>
      </c>
      <c r="E1090" s="1">
        <v>1089984379.1817701</v>
      </c>
      <c r="F1090">
        <v>21.781783964427099</v>
      </c>
      <c r="G1090" t="s">
        <v>462</v>
      </c>
    </row>
    <row r="1091" spans="1:7" x14ac:dyDescent="0.3">
      <c r="A1091">
        <v>1089</v>
      </c>
      <c r="B1091">
        <v>2021</v>
      </c>
      <c r="C1091">
        <v>6</v>
      </c>
      <c r="D1091" t="s">
        <v>492</v>
      </c>
      <c r="E1091" s="1">
        <v>1251699218.10427</v>
      </c>
      <c r="F1091">
        <v>34.986150137842102</v>
      </c>
      <c r="G1091" t="s">
        <v>462</v>
      </c>
    </row>
    <row r="1092" spans="1:7" x14ac:dyDescent="0.3">
      <c r="A1092">
        <v>1090</v>
      </c>
      <c r="B1092">
        <v>2021</v>
      </c>
      <c r="C1092">
        <v>6</v>
      </c>
      <c r="D1092" t="s">
        <v>493</v>
      </c>
      <c r="E1092" s="1">
        <v>484114621.14210999</v>
      </c>
      <c r="F1092">
        <v>24.770045660748401</v>
      </c>
      <c r="G1092" t="s">
        <v>462</v>
      </c>
    </row>
    <row r="1093" spans="1:7" x14ac:dyDescent="0.3">
      <c r="A1093">
        <v>1091</v>
      </c>
      <c r="B1093">
        <v>2021</v>
      </c>
      <c r="C1093">
        <v>6</v>
      </c>
      <c r="D1093" t="s">
        <v>494</v>
      </c>
      <c r="E1093" s="1">
        <v>1644814688.40587</v>
      </c>
      <c r="F1093">
        <v>18.552047888736201</v>
      </c>
      <c r="G1093" t="s">
        <v>462</v>
      </c>
    </row>
    <row r="1094" spans="1:7" x14ac:dyDescent="0.3">
      <c r="A1094">
        <v>1092</v>
      </c>
      <c r="B1094">
        <v>2021</v>
      </c>
      <c r="C1094">
        <v>7</v>
      </c>
      <c r="D1094" t="s">
        <v>461</v>
      </c>
      <c r="E1094" s="1">
        <v>6656579793.6365604</v>
      </c>
      <c r="F1094">
        <v>1.0969501505096599</v>
      </c>
      <c r="G1094" t="s">
        <v>462</v>
      </c>
    </row>
    <row r="1095" spans="1:7" x14ac:dyDescent="0.3">
      <c r="A1095">
        <v>1093</v>
      </c>
      <c r="B1095">
        <v>2021</v>
      </c>
      <c r="C1095">
        <v>7</v>
      </c>
      <c r="D1095" t="s">
        <v>463</v>
      </c>
      <c r="E1095" s="1">
        <v>22453044741.655602</v>
      </c>
      <c r="F1095">
        <v>1.9217301587897699</v>
      </c>
      <c r="G1095" t="s">
        <v>462</v>
      </c>
    </row>
    <row r="1096" spans="1:7" x14ac:dyDescent="0.3">
      <c r="A1096">
        <v>1094</v>
      </c>
      <c r="B1096">
        <v>2021</v>
      </c>
      <c r="C1096">
        <v>7</v>
      </c>
      <c r="D1096" t="s">
        <v>464</v>
      </c>
      <c r="E1096" s="1">
        <v>3355455783.8830199</v>
      </c>
      <c r="F1096">
        <v>1.1131750532461799</v>
      </c>
      <c r="G1096" t="s">
        <v>462</v>
      </c>
    </row>
    <row r="1097" spans="1:7" x14ac:dyDescent="0.3">
      <c r="A1097">
        <v>1095</v>
      </c>
      <c r="B1097">
        <v>2021</v>
      </c>
      <c r="C1097">
        <v>7</v>
      </c>
      <c r="D1097" t="s">
        <v>465</v>
      </c>
      <c r="E1097" s="1">
        <v>27218095239.4039</v>
      </c>
      <c r="F1097">
        <v>1.1771464764947599</v>
      </c>
      <c r="G1097" t="s">
        <v>462</v>
      </c>
    </row>
    <row r="1098" spans="1:7" x14ac:dyDescent="0.3">
      <c r="A1098">
        <v>1096</v>
      </c>
      <c r="B1098">
        <v>2021</v>
      </c>
      <c r="C1098">
        <v>7</v>
      </c>
      <c r="D1098" t="s">
        <v>466</v>
      </c>
      <c r="E1098" s="1">
        <v>29429244026.125599</v>
      </c>
      <c r="F1098">
        <v>1.8166143907075001</v>
      </c>
      <c r="G1098" t="s">
        <v>462</v>
      </c>
    </row>
    <row r="1099" spans="1:7" x14ac:dyDescent="0.3">
      <c r="A1099">
        <v>1097</v>
      </c>
      <c r="B1099">
        <v>2021</v>
      </c>
      <c r="C1099">
        <v>7</v>
      </c>
      <c r="D1099" t="s">
        <v>467</v>
      </c>
      <c r="E1099" s="1">
        <v>25314563230.447399</v>
      </c>
      <c r="F1099">
        <v>3.4377547987232999</v>
      </c>
      <c r="G1099" t="s">
        <v>462</v>
      </c>
    </row>
    <row r="1100" spans="1:7" x14ac:dyDescent="0.3">
      <c r="A1100">
        <v>1098</v>
      </c>
      <c r="B1100">
        <v>2021</v>
      </c>
      <c r="C1100">
        <v>7</v>
      </c>
      <c r="D1100" t="s">
        <v>468</v>
      </c>
      <c r="E1100" s="1">
        <v>2269416535.0559802</v>
      </c>
      <c r="F1100">
        <v>13.435090394787</v>
      </c>
      <c r="G1100" t="s">
        <v>462</v>
      </c>
    </row>
    <row r="1101" spans="1:7" x14ac:dyDescent="0.3">
      <c r="A1101">
        <v>1099</v>
      </c>
      <c r="B1101">
        <v>2021</v>
      </c>
      <c r="C1101">
        <v>7</v>
      </c>
      <c r="D1101" t="s">
        <v>469</v>
      </c>
      <c r="E1101" s="1">
        <v>8215352275.2908001</v>
      </c>
      <c r="F1101">
        <v>4.2370186817618301</v>
      </c>
      <c r="G1101" t="s">
        <v>462</v>
      </c>
    </row>
    <row r="1102" spans="1:7" x14ac:dyDescent="0.3">
      <c r="A1102">
        <v>1100</v>
      </c>
      <c r="B1102">
        <v>2021</v>
      </c>
      <c r="C1102">
        <v>7</v>
      </c>
      <c r="D1102" t="s">
        <v>470</v>
      </c>
      <c r="E1102" s="1">
        <v>1891682421.3991001</v>
      </c>
      <c r="F1102">
        <v>6.30652496734983</v>
      </c>
      <c r="G1102" t="s">
        <v>462</v>
      </c>
    </row>
    <row r="1103" spans="1:7" x14ac:dyDescent="0.3">
      <c r="A1103">
        <v>1101</v>
      </c>
      <c r="B1103">
        <v>2021</v>
      </c>
      <c r="C1103">
        <v>7</v>
      </c>
      <c r="D1103" t="s">
        <v>471</v>
      </c>
      <c r="E1103" s="1">
        <v>1274623984.5311</v>
      </c>
      <c r="F1103">
        <v>21.973582286847801</v>
      </c>
      <c r="G1103" t="s">
        <v>462</v>
      </c>
    </row>
    <row r="1104" spans="1:7" x14ac:dyDescent="0.3">
      <c r="A1104">
        <v>1102</v>
      </c>
      <c r="B1104">
        <v>2021</v>
      </c>
      <c r="C1104">
        <v>7</v>
      </c>
      <c r="D1104" t="s">
        <v>472</v>
      </c>
      <c r="E1104" s="1">
        <v>1292373019.9695799</v>
      </c>
      <c r="F1104">
        <v>16.185980776861399</v>
      </c>
      <c r="G1104" t="s">
        <v>462</v>
      </c>
    </row>
    <row r="1105" spans="1:7" x14ac:dyDescent="0.3">
      <c r="A1105">
        <v>1103</v>
      </c>
      <c r="B1105">
        <v>2021</v>
      </c>
      <c r="C1105">
        <v>7</v>
      </c>
      <c r="D1105" t="s">
        <v>473</v>
      </c>
      <c r="E1105" s="1">
        <v>519932261.79277802</v>
      </c>
      <c r="F1105">
        <v>45.8572322848879</v>
      </c>
      <c r="G1105" t="s">
        <v>462</v>
      </c>
    </row>
    <row r="1106" spans="1:7" x14ac:dyDescent="0.3">
      <c r="A1106">
        <v>1104</v>
      </c>
      <c r="B1106">
        <v>2021</v>
      </c>
      <c r="C1106">
        <v>7</v>
      </c>
      <c r="D1106" t="s">
        <v>474</v>
      </c>
      <c r="E1106" s="1">
        <v>676923699.23607099</v>
      </c>
      <c r="F1106">
        <v>58.668324465414997</v>
      </c>
      <c r="G1106" t="s">
        <v>462</v>
      </c>
    </row>
    <row r="1107" spans="1:7" x14ac:dyDescent="0.3">
      <c r="A1107">
        <v>1105</v>
      </c>
      <c r="B1107">
        <v>2021</v>
      </c>
      <c r="C1107">
        <v>7</v>
      </c>
      <c r="D1107" t="s">
        <v>475</v>
      </c>
      <c r="E1107" s="1">
        <v>18040480032.521301</v>
      </c>
      <c r="F1107">
        <v>0.73593090974883002</v>
      </c>
      <c r="G1107" t="s">
        <v>462</v>
      </c>
    </row>
    <row r="1108" spans="1:7" x14ac:dyDescent="0.3">
      <c r="A1108">
        <v>1106</v>
      </c>
      <c r="B1108">
        <v>2021</v>
      </c>
      <c r="C1108">
        <v>7</v>
      </c>
      <c r="D1108" t="s">
        <v>476</v>
      </c>
      <c r="E1108" s="1">
        <v>18521642702.305599</v>
      </c>
      <c r="F1108">
        <v>2.5105571339908499</v>
      </c>
      <c r="G1108" t="s">
        <v>462</v>
      </c>
    </row>
    <row r="1109" spans="1:7" x14ac:dyDescent="0.3">
      <c r="A1109">
        <v>1107</v>
      </c>
      <c r="B1109">
        <v>2021</v>
      </c>
      <c r="C1109">
        <v>7</v>
      </c>
      <c r="D1109" t="s">
        <v>477</v>
      </c>
      <c r="E1109" s="1">
        <v>2249615854.0671401</v>
      </c>
      <c r="F1109">
        <v>11.774455584243</v>
      </c>
      <c r="G1109" t="s">
        <v>462</v>
      </c>
    </row>
    <row r="1110" spans="1:7" x14ac:dyDescent="0.3">
      <c r="A1110">
        <v>1108</v>
      </c>
      <c r="B1110">
        <v>2021</v>
      </c>
      <c r="C1110">
        <v>7</v>
      </c>
      <c r="D1110" t="s">
        <v>479</v>
      </c>
      <c r="E1110" s="1">
        <v>1243396803.7176001</v>
      </c>
      <c r="F1110">
        <v>36.715252455593799</v>
      </c>
      <c r="G1110" t="s">
        <v>462</v>
      </c>
    </row>
    <row r="1111" spans="1:7" x14ac:dyDescent="0.3">
      <c r="A1111">
        <v>1109</v>
      </c>
      <c r="B1111">
        <v>2021</v>
      </c>
      <c r="C1111">
        <v>7</v>
      </c>
      <c r="D1111" t="s">
        <v>480</v>
      </c>
      <c r="E1111" s="1">
        <v>451818671.09306198</v>
      </c>
      <c r="F1111">
        <v>49.363765524969999</v>
      </c>
      <c r="G1111" t="s">
        <v>462</v>
      </c>
    </row>
    <row r="1112" spans="1:7" x14ac:dyDescent="0.3">
      <c r="A1112">
        <v>1110</v>
      </c>
      <c r="B1112">
        <v>2021</v>
      </c>
      <c r="C1112">
        <v>7</v>
      </c>
      <c r="D1112" t="s">
        <v>482</v>
      </c>
      <c r="E1112" s="1">
        <v>269695495.99606502</v>
      </c>
      <c r="F1112">
        <v>30.712413087130098</v>
      </c>
      <c r="G1112" t="s">
        <v>462</v>
      </c>
    </row>
    <row r="1113" spans="1:7" x14ac:dyDescent="0.3">
      <c r="A1113">
        <v>1111</v>
      </c>
      <c r="B1113">
        <v>2021</v>
      </c>
      <c r="C1113">
        <v>7</v>
      </c>
      <c r="D1113" t="s">
        <v>484</v>
      </c>
      <c r="E1113" s="1">
        <v>29390706878.122398</v>
      </c>
      <c r="F1113">
        <v>3.9126657249477099</v>
      </c>
      <c r="G1113" t="s">
        <v>462</v>
      </c>
    </row>
    <row r="1114" spans="1:7" x14ac:dyDescent="0.3">
      <c r="A1114">
        <v>1112</v>
      </c>
      <c r="B1114">
        <v>2021</v>
      </c>
      <c r="C1114">
        <v>7</v>
      </c>
      <c r="D1114" t="s">
        <v>486</v>
      </c>
      <c r="E1114" s="1">
        <v>3019664936.98875</v>
      </c>
      <c r="F1114">
        <v>16.475586252507</v>
      </c>
      <c r="G1114" t="s">
        <v>462</v>
      </c>
    </row>
    <row r="1115" spans="1:7" x14ac:dyDescent="0.3">
      <c r="A1115">
        <v>1113</v>
      </c>
      <c r="B1115">
        <v>2021</v>
      </c>
      <c r="C1115">
        <v>7</v>
      </c>
      <c r="D1115" t="s">
        <v>488</v>
      </c>
      <c r="E1115" s="1">
        <v>2351507817.33464</v>
      </c>
      <c r="F1115">
        <v>35.608672097967201</v>
      </c>
      <c r="G1115" t="s">
        <v>462</v>
      </c>
    </row>
    <row r="1116" spans="1:7" x14ac:dyDescent="0.3">
      <c r="A1116">
        <v>1114</v>
      </c>
      <c r="B1116">
        <v>2021</v>
      </c>
      <c r="C1116">
        <v>7</v>
      </c>
      <c r="D1116" t="s">
        <v>490</v>
      </c>
      <c r="E1116" s="1">
        <v>1089984379.1817701</v>
      </c>
      <c r="F1116">
        <v>56.9119094176774</v>
      </c>
      <c r="G1116" t="s">
        <v>462</v>
      </c>
    </row>
    <row r="1117" spans="1:7" x14ac:dyDescent="0.3">
      <c r="A1117">
        <v>1115</v>
      </c>
      <c r="B1117">
        <v>2021</v>
      </c>
      <c r="C1117">
        <v>7</v>
      </c>
      <c r="D1117" t="s">
        <v>492</v>
      </c>
      <c r="E1117" s="1">
        <v>1251699218.10427</v>
      </c>
      <c r="F1117">
        <v>112.17966205079399</v>
      </c>
      <c r="G1117" t="s">
        <v>462</v>
      </c>
    </row>
    <row r="1118" spans="1:7" x14ac:dyDescent="0.3">
      <c r="A1118">
        <v>1116</v>
      </c>
      <c r="B1118">
        <v>2021</v>
      </c>
      <c r="C1118">
        <v>7</v>
      </c>
      <c r="D1118" t="s">
        <v>493</v>
      </c>
      <c r="E1118" s="1">
        <v>484114621.14210999</v>
      </c>
      <c r="F1118">
        <v>93.177705651426393</v>
      </c>
      <c r="G1118" t="s">
        <v>462</v>
      </c>
    </row>
    <row r="1119" spans="1:7" x14ac:dyDescent="0.3">
      <c r="A1119">
        <v>1117</v>
      </c>
      <c r="B1119">
        <v>2021</v>
      </c>
      <c r="C1119">
        <v>7</v>
      </c>
      <c r="D1119" t="s">
        <v>494</v>
      </c>
      <c r="E1119" s="1">
        <v>1644814688.40587</v>
      </c>
      <c r="F1119">
        <v>44.694992611324203</v>
      </c>
      <c r="G1119" t="s">
        <v>462</v>
      </c>
    </row>
    <row r="1120" spans="1:7" x14ac:dyDescent="0.3">
      <c r="A1120">
        <v>1118</v>
      </c>
      <c r="B1120">
        <v>2021</v>
      </c>
      <c r="C1120">
        <v>8</v>
      </c>
      <c r="D1120" t="s">
        <v>461</v>
      </c>
      <c r="E1120" s="1">
        <v>6656579793.6365604</v>
      </c>
      <c r="F1120">
        <v>2.3552552292104099</v>
      </c>
      <c r="G1120" t="s">
        <v>462</v>
      </c>
    </row>
    <row r="1121" spans="1:7" x14ac:dyDescent="0.3">
      <c r="A1121">
        <v>1119</v>
      </c>
      <c r="B1121">
        <v>2021</v>
      </c>
      <c r="C1121">
        <v>8</v>
      </c>
      <c r="D1121" t="s">
        <v>463</v>
      </c>
      <c r="E1121" s="1">
        <v>22453044741.655602</v>
      </c>
      <c r="F1121">
        <v>1.88183717779865</v>
      </c>
      <c r="G1121" t="s">
        <v>462</v>
      </c>
    </row>
    <row r="1122" spans="1:7" x14ac:dyDescent="0.3">
      <c r="A1122">
        <v>1120</v>
      </c>
      <c r="B1122">
        <v>2021</v>
      </c>
      <c r="C1122">
        <v>8</v>
      </c>
      <c r="D1122" t="s">
        <v>464</v>
      </c>
      <c r="E1122" s="1">
        <v>3355455783.8830199</v>
      </c>
      <c r="F1122">
        <v>1.0109088010526399</v>
      </c>
      <c r="G1122" t="s">
        <v>462</v>
      </c>
    </row>
    <row r="1123" spans="1:7" x14ac:dyDescent="0.3">
      <c r="A1123">
        <v>1121</v>
      </c>
      <c r="B1123">
        <v>2021</v>
      </c>
      <c r="C1123">
        <v>8</v>
      </c>
      <c r="D1123" t="s">
        <v>465</v>
      </c>
      <c r="E1123" s="1">
        <v>27218095239.4039</v>
      </c>
      <c r="F1123">
        <v>0.40814623404153699</v>
      </c>
      <c r="G1123" t="s">
        <v>462</v>
      </c>
    </row>
    <row r="1124" spans="1:7" x14ac:dyDescent="0.3">
      <c r="A1124">
        <v>1122</v>
      </c>
      <c r="B1124">
        <v>2021</v>
      </c>
      <c r="C1124">
        <v>8</v>
      </c>
      <c r="D1124" t="s">
        <v>466</v>
      </c>
      <c r="E1124" s="1">
        <v>29429244026.125599</v>
      </c>
      <c r="F1124">
        <v>1.21963056836689</v>
      </c>
      <c r="G1124" t="s">
        <v>462</v>
      </c>
    </row>
    <row r="1125" spans="1:7" x14ac:dyDescent="0.3">
      <c r="A1125">
        <v>1123</v>
      </c>
      <c r="B1125">
        <v>2021</v>
      </c>
      <c r="C1125">
        <v>8</v>
      </c>
      <c r="D1125" t="s">
        <v>467</v>
      </c>
      <c r="E1125" s="1">
        <v>25314563230.447399</v>
      </c>
      <c r="F1125">
        <v>1.26306873591123</v>
      </c>
      <c r="G1125" t="s">
        <v>462</v>
      </c>
    </row>
    <row r="1126" spans="1:7" x14ac:dyDescent="0.3">
      <c r="A1126">
        <v>1124</v>
      </c>
      <c r="B1126">
        <v>2021</v>
      </c>
      <c r="C1126">
        <v>8</v>
      </c>
      <c r="D1126" t="s">
        <v>468</v>
      </c>
      <c r="E1126" s="1">
        <v>2269416535.0559802</v>
      </c>
      <c r="F1126">
        <v>15.309051171973399</v>
      </c>
      <c r="G1126" t="s">
        <v>462</v>
      </c>
    </row>
    <row r="1127" spans="1:7" x14ac:dyDescent="0.3">
      <c r="A1127">
        <v>1125</v>
      </c>
      <c r="B1127">
        <v>2021</v>
      </c>
      <c r="C1127">
        <v>8</v>
      </c>
      <c r="D1127" t="s">
        <v>469</v>
      </c>
      <c r="E1127" s="1">
        <v>8215352275.2908001</v>
      </c>
      <c r="F1127">
        <v>0</v>
      </c>
      <c r="G1127" t="s">
        <v>462</v>
      </c>
    </row>
    <row r="1128" spans="1:7" x14ac:dyDescent="0.3">
      <c r="A1128">
        <v>1126</v>
      </c>
      <c r="B1128">
        <v>2021</v>
      </c>
      <c r="C1128">
        <v>8</v>
      </c>
      <c r="D1128" t="s">
        <v>470</v>
      </c>
      <c r="E1128" s="1">
        <v>1891682421.3991001</v>
      </c>
      <c r="F1128">
        <v>4.2098729772524299</v>
      </c>
      <c r="G1128" t="s">
        <v>462</v>
      </c>
    </row>
    <row r="1129" spans="1:7" x14ac:dyDescent="0.3">
      <c r="A1129">
        <v>1127</v>
      </c>
      <c r="B1129">
        <v>2021</v>
      </c>
      <c r="C1129">
        <v>8</v>
      </c>
      <c r="D1129" t="s">
        <v>471</v>
      </c>
      <c r="E1129" s="1">
        <v>1274623984.5311</v>
      </c>
      <c r="F1129">
        <v>32.0631254046843</v>
      </c>
      <c r="G1129" t="s">
        <v>462</v>
      </c>
    </row>
    <row r="1130" spans="1:7" x14ac:dyDescent="0.3">
      <c r="A1130">
        <v>1128</v>
      </c>
      <c r="B1130">
        <v>2021</v>
      </c>
      <c r="C1130">
        <v>8</v>
      </c>
      <c r="D1130" t="s">
        <v>472</v>
      </c>
      <c r="E1130" s="1">
        <v>1292373019.9695799</v>
      </c>
      <c r="F1130">
        <v>11.895746205563301</v>
      </c>
      <c r="G1130" t="s">
        <v>462</v>
      </c>
    </row>
    <row r="1131" spans="1:7" x14ac:dyDescent="0.3">
      <c r="A1131">
        <v>1129</v>
      </c>
      <c r="B1131">
        <v>2021</v>
      </c>
      <c r="C1131">
        <v>8</v>
      </c>
      <c r="D1131" t="s">
        <v>473</v>
      </c>
      <c r="E1131" s="1">
        <v>519932261.79277802</v>
      </c>
      <c r="F1131">
        <v>56.876002548504999</v>
      </c>
      <c r="G1131" t="s">
        <v>462</v>
      </c>
    </row>
    <row r="1132" spans="1:7" x14ac:dyDescent="0.3">
      <c r="A1132">
        <v>1130</v>
      </c>
      <c r="B1132">
        <v>2021</v>
      </c>
      <c r="C1132">
        <v>8</v>
      </c>
      <c r="D1132" t="s">
        <v>474</v>
      </c>
      <c r="E1132" s="1">
        <v>676923699.23607099</v>
      </c>
      <c r="F1132">
        <v>56.455958595706299</v>
      </c>
      <c r="G1132" t="s">
        <v>462</v>
      </c>
    </row>
    <row r="1133" spans="1:7" x14ac:dyDescent="0.3">
      <c r="A1133">
        <v>1131</v>
      </c>
      <c r="B1133">
        <v>2021</v>
      </c>
      <c r="C1133">
        <v>8</v>
      </c>
      <c r="D1133" t="s">
        <v>475</v>
      </c>
      <c r="E1133" s="1">
        <v>18040480032.521301</v>
      </c>
      <c r="F1133">
        <v>0.33137058259520302</v>
      </c>
      <c r="G1133" t="s">
        <v>462</v>
      </c>
    </row>
    <row r="1134" spans="1:7" x14ac:dyDescent="0.3">
      <c r="A1134">
        <v>1132</v>
      </c>
      <c r="B1134">
        <v>2021</v>
      </c>
      <c r="C1134">
        <v>8</v>
      </c>
      <c r="D1134" t="s">
        <v>476</v>
      </c>
      <c r="E1134" s="1">
        <v>18521642702.305599</v>
      </c>
      <c r="F1134">
        <v>3.3818834718951502E-2</v>
      </c>
      <c r="G1134" t="s">
        <v>462</v>
      </c>
    </row>
    <row r="1135" spans="1:7" x14ac:dyDescent="0.3">
      <c r="A1135">
        <v>1133</v>
      </c>
      <c r="B1135">
        <v>2021</v>
      </c>
      <c r="C1135">
        <v>8</v>
      </c>
      <c r="D1135" t="s">
        <v>477</v>
      </c>
      <c r="E1135" s="1">
        <v>2249615854.0671401</v>
      </c>
      <c r="F1135">
        <v>7.420758155613</v>
      </c>
      <c r="G1135" t="s">
        <v>462</v>
      </c>
    </row>
    <row r="1136" spans="1:7" x14ac:dyDescent="0.3">
      <c r="A1136">
        <v>1134</v>
      </c>
      <c r="B1136">
        <v>2021</v>
      </c>
      <c r="C1136">
        <v>8</v>
      </c>
      <c r="D1136" t="s">
        <v>479</v>
      </c>
      <c r="E1136" s="1">
        <v>1243396803.7176001</v>
      </c>
      <c r="F1136">
        <v>35.499956523275898</v>
      </c>
      <c r="G1136" t="s">
        <v>462</v>
      </c>
    </row>
    <row r="1137" spans="1:7" x14ac:dyDescent="0.3">
      <c r="A1137">
        <v>1135</v>
      </c>
      <c r="B1137">
        <v>2021</v>
      </c>
      <c r="C1137">
        <v>8</v>
      </c>
      <c r="D1137" t="s">
        <v>480</v>
      </c>
      <c r="E1137" s="1">
        <v>451818671.09306198</v>
      </c>
      <c r="F1137">
        <v>38.303599785228201</v>
      </c>
      <c r="G1137" t="s">
        <v>462</v>
      </c>
    </row>
    <row r="1138" spans="1:7" x14ac:dyDescent="0.3">
      <c r="A1138">
        <v>1136</v>
      </c>
      <c r="B1138">
        <v>2021</v>
      </c>
      <c r="C1138">
        <v>8</v>
      </c>
      <c r="D1138" t="s">
        <v>482</v>
      </c>
      <c r="E1138" s="1">
        <v>269695495.99606502</v>
      </c>
      <c r="F1138">
        <v>29.754211137843601</v>
      </c>
      <c r="G1138" t="s">
        <v>462</v>
      </c>
    </row>
    <row r="1139" spans="1:7" x14ac:dyDescent="0.3">
      <c r="A1139">
        <v>1137</v>
      </c>
      <c r="B1139">
        <v>2021</v>
      </c>
      <c r="C1139">
        <v>8</v>
      </c>
      <c r="D1139" t="s">
        <v>484</v>
      </c>
      <c r="E1139" s="1">
        <v>29390706878.122398</v>
      </c>
      <c r="F1139">
        <v>2.3327332651429602</v>
      </c>
      <c r="G1139" t="s">
        <v>462</v>
      </c>
    </row>
    <row r="1140" spans="1:7" x14ac:dyDescent="0.3">
      <c r="A1140">
        <v>1138</v>
      </c>
      <c r="B1140">
        <v>2021</v>
      </c>
      <c r="C1140">
        <v>8</v>
      </c>
      <c r="D1140" t="s">
        <v>486</v>
      </c>
      <c r="E1140" s="1">
        <v>3019664936.98875</v>
      </c>
      <c r="F1140">
        <v>25.6483763863855</v>
      </c>
      <c r="G1140" t="s">
        <v>462</v>
      </c>
    </row>
    <row r="1141" spans="1:7" x14ac:dyDescent="0.3">
      <c r="A1141">
        <v>1139</v>
      </c>
      <c r="B1141">
        <v>2021</v>
      </c>
      <c r="C1141">
        <v>8</v>
      </c>
      <c r="D1141" t="s">
        <v>488</v>
      </c>
      <c r="E1141" s="1">
        <v>2351507817.33464</v>
      </c>
      <c r="F1141">
        <v>67.489488722814102</v>
      </c>
      <c r="G1141" t="s">
        <v>462</v>
      </c>
    </row>
    <row r="1142" spans="1:7" x14ac:dyDescent="0.3">
      <c r="A1142">
        <v>1140</v>
      </c>
      <c r="B1142">
        <v>2021</v>
      </c>
      <c r="C1142">
        <v>8</v>
      </c>
      <c r="D1142" t="s">
        <v>490</v>
      </c>
      <c r="E1142" s="1">
        <v>1089984379.1817701</v>
      </c>
      <c r="F1142">
        <v>74.0778781359448</v>
      </c>
      <c r="G1142" t="s">
        <v>462</v>
      </c>
    </row>
    <row r="1143" spans="1:7" x14ac:dyDescent="0.3">
      <c r="A1143">
        <v>1141</v>
      </c>
      <c r="B1143">
        <v>2021</v>
      </c>
      <c r="C1143">
        <v>8</v>
      </c>
      <c r="D1143" t="s">
        <v>492</v>
      </c>
      <c r="E1143" s="1">
        <v>1251699218.10427</v>
      </c>
      <c r="F1143">
        <v>98.577951900348296</v>
      </c>
      <c r="G1143" t="s">
        <v>462</v>
      </c>
    </row>
    <row r="1144" spans="1:7" x14ac:dyDescent="0.3">
      <c r="A1144">
        <v>1142</v>
      </c>
      <c r="B1144">
        <v>2021</v>
      </c>
      <c r="C1144">
        <v>8</v>
      </c>
      <c r="D1144" t="s">
        <v>493</v>
      </c>
      <c r="E1144" s="1">
        <v>484114621.14210999</v>
      </c>
      <c r="F1144">
        <v>76.348680744240696</v>
      </c>
      <c r="G1144" t="s">
        <v>462</v>
      </c>
    </row>
    <row r="1145" spans="1:7" x14ac:dyDescent="0.3">
      <c r="A1145">
        <v>1143</v>
      </c>
      <c r="B1145">
        <v>2021</v>
      </c>
      <c r="C1145">
        <v>8</v>
      </c>
      <c r="D1145" t="s">
        <v>494</v>
      </c>
      <c r="E1145" s="1">
        <v>1644814688.40587</v>
      </c>
      <c r="F1145">
        <v>41.8515338896852</v>
      </c>
      <c r="G1145" t="s">
        <v>462</v>
      </c>
    </row>
    <row r="1146" spans="1:7" x14ac:dyDescent="0.3">
      <c r="A1146">
        <v>1144</v>
      </c>
      <c r="B1146">
        <v>2021</v>
      </c>
      <c r="C1146">
        <v>9</v>
      </c>
      <c r="D1146" t="s">
        <v>461</v>
      </c>
      <c r="E1146" s="1">
        <v>6656579793.6365604</v>
      </c>
      <c r="F1146">
        <v>1.0977397161742699</v>
      </c>
      <c r="G1146" t="s">
        <v>462</v>
      </c>
    </row>
    <row r="1147" spans="1:7" x14ac:dyDescent="0.3">
      <c r="A1147">
        <v>1145</v>
      </c>
      <c r="B1147">
        <v>2021</v>
      </c>
      <c r="C1147">
        <v>9</v>
      </c>
      <c r="D1147" t="s">
        <v>463</v>
      </c>
      <c r="E1147" s="1">
        <v>22453044741.655602</v>
      </c>
      <c r="F1147">
        <v>0.30499327123013098</v>
      </c>
      <c r="G1147" t="s">
        <v>462</v>
      </c>
    </row>
    <row r="1148" spans="1:7" x14ac:dyDescent="0.3">
      <c r="A1148">
        <v>1146</v>
      </c>
      <c r="B1148">
        <v>2021</v>
      </c>
      <c r="C1148">
        <v>9</v>
      </c>
      <c r="D1148" t="s">
        <v>464</v>
      </c>
      <c r="E1148" s="1">
        <v>3355455783.8830199</v>
      </c>
      <c r="F1148">
        <v>0</v>
      </c>
      <c r="G1148" t="s">
        <v>462</v>
      </c>
    </row>
    <row r="1149" spans="1:7" x14ac:dyDescent="0.3">
      <c r="A1149">
        <v>1147</v>
      </c>
      <c r="B1149">
        <v>2021</v>
      </c>
      <c r="C1149">
        <v>9</v>
      </c>
      <c r="D1149" t="s">
        <v>465</v>
      </c>
      <c r="E1149" s="1">
        <v>27218095239.4039</v>
      </c>
      <c r="F1149">
        <v>1.5633791005497499</v>
      </c>
      <c r="G1149" t="s">
        <v>462</v>
      </c>
    </row>
    <row r="1150" spans="1:7" x14ac:dyDescent="0.3">
      <c r="A1150">
        <v>1148</v>
      </c>
      <c r="B1150">
        <v>2021</v>
      </c>
      <c r="C1150">
        <v>9</v>
      </c>
      <c r="D1150" t="s">
        <v>466</v>
      </c>
      <c r="E1150" s="1">
        <v>29429244026.125599</v>
      </c>
      <c r="F1150">
        <v>0.494804731762577</v>
      </c>
      <c r="G1150" t="s">
        <v>462</v>
      </c>
    </row>
    <row r="1151" spans="1:7" x14ac:dyDescent="0.3">
      <c r="A1151">
        <v>1149</v>
      </c>
      <c r="B1151">
        <v>2021</v>
      </c>
      <c r="C1151">
        <v>9</v>
      </c>
      <c r="D1151" t="s">
        <v>467</v>
      </c>
      <c r="E1151" s="1">
        <v>25314563230.447399</v>
      </c>
      <c r="F1151">
        <v>2.8661642416939799</v>
      </c>
      <c r="G1151" t="s">
        <v>462</v>
      </c>
    </row>
    <row r="1152" spans="1:7" x14ac:dyDescent="0.3">
      <c r="A1152">
        <v>1150</v>
      </c>
      <c r="B1152">
        <v>2021</v>
      </c>
      <c r="C1152">
        <v>9</v>
      </c>
      <c r="D1152" t="s">
        <v>468</v>
      </c>
      <c r="E1152" s="1">
        <v>2269416535.0559802</v>
      </c>
      <c r="F1152">
        <v>5.0260843168660001</v>
      </c>
      <c r="G1152" t="s">
        <v>462</v>
      </c>
    </row>
    <row r="1153" spans="1:7" x14ac:dyDescent="0.3">
      <c r="A1153">
        <v>1151</v>
      </c>
      <c r="B1153">
        <v>2021</v>
      </c>
      <c r="C1153">
        <v>9</v>
      </c>
      <c r="D1153" t="s">
        <v>469</v>
      </c>
      <c r="E1153" s="1">
        <v>8215352275.2908001</v>
      </c>
      <c r="F1153">
        <v>3.5229327583662098</v>
      </c>
      <c r="G1153" t="s">
        <v>462</v>
      </c>
    </row>
    <row r="1154" spans="1:7" x14ac:dyDescent="0.3">
      <c r="A1154">
        <v>1152</v>
      </c>
      <c r="B1154">
        <v>2021</v>
      </c>
      <c r="C1154">
        <v>9</v>
      </c>
      <c r="D1154" t="s">
        <v>470</v>
      </c>
      <c r="E1154" s="1">
        <v>1891682421.3991001</v>
      </c>
      <c r="F1154">
        <v>0.40202253175081698</v>
      </c>
      <c r="G1154" t="s">
        <v>462</v>
      </c>
    </row>
    <row r="1155" spans="1:7" x14ac:dyDescent="0.3">
      <c r="A1155">
        <v>1153</v>
      </c>
      <c r="B1155">
        <v>2021</v>
      </c>
      <c r="C1155">
        <v>9</v>
      </c>
      <c r="D1155" t="s">
        <v>471</v>
      </c>
      <c r="E1155" s="1">
        <v>1274623984.5311</v>
      </c>
      <c r="F1155">
        <v>13.545799656749899</v>
      </c>
      <c r="G1155" t="s">
        <v>462</v>
      </c>
    </row>
    <row r="1156" spans="1:7" x14ac:dyDescent="0.3">
      <c r="A1156">
        <v>1154</v>
      </c>
      <c r="B1156">
        <v>2021</v>
      </c>
      <c r="C1156">
        <v>9</v>
      </c>
      <c r="D1156" t="s">
        <v>472</v>
      </c>
      <c r="E1156" s="1">
        <v>1292373019.9695799</v>
      </c>
      <c r="F1156">
        <v>6.7703600442087799</v>
      </c>
      <c r="G1156" t="s">
        <v>462</v>
      </c>
    </row>
    <row r="1157" spans="1:7" x14ac:dyDescent="0.3">
      <c r="A1157">
        <v>1155</v>
      </c>
      <c r="B1157">
        <v>2021</v>
      </c>
      <c r="C1157">
        <v>9</v>
      </c>
      <c r="D1157" t="s">
        <v>473</v>
      </c>
      <c r="E1157" s="1">
        <v>519932261.79277802</v>
      </c>
      <c r="F1157">
        <v>32.3391759630507</v>
      </c>
      <c r="G1157" t="s">
        <v>462</v>
      </c>
    </row>
    <row r="1158" spans="1:7" x14ac:dyDescent="0.3">
      <c r="A1158">
        <v>1156</v>
      </c>
      <c r="B1158">
        <v>2021</v>
      </c>
      <c r="C1158">
        <v>9</v>
      </c>
      <c r="D1158" t="s">
        <v>474</v>
      </c>
      <c r="E1158" s="1">
        <v>676923699.23607099</v>
      </c>
      <c r="F1158">
        <v>35.568031481915597</v>
      </c>
      <c r="G1158" t="s">
        <v>462</v>
      </c>
    </row>
    <row r="1159" spans="1:7" x14ac:dyDescent="0.3">
      <c r="A1159">
        <v>1157</v>
      </c>
      <c r="B1159">
        <v>2021</v>
      </c>
      <c r="C1159">
        <v>9</v>
      </c>
      <c r="D1159" t="s">
        <v>475</v>
      </c>
      <c r="E1159" s="1">
        <v>18040480032.521301</v>
      </c>
      <c r="F1159">
        <v>1.8815558290809699E-2</v>
      </c>
      <c r="G1159" t="s">
        <v>462</v>
      </c>
    </row>
    <row r="1160" spans="1:7" x14ac:dyDescent="0.3">
      <c r="A1160">
        <v>1158</v>
      </c>
      <c r="B1160">
        <v>2021</v>
      </c>
      <c r="C1160">
        <v>9</v>
      </c>
      <c r="D1160" t="s">
        <v>476</v>
      </c>
      <c r="E1160" s="1">
        <v>18521642702.305599</v>
      </c>
      <c r="F1160">
        <v>2.9857141986487901</v>
      </c>
      <c r="G1160" t="s">
        <v>462</v>
      </c>
    </row>
    <row r="1161" spans="1:7" x14ac:dyDescent="0.3">
      <c r="A1161">
        <v>1159</v>
      </c>
      <c r="B1161">
        <v>2021</v>
      </c>
      <c r="C1161">
        <v>9</v>
      </c>
      <c r="D1161" t="s">
        <v>477</v>
      </c>
      <c r="E1161" s="1">
        <v>2249615854.0671401</v>
      </c>
      <c r="F1161">
        <v>4.5188096334730004</v>
      </c>
      <c r="G1161" t="s">
        <v>462</v>
      </c>
    </row>
    <row r="1162" spans="1:7" x14ac:dyDescent="0.3">
      <c r="A1162">
        <v>1160</v>
      </c>
      <c r="B1162">
        <v>2021</v>
      </c>
      <c r="C1162">
        <v>9</v>
      </c>
      <c r="D1162" t="s">
        <v>479</v>
      </c>
      <c r="E1162" s="1">
        <v>1243396803.7176001</v>
      </c>
      <c r="F1162">
        <v>39.706570512931599</v>
      </c>
      <c r="G1162" t="s">
        <v>462</v>
      </c>
    </row>
    <row r="1163" spans="1:7" x14ac:dyDescent="0.3">
      <c r="A1163">
        <v>1161</v>
      </c>
      <c r="B1163">
        <v>2021</v>
      </c>
      <c r="C1163">
        <v>9</v>
      </c>
      <c r="D1163" t="s">
        <v>480</v>
      </c>
      <c r="E1163" s="1">
        <v>451818671.09306198</v>
      </c>
      <c r="F1163">
        <v>30.463558031803402</v>
      </c>
      <c r="G1163" t="s">
        <v>462</v>
      </c>
    </row>
    <row r="1164" spans="1:7" x14ac:dyDescent="0.3">
      <c r="A1164">
        <v>1162</v>
      </c>
      <c r="B1164">
        <v>2021</v>
      </c>
      <c r="C1164">
        <v>9</v>
      </c>
      <c r="D1164" t="s">
        <v>482</v>
      </c>
      <c r="E1164" s="1">
        <v>269695495.99606502</v>
      </c>
      <c r="F1164">
        <v>21.944447042289202</v>
      </c>
      <c r="G1164" t="s">
        <v>462</v>
      </c>
    </row>
    <row r="1165" spans="1:7" x14ac:dyDescent="0.3">
      <c r="A1165">
        <v>1163</v>
      </c>
      <c r="B1165">
        <v>2021</v>
      </c>
      <c r="C1165">
        <v>9</v>
      </c>
      <c r="D1165" t="s">
        <v>484</v>
      </c>
      <c r="E1165" s="1">
        <v>29390706878.122398</v>
      </c>
      <c r="F1165">
        <v>0.55290976042371198</v>
      </c>
      <c r="G1165" t="s">
        <v>462</v>
      </c>
    </row>
    <row r="1166" spans="1:7" x14ac:dyDescent="0.3">
      <c r="A1166">
        <v>1164</v>
      </c>
      <c r="B1166">
        <v>2021</v>
      </c>
      <c r="C1166">
        <v>9</v>
      </c>
      <c r="D1166" t="s">
        <v>486</v>
      </c>
      <c r="E1166" s="1">
        <v>3019664936.98875</v>
      </c>
      <c r="F1166">
        <v>11.3734089099811</v>
      </c>
      <c r="G1166" t="s">
        <v>462</v>
      </c>
    </row>
    <row r="1167" spans="1:7" x14ac:dyDescent="0.3">
      <c r="A1167">
        <v>1165</v>
      </c>
      <c r="B1167">
        <v>2021</v>
      </c>
      <c r="C1167">
        <v>9</v>
      </c>
      <c r="D1167" t="s">
        <v>488</v>
      </c>
      <c r="E1167" s="1">
        <v>2351507817.33464</v>
      </c>
      <c r="F1167">
        <v>49.199291070561998</v>
      </c>
      <c r="G1167" t="s">
        <v>462</v>
      </c>
    </row>
    <row r="1168" spans="1:7" x14ac:dyDescent="0.3">
      <c r="A1168">
        <v>1166</v>
      </c>
      <c r="B1168">
        <v>2021</v>
      </c>
      <c r="C1168">
        <v>9</v>
      </c>
      <c r="D1168" t="s">
        <v>490</v>
      </c>
      <c r="E1168" s="1">
        <v>1089984379.1817701</v>
      </c>
      <c r="F1168">
        <v>52.691853819956798</v>
      </c>
      <c r="G1168" t="s">
        <v>462</v>
      </c>
    </row>
    <row r="1169" spans="1:7" x14ac:dyDescent="0.3">
      <c r="A1169">
        <v>1167</v>
      </c>
      <c r="B1169">
        <v>2021</v>
      </c>
      <c r="C1169">
        <v>9</v>
      </c>
      <c r="D1169" t="s">
        <v>492</v>
      </c>
      <c r="E1169" s="1">
        <v>1251699218.10427</v>
      </c>
      <c r="F1169">
        <v>91.2423296475977</v>
      </c>
      <c r="G1169" t="s">
        <v>462</v>
      </c>
    </row>
    <row r="1170" spans="1:7" x14ac:dyDescent="0.3">
      <c r="A1170">
        <v>1168</v>
      </c>
      <c r="B1170">
        <v>2021</v>
      </c>
      <c r="C1170">
        <v>9</v>
      </c>
      <c r="D1170" t="s">
        <v>493</v>
      </c>
      <c r="E1170" s="1">
        <v>484114621.14210999</v>
      </c>
      <c r="F1170">
        <v>59.579520596548399</v>
      </c>
      <c r="G1170" t="s">
        <v>462</v>
      </c>
    </row>
    <row r="1171" spans="1:7" x14ac:dyDescent="0.3">
      <c r="A1171">
        <v>1169</v>
      </c>
      <c r="B1171">
        <v>2021</v>
      </c>
      <c r="C1171">
        <v>9</v>
      </c>
      <c r="D1171" t="s">
        <v>494</v>
      </c>
      <c r="E1171" s="1">
        <v>1644814688.40587</v>
      </c>
      <c r="F1171">
        <v>33.217256311424201</v>
      </c>
      <c r="G1171" t="s">
        <v>462</v>
      </c>
    </row>
    <row r="1172" spans="1:7" x14ac:dyDescent="0.3">
      <c r="A1172">
        <v>1170</v>
      </c>
      <c r="B1172">
        <v>2021</v>
      </c>
      <c r="C1172">
        <v>10</v>
      </c>
      <c r="D1172" t="s">
        <v>461</v>
      </c>
      <c r="E1172" s="1">
        <v>6656579793.6365604</v>
      </c>
      <c r="F1172">
        <v>26.792006483910601</v>
      </c>
      <c r="G1172" t="s">
        <v>462</v>
      </c>
    </row>
    <row r="1173" spans="1:7" x14ac:dyDescent="0.3">
      <c r="A1173">
        <v>1171</v>
      </c>
      <c r="B1173">
        <v>2021</v>
      </c>
      <c r="C1173">
        <v>10</v>
      </c>
      <c r="D1173" t="s">
        <v>463</v>
      </c>
      <c r="E1173" s="1">
        <v>22453044741.655602</v>
      </c>
      <c r="F1173">
        <v>18.823106231466699</v>
      </c>
      <c r="G1173" t="s">
        <v>462</v>
      </c>
    </row>
    <row r="1174" spans="1:7" x14ac:dyDescent="0.3">
      <c r="A1174">
        <v>1172</v>
      </c>
      <c r="B1174">
        <v>2021</v>
      </c>
      <c r="C1174">
        <v>10</v>
      </c>
      <c r="D1174" t="s">
        <v>464</v>
      </c>
      <c r="E1174" s="1">
        <v>3355455783.8830199</v>
      </c>
      <c r="F1174">
        <v>15.2231598021626</v>
      </c>
      <c r="G1174" t="s">
        <v>462</v>
      </c>
    </row>
    <row r="1175" spans="1:7" x14ac:dyDescent="0.3">
      <c r="A1175">
        <v>1173</v>
      </c>
      <c r="B1175">
        <v>2021</v>
      </c>
      <c r="C1175">
        <v>10</v>
      </c>
      <c r="D1175" t="s">
        <v>465</v>
      </c>
      <c r="E1175" s="1">
        <v>27218095239.4039</v>
      </c>
      <c r="F1175">
        <v>21.341442418858801</v>
      </c>
      <c r="G1175" t="s">
        <v>462</v>
      </c>
    </row>
    <row r="1176" spans="1:7" x14ac:dyDescent="0.3">
      <c r="A1176">
        <v>1174</v>
      </c>
      <c r="B1176">
        <v>2021</v>
      </c>
      <c r="C1176">
        <v>10</v>
      </c>
      <c r="D1176" t="s">
        <v>466</v>
      </c>
      <c r="E1176" s="1">
        <v>29429244026.125599</v>
      </c>
      <c r="F1176">
        <v>17.114592286765401</v>
      </c>
      <c r="G1176" t="s">
        <v>462</v>
      </c>
    </row>
    <row r="1177" spans="1:7" x14ac:dyDescent="0.3">
      <c r="A1177">
        <v>1175</v>
      </c>
      <c r="B1177">
        <v>2021</v>
      </c>
      <c r="C1177">
        <v>10</v>
      </c>
      <c r="D1177" t="s">
        <v>467</v>
      </c>
      <c r="E1177" s="1">
        <v>25314563230.447399</v>
      </c>
      <c r="F1177">
        <v>13.445687361478999</v>
      </c>
      <c r="G1177" t="s">
        <v>462</v>
      </c>
    </row>
    <row r="1178" spans="1:7" x14ac:dyDescent="0.3">
      <c r="A1178">
        <v>1176</v>
      </c>
      <c r="B1178">
        <v>2021</v>
      </c>
      <c r="C1178">
        <v>10</v>
      </c>
      <c r="D1178" t="s">
        <v>468</v>
      </c>
      <c r="E1178" s="1">
        <v>2269416535.0559802</v>
      </c>
      <c r="F1178">
        <v>40.824831998049298</v>
      </c>
      <c r="G1178" t="s">
        <v>462</v>
      </c>
    </row>
    <row r="1179" spans="1:7" x14ac:dyDescent="0.3">
      <c r="A1179">
        <v>1177</v>
      </c>
      <c r="B1179">
        <v>2021</v>
      </c>
      <c r="C1179">
        <v>10</v>
      </c>
      <c r="D1179" t="s">
        <v>469</v>
      </c>
      <c r="E1179" s="1">
        <v>8215352275.2908001</v>
      </c>
      <c r="F1179">
        <v>17.754244272248599</v>
      </c>
      <c r="G1179" t="s">
        <v>462</v>
      </c>
    </row>
    <row r="1180" spans="1:7" x14ac:dyDescent="0.3">
      <c r="A1180">
        <v>1178</v>
      </c>
      <c r="B1180">
        <v>2021</v>
      </c>
      <c r="C1180">
        <v>10</v>
      </c>
      <c r="D1180" t="s">
        <v>470</v>
      </c>
      <c r="E1180" s="1">
        <v>1891682421.3991001</v>
      </c>
      <c r="F1180">
        <v>29.103086849837499</v>
      </c>
      <c r="G1180" t="s">
        <v>462</v>
      </c>
    </row>
    <row r="1181" spans="1:7" x14ac:dyDescent="0.3">
      <c r="A1181">
        <v>1179</v>
      </c>
      <c r="B1181">
        <v>2021</v>
      </c>
      <c r="C1181">
        <v>10</v>
      </c>
      <c r="D1181" t="s">
        <v>471</v>
      </c>
      <c r="E1181" s="1">
        <v>1274623984.5311</v>
      </c>
      <c r="F1181">
        <v>39.870425783349603</v>
      </c>
      <c r="G1181" t="s">
        <v>462</v>
      </c>
    </row>
    <row r="1182" spans="1:7" x14ac:dyDescent="0.3">
      <c r="A1182">
        <v>1180</v>
      </c>
      <c r="B1182">
        <v>2021</v>
      </c>
      <c r="C1182">
        <v>10</v>
      </c>
      <c r="D1182" t="s">
        <v>472</v>
      </c>
      <c r="E1182" s="1">
        <v>1292373019.9695799</v>
      </c>
      <c r="F1182">
        <v>63.830498963251003</v>
      </c>
      <c r="G1182" t="s">
        <v>462</v>
      </c>
    </row>
    <row r="1183" spans="1:7" x14ac:dyDescent="0.3">
      <c r="A1183">
        <v>1181</v>
      </c>
      <c r="B1183">
        <v>2021</v>
      </c>
      <c r="C1183">
        <v>10</v>
      </c>
      <c r="D1183" t="s">
        <v>473</v>
      </c>
      <c r="E1183" s="1">
        <v>519932261.79277802</v>
      </c>
      <c r="F1183">
        <v>62.698507778866798</v>
      </c>
      <c r="G1183" t="s">
        <v>462</v>
      </c>
    </row>
    <row r="1184" spans="1:7" x14ac:dyDescent="0.3">
      <c r="A1184">
        <v>1182</v>
      </c>
      <c r="B1184">
        <v>2021</v>
      </c>
      <c r="C1184">
        <v>10</v>
      </c>
      <c r="D1184" t="s">
        <v>474</v>
      </c>
      <c r="E1184" s="1">
        <v>676923699.23607099</v>
      </c>
      <c r="F1184">
        <v>81.620341902943693</v>
      </c>
      <c r="G1184" t="s">
        <v>462</v>
      </c>
    </row>
    <row r="1185" spans="1:7" x14ac:dyDescent="0.3">
      <c r="A1185">
        <v>1183</v>
      </c>
      <c r="B1185">
        <v>2021</v>
      </c>
      <c r="C1185">
        <v>10</v>
      </c>
      <c r="D1185" t="s">
        <v>475</v>
      </c>
      <c r="E1185" s="1">
        <v>18040480032.521301</v>
      </c>
      <c r="F1185">
        <v>21.590731772815101</v>
      </c>
      <c r="G1185" t="s">
        <v>462</v>
      </c>
    </row>
    <row r="1186" spans="1:7" x14ac:dyDescent="0.3">
      <c r="A1186">
        <v>1184</v>
      </c>
      <c r="B1186">
        <v>2021</v>
      </c>
      <c r="C1186">
        <v>10</v>
      </c>
      <c r="D1186" t="s">
        <v>476</v>
      </c>
      <c r="E1186" s="1">
        <v>18521642702.305599</v>
      </c>
      <c r="F1186">
        <v>13.8867816732258</v>
      </c>
      <c r="G1186" t="s">
        <v>462</v>
      </c>
    </row>
    <row r="1187" spans="1:7" x14ac:dyDescent="0.3">
      <c r="A1187">
        <v>1185</v>
      </c>
      <c r="B1187">
        <v>2021</v>
      </c>
      <c r="C1187">
        <v>10</v>
      </c>
      <c r="D1187" t="s">
        <v>477</v>
      </c>
      <c r="E1187" s="1">
        <v>2249615854.0671401</v>
      </c>
      <c r="F1187">
        <v>66.072192570940004</v>
      </c>
      <c r="G1187" t="s">
        <v>462</v>
      </c>
    </row>
    <row r="1188" spans="1:7" x14ac:dyDescent="0.3">
      <c r="A1188">
        <v>1186</v>
      </c>
      <c r="B1188">
        <v>2021</v>
      </c>
      <c r="C1188">
        <v>10</v>
      </c>
      <c r="D1188" t="s">
        <v>479</v>
      </c>
      <c r="E1188" s="1">
        <v>1243396803.7176001</v>
      </c>
      <c r="F1188">
        <v>90.338209189466895</v>
      </c>
      <c r="G1188" t="s">
        <v>462</v>
      </c>
    </row>
    <row r="1189" spans="1:7" x14ac:dyDescent="0.3">
      <c r="A1189">
        <v>1187</v>
      </c>
      <c r="B1189">
        <v>2021</v>
      </c>
      <c r="C1189">
        <v>10</v>
      </c>
      <c r="D1189" t="s">
        <v>480</v>
      </c>
      <c r="E1189" s="1">
        <v>451818671.09306198</v>
      </c>
      <c r="F1189">
        <v>106.141119405795</v>
      </c>
      <c r="G1189" t="s">
        <v>462</v>
      </c>
    </row>
    <row r="1190" spans="1:7" x14ac:dyDescent="0.3">
      <c r="A1190">
        <v>1188</v>
      </c>
      <c r="B1190">
        <v>2021</v>
      </c>
      <c r="C1190">
        <v>10</v>
      </c>
      <c r="D1190" t="s">
        <v>482</v>
      </c>
      <c r="E1190" s="1">
        <v>269695495.99606502</v>
      </c>
      <c r="F1190">
        <v>97.353448342307303</v>
      </c>
      <c r="G1190" t="s">
        <v>462</v>
      </c>
    </row>
    <row r="1191" spans="1:7" x14ac:dyDescent="0.3">
      <c r="A1191">
        <v>1189</v>
      </c>
      <c r="B1191">
        <v>2021</v>
      </c>
      <c r="C1191">
        <v>10</v>
      </c>
      <c r="D1191" t="s">
        <v>484</v>
      </c>
      <c r="E1191" s="1">
        <v>29390706878.122398</v>
      </c>
      <c r="F1191">
        <v>11.3534506876825</v>
      </c>
      <c r="G1191" t="s">
        <v>462</v>
      </c>
    </row>
    <row r="1192" spans="1:7" x14ac:dyDescent="0.3">
      <c r="A1192">
        <v>1190</v>
      </c>
      <c r="B1192">
        <v>2021</v>
      </c>
      <c r="C1192">
        <v>10</v>
      </c>
      <c r="D1192" t="s">
        <v>486</v>
      </c>
      <c r="E1192" s="1">
        <v>3019664936.98875</v>
      </c>
      <c r="F1192">
        <v>35.146171336744302</v>
      </c>
      <c r="G1192" t="s">
        <v>462</v>
      </c>
    </row>
    <row r="1193" spans="1:7" x14ac:dyDescent="0.3">
      <c r="A1193">
        <v>1191</v>
      </c>
      <c r="B1193">
        <v>2021</v>
      </c>
      <c r="C1193">
        <v>10</v>
      </c>
      <c r="D1193" t="s">
        <v>488</v>
      </c>
      <c r="E1193" s="1">
        <v>2351507817.33464</v>
      </c>
      <c r="F1193">
        <v>54.585599176176501</v>
      </c>
      <c r="G1193" t="s">
        <v>462</v>
      </c>
    </row>
    <row r="1194" spans="1:7" x14ac:dyDescent="0.3">
      <c r="A1194">
        <v>1192</v>
      </c>
      <c r="B1194">
        <v>2021</v>
      </c>
      <c r="C1194">
        <v>10</v>
      </c>
      <c r="D1194" t="s">
        <v>490</v>
      </c>
      <c r="E1194" s="1">
        <v>1089984379.1817701</v>
      </c>
      <c r="F1194">
        <v>49.331522078431497</v>
      </c>
      <c r="G1194" t="s">
        <v>462</v>
      </c>
    </row>
    <row r="1195" spans="1:7" x14ac:dyDescent="0.3">
      <c r="A1195">
        <v>1193</v>
      </c>
      <c r="B1195">
        <v>2021</v>
      </c>
      <c r="C1195">
        <v>10</v>
      </c>
      <c r="D1195" t="s">
        <v>492</v>
      </c>
      <c r="E1195" s="1">
        <v>1251699218.10427</v>
      </c>
      <c r="F1195">
        <v>75.147333649392394</v>
      </c>
      <c r="G1195" t="s">
        <v>462</v>
      </c>
    </row>
    <row r="1196" spans="1:7" x14ac:dyDescent="0.3">
      <c r="A1196">
        <v>1194</v>
      </c>
      <c r="B1196">
        <v>2021</v>
      </c>
      <c r="C1196">
        <v>10</v>
      </c>
      <c r="D1196" t="s">
        <v>493</v>
      </c>
      <c r="E1196" s="1">
        <v>484114621.14210999</v>
      </c>
      <c r="F1196">
        <v>82.666799515166005</v>
      </c>
      <c r="G1196" t="s">
        <v>462</v>
      </c>
    </row>
    <row r="1197" spans="1:7" x14ac:dyDescent="0.3">
      <c r="A1197">
        <v>1195</v>
      </c>
      <c r="B1197">
        <v>2021</v>
      </c>
      <c r="C1197">
        <v>10</v>
      </c>
      <c r="D1197" t="s">
        <v>494</v>
      </c>
      <c r="E1197" s="1">
        <v>1644814688.40587</v>
      </c>
      <c r="F1197">
        <v>97.053815414683996</v>
      </c>
      <c r="G1197" t="s">
        <v>462</v>
      </c>
    </row>
    <row r="1198" spans="1:7" x14ac:dyDescent="0.3">
      <c r="A1198">
        <v>1196</v>
      </c>
      <c r="B1198">
        <v>2021</v>
      </c>
      <c r="C1198">
        <v>11</v>
      </c>
      <c r="D1198" t="s">
        <v>461</v>
      </c>
      <c r="E1198" s="1">
        <v>6656579793.6365604</v>
      </c>
      <c r="F1198">
        <v>53.011916610801499</v>
      </c>
      <c r="G1198" t="s">
        <v>462</v>
      </c>
    </row>
    <row r="1199" spans="1:7" x14ac:dyDescent="0.3">
      <c r="A1199">
        <v>1197</v>
      </c>
      <c r="B1199">
        <v>2021</v>
      </c>
      <c r="C1199">
        <v>11</v>
      </c>
      <c r="D1199" t="s">
        <v>463</v>
      </c>
      <c r="E1199" s="1">
        <v>22453044741.655602</v>
      </c>
      <c r="F1199">
        <v>61.581582938175302</v>
      </c>
      <c r="G1199" t="s">
        <v>462</v>
      </c>
    </row>
    <row r="1200" spans="1:7" x14ac:dyDescent="0.3">
      <c r="A1200">
        <v>1198</v>
      </c>
      <c r="B1200">
        <v>2021</v>
      </c>
      <c r="C1200">
        <v>11</v>
      </c>
      <c r="D1200" t="s">
        <v>464</v>
      </c>
      <c r="E1200" s="1">
        <v>3355455783.8830199</v>
      </c>
      <c r="F1200">
        <v>33.3808484826762</v>
      </c>
      <c r="G1200" t="s">
        <v>462</v>
      </c>
    </row>
    <row r="1201" spans="1:7" x14ac:dyDescent="0.3">
      <c r="A1201">
        <v>1199</v>
      </c>
      <c r="B1201">
        <v>2021</v>
      </c>
      <c r="C1201">
        <v>11</v>
      </c>
      <c r="D1201" t="s">
        <v>465</v>
      </c>
      <c r="E1201" s="1">
        <v>27218095239.4039</v>
      </c>
      <c r="F1201">
        <v>46.329364895292201</v>
      </c>
      <c r="G1201" t="s">
        <v>462</v>
      </c>
    </row>
    <row r="1202" spans="1:7" x14ac:dyDescent="0.3">
      <c r="A1202">
        <v>1200</v>
      </c>
      <c r="B1202">
        <v>2021</v>
      </c>
      <c r="C1202">
        <v>11</v>
      </c>
      <c r="D1202" t="s">
        <v>466</v>
      </c>
      <c r="E1202" s="1">
        <v>29429244026.125599</v>
      </c>
      <c r="F1202">
        <v>42.517633086922203</v>
      </c>
      <c r="G1202" t="s">
        <v>462</v>
      </c>
    </row>
    <row r="1203" spans="1:7" x14ac:dyDescent="0.3">
      <c r="A1203">
        <v>1201</v>
      </c>
      <c r="B1203">
        <v>2021</v>
      </c>
      <c r="C1203">
        <v>11</v>
      </c>
      <c r="D1203" t="s">
        <v>467</v>
      </c>
      <c r="E1203" s="1">
        <v>25314563230.447399</v>
      </c>
      <c r="F1203">
        <v>52.561973943337399</v>
      </c>
      <c r="G1203" t="s">
        <v>462</v>
      </c>
    </row>
    <row r="1204" spans="1:7" x14ac:dyDescent="0.3">
      <c r="A1204">
        <v>1202</v>
      </c>
      <c r="B1204">
        <v>2021</v>
      </c>
      <c r="C1204">
        <v>11</v>
      </c>
      <c r="D1204" t="s">
        <v>468</v>
      </c>
      <c r="E1204" s="1">
        <v>2269416535.0559802</v>
      </c>
      <c r="F1204">
        <v>66.186863584030306</v>
      </c>
      <c r="G1204" t="s">
        <v>462</v>
      </c>
    </row>
    <row r="1205" spans="1:7" x14ac:dyDescent="0.3">
      <c r="A1205">
        <v>1203</v>
      </c>
      <c r="B1205">
        <v>2021</v>
      </c>
      <c r="C1205">
        <v>11</v>
      </c>
      <c r="D1205" t="s">
        <v>469</v>
      </c>
      <c r="E1205" s="1">
        <v>8215352275.2908001</v>
      </c>
      <c r="F1205">
        <v>63.713227842662903</v>
      </c>
      <c r="G1205" t="s">
        <v>462</v>
      </c>
    </row>
    <row r="1206" spans="1:7" x14ac:dyDescent="0.3">
      <c r="A1206">
        <v>1204</v>
      </c>
      <c r="B1206">
        <v>2021</v>
      </c>
      <c r="C1206">
        <v>11</v>
      </c>
      <c r="D1206" t="s">
        <v>470</v>
      </c>
      <c r="E1206" s="1">
        <v>1891682421.3991001</v>
      </c>
      <c r="F1206">
        <v>68.1870259406885</v>
      </c>
      <c r="G1206" t="s">
        <v>462</v>
      </c>
    </row>
    <row r="1207" spans="1:7" x14ac:dyDescent="0.3">
      <c r="A1207">
        <v>1205</v>
      </c>
      <c r="B1207">
        <v>2021</v>
      </c>
      <c r="C1207">
        <v>11</v>
      </c>
      <c r="D1207" t="s">
        <v>471</v>
      </c>
      <c r="E1207" s="1">
        <v>1274623984.5311</v>
      </c>
      <c r="F1207">
        <v>50.736239939873002</v>
      </c>
      <c r="G1207" t="s">
        <v>462</v>
      </c>
    </row>
    <row r="1208" spans="1:7" x14ac:dyDescent="0.3">
      <c r="A1208">
        <v>1206</v>
      </c>
      <c r="B1208">
        <v>2021</v>
      </c>
      <c r="C1208">
        <v>11</v>
      </c>
      <c r="D1208" t="s">
        <v>472</v>
      </c>
      <c r="E1208" s="1">
        <v>1292373019.9695799</v>
      </c>
      <c r="F1208">
        <v>87.757928599076493</v>
      </c>
      <c r="G1208" t="s">
        <v>462</v>
      </c>
    </row>
    <row r="1209" spans="1:7" x14ac:dyDescent="0.3">
      <c r="A1209">
        <v>1207</v>
      </c>
      <c r="B1209">
        <v>2021</v>
      </c>
      <c r="C1209">
        <v>11</v>
      </c>
      <c r="D1209" t="s">
        <v>473</v>
      </c>
      <c r="E1209" s="1">
        <v>519932261.79277802</v>
      </c>
      <c r="F1209">
        <v>47.071668619387701</v>
      </c>
      <c r="G1209" t="s">
        <v>462</v>
      </c>
    </row>
    <row r="1210" spans="1:7" x14ac:dyDescent="0.3">
      <c r="A1210">
        <v>1208</v>
      </c>
      <c r="B1210">
        <v>2021</v>
      </c>
      <c r="C1210">
        <v>11</v>
      </c>
      <c r="D1210" t="s">
        <v>474</v>
      </c>
      <c r="E1210" s="1">
        <v>676923699.23607099</v>
      </c>
      <c r="F1210">
        <v>51.278124421834903</v>
      </c>
      <c r="G1210" t="s">
        <v>462</v>
      </c>
    </row>
    <row r="1211" spans="1:7" x14ac:dyDescent="0.3">
      <c r="A1211">
        <v>1209</v>
      </c>
      <c r="B1211">
        <v>2021</v>
      </c>
      <c r="C1211">
        <v>11</v>
      </c>
      <c r="D1211" t="s">
        <v>475</v>
      </c>
      <c r="E1211" s="1">
        <v>18040480032.521301</v>
      </c>
      <c r="F1211">
        <v>54.723005157420999</v>
      </c>
      <c r="G1211" t="s">
        <v>462</v>
      </c>
    </row>
    <row r="1212" spans="1:7" x14ac:dyDescent="0.3">
      <c r="A1212">
        <v>1210</v>
      </c>
      <c r="B1212">
        <v>2021</v>
      </c>
      <c r="C1212">
        <v>11</v>
      </c>
      <c r="D1212" t="s">
        <v>476</v>
      </c>
      <c r="E1212" s="1">
        <v>18521642702.305599</v>
      </c>
      <c r="F1212">
        <v>61.1465654393647</v>
      </c>
      <c r="G1212" t="s">
        <v>462</v>
      </c>
    </row>
    <row r="1213" spans="1:7" x14ac:dyDescent="0.3">
      <c r="A1213">
        <v>1211</v>
      </c>
      <c r="B1213">
        <v>2021</v>
      </c>
      <c r="C1213">
        <v>11</v>
      </c>
      <c r="D1213" t="s">
        <v>477</v>
      </c>
      <c r="E1213" s="1">
        <v>2249615854.0671401</v>
      </c>
      <c r="F1213">
        <v>97.682098584870104</v>
      </c>
      <c r="G1213" t="s">
        <v>462</v>
      </c>
    </row>
    <row r="1214" spans="1:7" x14ac:dyDescent="0.3">
      <c r="A1214">
        <v>1212</v>
      </c>
      <c r="B1214">
        <v>2021</v>
      </c>
      <c r="C1214">
        <v>11</v>
      </c>
      <c r="D1214" t="s">
        <v>479</v>
      </c>
      <c r="E1214" s="1">
        <v>1243396803.7176001</v>
      </c>
      <c r="F1214">
        <v>85.375808918137494</v>
      </c>
      <c r="G1214" t="s">
        <v>462</v>
      </c>
    </row>
    <row r="1215" spans="1:7" x14ac:dyDescent="0.3">
      <c r="A1215">
        <v>1213</v>
      </c>
      <c r="B1215">
        <v>2021</v>
      </c>
      <c r="C1215">
        <v>11</v>
      </c>
      <c r="D1215" t="s">
        <v>480</v>
      </c>
      <c r="E1215" s="1">
        <v>451818671.09306198</v>
      </c>
      <c r="F1215">
        <v>73.601656733444202</v>
      </c>
      <c r="G1215" t="s">
        <v>462</v>
      </c>
    </row>
    <row r="1216" spans="1:7" x14ac:dyDescent="0.3">
      <c r="A1216">
        <v>1214</v>
      </c>
      <c r="B1216">
        <v>2021</v>
      </c>
      <c r="C1216">
        <v>11</v>
      </c>
      <c r="D1216" t="s">
        <v>482</v>
      </c>
      <c r="E1216" s="1">
        <v>269695495.99606502</v>
      </c>
      <c r="F1216">
        <v>75.830485850724003</v>
      </c>
      <c r="G1216" t="s">
        <v>462</v>
      </c>
    </row>
    <row r="1217" spans="1:7" x14ac:dyDescent="0.3">
      <c r="A1217">
        <v>1215</v>
      </c>
      <c r="B1217">
        <v>2021</v>
      </c>
      <c r="C1217">
        <v>11</v>
      </c>
      <c r="D1217" t="s">
        <v>484</v>
      </c>
      <c r="E1217" s="1">
        <v>29390706878.122398</v>
      </c>
      <c r="F1217">
        <v>23.114416682776898</v>
      </c>
      <c r="G1217" t="s">
        <v>462</v>
      </c>
    </row>
    <row r="1218" spans="1:7" x14ac:dyDescent="0.3">
      <c r="A1218">
        <v>1216</v>
      </c>
      <c r="B1218">
        <v>2021</v>
      </c>
      <c r="C1218">
        <v>11</v>
      </c>
      <c r="D1218" t="s">
        <v>486</v>
      </c>
      <c r="E1218" s="1">
        <v>3019664936.98875</v>
      </c>
      <c r="F1218">
        <v>46.519763373923702</v>
      </c>
      <c r="G1218" t="s">
        <v>462</v>
      </c>
    </row>
    <row r="1219" spans="1:7" x14ac:dyDescent="0.3">
      <c r="A1219">
        <v>1217</v>
      </c>
      <c r="B1219">
        <v>2021</v>
      </c>
      <c r="C1219">
        <v>11</v>
      </c>
      <c r="D1219" t="s">
        <v>488</v>
      </c>
      <c r="E1219" s="1">
        <v>2351507817.33464</v>
      </c>
      <c r="F1219">
        <v>37.939469154389599</v>
      </c>
      <c r="G1219" t="s">
        <v>462</v>
      </c>
    </row>
    <row r="1220" spans="1:7" x14ac:dyDescent="0.3">
      <c r="A1220">
        <v>1218</v>
      </c>
      <c r="B1220">
        <v>2021</v>
      </c>
      <c r="C1220">
        <v>11</v>
      </c>
      <c r="D1220" t="s">
        <v>490</v>
      </c>
      <c r="E1220" s="1">
        <v>1089984379.1817701</v>
      </c>
      <c r="F1220">
        <v>36.798289760063597</v>
      </c>
      <c r="G1220" t="s">
        <v>462</v>
      </c>
    </row>
    <row r="1221" spans="1:7" x14ac:dyDescent="0.3">
      <c r="A1221">
        <v>1219</v>
      </c>
      <c r="B1221">
        <v>2021</v>
      </c>
      <c r="C1221">
        <v>11</v>
      </c>
      <c r="D1221" t="s">
        <v>492</v>
      </c>
      <c r="E1221" s="1">
        <v>1251699218.10427</v>
      </c>
      <c r="F1221">
        <v>37.978495486355897</v>
      </c>
      <c r="G1221" t="s">
        <v>462</v>
      </c>
    </row>
    <row r="1222" spans="1:7" x14ac:dyDescent="0.3">
      <c r="A1222">
        <v>1220</v>
      </c>
      <c r="B1222">
        <v>2021</v>
      </c>
      <c r="C1222">
        <v>11</v>
      </c>
      <c r="D1222" t="s">
        <v>493</v>
      </c>
      <c r="E1222" s="1">
        <v>484114621.14210999</v>
      </c>
      <c r="F1222">
        <v>44.701152397182</v>
      </c>
      <c r="G1222" t="s">
        <v>462</v>
      </c>
    </row>
    <row r="1223" spans="1:7" x14ac:dyDescent="0.3">
      <c r="A1223">
        <v>1221</v>
      </c>
      <c r="B1223">
        <v>2021</v>
      </c>
      <c r="C1223">
        <v>11</v>
      </c>
      <c r="D1223" t="s">
        <v>494</v>
      </c>
      <c r="E1223" s="1">
        <v>1644814688.40587</v>
      </c>
      <c r="F1223">
        <v>68.550508014493104</v>
      </c>
      <c r="G1223" t="s">
        <v>462</v>
      </c>
    </row>
    <row r="1224" spans="1:7" x14ac:dyDescent="0.3">
      <c r="A1224">
        <v>1222</v>
      </c>
      <c r="B1224">
        <v>2021</v>
      </c>
      <c r="C1224">
        <v>12</v>
      </c>
      <c r="D1224" t="s">
        <v>461</v>
      </c>
      <c r="E1224" s="1">
        <v>6656579793.6365604</v>
      </c>
      <c r="F1224">
        <v>14.5711004485535</v>
      </c>
      <c r="G1224" t="s">
        <v>462</v>
      </c>
    </row>
    <row r="1225" spans="1:7" x14ac:dyDescent="0.3">
      <c r="A1225">
        <v>1223</v>
      </c>
      <c r="B1225">
        <v>2021</v>
      </c>
      <c r="C1225">
        <v>12</v>
      </c>
      <c r="D1225" t="s">
        <v>463</v>
      </c>
      <c r="E1225" s="1">
        <v>22453044741.655602</v>
      </c>
      <c r="F1225">
        <v>29.332781351974699</v>
      </c>
      <c r="G1225" t="s">
        <v>462</v>
      </c>
    </row>
    <row r="1226" spans="1:7" x14ac:dyDescent="0.3">
      <c r="A1226">
        <v>1224</v>
      </c>
      <c r="B1226">
        <v>2021</v>
      </c>
      <c r="C1226">
        <v>12</v>
      </c>
      <c r="D1226" t="s">
        <v>464</v>
      </c>
      <c r="E1226" s="1">
        <v>3355455783.8830199</v>
      </c>
      <c r="F1226">
        <v>5.7029779058547003</v>
      </c>
      <c r="G1226" t="s">
        <v>462</v>
      </c>
    </row>
    <row r="1227" spans="1:7" x14ac:dyDescent="0.3">
      <c r="A1227">
        <v>1225</v>
      </c>
      <c r="B1227">
        <v>2021</v>
      </c>
      <c r="C1227">
        <v>12</v>
      </c>
      <c r="D1227" t="s">
        <v>465</v>
      </c>
      <c r="E1227" s="1">
        <v>27218095239.4039</v>
      </c>
      <c r="F1227">
        <v>44.941321396027803</v>
      </c>
      <c r="G1227" t="s">
        <v>462</v>
      </c>
    </row>
    <row r="1228" spans="1:7" x14ac:dyDescent="0.3">
      <c r="A1228">
        <v>1226</v>
      </c>
      <c r="B1228">
        <v>2021</v>
      </c>
      <c r="C1228">
        <v>12</v>
      </c>
      <c r="D1228" t="s">
        <v>466</v>
      </c>
      <c r="E1228" s="1">
        <v>29429244026.125599</v>
      </c>
      <c r="F1228">
        <v>50.591923505741903</v>
      </c>
      <c r="G1228" t="s">
        <v>462</v>
      </c>
    </row>
    <row r="1229" spans="1:7" x14ac:dyDescent="0.3">
      <c r="A1229">
        <v>1227</v>
      </c>
      <c r="B1229">
        <v>2021</v>
      </c>
      <c r="C1229">
        <v>12</v>
      </c>
      <c r="D1229" t="s">
        <v>467</v>
      </c>
      <c r="E1229" s="1">
        <v>25314563230.447399</v>
      </c>
      <c r="F1229">
        <v>84.283725207363901</v>
      </c>
      <c r="G1229" t="s">
        <v>462</v>
      </c>
    </row>
    <row r="1230" spans="1:7" x14ac:dyDescent="0.3">
      <c r="A1230">
        <v>1228</v>
      </c>
      <c r="B1230">
        <v>2021</v>
      </c>
      <c r="C1230">
        <v>12</v>
      </c>
      <c r="D1230" t="s">
        <v>468</v>
      </c>
      <c r="E1230" s="1">
        <v>2269416535.0559802</v>
      </c>
      <c r="F1230">
        <v>62.943240716104597</v>
      </c>
      <c r="G1230" t="s">
        <v>462</v>
      </c>
    </row>
    <row r="1231" spans="1:7" x14ac:dyDescent="0.3">
      <c r="A1231">
        <v>1229</v>
      </c>
      <c r="B1231">
        <v>2021</v>
      </c>
      <c r="C1231">
        <v>12</v>
      </c>
      <c r="D1231" t="s">
        <v>469</v>
      </c>
      <c r="E1231" s="1">
        <v>8215352275.2908001</v>
      </c>
      <c r="F1231">
        <v>90.109722177490795</v>
      </c>
      <c r="G1231" t="s">
        <v>462</v>
      </c>
    </row>
    <row r="1232" spans="1:7" x14ac:dyDescent="0.3">
      <c r="A1232">
        <v>1230</v>
      </c>
      <c r="B1232">
        <v>2021</v>
      </c>
      <c r="C1232">
        <v>12</v>
      </c>
      <c r="D1232" t="s">
        <v>470</v>
      </c>
      <c r="E1232" s="1">
        <v>1891682421.3991001</v>
      </c>
      <c r="F1232">
        <v>98.811805569139295</v>
      </c>
      <c r="G1232" t="s">
        <v>462</v>
      </c>
    </row>
    <row r="1233" spans="1:7" x14ac:dyDescent="0.3">
      <c r="A1233">
        <v>1231</v>
      </c>
      <c r="B1233">
        <v>2021</v>
      </c>
      <c r="C1233">
        <v>12</v>
      </c>
      <c r="D1233" t="s">
        <v>471</v>
      </c>
      <c r="E1233" s="1">
        <v>1274623984.5311</v>
      </c>
      <c r="F1233">
        <v>67.990803259277698</v>
      </c>
      <c r="G1233" t="s">
        <v>462</v>
      </c>
    </row>
    <row r="1234" spans="1:7" x14ac:dyDescent="0.3">
      <c r="A1234">
        <v>1232</v>
      </c>
      <c r="B1234">
        <v>2021</v>
      </c>
      <c r="C1234">
        <v>12</v>
      </c>
      <c r="D1234" t="s">
        <v>472</v>
      </c>
      <c r="E1234" s="1">
        <v>1292373019.9695799</v>
      </c>
      <c r="F1234">
        <v>103.170101192338</v>
      </c>
      <c r="G1234" t="s">
        <v>462</v>
      </c>
    </row>
    <row r="1235" spans="1:7" x14ac:dyDescent="0.3">
      <c r="A1235">
        <v>1233</v>
      </c>
      <c r="B1235">
        <v>2021</v>
      </c>
      <c r="C1235">
        <v>12</v>
      </c>
      <c r="D1235" t="s">
        <v>473</v>
      </c>
      <c r="E1235" s="1">
        <v>519932261.79277802</v>
      </c>
      <c r="F1235">
        <v>64.196032351662595</v>
      </c>
      <c r="G1235" t="s">
        <v>462</v>
      </c>
    </row>
    <row r="1236" spans="1:7" x14ac:dyDescent="0.3">
      <c r="A1236">
        <v>1234</v>
      </c>
      <c r="B1236">
        <v>2021</v>
      </c>
      <c r="C1236">
        <v>12</v>
      </c>
      <c r="D1236" t="s">
        <v>474</v>
      </c>
      <c r="E1236" s="1">
        <v>676923699.23607099</v>
      </c>
      <c r="F1236">
        <v>69.748831451008101</v>
      </c>
      <c r="G1236" t="s">
        <v>462</v>
      </c>
    </row>
    <row r="1237" spans="1:7" x14ac:dyDescent="0.3">
      <c r="A1237">
        <v>1235</v>
      </c>
      <c r="B1237">
        <v>2021</v>
      </c>
      <c r="C1237">
        <v>12</v>
      </c>
      <c r="D1237" t="s">
        <v>475</v>
      </c>
      <c r="E1237" s="1">
        <v>18040480032.521301</v>
      </c>
      <c r="F1237">
        <v>105.645871234544</v>
      </c>
      <c r="G1237" t="s">
        <v>462</v>
      </c>
    </row>
    <row r="1238" spans="1:7" x14ac:dyDescent="0.3">
      <c r="A1238">
        <v>1236</v>
      </c>
      <c r="B1238">
        <v>2021</v>
      </c>
      <c r="C1238">
        <v>12</v>
      </c>
      <c r="D1238" t="s">
        <v>476</v>
      </c>
      <c r="E1238" s="1">
        <v>18521642702.305599</v>
      </c>
      <c r="F1238">
        <v>106.467118116352</v>
      </c>
      <c r="G1238" t="s">
        <v>462</v>
      </c>
    </row>
    <row r="1239" spans="1:7" x14ac:dyDescent="0.3">
      <c r="A1239">
        <v>1237</v>
      </c>
      <c r="B1239">
        <v>2021</v>
      </c>
      <c r="C1239">
        <v>12</v>
      </c>
      <c r="D1239" t="s">
        <v>477</v>
      </c>
      <c r="E1239" s="1">
        <v>2249615854.0671401</v>
      </c>
      <c r="F1239">
        <v>121.027850929632</v>
      </c>
      <c r="G1239" t="s">
        <v>462</v>
      </c>
    </row>
    <row r="1240" spans="1:7" x14ac:dyDescent="0.3">
      <c r="A1240">
        <v>1238</v>
      </c>
      <c r="B1240">
        <v>2021</v>
      </c>
      <c r="C1240">
        <v>12</v>
      </c>
      <c r="D1240" t="s">
        <v>479</v>
      </c>
      <c r="E1240" s="1">
        <v>1243396803.7176001</v>
      </c>
      <c r="F1240">
        <v>97.627320416613301</v>
      </c>
      <c r="G1240" t="s">
        <v>462</v>
      </c>
    </row>
    <row r="1241" spans="1:7" x14ac:dyDescent="0.3">
      <c r="A1241">
        <v>1239</v>
      </c>
      <c r="B1241">
        <v>2021</v>
      </c>
      <c r="C1241">
        <v>12</v>
      </c>
      <c r="D1241" t="s">
        <v>480</v>
      </c>
      <c r="E1241" s="1">
        <v>451818671.09306198</v>
      </c>
      <c r="F1241">
        <v>99.998640020516007</v>
      </c>
      <c r="G1241" t="s">
        <v>462</v>
      </c>
    </row>
    <row r="1242" spans="1:7" x14ac:dyDescent="0.3">
      <c r="A1242">
        <v>1240</v>
      </c>
      <c r="B1242">
        <v>2021</v>
      </c>
      <c r="C1242">
        <v>12</v>
      </c>
      <c r="D1242" t="s">
        <v>482</v>
      </c>
      <c r="E1242" s="1">
        <v>269695495.99606502</v>
      </c>
      <c r="F1242">
        <v>129.910152893613</v>
      </c>
      <c r="G1242" t="s">
        <v>462</v>
      </c>
    </row>
    <row r="1243" spans="1:7" x14ac:dyDescent="0.3">
      <c r="A1243">
        <v>1241</v>
      </c>
      <c r="B1243">
        <v>2021</v>
      </c>
      <c r="C1243">
        <v>12</v>
      </c>
      <c r="D1243" t="s">
        <v>484</v>
      </c>
      <c r="E1243" s="1">
        <v>29390706878.122398</v>
      </c>
      <c r="F1243">
        <v>12.155480592463499</v>
      </c>
      <c r="G1243" t="s">
        <v>462</v>
      </c>
    </row>
    <row r="1244" spans="1:7" x14ac:dyDescent="0.3">
      <c r="A1244">
        <v>1242</v>
      </c>
      <c r="B1244">
        <v>2021</v>
      </c>
      <c r="C1244">
        <v>12</v>
      </c>
      <c r="D1244" t="s">
        <v>486</v>
      </c>
      <c r="E1244" s="1">
        <v>3019664936.98875</v>
      </c>
      <c r="F1244">
        <v>36.784980155469803</v>
      </c>
      <c r="G1244" t="s">
        <v>462</v>
      </c>
    </row>
    <row r="1245" spans="1:7" x14ac:dyDescent="0.3">
      <c r="A1245">
        <v>1243</v>
      </c>
      <c r="B1245">
        <v>2021</v>
      </c>
      <c r="C1245">
        <v>12</v>
      </c>
      <c r="D1245" t="s">
        <v>488</v>
      </c>
      <c r="E1245" s="1">
        <v>2351507817.33464</v>
      </c>
      <c r="F1245">
        <v>43.177717027753403</v>
      </c>
      <c r="G1245" t="s">
        <v>462</v>
      </c>
    </row>
    <row r="1246" spans="1:7" x14ac:dyDescent="0.3">
      <c r="A1246">
        <v>1244</v>
      </c>
      <c r="B1246">
        <v>2021</v>
      </c>
      <c r="C1246">
        <v>12</v>
      </c>
      <c r="D1246" t="s">
        <v>490</v>
      </c>
      <c r="E1246" s="1">
        <v>1089984379.1817701</v>
      </c>
      <c r="F1246">
        <v>44.810523580005402</v>
      </c>
      <c r="G1246" t="s">
        <v>462</v>
      </c>
    </row>
    <row r="1247" spans="1:7" x14ac:dyDescent="0.3">
      <c r="A1247">
        <v>1245</v>
      </c>
      <c r="B1247">
        <v>2021</v>
      </c>
      <c r="C1247">
        <v>12</v>
      </c>
      <c r="D1247" t="s">
        <v>492</v>
      </c>
      <c r="E1247" s="1">
        <v>1251699218.10427</v>
      </c>
      <c r="F1247">
        <v>50.242661420150903</v>
      </c>
      <c r="G1247" t="s">
        <v>462</v>
      </c>
    </row>
    <row r="1248" spans="1:7" x14ac:dyDescent="0.3">
      <c r="A1248">
        <v>1246</v>
      </c>
      <c r="B1248">
        <v>2021</v>
      </c>
      <c r="C1248">
        <v>12</v>
      </c>
      <c r="D1248" t="s">
        <v>493</v>
      </c>
      <c r="E1248" s="1">
        <v>484114621.14210999</v>
      </c>
      <c r="F1248">
        <v>60.832366231144803</v>
      </c>
      <c r="G1248" t="s">
        <v>462</v>
      </c>
    </row>
    <row r="1249" spans="1:7" x14ac:dyDescent="0.3">
      <c r="A1249">
        <v>1247</v>
      </c>
      <c r="B1249">
        <v>2021</v>
      </c>
      <c r="C1249">
        <v>12</v>
      </c>
      <c r="D1249" t="s">
        <v>494</v>
      </c>
      <c r="E1249" s="1">
        <v>1644814688.40587</v>
      </c>
      <c r="F1249">
        <v>87.639575706007605</v>
      </c>
      <c r="G1249" t="s">
        <v>462</v>
      </c>
    </row>
    <row r="1250" spans="1:7" x14ac:dyDescent="0.3">
      <c r="A1250">
        <v>1248</v>
      </c>
      <c r="B1250">
        <v>2022</v>
      </c>
      <c r="C1250">
        <v>1</v>
      </c>
      <c r="D1250" t="s">
        <v>461</v>
      </c>
      <c r="E1250" s="1">
        <v>6656579793.6365604</v>
      </c>
      <c r="F1250">
        <v>7.4959714062603098E-3</v>
      </c>
      <c r="G1250" t="s">
        <v>462</v>
      </c>
    </row>
    <row r="1251" spans="1:7" x14ac:dyDescent="0.3">
      <c r="A1251">
        <v>1249</v>
      </c>
      <c r="B1251">
        <v>2022</v>
      </c>
      <c r="C1251">
        <v>1</v>
      </c>
      <c r="D1251" t="s">
        <v>463</v>
      </c>
      <c r="E1251" s="1">
        <v>22453044741.655602</v>
      </c>
      <c r="F1251">
        <v>0.69750256953761902</v>
      </c>
      <c r="G1251" t="s">
        <v>462</v>
      </c>
    </row>
    <row r="1252" spans="1:7" x14ac:dyDescent="0.3">
      <c r="A1252">
        <v>1250</v>
      </c>
      <c r="B1252">
        <v>2022</v>
      </c>
      <c r="C1252">
        <v>1</v>
      </c>
      <c r="D1252" t="s">
        <v>464</v>
      </c>
      <c r="E1252" s="1">
        <v>3355455783.8830199</v>
      </c>
      <c r="F1252">
        <v>0.20979427070116</v>
      </c>
      <c r="G1252" t="s">
        <v>462</v>
      </c>
    </row>
    <row r="1253" spans="1:7" x14ac:dyDescent="0.3">
      <c r="A1253">
        <v>1251</v>
      </c>
      <c r="B1253">
        <v>2022</v>
      </c>
      <c r="C1253">
        <v>1</v>
      </c>
      <c r="D1253" t="s">
        <v>465</v>
      </c>
      <c r="E1253" s="1">
        <v>27218095239.4039</v>
      </c>
      <c r="F1253">
        <v>13.181747121886801</v>
      </c>
      <c r="G1253" t="s">
        <v>462</v>
      </c>
    </row>
    <row r="1254" spans="1:7" x14ac:dyDescent="0.3">
      <c r="A1254">
        <v>1252</v>
      </c>
      <c r="B1254">
        <v>2022</v>
      </c>
      <c r="C1254">
        <v>1</v>
      </c>
      <c r="D1254" t="s">
        <v>466</v>
      </c>
      <c r="E1254" s="1">
        <v>29429244026.125599</v>
      </c>
      <c r="F1254">
        <v>18.173988362996301</v>
      </c>
      <c r="G1254" t="s">
        <v>462</v>
      </c>
    </row>
    <row r="1255" spans="1:7" x14ac:dyDescent="0.3">
      <c r="A1255">
        <v>1253</v>
      </c>
      <c r="B1255">
        <v>2022</v>
      </c>
      <c r="C1255">
        <v>1</v>
      </c>
      <c r="D1255" t="s">
        <v>467</v>
      </c>
      <c r="E1255" s="1">
        <v>25314563230.447399</v>
      </c>
      <c r="F1255">
        <v>5.22980305281743</v>
      </c>
      <c r="G1255" t="s">
        <v>462</v>
      </c>
    </row>
    <row r="1256" spans="1:7" x14ac:dyDescent="0.3">
      <c r="A1256">
        <v>1254</v>
      </c>
      <c r="B1256">
        <v>2022</v>
      </c>
      <c r="C1256">
        <v>1</v>
      </c>
      <c r="D1256" t="s">
        <v>468</v>
      </c>
      <c r="E1256" s="1">
        <v>2269416535.0559802</v>
      </c>
      <c r="F1256">
        <v>19.435927748585101</v>
      </c>
      <c r="G1256" t="s">
        <v>462</v>
      </c>
    </row>
    <row r="1257" spans="1:7" x14ac:dyDescent="0.3">
      <c r="A1257">
        <v>1255</v>
      </c>
      <c r="B1257">
        <v>2022</v>
      </c>
      <c r="C1257">
        <v>1</v>
      </c>
      <c r="D1257" t="s">
        <v>469</v>
      </c>
      <c r="E1257" s="1">
        <v>8215352275.2908001</v>
      </c>
      <c r="F1257">
        <v>8.9872166068364105</v>
      </c>
      <c r="G1257" t="s">
        <v>462</v>
      </c>
    </row>
    <row r="1258" spans="1:7" x14ac:dyDescent="0.3">
      <c r="A1258">
        <v>1256</v>
      </c>
      <c r="B1258">
        <v>2022</v>
      </c>
      <c r="C1258">
        <v>1</v>
      </c>
      <c r="D1258" t="s">
        <v>470</v>
      </c>
      <c r="E1258" s="1">
        <v>1891682421.3991001</v>
      </c>
      <c r="F1258">
        <v>17.755168516714601</v>
      </c>
      <c r="G1258" t="s">
        <v>462</v>
      </c>
    </row>
    <row r="1259" spans="1:7" x14ac:dyDescent="0.3">
      <c r="A1259">
        <v>1257</v>
      </c>
      <c r="B1259">
        <v>2022</v>
      </c>
      <c r="C1259">
        <v>1</v>
      </c>
      <c r="D1259" t="s">
        <v>471</v>
      </c>
      <c r="E1259" s="1">
        <v>1274623984.5311</v>
      </c>
      <c r="F1259">
        <v>19.4508870944756</v>
      </c>
      <c r="G1259" t="s">
        <v>462</v>
      </c>
    </row>
    <row r="1260" spans="1:7" x14ac:dyDescent="0.3">
      <c r="A1260">
        <v>1258</v>
      </c>
      <c r="B1260">
        <v>2022</v>
      </c>
      <c r="C1260">
        <v>1</v>
      </c>
      <c r="D1260" t="s">
        <v>472</v>
      </c>
      <c r="E1260" s="1">
        <v>1292373019.9695799</v>
      </c>
      <c r="F1260">
        <v>37.520141491805298</v>
      </c>
      <c r="G1260" t="s">
        <v>462</v>
      </c>
    </row>
    <row r="1261" spans="1:7" x14ac:dyDescent="0.3">
      <c r="A1261">
        <v>1259</v>
      </c>
      <c r="B1261">
        <v>2022</v>
      </c>
      <c r="C1261">
        <v>1</v>
      </c>
      <c r="D1261" t="s">
        <v>473</v>
      </c>
      <c r="E1261" s="1">
        <v>519932261.79277802</v>
      </c>
      <c r="F1261">
        <v>25.9198535484338</v>
      </c>
      <c r="G1261" t="s">
        <v>462</v>
      </c>
    </row>
    <row r="1262" spans="1:7" x14ac:dyDescent="0.3">
      <c r="A1262">
        <v>1260</v>
      </c>
      <c r="B1262">
        <v>2022</v>
      </c>
      <c r="C1262">
        <v>1</v>
      </c>
      <c r="D1262" t="s">
        <v>474</v>
      </c>
      <c r="E1262" s="1">
        <v>676923699.23607099</v>
      </c>
      <c r="F1262">
        <v>32.165864232116903</v>
      </c>
      <c r="G1262" t="s">
        <v>462</v>
      </c>
    </row>
    <row r="1263" spans="1:7" x14ac:dyDescent="0.3">
      <c r="A1263">
        <v>1261</v>
      </c>
      <c r="B1263">
        <v>2022</v>
      </c>
      <c r="C1263">
        <v>1</v>
      </c>
      <c r="D1263" t="s">
        <v>475</v>
      </c>
      <c r="E1263" s="1">
        <v>18040480032.521301</v>
      </c>
      <c r="F1263">
        <v>15.6637695746301</v>
      </c>
      <c r="G1263" t="s">
        <v>462</v>
      </c>
    </row>
    <row r="1264" spans="1:7" x14ac:dyDescent="0.3">
      <c r="A1264">
        <v>1262</v>
      </c>
      <c r="B1264">
        <v>2022</v>
      </c>
      <c r="C1264">
        <v>1</v>
      </c>
      <c r="D1264" t="s">
        <v>476</v>
      </c>
      <c r="E1264" s="1">
        <v>18521642702.305599</v>
      </c>
      <c r="F1264">
        <v>8.9793485110439306</v>
      </c>
      <c r="G1264" t="s">
        <v>462</v>
      </c>
    </row>
    <row r="1265" spans="1:7" x14ac:dyDescent="0.3">
      <c r="A1265">
        <v>1263</v>
      </c>
      <c r="B1265">
        <v>2022</v>
      </c>
      <c r="C1265">
        <v>1</v>
      </c>
      <c r="D1265" t="s">
        <v>477</v>
      </c>
      <c r="E1265" s="1">
        <v>2249615854.0671401</v>
      </c>
      <c r="F1265">
        <v>37.393199208769097</v>
      </c>
      <c r="G1265" t="s">
        <v>462</v>
      </c>
    </row>
    <row r="1266" spans="1:7" x14ac:dyDescent="0.3">
      <c r="A1266">
        <v>1264</v>
      </c>
      <c r="B1266">
        <v>2022</v>
      </c>
      <c r="C1266">
        <v>1</v>
      </c>
      <c r="D1266" t="s">
        <v>479</v>
      </c>
      <c r="E1266" s="1">
        <v>1243396803.7176001</v>
      </c>
      <c r="F1266">
        <v>38.060733804861698</v>
      </c>
      <c r="G1266" t="s">
        <v>462</v>
      </c>
    </row>
    <row r="1267" spans="1:7" x14ac:dyDescent="0.3">
      <c r="A1267">
        <v>1265</v>
      </c>
      <c r="B1267">
        <v>2022</v>
      </c>
      <c r="C1267">
        <v>1</v>
      </c>
      <c r="D1267" t="s">
        <v>480</v>
      </c>
      <c r="E1267" s="1">
        <v>451818671.09306198</v>
      </c>
      <c r="F1267">
        <v>41.709250568878304</v>
      </c>
      <c r="G1267" t="s">
        <v>462</v>
      </c>
    </row>
    <row r="1268" spans="1:7" x14ac:dyDescent="0.3">
      <c r="A1268">
        <v>1266</v>
      </c>
      <c r="B1268">
        <v>2022</v>
      </c>
      <c r="C1268">
        <v>1</v>
      </c>
      <c r="D1268" t="s">
        <v>482</v>
      </c>
      <c r="E1268" s="1">
        <v>269695495.99606502</v>
      </c>
      <c r="F1268">
        <v>41.8398635834996</v>
      </c>
      <c r="G1268" t="s">
        <v>462</v>
      </c>
    </row>
    <row r="1269" spans="1:7" x14ac:dyDescent="0.3">
      <c r="A1269">
        <v>1267</v>
      </c>
      <c r="B1269">
        <v>2022</v>
      </c>
      <c r="C1269">
        <v>1</v>
      </c>
      <c r="D1269" t="s">
        <v>484</v>
      </c>
      <c r="E1269" s="1">
        <v>29390706878.122398</v>
      </c>
      <c r="F1269">
        <v>17.720807559293</v>
      </c>
      <c r="G1269" t="s">
        <v>462</v>
      </c>
    </row>
    <row r="1270" spans="1:7" x14ac:dyDescent="0.3">
      <c r="A1270">
        <v>1268</v>
      </c>
      <c r="B1270">
        <v>2022</v>
      </c>
      <c r="C1270">
        <v>1</v>
      </c>
      <c r="D1270" t="s">
        <v>486</v>
      </c>
      <c r="E1270" s="1">
        <v>3019664936.98875</v>
      </c>
      <c r="F1270">
        <v>20.892766502786301</v>
      </c>
      <c r="G1270" t="s">
        <v>462</v>
      </c>
    </row>
    <row r="1271" spans="1:7" x14ac:dyDescent="0.3">
      <c r="A1271">
        <v>1269</v>
      </c>
      <c r="B1271">
        <v>2022</v>
      </c>
      <c r="C1271">
        <v>1</v>
      </c>
      <c r="D1271" t="s">
        <v>488</v>
      </c>
      <c r="E1271" s="1">
        <v>2351507817.33464</v>
      </c>
      <c r="F1271">
        <v>20.529156741565</v>
      </c>
      <c r="G1271" t="s">
        <v>462</v>
      </c>
    </row>
    <row r="1272" spans="1:7" x14ac:dyDescent="0.3">
      <c r="A1272">
        <v>1270</v>
      </c>
      <c r="B1272">
        <v>2022</v>
      </c>
      <c r="C1272">
        <v>1</v>
      </c>
      <c r="D1272" t="s">
        <v>490</v>
      </c>
      <c r="E1272" s="1">
        <v>1089984379.1817701</v>
      </c>
      <c r="F1272">
        <v>22.706702704412201</v>
      </c>
      <c r="G1272" t="s">
        <v>462</v>
      </c>
    </row>
    <row r="1273" spans="1:7" x14ac:dyDescent="0.3">
      <c r="A1273">
        <v>1271</v>
      </c>
      <c r="B1273">
        <v>2022</v>
      </c>
      <c r="C1273">
        <v>1</v>
      </c>
      <c r="D1273" t="s">
        <v>492</v>
      </c>
      <c r="E1273" s="1">
        <v>1251699218.10427</v>
      </c>
      <c r="F1273">
        <v>29.6423035943291</v>
      </c>
      <c r="G1273" t="s">
        <v>462</v>
      </c>
    </row>
    <row r="1274" spans="1:7" x14ac:dyDescent="0.3">
      <c r="A1274">
        <v>1272</v>
      </c>
      <c r="B1274">
        <v>2022</v>
      </c>
      <c r="C1274">
        <v>1</v>
      </c>
      <c r="D1274" t="s">
        <v>493</v>
      </c>
      <c r="E1274" s="1">
        <v>484114621.14210999</v>
      </c>
      <c r="F1274">
        <v>30.335290732956199</v>
      </c>
      <c r="G1274" t="s">
        <v>462</v>
      </c>
    </row>
    <row r="1275" spans="1:7" x14ac:dyDescent="0.3">
      <c r="A1275">
        <v>1273</v>
      </c>
      <c r="B1275">
        <v>2022</v>
      </c>
      <c r="C1275">
        <v>1</v>
      </c>
      <c r="D1275" t="s">
        <v>494</v>
      </c>
      <c r="E1275" s="1">
        <v>1644814688.40587</v>
      </c>
      <c r="F1275">
        <v>35.643627725082901</v>
      </c>
      <c r="G1275" t="s">
        <v>462</v>
      </c>
    </row>
    <row r="1276" spans="1:7" x14ac:dyDescent="0.3">
      <c r="A1276">
        <v>1274</v>
      </c>
      <c r="B1276">
        <v>2022</v>
      </c>
      <c r="C1276">
        <v>2</v>
      </c>
      <c r="D1276" t="s">
        <v>461</v>
      </c>
      <c r="E1276" s="1">
        <v>6656579793.6365604</v>
      </c>
      <c r="F1276">
        <v>2.3697972954984299</v>
      </c>
      <c r="G1276" t="s">
        <v>462</v>
      </c>
    </row>
    <row r="1277" spans="1:7" x14ac:dyDescent="0.3">
      <c r="A1277">
        <v>1275</v>
      </c>
      <c r="B1277">
        <v>2022</v>
      </c>
      <c r="C1277">
        <v>2</v>
      </c>
      <c r="D1277" t="s">
        <v>463</v>
      </c>
      <c r="E1277" s="1">
        <v>22453044741.655602</v>
      </c>
      <c r="F1277">
        <v>1.36696825368099</v>
      </c>
      <c r="G1277" t="s">
        <v>462</v>
      </c>
    </row>
    <row r="1278" spans="1:7" x14ac:dyDescent="0.3">
      <c r="A1278">
        <v>1276</v>
      </c>
      <c r="B1278">
        <v>2022</v>
      </c>
      <c r="C1278">
        <v>2</v>
      </c>
      <c r="D1278" t="s">
        <v>464</v>
      </c>
      <c r="E1278" s="1">
        <v>3355455783.8830199</v>
      </c>
      <c r="F1278">
        <v>3.79352810594085E-2</v>
      </c>
      <c r="G1278" t="s">
        <v>462</v>
      </c>
    </row>
    <row r="1279" spans="1:7" x14ac:dyDescent="0.3">
      <c r="A1279">
        <v>1277</v>
      </c>
      <c r="B1279">
        <v>2022</v>
      </c>
      <c r="C1279">
        <v>2</v>
      </c>
      <c r="D1279" t="s">
        <v>465</v>
      </c>
      <c r="E1279" s="1">
        <v>27218095239.4039</v>
      </c>
      <c r="F1279">
        <v>1.5022091575433001</v>
      </c>
      <c r="G1279" t="s">
        <v>462</v>
      </c>
    </row>
    <row r="1280" spans="1:7" x14ac:dyDescent="0.3">
      <c r="A1280">
        <v>1278</v>
      </c>
      <c r="B1280">
        <v>2022</v>
      </c>
      <c r="C1280">
        <v>2</v>
      </c>
      <c r="D1280" t="s">
        <v>466</v>
      </c>
      <c r="E1280" s="1">
        <v>29429244026.125599</v>
      </c>
      <c r="F1280">
        <v>7.67692809542935</v>
      </c>
      <c r="G1280" t="s">
        <v>462</v>
      </c>
    </row>
    <row r="1281" spans="1:7" x14ac:dyDescent="0.3">
      <c r="A1281">
        <v>1279</v>
      </c>
      <c r="B1281">
        <v>2022</v>
      </c>
      <c r="C1281">
        <v>2</v>
      </c>
      <c r="D1281" t="s">
        <v>467</v>
      </c>
      <c r="E1281" s="1">
        <v>25314563230.447399</v>
      </c>
      <c r="F1281">
        <v>1.2040287374823899</v>
      </c>
      <c r="G1281" t="s">
        <v>462</v>
      </c>
    </row>
    <row r="1282" spans="1:7" x14ac:dyDescent="0.3">
      <c r="A1282">
        <v>1280</v>
      </c>
      <c r="B1282">
        <v>2022</v>
      </c>
      <c r="C1282">
        <v>2</v>
      </c>
      <c r="D1282" t="s">
        <v>468</v>
      </c>
      <c r="E1282" s="1">
        <v>2269416535.0559802</v>
      </c>
      <c r="F1282">
        <v>18.486784278319401</v>
      </c>
      <c r="G1282" t="s">
        <v>462</v>
      </c>
    </row>
    <row r="1283" spans="1:7" x14ac:dyDescent="0.3">
      <c r="A1283">
        <v>1281</v>
      </c>
      <c r="B1283">
        <v>2022</v>
      </c>
      <c r="C1283">
        <v>2</v>
      </c>
      <c r="D1283" t="s">
        <v>469</v>
      </c>
      <c r="E1283" s="1">
        <v>8215352275.2908001</v>
      </c>
      <c r="F1283">
        <v>0.63885294051317598</v>
      </c>
      <c r="G1283" t="s">
        <v>462</v>
      </c>
    </row>
    <row r="1284" spans="1:7" x14ac:dyDescent="0.3">
      <c r="A1284">
        <v>1282</v>
      </c>
      <c r="B1284">
        <v>2022</v>
      </c>
      <c r="C1284">
        <v>2</v>
      </c>
      <c r="D1284" t="s">
        <v>470</v>
      </c>
      <c r="E1284" s="1">
        <v>1891682421.3991001</v>
      </c>
      <c r="F1284">
        <v>11.492321286816299</v>
      </c>
      <c r="G1284" t="s">
        <v>462</v>
      </c>
    </row>
    <row r="1285" spans="1:7" x14ac:dyDescent="0.3">
      <c r="A1285">
        <v>1283</v>
      </c>
      <c r="B1285">
        <v>2022</v>
      </c>
      <c r="C1285">
        <v>2</v>
      </c>
      <c r="D1285" t="s">
        <v>471</v>
      </c>
      <c r="E1285" s="1">
        <v>1274623984.5311</v>
      </c>
      <c r="F1285">
        <v>15.8055264950622</v>
      </c>
      <c r="G1285" t="s">
        <v>462</v>
      </c>
    </row>
    <row r="1286" spans="1:7" x14ac:dyDescent="0.3">
      <c r="A1286">
        <v>1284</v>
      </c>
      <c r="B1286">
        <v>2022</v>
      </c>
      <c r="C1286">
        <v>2</v>
      </c>
      <c r="D1286" t="s">
        <v>472</v>
      </c>
      <c r="E1286" s="1">
        <v>1292373019.9695799</v>
      </c>
      <c r="F1286">
        <v>15.8296965375642</v>
      </c>
      <c r="G1286" t="s">
        <v>462</v>
      </c>
    </row>
    <row r="1287" spans="1:7" x14ac:dyDescent="0.3">
      <c r="A1287">
        <v>1285</v>
      </c>
      <c r="B1287">
        <v>2022</v>
      </c>
      <c r="C1287">
        <v>2</v>
      </c>
      <c r="D1287" t="s">
        <v>473</v>
      </c>
      <c r="E1287" s="1">
        <v>519932261.79277802</v>
      </c>
      <c r="F1287">
        <v>16.451510365255</v>
      </c>
      <c r="G1287" t="s">
        <v>462</v>
      </c>
    </row>
    <row r="1288" spans="1:7" x14ac:dyDescent="0.3">
      <c r="A1288">
        <v>1286</v>
      </c>
      <c r="B1288">
        <v>2022</v>
      </c>
      <c r="C1288">
        <v>2</v>
      </c>
      <c r="D1288" t="s">
        <v>474</v>
      </c>
      <c r="E1288" s="1">
        <v>676923699.23607099</v>
      </c>
      <c r="F1288">
        <v>24.074864951031302</v>
      </c>
      <c r="G1288" t="s">
        <v>462</v>
      </c>
    </row>
    <row r="1289" spans="1:7" x14ac:dyDescent="0.3">
      <c r="A1289">
        <v>1287</v>
      </c>
      <c r="B1289">
        <v>2022</v>
      </c>
      <c r="C1289">
        <v>2</v>
      </c>
      <c r="D1289" t="s">
        <v>475</v>
      </c>
      <c r="E1289" s="1">
        <v>18040480032.521301</v>
      </c>
      <c r="F1289">
        <v>8.6330942674293301</v>
      </c>
      <c r="G1289" t="s">
        <v>462</v>
      </c>
    </row>
    <row r="1290" spans="1:7" x14ac:dyDescent="0.3">
      <c r="A1290">
        <v>1288</v>
      </c>
      <c r="B1290">
        <v>2022</v>
      </c>
      <c r="C1290">
        <v>2</v>
      </c>
      <c r="D1290" t="s">
        <v>476</v>
      </c>
      <c r="E1290" s="1">
        <v>18521642702.305599</v>
      </c>
      <c r="F1290">
        <v>2.72829946273297</v>
      </c>
      <c r="G1290" t="s">
        <v>462</v>
      </c>
    </row>
    <row r="1291" spans="1:7" x14ac:dyDescent="0.3">
      <c r="A1291">
        <v>1289</v>
      </c>
      <c r="B1291">
        <v>2022</v>
      </c>
      <c r="C1291">
        <v>2</v>
      </c>
      <c r="D1291" t="s">
        <v>477</v>
      </c>
      <c r="E1291" s="1">
        <v>2249615854.0671401</v>
      </c>
      <c r="F1291">
        <v>19.5288450508639</v>
      </c>
      <c r="G1291" t="s">
        <v>462</v>
      </c>
    </row>
    <row r="1292" spans="1:7" x14ac:dyDescent="0.3">
      <c r="A1292">
        <v>1290</v>
      </c>
      <c r="B1292">
        <v>2022</v>
      </c>
      <c r="C1292">
        <v>2</v>
      </c>
      <c r="D1292" t="s">
        <v>479</v>
      </c>
      <c r="E1292" s="1">
        <v>1243396803.7176001</v>
      </c>
      <c r="F1292">
        <v>26.005752594401699</v>
      </c>
      <c r="G1292" t="s">
        <v>462</v>
      </c>
    </row>
    <row r="1293" spans="1:7" x14ac:dyDescent="0.3">
      <c r="A1293">
        <v>1291</v>
      </c>
      <c r="B1293">
        <v>2022</v>
      </c>
      <c r="C1293">
        <v>2</v>
      </c>
      <c r="D1293" t="s">
        <v>480</v>
      </c>
      <c r="E1293" s="1">
        <v>451818671.09306198</v>
      </c>
      <c r="F1293">
        <v>47.795352746689701</v>
      </c>
      <c r="G1293" t="s">
        <v>462</v>
      </c>
    </row>
    <row r="1294" spans="1:7" x14ac:dyDescent="0.3">
      <c r="A1294">
        <v>1292</v>
      </c>
      <c r="B1294">
        <v>2022</v>
      </c>
      <c r="C1294">
        <v>2</v>
      </c>
      <c r="D1294" t="s">
        <v>482</v>
      </c>
      <c r="E1294" s="1">
        <v>269695495.99606502</v>
      </c>
      <c r="F1294">
        <v>36.246381292848703</v>
      </c>
      <c r="G1294" t="s">
        <v>462</v>
      </c>
    </row>
    <row r="1295" spans="1:7" x14ac:dyDescent="0.3">
      <c r="A1295">
        <v>1293</v>
      </c>
      <c r="B1295">
        <v>2022</v>
      </c>
      <c r="C1295">
        <v>2</v>
      </c>
      <c r="D1295" t="s">
        <v>484</v>
      </c>
      <c r="E1295" s="1">
        <v>29390706878.122398</v>
      </c>
      <c r="F1295">
        <v>7.8695218699940304</v>
      </c>
      <c r="G1295" t="s">
        <v>462</v>
      </c>
    </row>
    <row r="1296" spans="1:7" x14ac:dyDescent="0.3">
      <c r="A1296">
        <v>1294</v>
      </c>
      <c r="B1296">
        <v>2022</v>
      </c>
      <c r="C1296">
        <v>2</v>
      </c>
      <c r="D1296" t="s">
        <v>486</v>
      </c>
      <c r="E1296" s="1">
        <v>3019664936.98875</v>
      </c>
      <c r="F1296">
        <v>17.542291161829201</v>
      </c>
      <c r="G1296" t="s">
        <v>462</v>
      </c>
    </row>
    <row r="1297" spans="1:7" x14ac:dyDescent="0.3">
      <c r="A1297">
        <v>1295</v>
      </c>
      <c r="B1297">
        <v>2022</v>
      </c>
      <c r="C1297">
        <v>2</v>
      </c>
      <c r="D1297" t="s">
        <v>488</v>
      </c>
      <c r="E1297" s="1">
        <v>2351507817.33464</v>
      </c>
      <c r="F1297">
        <v>17.9256013007466</v>
      </c>
      <c r="G1297" t="s">
        <v>462</v>
      </c>
    </row>
    <row r="1298" spans="1:7" x14ac:dyDescent="0.3">
      <c r="A1298">
        <v>1296</v>
      </c>
      <c r="B1298">
        <v>2022</v>
      </c>
      <c r="C1298">
        <v>2</v>
      </c>
      <c r="D1298" t="s">
        <v>490</v>
      </c>
      <c r="E1298" s="1">
        <v>1089984379.1817701</v>
      </c>
      <c r="F1298">
        <v>15.185057791613801</v>
      </c>
      <c r="G1298" t="s">
        <v>462</v>
      </c>
    </row>
    <row r="1299" spans="1:7" x14ac:dyDescent="0.3">
      <c r="A1299">
        <v>1297</v>
      </c>
      <c r="B1299">
        <v>2022</v>
      </c>
      <c r="C1299">
        <v>2</v>
      </c>
      <c r="D1299" t="s">
        <v>492</v>
      </c>
      <c r="E1299" s="1">
        <v>1251699218.10427</v>
      </c>
      <c r="F1299">
        <v>35.552681229406701</v>
      </c>
      <c r="G1299" t="s">
        <v>462</v>
      </c>
    </row>
    <row r="1300" spans="1:7" x14ac:dyDescent="0.3">
      <c r="A1300">
        <v>1298</v>
      </c>
      <c r="B1300">
        <v>2022</v>
      </c>
      <c r="C1300">
        <v>2</v>
      </c>
      <c r="D1300" t="s">
        <v>493</v>
      </c>
      <c r="E1300" s="1">
        <v>484114621.14210999</v>
      </c>
      <c r="F1300">
        <v>31.8631648125255</v>
      </c>
      <c r="G1300" t="s">
        <v>462</v>
      </c>
    </row>
    <row r="1301" spans="1:7" x14ac:dyDescent="0.3">
      <c r="A1301">
        <v>1299</v>
      </c>
      <c r="B1301">
        <v>2022</v>
      </c>
      <c r="C1301">
        <v>2</v>
      </c>
      <c r="D1301" t="s">
        <v>494</v>
      </c>
      <c r="E1301" s="1">
        <v>1644814688.40587</v>
      </c>
      <c r="F1301">
        <v>27.7963774350184</v>
      </c>
      <c r="G1301" t="s">
        <v>462</v>
      </c>
    </row>
    <row r="1302" spans="1:7" x14ac:dyDescent="0.3">
      <c r="A1302">
        <v>1300</v>
      </c>
      <c r="B1302">
        <v>2022</v>
      </c>
      <c r="C1302">
        <v>3</v>
      </c>
      <c r="D1302" t="s">
        <v>461</v>
      </c>
      <c r="E1302" s="1">
        <v>6656579793.6365604</v>
      </c>
      <c r="F1302">
        <v>13.3316055796641</v>
      </c>
      <c r="G1302" t="s">
        <v>462</v>
      </c>
    </row>
    <row r="1303" spans="1:7" x14ac:dyDescent="0.3">
      <c r="A1303">
        <v>1301</v>
      </c>
      <c r="B1303">
        <v>2022</v>
      </c>
      <c r="C1303">
        <v>3</v>
      </c>
      <c r="D1303" t="s">
        <v>463</v>
      </c>
      <c r="E1303" s="1">
        <v>22453044741.655602</v>
      </c>
      <c r="F1303">
        <v>17.923046558081001</v>
      </c>
      <c r="G1303" t="s">
        <v>462</v>
      </c>
    </row>
    <row r="1304" spans="1:7" x14ac:dyDescent="0.3">
      <c r="A1304">
        <v>1302</v>
      </c>
      <c r="B1304">
        <v>2022</v>
      </c>
      <c r="C1304">
        <v>3</v>
      </c>
      <c r="D1304" t="s">
        <v>464</v>
      </c>
      <c r="E1304" s="1">
        <v>3355455783.8830199</v>
      </c>
      <c r="F1304">
        <v>11.0662728920327</v>
      </c>
      <c r="G1304" t="s">
        <v>462</v>
      </c>
    </row>
    <row r="1305" spans="1:7" x14ac:dyDescent="0.3">
      <c r="A1305">
        <v>1303</v>
      </c>
      <c r="B1305">
        <v>2022</v>
      </c>
      <c r="C1305">
        <v>3</v>
      </c>
      <c r="D1305" t="s">
        <v>465</v>
      </c>
      <c r="E1305" s="1">
        <v>27218095239.4039</v>
      </c>
      <c r="F1305">
        <v>14.381986617889501</v>
      </c>
      <c r="G1305" t="s">
        <v>462</v>
      </c>
    </row>
    <row r="1306" spans="1:7" x14ac:dyDescent="0.3">
      <c r="A1306">
        <v>1304</v>
      </c>
      <c r="B1306">
        <v>2022</v>
      </c>
      <c r="C1306">
        <v>3</v>
      </c>
      <c r="D1306" t="s">
        <v>466</v>
      </c>
      <c r="E1306" s="1">
        <v>29429244026.125599</v>
      </c>
      <c r="F1306">
        <v>16.151675855858802</v>
      </c>
      <c r="G1306" t="s">
        <v>462</v>
      </c>
    </row>
    <row r="1307" spans="1:7" x14ac:dyDescent="0.3">
      <c r="A1307">
        <v>1305</v>
      </c>
      <c r="B1307">
        <v>2022</v>
      </c>
      <c r="C1307">
        <v>3</v>
      </c>
      <c r="D1307" t="s">
        <v>467</v>
      </c>
      <c r="E1307" s="1">
        <v>25314563230.447399</v>
      </c>
      <c r="F1307">
        <v>13.4904429282383</v>
      </c>
      <c r="G1307" t="s">
        <v>462</v>
      </c>
    </row>
    <row r="1308" spans="1:7" x14ac:dyDescent="0.3">
      <c r="A1308">
        <v>1306</v>
      </c>
      <c r="B1308">
        <v>2022</v>
      </c>
      <c r="C1308">
        <v>3</v>
      </c>
      <c r="D1308" t="s">
        <v>468</v>
      </c>
      <c r="E1308" s="1">
        <v>2269416535.0559802</v>
      </c>
      <c r="F1308">
        <v>29.275425010507099</v>
      </c>
      <c r="G1308" t="s">
        <v>462</v>
      </c>
    </row>
    <row r="1309" spans="1:7" x14ac:dyDescent="0.3">
      <c r="A1309">
        <v>1307</v>
      </c>
      <c r="B1309">
        <v>2022</v>
      </c>
      <c r="C1309">
        <v>3</v>
      </c>
      <c r="D1309" t="s">
        <v>469</v>
      </c>
      <c r="E1309" s="1">
        <v>8215352275.2908001</v>
      </c>
      <c r="F1309">
        <v>11.095455777821799</v>
      </c>
      <c r="G1309" t="s">
        <v>462</v>
      </c>
    </row>
    <row r="1310" spans="1:7" x14ac:dyDescent="0.3">
      <c r="A1310">
        <v>1308</v>
      </c>
      <c r="B1310">
        <v>2022</v>
      </c>
      <c r="C1310">
        <v>3</v>
      </c>
      <c r="D1310" t="s">
        <v>470</v>
      </c>
      <c r="E1310" s="1">
        <v>1891682421.3991001</v>
      </c>
      <c r="F1310">
        <v>33.621316371329897</v>
      </c>
      <c r="G1310" t="s">
        <v>462</v>
      </c>
    </row>
    <row r="1311" spans="1:7" x14ac:dyDescent="0.3">
      <c r="A1311">
        <v>1309</v>
      </c>
      <c r="B1311">
        <v>2022</v>
      </c>
      <c r="C1311">
        <v>3</v>
      </c>
      <c r="D1311" t="s">
        <v>471</v>
      </c>
      <c r="E1311" s="1">
        <v>1274623984.5311</v>
      </c>
      <c r="F1311">
        <v>37.3901949575435</v>
      </c>
      <c r="G1311" t="s">
        <v>462</v>
      </c>
    </row>
    <row r="1312" spans="1:7" x14ac:dyDescent="0.3">
      <c r="A1312">
        <v>1310</v>
      </c>
      <c r="B1312">
        <v>2022</v>
      </c>
      <c r="C1312">
        <v>3</v>
      </c>
      <c r="D1312" t="s">
        <v>472</v>
      </c>
      <c r="E1312" s="1">
        <v>1292373019.9695799</v>
      </c>
      <c r="F1312">
        <v>47.223947517451798</v>
      </c>
      <c r="G1312" t="s">
        <v>462</v>
      </c>
    </row>
    <row r="1313" spans="1:7" x14ac:dyDescent="0.3">
      <c r="A1313">
        <v>1311</v>
      </c>
      <c r="B1313">
        <v>2022</v>
      </c>
      <c r="C1313">
        <v>3</v>
      </c>
      <c r="D1313" t="s">
        <v>473</v>
      </c>
      <c r="E1313" s="1">
        <v>519932261.79277802</v>
      </c>
      <c r="F1313">
        <v>33.306292131245002</v>
      </c>
      <c r="G1313" t="s">
        <v>462</v>
      </c>
    </row>
    <row r="1314" spans="1:7" x14ac:dyDescent="0.3">
      <c r="A1314">
        <v>1312</v>
      </c>
      <c r="B1314">
        <v>2022</v>
      </c>
      <c r="C1314">
        <v>3</v>
      </c>
      <c r="D1314" t="s">
        <v>474</v>
      </c>
      <c r="E1314" s="1">
        <v>676923699.23607099</v>
      </c>
      <c r="F1314">
        <v>39.613282245100898</v>
      </c>
      <c r="G1314" t="s">
        <v>462</v>
      </c>
    </row>
    <row r="1315" spans="1:7" x14ac:dyDescent="0.3">
      <c r="A1315">
        <v>1313</v>
      </c>
      <c r="B1315">
        <v>2022</v>
      </c>
      <c r="C1315">
        <v>3</v>
      </c>
      <c r="D1315" t="s">
        <v>475</v>
      </c>
      <c r="E1315" s="1">
        <v>18040480032.521301</v>
      </c>
      <c r="F1315">
        <v>16.7712757811261</v>
      </c>
      <c r="G1315" t="s">
        <v>462</v>
      </c>
    </row>
    <row r="1316" spans="1:7" x14ac:dyDescent="0.3">
      <c r="A1316">
        <v>1314</v>
      </c>
      <c r="B1316">
        <v>2022</v>
      </c>
      <c r="C1316">
        <v>3</v>
      </c>
      <c r="D1316" t="s">
        <v>476</v>
      </c>
      <c r="E1316" s="1">
        <v>18521642702.305599</v>
      </c>
      <c r="F1316">
        <v>15.0540996558518</v>
      </c>
      <c r="G1316" t="s">
        <v>462</v>
      </c>
    </row>
    <row r="1317" spans="1:7" x14ac:dyDescent="0.3">
      <c r="A1317">
        <v>1315</v>
      </c>
      <c r="B1317">
        <v>2022</v>
      </c>
      <c r="C1317">
        <v>3</v>
      </c>
      <c r="D1317" t="s">
        <v>477</v>
      </c>
      <c r="E1317" s="1">
        <v>2249615854.0671401</v>
      </c>
      <c r="F1317">
        <v>43.343737473218802</v>
      </c>
      <c r="G1317" t="s">
        <v>462</v>
      </c>
    </row>
    <row r="1318" spans="1:7" x14ac:dyDescent="0.3">
      <c r="A1318">
        <v>1316</v>
      </c>
      <c r="B1318">
        <v>2022</v>
      </c>
      <c r="C1318">
        <v>3</v>
      </c>
      <c r="D1318" t="s">
        <v>479</v>
      </c>
      <c r="E1318" s="1">
        <v>1243396803.7176001</v>
      </c>
      <c r="F1318">
        <v>45.3474952683613</v>
      </c>
      <c r="G1318" t="s">
        <v>462</v>
      </c>
    </row>
    <row r="1319" spans="1:7" x14ac:dyDescent="0.3">
      <c r="A1319">
        <v>1317</v>
      </c>
      <c r="B1319">
        <v>2022</v>
      </c>
      <c r="C1319">
        <v>3</v>
      </c>
      <c r="D1319" t="s">
        <v>480</v>
      </c>
      <c r="E1319" s="1">
        <v>451818671.09306198</v>
      </c>
      <c r="F1319">
        <v>68.416780096700805</v>
      </c>
      <c r="G1319" t="s">
        <v>462</v>
      </c>
    </row>
    <row r="1320" spans="1:7" x14ac:dyDescent="0.3">
      <c r="A1320">
        <v>1318</v>
      </c>
      <c r="B1320">
        <v>2022</v>
      </c>
      <c r="C1320">
        <v>3</v>
      </c>
      <c r="D1320" t="s">
        <v>482</v>
      </c>
      <c r="E1320" s="1">
        <v>269695495.99606502</v>
      </c>
      <c r="F1320">
        <v>59.888083989237501</v>
      </c>
      <c r="G1320" t="s">
        <v>462</v>
      </c>
    </row>
    <row r="1321" spans="1:7" x14ac:dyDescent="0.3">
      <c r="A1321">
        <v>1319</v>
      </c>
      <c r="B1321">
        <v>2022</v>
      </c>
      <c r="C1321">
        <v>3</v>
      </c>
      <c r="D1321" t="s">
        <v>484</v>
      </c>
      <c r="E1321" s="1">
        <v>29390706878.122398</v>
      </c>
      <c r="F1321">
        <v>22.5661834233875</v>
      </c>
      <c r="G1321" t="s">
        <v>462</v>
      </c>
    </row>
    <row r="1322" spans="1:7" x14ac:dyDescent="0.3">
      <c r="A1322">
        <v>1320</v>
      </c>
      <c r="B1322">
        <v>2022</v>
      </c>
      <c r="C1322">
        <v>3</v>
      </c>
      <c r="D1322" t="s">
        <v>486</v>
      </c>
      <c r="E1322" s="1">
        <v>3019664936.98875</v>
      </c>
      <c r="F1322">
        <v>34.798800004672401</v>
      </c>
      <c r="G1322" t="s">
        <v>462</v>
      </c>
    </row>
    <row r="1323" spans="1:7" x14ac:dyDescent="0.3">
      <c r="A1323">
        <v>1321</v>
      </c>
      <c r="B1323">
        <v>2022</v>
      </c>
      <c r="C1323">
        <v>3</v>
      </c>
      <c r="D1323" t="s">
        <v>488</v>
      </c>
      <c r="E1323" s="1">
        <v>2351507817.33464</v>
      </c>
      <c r="F1323">
        <v>29.5974926814675</v>
      </c>
      <c r="G1323" t="s">
        <v>462</v>
      </c>
    </row>
    <row r="1324" spans="1:7" x14ac:dyDescent="0.3">
      <c r="A1324">
        <v>1322</v>
      </c>
      <c r="B1324">
        <v>2022</v>
      </c>
      <c r="C1324">
        <v>3</v>
      </c>
      <c r="D1324" t="s">
        <v>490</v>
      </c>
      <c r="E1324" s="1">
        <v>1089984379.1817701</v>
      </c>
      <c r="F1324">
        <v>27.874359147863199</v>
      </c>
      <c r="G1324" t="s">
        <v>462</v>
      </c>
    </row>
    <row r="1325" spans="1:7" x14ac:dyDescent="0.3">
      <c r="A1325">
        <v>1323</v>
      </c>
      <c r="B1325">
        <v>2022</v>
      </c>
      <c r="C1325">
        <v>3</v>
      </c>
      <c r="D1325" t="s">
        <v>492</v>
      </c>
      <c r="E1325" s="1">
        <v>1251699218.10427</v>
      </c>
      <c r="F1325">
        <v>35.169640372283901</v>
      </c>
      <c r="G1325" t="s">
        <v>462</v>
      </c>
    </row>
    <row r="1326" spans="1:7" x14ac:dyDescent="0.3">
      <c r="A1326">
        <v>1324</v>
      </c>
      <c r="B1326">
        <v>2022</v>
      </c>
      <c r="C1326">
        <v>3</v>
      </c>
      <c r="D1326" t="s">
        <v>493</v>
      </c>
      <c r="E1326" s="1">
        <v>484114621.14210999</v>
      </c>
      <c r="F1326">
        <v>39.486328663095101</v>
      </c>
      <c r="G1326" t="s">
        <v>462</v>
      </c>
    </row>
    <row r="1327" spans="1:7" x14ac:dyDescent="0.3">
      <c r="A1327">
        <v>1325</v>
      </c>
      <c r="B1327">
        <v>2022</v>
      </c>
      <c r="C1327">
        <v>3</v>
      </c>
      <c r="D1327" t="s">
        <v>494</v>
      </c>
      <c r="E1327" s="1">
        <v>1644814688.40587</v>
      </c>
      <c r="F1327">
        <v>47.185511017152599</v>
      </c>
      <c r="G1327" t="s">
        <v>462</v>
      </c>
    </row>
    <row r="1328" spans="1:7" x14ac:dyDescent="0.3">
      <c r="A1328">
        <v>1326</v>
      </c>
      <c r="B1328">
        <v>2022</v>
      </c>
      <c r="C1328">
        <v>4</v>
      </c>
      <c r="D1328" t="s">
        <v>461</v>
      </c>
      <c r="E1328" s="1">
        <v>6656579793.6365604</v>
      </c>
      <c r="F1328">
        <v>104.93171101878301</v>
      </c>
      <c r="G1328" t="s">
        <v>462</v>
      </c>
    </row>
    <row r="1329" spans="1:7" x14ac:dyDescent="0.3">
      <c r="A1329">
        <v>1327</v>
      </c>
      <c r="B1329">
        <v>2022</v>
      </c>
      <c r="C1329">
        <v>4</v>
      </c>
      <c r="D1329" t="s">
        <v>463</v>
      </c>
      <c r="E1329" s="1">
        <v>22453044741.655602</v>
      </c>
      <c r="F1329">
        <v>124.943467375645</v>
      </c>
      <c r="G1329" t="s">
        <v>462</v>
      </c>
    </row>
    <row r="1330" spans="1:7" x14ac:dyDescent="0.3">
      <c r="A1330">
        <v>1328</v>
      </c>
      <c r="B1330">
        <v>2022</v>
      </c>
      <c r="C1330">
        <v>4</v>
      </c>
      <c r="D1330" t="s">
        <v>464</v>
      </c>
      <c r="E1330" s="1">
        <v>3355455783.8830199</v>
      </c>
      <c r="F1330">
        <v>59.858003443952001</v>
      </c>
      <c r="G1330" t="s">
        <v>462</v>
      </c>
    </row>
    <row r="1331" spans="1:7" x14ac:dyDescent="0.3">
      <c r="A1331">
        <v>1329</v>
      </c>
      <c r="B1331">
        <v>2022</v>
      </c>
      <c r="C1331">
        <v>4</v>
      </c>
      <c r="D1331" t="s">
        <v>465</v>
      </c>
      <c r="E1331" s="1">
        <v>27218095239.4039</v>
      </c>
      <c r="F1331">
        <v>92.556056584093</v>
      </c>
      <c r="G1331" t="s">
        <v>462</v>
      </c>
    </row>
    <row r="1332" spans="1:7" x14ac:dyDescent="0.3">
      <c r="A1332">
        <v>1330</v>
      </c>
      <c r="B1332">
        <v>2022</v>
      </c>
      <c r="C1332">
        <v>4</v>
      </c>
      <c r="D1332" t="s">
        <v>466</v>
      </c>
      <c r="E1332" s="1">
        <v>29429244026.125599</v>
      </c>
      <c r="F1332">
        <v>86.238699192564695</v>
      </c>
      <c r="G1332" t="s">
        <v>462</v>
      </c>
    </row>
    <row r="1333" spans="1:7" x14ac:dyDescent="0.3">
      <c r="A1333">
        <v>1331</v>
      </c>
      <c r="B1333">
        <v>2022</v>
      </c>
      <c r="C1333">
        <v>4</v>
      </c>
      <c r="D1333" t="s">
        <v>467</v>
      </c>
      <c r="E1333" s="1">
        <v>25314563230.447399</v>
      </c>
      <c r="F1333">
        <v>100.325874087671</v>
      </c>
      <c r="G1333" t="s">
        <v>462</v>
      </c>
    </row>
    <row r="1334" spans="1:7" x14ac:dyDescent="0.3">
      <c r="A1334">
        <v>1332</v>
      </c>
      <c r="B1334">
        <v>2022</v>
      </c>
      <c r="C1334">
        <v>4</v>
      </c>
      <c r="D1334" t="s">
        <v>468</v>
      </c>
      <c r="E1334" s="1">
        <v>2269416535.0559802</v>
      </c>
      <c r="F1334">
        <v>118.35879187350901</v>
      </c>
      <c r="G1334" t="s">
        <v>462</v>
      </c>
    </row>
    <row r="1335" spans="1:7" x14ac:dyDescent="0.3">
      <c r="A1335">
        <v>1333</v>
      </c>
      <c r="B1335">
        <v>2022</v>
      </c>
      <c r="C1335">
        <v>4</v>
      </c>
      <c r="D1335" t="s">
        <v>469</v>
      </c>
      <c r="E1335" s="1">
        <v>8215352275.2908001</v>
      </c>
      <c r="F1335">
        <v>56.796637314905297</v>
      </c>
      <c r="G1335" t="s">
        <v>462</v>
      </c>
    </row>
    <row r="1336" spans="1:7" x14ac:dyDescent="0.3">
      <c r="A1336">
        <v>1334</v>
      </c>
      <c r="B1336">
        <v>2022</v>
      </c>
      <c r="C1336">
        <v>4</v>
      </c>
      <c r="D1336" t="s">
        <v>470</v>
      </c>
      <c r="E1336" s="1">
        <v>1891682421.3991001</v>
      </c>
      <c r="F1336">
        <v>93.699020894551197</v>
      </c>
      <c r="G1336" t="s">
        <v>462</v>
      </c>
    </row>
    <row r="1337" spans="1:7" x14ac:dyDescent="0.3">
      <c r="A1337">
        <v>1335</v>
      </c>
      <c r="B1337">
        <v>2022</v>
      </c>
      <c r="C1337">
        <v>4</v>
      </c>
      <c r="D1337" t="s">
        <v>471</v>
      </c>
      <c r="E1337" s="1">
        <v>1274623984.5311</v>
      </c>
      <c r="F1337">
        <v>67.658008582894595</v>
      </c>
      <c r="G1337" t="s">
        <v>462</v>
      </c>
    </row>
    <row r="1338" spans="1:7" x14ac:dyDescent="0.3">
      <c r="A1338">
        <v>1336</v>
      </c>
      <c r="B1338">
        <v>2022</v>
      </c>
      <c r="C1338">
        <v>4</v>
      </c>
      <c r="D1338" t="s">
        <v>472</v>
      </c>
      <c r="E1338" s="1">
        <v>1292373019.9695799</v>
      </c>
      <c r="F1338">
        <v>95.824921924229997</v>
      </c>
      <c r="G1338" t="s">
        <v>462</v>
      </c>
    </row>
    <row r="1339" spans="1:7" x14ac:dyDescent="0.3">
      <c r="A1339">
        <v>1337</v>
      </c>
      <c r="B1339">
        <v>2022</v>
      </c>
      <c r="C1339">
        <v>4</v>
      </c>
      <c r="D1339" t="s">
        <v>473</v>
      </c>
      <c r="E1339" s="1">
        <v>519932261.79277802</v>
      </c>
      <c r="F1339">
        <v>89.632880966543595</v>
      </c>
      <c r="G1339" t="s">
        <v>462</v>
      </c>
    </row>
    <row r="1340" spans="1:7" x14ac:dyDescent="0.3">
      <c r="A1340">
        <v>1338</v>
      </c>
      <c r="B1340">
        <v>2022</v>
      </c>
      <c r="C1340">
        <v>4</v>
      </c>
      <c r="D1340" t="s">
        <v>474</v>
      </c>
      <c r="E1340" s="1">
        <v>676923699.23607099</v>
      </c>
      <c r="F1340">
        <v>97.114413025478498</v>
      </c>
      <c r="G1340" t="s">
        <v>462</v>
      </c>
    </row>
    <row r="1341" spans="1:7" x14ac:dyDescent="0.3">
      <c r="A1341">
        <v>1339</v>
      </c>
      <c r="B1341">
        <v>2022</v>
      </c>
      <c r="C1341">
        <v>4</v>
      </c>
      <c r="D1341" t="s">
        <v>475</v>
      </c>
      <c r="E1341" s="1">
        <v>18040480032.521301</v>
      </c>
      <c r="F1341">
        <v>84.672862885555404</v>
      </c>
      <c r="G1341" t="s">
        <v>462</v>
      </c>
    </row>
    <row r="1342" spans="1:7" x14ac:dyDescent="0.3">
      <c r="A1342">
        <v>1340</v>
      </c>
      <c r="B1342">
        <v>2022</v>
      </c>
      <c r="C1342">
        <v>4</v>
      </c>
      <c r="D1342" t="s">
        <v>476</v>
      </c>
      <c r="E1342" s="1">
        <v>18521642702.305599</v>
      </c>
      <c r="F1342">
        <v>35.283339326924199</v>
      </c>
      <c r="G1342" t="s">
        <v>462</v>
      </c>
    </row>
    <row r="1343" spans="1:7" x14ac:dyDescent="0.3">
      <c r="A1343">
        <v>1341</v>
      </c>
      <c r="B1343">
        <v>2022</v>
      </c>
      <c r="C1343">
        <v>4</v>
      </c>
      <c r="D1343" t="s">
        <v>477</v>
      </c>
      <c r="E1343" s="1">
        <v>2249615854.0671401</v>
      </c>
      <c r="F1343">
        <v>103.311393508614</v>
      </c>
      <c r="G1343" t="s">
        <v>462</v>
      </c>
    </row>
    <row r="1344" spans="1:7" x14ac:dyDescent="0.3">
      <c r="A1344">
        <v>1342</v>
      </c>
      <c r="B1344">
        <v>2022</v>
      </c>
      <c r="C1344">
        <v>4</v>
      </c>
      <c r="D1344" t="s">
        <v>479</v>
      </c>
      <c r="E1344" s="1">
        <v>1243396803.7176001</v>
      </c>
      <c r="F1344">
        <v>136.43787669126499</v>
      </c>
      <c r="G1344" t="s">
        <v>462</v>
      </c>
    </row>
    <row r="1345" spans="1:7" x14ac:dyDescent="0.3">
      <c r="A1345">
        <v>1343</v>
      </c>
      <c r="B1345">
        <v>2022</v>
      </c>
      <c r="C1345">
        <v>4</v>
      </c>
      <c r="D1345" t="s">
        <v>480</v>
      </c>
      <c r="E1345" s="1">
        <v>451818671.09306198</v>
      </c>
      <c r="F1345">
        <v>146.00036493882001</v>
      </c>
      <c r="G1345" t="s">
        <v>462</v>
      </c>
    </row>
    <row r="1346" spans="1:7" x14ac:dyDescent="0.3">
      <c r="A1346">
        <v>1344</v>
      </c>
      <c r="B1346">
        <v>2022</v>
      </c>
      <c r="C1346">
        <v>4</v>
      </c>
      <c r="D1346" t="s">
        <v>482</v>
      </c>
      <c r="E1346" s="1">
        <v>269695495.99606502</v>
      </c>
      <c r="F1346">
        <v>143.25675095053899</v>
      </c>
      <c r="G1346" t="s">
        <v>462</v>
      </c>
    </row>
    <row r="1347" spans="1:7" x14ac:dyDescent="0.3">
      <c r="A1347">
        <v>1345</v>
      </c>
      <c r="B1347">
        <v>2022</v>
      </c>
      <c r="C1347">
        <v>4</v>
      </c>
      <c r="D1347" t="s">
        <v>484</v>
      </c>
      <c r="E1347" s="1">
        <v>29390706878.122398</v>
      </c>
      <c r="F1347">
        <v>73.1735692354154</v>
      </c>
      <c r="G1347" t="s">
        <v>462</v>
      </c>
    </row>
    <row r="1348" spans="1:7" x14ac:dyDescent="0.3">
      <c r="A1348">
        <v>1346</v>
      </c>
      <c r="B1348">
        <v>2022</v>
      </c>
      <c r="C1348">
        <v>4</v>
      </c>
      <c r="D1348" t="s">
        <v>486</v>
      </c>
      <c r="E1348" s="1">
        <v>3019664936.98875</v>
      </c>
      <c r="F1348">
        <v>115.530215026972</v>
      </c>
      <c r="G1348" t="s">
        <v>462</v>
      </c>
    </row>
    <row r="1349" spans="1:7" x14ac:dyDescent="0.3">
      <c r="A1349">
        <v>1347</v>
      </c>
      <c r="B1349">
        <v>2022</v>
      </c>
      <c r="C1349">
        <v>4</v>
      </c>
      <c r="D1349" t="s">
        <v>488</v>
      </c>
      <c r="E1349" s="1">
        <v>2351507817.33464</v>
      </c>
      <c r="F1349">
        <v>80.016493792826594</v>
      </c>
      <c r="G1349" t="s">
        <v>462</v>
      </c>
    </row>
    <row r="1350" spans="1:7" x14ac:dyDescent="0.3">
      <c r="A1350">
        <v>1348</v>
      </c>
      <c r="B1350">
        <v>2022</v>
      </c>
      <c r="C1350">
        <v>4</v>
      </c>
      <c r="D1350" t="s">
        <v>490</v>
      </c>
      <c r="E1350" s="1">
        <v>1089984379.1817701</v>
      </c>
      <c r="F1350">
        <v>80.421627306816205</v>
      </c>
      <c r="G1350" t="s">
        <v>462</v>
      </c>
    </row>
    <row r="1351" spans="1:7" x14ac:dyDescent="0.3">
      <c r="A1351">
        <v>1349</v>
      </c>
      <c r="B1351">
        <v>2022</v>
      </c>
      <c r="C1351">
        <v>4</v>
      </c>
      <c r="D1351" t="s">
        <v>492</v>
      </c>
      <c r="E1351" s="1">
        <v>1251699218.10427</v>
      </c>
      <c r="F1351">
        <v>102.00300962352399</v>
      </c>
      <c r="G1351" t="s">
        <v>462</v>
      </c>
    </row>
    <row r="1352" spans="1:7" x14ac:dyDescent="0.3">
      <c r="A1352">
        <v>1350</v>
      </c>
      <c r="B1352">
        <v>2022</v>
      </c>
      <c r="C1352">
        <v>4</v>
      </c>
      <c r="D1352" t="s">
        <v>493</v>
      </c>
      <c r="E1352" s="1">
        <v>484114621.14210999</v>
      </c>
      <c r="F1352">
        <v>102.327545643818</v>
      </c>
      <c r="G1352" t="s">
        <v>462</v>
      </c>
    </row>
    <row r="1353" spans="1:7" x14ac:dyDescent="0.3">
      <c r="A1353">
        <v>1351</v>
      </c>
      <c r="B1353">
        <v>2022</v>
      </c>
      <c r="C1353">
        <v>4</v>
      </c>
      <c r="D1353" t="s">
        <v>494</v>
      </c>
      <c r="E1353" s="1">
        <v>1644814688.40587</v>
      </c>
      <c r="F1353">
        <v>130.82034775352301</v>
      </c>
      <c r="G1353" t="s">
        <v>462</v>
      </c>
    </row>
    <row r="1354" spans="1:7" x14ac:dyDescent="0.3">
      <c r="A1354">
        <v>1352</v>
      </c>
      <c r="B1354">
        <v>2022</v>
      </c>
      <c r="C1354">
        <v>5</v>
      </c>
      <c r="D1354" t="s">
        <v>461</v>
      </c>
      <c r="E1354" s="1">
        <v>6656579793.6365604</v>
      </c>
      <c r="F1354">
        <v>29.531375800660498</v>
      </c>
      <c r="G1354" t="s">
        <v>462</v>
      </c>
    </row>
    <row r="1355" spans="1:7" x14ac:dyDescent="0.3">
      <c r="A1355">
        <v>1353</v>
      </c>
      <c r="B1355">
        <v>2022</v>
      </c>
      <c r="C1355">
        <v>5</v>
      </c>
      <c r="D1355" t="s">
        <v>463</v>
      </c>
      <c r="E1355" s="1">
        <v>22453044741.655602</v>
      </c>
      <c r="F1355">
        <v>34.169559894286202</v>
      </c>
      <c r="G1355" t="s">
        <v>462</v>
      </c>
    </row>
    <row r="1356" spans="1:7" x14ac:dyDescent="0.3">
      <c r="A1356">
        <v>1354</v>
      </c>
      <c r="B1356">
        <v>2022</v>
      </c>
      <c r="C1356">
        <v>5</v>
      </c>
      <c r="D1356" t="s">
        <v>464</v>
      </c>
      <c r="E1356" s="1">
        <v>3355455783.8830199</v>
      </c>
      <c r="F1356">
        <v>23.4875780154001</v>
      </c>
      <c r="G1356" t="s">
        <v>462</v>
      </c>
    </row>
    <row r="1357" spans="1:7" x14ac:dyDescent="0.3">
      <c r="A1357">
        <v>1355</v>
      </c>
      <c r="B1357">
        <v>2022</v>
      </c>
      <c r="C1357">
        <v>5</v>
      </c>
      <c r="D1357" t="s">
        <v>465</v>
      </c>
      <c r="E1357" s="1">
        <v>27218095239.4039</v>
      </c>
      <c r="F1357">
        <v>28.330973292304702</v>
      </c>
      <c r="G1357" t="s">
        <v>462</v>
      </c>
    </row>
    <row r="1358" spans="1:7" x14ac:dyDescent="0.3">
      <c r="A1358">
        <v>1356</v>
      </c>
      <c r="B1358">
        <v>2022</v>
      </c>
      <c r="C1358">
        <v>5</v>
      </c>
      <c r="D1358" t="s">
        <v>466</v>
      </c>
      <c r="E1358" s="1">
        <v>29429244026.125599</v>
      </c>
      <c r="F1358">
        <v>21.646980665351698</v>
      </c>
      <c r="G1358" t="s">
        <v>462</v>
      </c>
    </row>
    <row r="1359" spans="1:7" x14ac:dyDescent="0.3">
      <c r="A1359">
        <v>1357</v>
      </c>
      <c r="B1359">
        <v>2022</v>
      </c>
      <c r="C1359">
        <v>5</v>
      </c>
      <c r="D1359" t="s">
        <v>467</v>
      </c>
      <c r="E1359" s="1">
        <v>25314563230.447399</v>
      </c>
      <c r="F1359">
        <v>36.0810217727091</v>
      </c>
      <c r="G1359" t="s">
        <v>462</v>
      </c>
    </row>
    <row r="1360" spans="1:7" x14ac:dyDescent="0.3">
      <c r="A1360">
        <v>1358</v>
      </c>
      <c r="B1360">
        <v>2022</v>
      </c>
      <c r="C1360">
        <v>5</v>
      </c>
      <c r="D1360" t="s">
        <v>468</v>
      </c>
      <c r="E1360" s="1">
        <v>2269416535.0559802</v>
      </c>
      <c r="F1360">
        <v>32.823951822406798</v>
      </c>
      <c r="G1360" t="s">
        <v>462</v>
      </c>
    </row>
    <row r="1361" spans="1:7" x14ac:dyDescent="0.3">
      <c r="A1361">
        <v>1359</v>
      </c>
      <c r="B1361">
        <v>2022</v>
      </c>
      <c r="C1361">
        <v>5</v>
      </c>
      <c r="D1361" t="s">
        <v>469</v>
      </c>
      <c r="E1361" s="1">
        <v>8215352275.2908001</v>
      </c>
      <c r="F1361">
        <v>30.284814716417198</v>
      </c>
      <c r="G1361" t="s">
        <v>462</v>
      </c>
    </row>
    <row r="1362" spans="1:7" x14ac:dyDescent="0.3">
      <c r="A1362">
        <v>1360</v>
      </c>
      <c r="B1362">
        <v>2022</v>
      </c>
      <c r="C1362">
        <v>5</v>
      </c>
      <c r="D1362" t="s">
        <v>470</v>
      </c>
      <c r="E1362" s="1">
        <v>1891682421.3991001</v>
      </c>
      <c r="F1362">
        <v>17.757221219109301</v>
      </c>
      <c r="G1362" t="s">
        <v>462</v>
      </c>
    </row>
    <row r="1363" spans="1:7" x14ac:dyDescent="0.3">
      <c r="A1363">
        <v>1361</v>
      </c>
      <c r="B1363">
        <v>2022</v>
      </c>
      <c r="C1363">
        <v>5</v>
      </c>
      <c r="D1363" t="s">
        <v>471</v>
      </c>
      <c r="E1363" s="1">
        <v>1274623984.5311</v>
      </c>
      <c r="F1363">
        <v>19.140485624740901</v>
      </c>
      <c r="G1363" t="s">
        <v>462</v>
      </c>
    </row>
    <row r="1364" spans="1:7" x14ac:dyDescent="0.3">
      <c r="A1364">
        <v>1362</v>
      </c>
      <c r="B1364">
        <v>2022</v>
      </c>
      <c r="C1364">
        <v>5</v>
      </c>
      <c r="D1364" t="s">
        <v>472</v>
      </c>
      <c r="E1364" s="1">
        <v>1292373019.9695799</v>
      </c>
      <c r="F1364">
        <v>20.9521616124036</v>
      </c>
      <c r="G1364" t="s">
        <v>462</v>
      </c>
    </row>
    <row r="1365" spans="1:7" x14ac:dyDescent="0.3">
      <c r="A1365">
        <v>1363</v>
      </c>
      <c r="B1365">
        <v>2022</v>
      </c>
      <c r="C1365">
        <v>5</v>
      </c>
      <c r="D1365" t="s">
        <v>473</v>
      </c>
      <c r="E1365" s="1">
        <v>519932261.79277802</v>
      </c>
      <c r="F1365">
        <v>33.157170566354999</v>
      </c>
      <c r="G1365" t="s">
        <v>462</v>
      </c>
    </row>
    <row r="1366" spans="1:7" x14ac:dyDescent="0.3">
      <c r="A1366">
        <v>1364</v>
      </c>
      <c r="B1366">
        <v>2022</v>
      </c>
      <c r="C1366">
        <v>5</v>
      </c>
      <c r="D1366" t="s">
        <v>474</v>
      </c>
      <c r="E1366" s="1">
        <v>676923699.23607099</v>
      </c>
      <c r="F1366">
        <v>40.950854077452199</v>
      </c>
      <c r="G1366" t="s">
        <v>462</v>
      </c>
    </row>
    <row r="1367" spans="1:7" x14ac:dyDescent="0.3">
      <c r="A1367">
        <v>1365</v>
      </c>
      <c r="B1367">
        <v>2022</v>
      </c>
      <c r="C1367">
        <v>5</v>
      </c>
      <c r="D1367" t="s">
        <v>475</v>
      </c>
      <c r="E1367" s="1">
        <v>18040480032.521301</v>
      </c>
      <c r="F1367">
        <v>11.754703953687301</v>
      </c>
      <c r="G1367" t="s">
        <v>462</v>
      </c>
    </row>
    <row r="1368" spans="1:7" x14ac:dyDescent="0.3">
      <c r="A1368">
        <v>1366</v>
      </c>
      <c r="B1368">
        <v>2022</v>
      </c>
      <c r="C1368">
        <v>5</v>
      </c>
      <c r="D1368" t="s">
        <v>476</v>
      </c>
      <c r="E1368" s="1">
        <v>18521642702.305599</v>
      </c>
      <c r="F1368">
        <v>11.3062939195468</v>
      </c>
      <c r="G1368" t="s">
        <v>462</v>
      </c>
    </row>
    <row r="1369" spans="1:7" x14ac:dyDescent="0.3">
      <c r="A1369">
        <v>1367</v>
      </c>
      <c r="B1369">
        <v>2022</v>
      </c>
      <c r="C1369">
        <v>5</v>
      </c>
      <c r="D1369" t="s">
        <v>477</v>
      </c>
      <c r="E1369" s="1">
        <v>2249615854.0671401</v>
      </c>
      <c r="F1369">
        <v>21.5341237313263</v>
      </c>
      <c r="G1369" t="s">
        <v>462</v>
      </c>
    </row>
    <row r="1370" spans="1:7" x14ac:dyDescent="0.3">
      <c r="A1370">
        <v>1368</v>
      </c>
      <c r="B1370">
        <v>2022</v>
      </c>
      <c r="C1370">
        <v>5</v>
      </c>
      <c r="D1370" t="s">
        <v>479</v>
      </c>
      <c r="E1370" s="1">
        <v>1243396803.7176001</v>
      </c>
      <c r="F1370">
        <v>43.124955695777899</v>
      </c>
      <c r="G1370" t="s">
        <v>462</v>
      </c>
    </row>
    <row r="1371" spans="1:7" x14ac:dyDescent="0.3">
      <c r="A1371">
        <v>1369</v>
      </c>
      <c r="B1371">
        <v>2022</v>
      </c>
      <c r="C1371">
        <v>5</v>
      </c>
      <c r="D1371" t="s">
        <v>480</v>
      </c>
      <c r="E1371" s="1">
        <v>451818671.09306198</v>
      </c>
      <c r="F1371">
        <v>59.110205633683698</v>
      </c>
      <c r="G1371" t="s">
        <v>462</v>
      </c>
    </row>
    <row r="1372" spans="1:7" x14ac:dyDescent="0.3">
      <c r="A1372">
        <v>1370</v>
      </c>
      <c r="B1372">
        <v>2022</v>
      </c>
      <c r="C1372">
        <v>5</v>
      </c>
      <c r="D1372" t="s">
        <v>482</v>
      </c>
      <c r="E1372" s="1">
        <v>269695495.99606502</v>
      </c>
      <c r="F1372">
        <v>52.146184720418198</v>
      </c>
      <c r="G1372" t="s">
        <v>462</v>
      </c>
    </row>
    <row r="1373" spans="1:7" x14ac:dyDescent="0.3">
      <c r="A1373">
        <v>1371</v>
      </c>
      <c r="B1373">
        <v>2022</v>
      </c>
      <c r="C1373">
        <v>5</v>
      </c>
      <c r="D1373" t="s">
        <v>484</v>
      </c>
      <c r="E1373" s="1">
        <v>29390706878.122398</v>
      </c>
      <c r="F1373">
        <v>13.5633410631281</v>
      </c>
      <c r="G1373" t="s">
        <v>462</v>
      </c>
    </row>
    <row r="1374" spans="1:7" x14ac:dyDescent="0.3">
      <c r="A1374">
        <v>1372</v>
      </c>
      <c r="B1374">
        <v>2022</v>
      </c>
      <c r="C1374">
        <v>5</v>
      </c>
      <c r="D1374" t="s">
        <v>486</v>
      </c>
      <c r="E1374" s="1">
        <v>3019664936.98875</v>
      </c>
      <c r="F1374">
        <v>44.821525124877098</v>
      </c>
      <c r="G1374" t="s">
        <v>462</v>
      </c>
    </row>
    <row r="1375" spans="1:7" x14ac:dyDescent="0.3">
      <c r="A1375">
        <v>1373</v>
      </c>
      <c r="B1375">
        <v>2022</v>
      </c>
      <c r="C1375">
        <v>5</v>
      </c>
      <c r="D1375" t="s">
        <v>488</v>
      </c>
      <c r="E1375" s="1">
        <v>2351507817.33464</v>
      </c>
      <c r="F1375">
        <v>49.282441410249199</v>
      </c>
      <c r="G1375" t="s">
        <v>462</v>
      </c>
    </row>
    <row r="1376" spans="1:7" x14ac:dyDescent="0.3">
      <c r="A1376">
        <v>1374</v>
      </c>
      <c r="B1376">
        <v>2022</v>
      </c>
      <c r="C1376">
        <v>5</v>
      </c>
      <c r="D1376" t="s">
        <v>490</v>
      </c>
      <c r="E1376" s="1">
        <v>1089984379.1817701</v>
      </c>
      <c r="F1376">
        <v>43.688502304027999</v>
      </c>
      <c r="G1376" t="s">
        <v>462</v>
      </c>
    </row>
    <row r="1377" spans="1:7" x14ac:dyDescent="0.3">
      <c r="A1377">
        <v>1375</v>
      </c>
      <c r="B1377">
        <v>2022</v>
      </c>
      <c r="C1377">
        <v>5</v>
      </c>
      <c r="D1377" t="s">
        <v>492</v>
      </c>
      <c r="E1377" s="1">
        <v>1251699218.10427</v>
      </c>
      <c r="F1377">
        <v>58.264573582799699</v>
      </c>
      <c r="G1377" t="s">
        <v>462</v>
      </c>
    </row>
    <row r="1378" spans="1:7" x14ac:dyDescent="0.3">
      <c r="A1378">
        <v>1376</v>
      </c>
      <c r="B1378">
        <v>2022</v>
      </c>
      <c r="C1378">
        <v>5</v>
      </c>
      <c r="D1378" t="s">
        <v>493</v>
      </c>
      <c r="E1378" s="1">
        <v>484114621.14210999</v>
      </c>
      <c r="F1378">
        <v>50.733739344787402</v>
      </c>
      <c r="G1378" t="s">
        <v>462</v>
      </c>
    </row>
    <row r="1379" spans="1:7" x14ac:dyDescent="0.3">
      <c r="A1379">
        <v>1377</v>
      </c>
      <c r="B1379">
        <v>2022</v>
      </c>
      <c r="C1379">
        <v>5</v>
      </c>
      <c r="D1379" t="s">
        <v>494</v>
      </c>
      <c r="E1379" s="1">
        <v>1644814688.40587</v>
      </c>
      <c r="F1379">
        <v>47.821155809490797</v>
      </c>
      <c r="G1379" t="s">
        <v>462</v>
      </c>
    </row>
    <row r="1380" spans="1:7" x14ac:dyDescent="0.3">
      <c r="A1380">
        <v>1378</v>
      </c>
      <c r="B1380">
        <v>2022</v>
      </c>
      <c r="C1380">
        <v>6</v>
      </c>
      <c r="D1380" t="s">
        <v>461</v>
      </c>
      <c r="E1380" s="1">
        <v>6656579793.6365604</v>
      </c>
      <c r="F1380">
        <v>0.936373677796556</v>
      </c>
      <c r="G1380" t="s">
        <v>462</v>
      </c>
    </row>
    <row r="1381" spans="1:7" x14ac:dyDescent="0.3">
      <c r="A1381">
        <v>1379</v>
      </c>
      <c r="B1381">
        <v>2022</v>
      </c>
      <c r="C1381">
        <v>6</v>
      </c>
      <c r="D1381" t="s">
        <v>463</v>
      </c>
      <c r="E1381" s="1">
        <v>22453044741.655602</v>
      </c>
      <c r="F1381">
        <v>0.68995992158706099</v>
      </c>
      <c r="G1381" t="s">
        <v>462</v>
      </c>
    </row>
    <row r="1382" spans="1:7" x14ac:dyDescent="0.3">
      <c r="A1382">
        <v>1380</v>
      </c>
      <c r="B1382">
        <v>2022</v>
      </c>
      <c r="C1382">
        <v>6</v>
      </c>
      <c r="D1382" t="s">
        <v>464</v>
      </c>
      <c r="E1382" s="1">
        <v>3355455783.8830199</v>
      </c>
      <c r="F1382">
        <v>0.161272281448539</v>
      </c>
      <c r="G1382" t="s">
        <v>462</v>
      </c>
    </row>
    <row r="1383" spans="1:7" x14ac:dyDescent="0.3">
      <c r="A1383">
        <v>1381</v>
      </c>
      <c r="B1383">
        <v>2022</v>
      </c>
      <c r="C1383">
        <v>6</v>
      </c>
      <c r="D1383" t="s">
        <v>465</v>
      </c>
      <c r="E1383" s="1">
        <v>27218095239.4039</v>
      </c>
      <c r="F1383">
        <v>0.53999271591182896</v>
      </c>
      <c r="G1383" t="s">
        <v>462</v>
      </c>
    </row>
    <row r="1384" spans="1:7" x14ac:dyDescent="0.3">
      <c r="A1384">
        <v>1382</v>
      </c>
      <c r="B1384">
        <v>2022</v>
      </c>
      <c r="C1384">
        <v>6</v>
      </c>
      <c r="D1384" t="s">
        <v>466</v>
      </c>
      <c r="E1384" s="1">
        <v>29429244026.125599</v>
      </c>
      <c r="F1384">
        <v>1.01925190878307</v>
      </c>
      <c r="G1384" t="s">
        <v>462</v>
      </c>
    </row>
    <row r="1385" spans="1:7" x14ac:dyDescent="0.3">
      <c r="A1385">
        <v>1383</v>
      </c>
      <c r="B1385">
        <v>2022</v>
      </c>
      <c r="C1385">
        <v>6</v>
      </c>
      <c r="D1385" t="s">
        <v>467</v>
      </c>
      <c r="E1385" s="1">
        <v>25314563230.447399</v>
      </c>
      <c r="F1385">
        <v>0.74924328583199995</v>
      </c>
      <c r="G1385" t="s">
        <v>462</v>
      </c>
    </row>
    <row r="1386" spans="1:7" x14ac:dyDescent="0.3">
      <c r="A1386">
        <v>1384</v>
      </c>
      <c r="B1386">
        <v>2022</v>
      </c>
      <c r="C1386">
        <v>6</v>
      </c>
      <c r="D1386" t="s">
        <v>468</v>
      </c>
      <c r="E1386" s="1">
        <v>2269416535.0559802</v>
      </c>
      <c r="F1386">
        <v>9.5497853924483493</v>
      </c>
      <c r="G1386" t="s">
        <v>462</v>
      </c>
    </row>
    <row r="1387" spans="1:7" x14ac:dyDescent="0.3">
      <c r="A1387">
        <v>1385</v>
      </c>
      <c r="B1387">
        <v>2022</v>
      </c>
      <c r="C1387">
        <v>6</v>
      </c>
      <c r="D1387" t="s">
        <v>469</v>
      </c>
      <c r="E1387" s="1">
        <v>8215352275.2908001</v>
      </c>
      <c r="F1387">
        <v>7.9253054508787696E-2</v>
      </c>
      <c r="G1387" t="s">
        <v>462</v>
      </c>
    </row>
    <row r="1388" spans="1:7" x14ac:dyDescent="0.3">
      <c r="A1388">
        <v>1386</v>
      </c>
      <c r="B1388">
        <v>2022</v>
      </c>
      <c r="C1388">
        <v>6</v>
      </c>
      <c r="D1388" t="s">
        <v>470</v>
      </c>
      <c r="E1388" s="1">
        <v>1891682421.3991001</v>
      </c>
      <c r="F1388">
        <v>4.2192420046772598</v>
      </c>
      <c r="G1388" t="s">
        <v>462</v>
      </c>
    </row>
    <row r="1389" spans="1:7" x14ac:dyDescent="0.3">
      <c r="A1389">
        <v>1387</v>
      </c>
      <c r="B1389">
        <v>2022</v>
      </c>
      <c r="C1389">
        <v>6</v>
      </c>
      <c r="D1389" t="s">
        <v>471</v>
      </c>
      <c r="E1389" s="1">
        <v>1274623984.5311</v>
      </c>
      <c r="F1389">
        <v>14.876385751253</v>
      </c>
      <c r="G1389" t="s">
        <v>462</v>
      </c>
    </row>
    <row r="1390" spans="1:7" x14ac:dyDescent="0.3">
      <c r="A1390">
        <v>1388</v>
      </c>
      <c r="B1390">
        <v>2022</v>
      </c>
      <c r="C1390">
        <v>6</v>
      </c>
      <c r="D1390" t="s">
        <v>472</v>
      </c>
      <c r="E1390" s="1">
        <v>1292373019.9695799</v>
      </c>
      <c r="F1390">
        <v>9.2068448259425697</v>
      </c>
      <c r="G1390" t="s">
        <v>462</v>
      </c>
    </row>
    <row r="1391" spans="1:7" x14ac:dyDescent="0.3">
      <c r="A1391">
        <v>1389</v>
      </c>
      <c r="B1391">
        <v>2022</v>
      </c>
      <c r="C1391">
        <v>6</v>
      </c>
      <c r="D1391" t="s">
        <v>473</v>
      </c>
      <c r="E1391" s="1">
        <v>519932261.79277802</v>
      </c>
      <c r="F1391">
        <v>21.273724606978501</v>
      </c>
      <c r="G1391" t="s">
        <v>462</v>
      </c>
    </row>
    <row r="1392" spans="1:7" x14ac:dyDescent="0.3">
      <c r="A1392">
        <v>1390</v>
      </c>
      <c r="B1392">
        <v>2022</v>
      </c>
      <c r="C1392">
        <v>6</v>
      </c>
      <c r="D1392" t="s">
        <v>474</v>
      </c>
      <c r="E1392" s="1">
        <v>676923699.23607099</v>
      </c>
      <c r="F1392">
        <v>24.226065080375701</v>
      </c>
      <c r="G1392" t="s">
        <v>462</v>
      </c>
    </row>
    <row r="1393" spans="1:7" x14ac:dyDescent="0.3">
      <c r="A1393">
        <v>1391</v>
      </c>
      <c r="B1393">
        <v>2022</v>
      </c>
      <c r="C1393">
        <v>6</v>
      </c>
      <c r="D1393" t="s">
        <v>475</v>
      </c>
      <c r="E1393" s="1">
        <v>18040480032.521301</v>
      </c>
      <c r="F1393">
        <v>0.243757125830004</v>
      </c>
      <c r="G1393" t="s">
        <v>462</v>
      </c>
    </row>
    <row r="1394" spans="1:7" x14ac:dyDescent="0.3">
      <c r="A1394">
        <v>1392</v>
      </c>
      <c r="B1394">
        <v>2022</v>
      </c>
      <c r="C1394">
        <v>6</v>
      </c>
      <c r="D1394" t="s">
        <v>476</v>
      </c>
      <c r="E1394" s="1">
        <v>18521642702.305599</v>
      </c>
      <c r="F1394">
        <v>0.24396453879767999</v>
      </c>
      <c r="G1394" t="s">
        <v>462</v>
      </c>
    </row>
    <row r="1395" spans="1:7" x14ac:dyDescent="0.3">
      <c r="A1395">
        <v>1393</v>
      </c>
      <c r="B1395">
        <v>2022</v>
      </c>
      <c r="C1395">
        <v>6</v>
      </c>
      <c r="D1395" t="s">
        <v>477</v>
      </c>
      <c r="E1395" s="1">
        <v>2249615854.0671401</v>
      </c>
      <c r="F1395">
        <v>5.5228765476228396</v>
      </c>
      <c r="G1395" t="s">
        <v>462</v>
      </c>
    </row>
    <row r="1396" spans="1:7" x14ac:dyDescent="0.3">
      <c r="A1396">
        <v>1394</v>
      </c>
      <c r="B1396">
        <v>2022</v>
      </c>
      <c r="C1396">
        <v>6</v>
      </c>
      <c r="D1396" t="s">
        <v>479</v>
      </c>
      <c r="E1396" s="1">
        <v>1243396803.7176001</v>
      </c>
      <c r="F1396">
        <v>23.256660552832301</v>
      </c>
      <c r="G1396" t="s">
        <v>462</v>
      </c>
    </row>
    <row r="1397" spans="1:7" x14ac:dyDescent="0.3">
      <c r="A1397">
        <v>1395</v>
      </c>
      <c r="B1397">
        <v>2022</v>
      </c>
      <c r="C1397">
        <v>6</v>
      </c>
      <c r="D1397" t="s">
        <v>480</v>
      </c>
      <c r="E1397" s="1">
        <v>451818671.09306198</v>
      </c>
      <c r="F1397">
        <v>29.7244118113985</v>
      </c>
      <c r="G1397" t="s">
        <v>462</v>
      </c>
    </row>
    <row r="1398" spans="1:7" x14ac:dyDescent="0.3">
      <c r="A1398">
        <v>1396</v>
      </c>
      <c r="B1398">
        <v>2022</v>
      </c>
      <c r="C1398">
        <v>6</v>
      </c>
      <c r="D1398" t="s">
        <v>482</v>
      </c>
      <c r="E1398" s="1">
        <v>269695495.99606502</v>
      </c>
      <c r="F1398">
        <v>21.7296585838432</v>
      </c>
      <c r="G1398" t="s">
        <v>462</v>
      </c>
    </row>
    <row r="1399" spans="1:7" x14ac:dyDescent="0.3">
      <c r="A1399">
        <v>1397</v>
      </c>
      <c r="B1399">
        <v>2022</v>
      </c>
      <c r="C1399">
        <v>6</v>
      </c>
      <c r="D1399" t="s">
        <v>484</v>
      </c>
      <c r="E1399" s="1">
        <v>29390706878.122398</v>
      </c>
      <c r="F1399">
        <v>0.82959124761450498</v>
      </c>
      <c r="G1399" t="s">
        <v>462</v>
      </c>
    </row>
    <row r="1400" spans="1:7" x14ac:dyDescent="0.3">
      <c r="A1400">
        <v>1398</v>
      </c>
      <c r="B1400">
        <v>2022</v>
      </c>
      <c r="C1400">
        <v>6</v>
      </c>
      <c r="D1400" t="s">
        <v>486</v>
      </c>
      <c r="E1400" s="1">
        <v>3019664936.98875</v>
      </c>
      <c r="F1400">
        <v>13.4222733768305</v>
      </c>
      <c r="G1400" t="s">
        <v>462</v>
      </c>
    </row>
    <row r="1401" spans="1:7" x14ac:dyDescent="0.3">
      <c r="A1401">
        <v>1399</v>
      </c>
      <c r="B1401">
        <v>2022</v>
      </c>
      <c r="C1401">
        <v>6</v>
      </c>
      <c r="D1401" t="s">
        <v>488</v>
      </c>
      <c r="E1401" s="1">
        <v>2351507817.33464</v>
      </c>
      <c r="F1401">
        <v>25.629562619609999</v>
      </c>
      <c r="G1401" t="s">
        <v>462</v>
      </c>
    </row>
    <row r="1402" spans="1:7" x14ac:dyDescent="0.3">
      <c r="A1402">
        <v>1400</v>
      </c>
      <c r="B1402">
        <v>2022</v>
      </c>
      <c r="C1402">
        <v>6</v>
      </c>
      <c r="D1402" t="s">
        <v>490</v>
      </c>
      <c r="E1402" s="1">
        <v>1089984379.1817701</v>
      </c>
      <c r="F1402">
        <v>30.349424874214598</v>
      </c>
      <c r="G1402" t="s">
        <v>462</v>
      </c>
    </row>
    <row r="1403" spans="1:7" x14ac:dyDescent="0.3">
      <c r="A1403">
        <v>1401</v>
      </c>
      <c r="B1403">
        <v>2022</v>
      </c>
      <c r="C1403">
        <v>6</v>
      </c>
      <c r="D1403" t="s">
        <v>492</v>
      </c>
      <c r="E1403" s="1">
        <v>1251699218.10427</v>
      </c>
      <c r="F1403">
        <v>44.814661425973902</v>
      </c>
      <c r="G1403" t="s">
        <v>462</v>
      </c>
    </row>
    <row r="1404" spans="1:7" x14ac:dyDescent="0.3">
      <c r="A1404">
        <v>1402</v>
      </c>
      <c r="B1404">
        <v>2022</v>
      </c>
      <c r="C1404">
        <v>6</v>
      </c>
      <c r="D1404" t="s">
        <v>493</v>
      </c>
      <c r="E1404" s="1">
        <v>484114621.14210999</v>
      </c>
      <c r="F1404">
        <v>33.875223985173697</v>
      </c>
      <c r="G1404" t="s">
        <v>462</v>
      </c>
    </row>
    <row r="1405" spans="1:7" x14ac:dyDescent="0.3">
      <c r="A1405">
        <v>1403</v>
      </c>
      <c r="B1405">
        <v>2022</v>
      </c>
      <c r="C1405">
        <v>6</v>
      </c>
      <c r="D1405" t="s">
        <v>494</v>
      </c>
      <c r="E1405" s="1">
        <v>1644814688.40587</v>
      </c>
      <c r="F1405">
        <v>25.7938003088519</v>
      </c>
      <c r="G1405" t="s">
        <v>462</v>
      </c>
    </row>
    <row r="1406" spans="1:7" x14ac:dyDescent="0.3">
      <c r="A1406">
        <v>1404</v>
      </c>
      <c r="B1406">
        <v>2022</v>
      </c>
      <c r="C1406">
        <v>7</v>
      </c>
      <c r="D1406" t="s">
        <v>461</v>
      </c>
      <c r="E1406" s="1">
        <v>6656579793.6365604</v>
      </c>
      <c r="F1406">
        <v>4.7208772492525801</v>
      </c>
      <c r="G1406" t="s">
        <v>462</v>
      </c>
    </row>
    <row r="1407" spans="1:7" x14ac:dyDescent="0.3">
      <c r="A1407">
        <v>1405</v>
      </c>
      <c r="B1407">
        <v>2022</v>
      </c>
      <c r="C1407">
        <v>7</v>
      </c>
      <c r="D1407" t="s">
        <v>463</v>
      </c>
      <c r="E1407" s="1">
        <v>22453044741.655602</v>
      </c>
      <c r="F1407">
        <v>6.10568546007541</v>
      </c>
      <c r="G1407" t="s">
        <v>462</v>
      </c>
    </row>
    <row r="1408" spans="1:7" x14ac:dyDescent="0.3">
      <c r="A1408">
        <v>1406</v>
      </c>
      <c r="B1408">
        <v>2022</v>
      </c>
      <c r="C1408">
        <v>7</v>
      </c>
      <c r="D1408" t="s">
        <v>464</v>
      </c>
      <c r="E1408" s="1">
        <v>3355455783.8830199</v>
      </c>
      <c r="F1408">
        <v>3.6246626934081898</v>
      </c>
      <c r="G1408" t="s">
        <v>462</v>
      </c>
    </row>
    <row r="1409" spans="1:7" x14ac:dyDescent="0.3">
      <c r="A1409">
        <v>1407</v>
      </c>
      <c r="B1409">
        <v>2022</v>
      </c>
      <c r="C1409">
        <v>7</v>
      </c>
      <c r="D1409" t="s">
        <v>465</v>
      </c>
      <c r="E1409" s="1">
        <v>27218095239.4039</v>
      </c>
      <c r="F1409">
        <v>2.90148160541702</v>
      </c>
      <c r="G1409" t="s">
        <v>462</v>
      </c>
    </row>
    <row r="1410" spans="1:7" x14ac:dyDescent="0.3">
      <c r="A1410">
        <v>1408</v>
      </c>
      <c r="B1410">
        <v>2022</v>
      </c>
      <c r="C1410">
        <v>7</v>
      </c>
      <c r="D1410" t="s">
        <v>466</v>
      </c>
      <c r="E1410" s="1">
        <v>29429244026.125599</v>
      </c>
      <c r="F1410">
        <v>2.5437698650094598</v>
      </c>
      <c r="G1410" t="s">
        <v>462</v>
      </c>
    </row>
    <row r="1411" spans="1:7" x14ac:dyDescent="0.3">
      <c r="A1411">
        <v>1409</v>
      </c>
      <c r="B1411">
        <v>2022</v>
      </c>
      <c r="C1411">
        <v>7</v>
      </c>
      <c r="D1411" t="s">
        <v>467</v>
      </c>
      <c r="E1411" s="1">
        <v>25314563230.447399</v>
      </c>
      <c r="F1411">
        <v>5.9211432793307104</v>
      </c>
      <c r="G1411" t="s">
        <v>462</v>
      </c>
    </row>
    <row r="1412" spans="1:7" x14ac:dyDescent="0.3">
      <c r="A1412">
        <v>1410</v>
      </c>
      <c r="B1412">
        <v>2022</v>
      </c>
      <c r="C1412">
        <v>7</v>
      </c>
      <c r="D1412" t="s">
        <v>468</v>
      </c>
      <c r="E1412" s="1">
        <v>2269416535.0559802</v>
      </c>
      <c r="F1412">
        <v>18.836469116892399</v>
      </c>
      <c r="G1412" t="s">
        <v>462</v>
      </c>
    </row>
    <row r="1413" spans="1:7" x14ac:dyDescent="0.3">
      <c r="A1413">
        <v>1411</v>
      </c>
      <c r="B1413">
        <v>2022</v>
      </c>
      <c r="C1413">
        <v>7</v>
      </c>
      <c r="D1413" t="s">
        <v>469</v>
      </c>
      <c r="E1413" s="1">
        <v>8215352275.2908001</v>
      </c>
      <c r="F1413">
        <v>4.87214801001672</v>
      </c>
      <c r="G1413" t="s">
        <v>462</v>
      </c>
    </row>
    <row r="1414" spans="1:7" x14ac:dyDescent="0.3">
      <c r="A1414">
        <v>1412</v>
      </c>
      <c r="B1414">
        <v>2022</v>
      </c>
      <c r="C1414">
        <v>7</v>
      </c>
      <c r="D1414" t="s">
        <v>470</v>
      </c>
      <c r="E1414" s="1">
        <v>1891682421.3991001</v>
      </c>
      <c r="F1414">
        <v>10.258891425024601</v>
      </c>
      <c r="G1414" t="s">
        <v>462</v>
      </c>
    </row>
    <row r="1415" spans="1:7" x14ac:dyDescent="0.3">
      <c r="A1415">
        <v>1413</v>
      </c>
      <c r="B1415">
        <v>2022</v>
      </c>
      <c r="C1415">
        <v>7</v>
      </c>
      <c r="D1415" t="s">
        <v>471</v>
      </c>
      <c r="E1415" s="1">
        <v>1274623984.5311</v>
      </c>
      <c r="F1415">
        <v>26.576693778178601</v>
      </c>
      <c r="G1415" t="s">
        <v>462</v>
      </c>
    </row>
    <row r="1416" spans="1:7" x14ac:dyDescent="0.3">
      <c r="A1416">
        <v>1414</v>
      </c>
      <c r="B1416">
        <v>2022</v>
      </c>
      <c r="C1416">
        <v>7</v>
      </c>
      <c r="D1416" t="s">
        <v>472</v>
      </c>
      <c r="E1416" s="1">
        <v>1292373019.9695799</v>
      </c>
      <c r="F1416">
        <v>18.586929965011901</v>
      </c>
      <c r="G1416" t="s">
        <v>462</v>
      </c>
    </row>
    <row r="1417" spans="1:7" x14ac:dyDescent="0.3">
      <c r="A1417">
        <v>1415</v>
      </c>
      <c r="B1417">
        <v>2022</v>
      </c>
      <c r="C1417">
        <v>7</v>
      </c>
      <c r="D1417" t="s">
        <v>473</v>
      </c>
      <c r="E1417" s="1">
        <v>519932261.79277802</v>
      </c>
      <c r="F1417">
        <v>29.778443936268399</v>
      </c>
      <c r="G1417" t="s">
        <v>462</v>
      </c>
    </row>
    <row r="1418" spans="1:7" x14ac:dyDescent="0.3">
      <c r="A1418">
        <v>1416</v>
      </c>
      <c r="B1418">
        <v>2022</v>
      </c>
      <c r="C1418">
        <v>7</v>
      </c>
      <c r="D1418" t="s">
        <v>474</v>
      </c>
      <c r="E1418" s="1">
        <v>676923699.23607099</v>
      </c>
      <c r="F1418">
        <v>33.196629395708399</v>
      </c>
      <c r="G1418" t="s">
        <v>462</v>
      </c>
    </row>
    <row r="1419" spans="1:7" x14ac:dyDescent="0.3">
      <c r="A1419">
        <v>1417</v>
      </c>
      <c r="B1419">
        <v>2022</v>
      </c>
      <c r="C1419">
        <v>7</v>
      </c>
      <c r="D1419" t="s">
        <v>475</v>
      </c>
      <c r="E1419" s="1">
        <v>18040480032.521301</v>
      </c>
      <c r="F1419">
        <v>0.86310979853090997</v>
      </c>
      <c r="G1419" t="s">
        <v>462</v>
      </c>
    </row>
    <row r="1420" spans="1:7" x14ac:dyDescent="0.3">
      <c r="A1420">
        <v>1418</v>
      </c>
      <c r="B1420">
        <v>2022</v>
      </c>
      <c r="C1420">
        <v>7</v>
      </c>
      <c r="D1420" t="s">
        <v>476</v>
      </c>
      <c r="E1420" s="1">
        <v>18521642702.305599</v>
      </c>
      <c r="F1420">
        <v>2.5724057330344201</v>
      </c>
      <c r="G1420" t="s">
        <v>462</v>
      </c>
    </row>
    <row r="1421" spans="1:7" x14ac:dyDescent="0.3">
      <c r="A1421">
        <v>1419</v>
      </c>
      <c r="B1421">
        <v>2022</v>
      </c>
      <c r="C1421">
        <v>7</v>
      </c>
      <c r="D1421" t="s">
        <v>477</v>
      </c>
      <c r="E1421" s="1">
        <v>2249615854.0671401</v>
      </c>
      <c r="F1421">
        <v>13.041861707635601</v>
      </c>
      <c r="G1421" t="s">
        <v>462</v>
      </c>
    </row>
    <row r="1422" spans="1:7" x14ac:dyDescent="0.3">
      <c r="A1422">
        <v>1420</v>
      </c>
      <c r="B1422">
        <v>2022</v>
      </c>
      <c r="C1422">
        <v>7</v>
      </c>
      <c r="D1422" t="s">
        <v>479</v>
      </c>
      <c r="E1422" s="1">
        <v>1243396803.7176001</v>
      </c>
      <c r="F1422">
        <v>42.0698382713244</v>
      </c>
      <c r="G1422" t="s">
        <v>462</v>
      </c>
    </row>
    <row r="1423" spans="1:7" x14ac:dyDescent="0.3">
      <c r="A1423">
        <v>1421</v>
      </c>
      <c r="B1423">
        <v>2022</v>
      </c>
      <c r="C1423">
        <v>7</v>
      </c>
      <c r="D1423" t="s">
        <v>480</v>
      </c>
      <c r="E1423" s="1">
        <v>451818671.09306198</v>
      </c>
      <c r="F1423">
        <v>32.288232770156299</v>
      </c>
      <c r="G1423" t="s">
        <v>462</v>
      </c>
    </row>
    <row r="1424" spans="1:7" x14ac:dyDescent="0.3">
      <c r="A1424">
        <v>1422</v>
      </c>
      <c r="B1424">
        <v>2022</v>
      </c>
      <c r="C1424">
        <v>7</v>
      </c>
      <c r="D1424" t="s">
        <v>482</v>
      </c>
      <c r="E1424" s="1">
        <v>269695495.99606502</v>
      </c>
      <c r="F1424">
        <v>25.494783176402699</v>
      </c>
      <c r="G1424" t="s">
        <v>462</v>
      </c>
    </row>
    <row r="1425" spans="1:7" x14ac:dyDescent="0.3">
      <c r="A1425">
        <v>1423</v>
      </c>
      <c r="B1425">
        <v>2022</v>
      </c>
      <c r="C1425">
        <v>7</v>
      </c>
      <c r="D1425" t="s">
        <v>484</v>
      </c>
      <c r="E1425" s="1">
        <v>29390706878.122398</v>
      </c>
      <c r="F1425">
        <v>3.3527524473181098</v>
      </c>
      <c r="G1425" t="s">
        <v>462</v>
      </c>
    </row>
    <row r="1426" spans="1:7" x14ac:dyDescent="0.3">
      <c r="A1426">
        <v>1424</v>
      </c>
      <c r="B1426">
        <v>2022</v>
      </c>
      <c r="C1426">
        <v>7</v>
      </c>
      <c r="D1426" t="s">
        <v>486</v>
      </c>
      <c r="E1426" s="1">
        <v>3019664936.98875</v>
      </c>
      <c r="F1426">
        <v>16.824972174806401</v>
      </c>
      <c r="G1426" t="s">
        <v>462</v>
      </c>
    </row>
    <row r="1427" spans="1:7" x14ac:dyDescent="0.3">
      <c r="A1427">
        <v>1425</v>
      </c>
      <c r="B1427">
        <v>2022</v>
      </c>
      <c r="C1427">
        <v>7</v>
      </c>
      <c r="D1427" t="s">
        <v>488</v>
      </c>
      <c r="E1427" s="1">
        <v>2351507817.33464</v>
      </c>
      <c r="F1427">
        <v>37.830067529708103</v>
      </c>
      <c r="G1427" t="s">
        <v>462</v>
      </c>
    </row>
    <row r="1428" spans="1:7" x14ac:dyDescent="0.3">
      <c r="A1428">
        <v>1426</v>
      </c>
      <c r="B1428">
        <v>2022</v>
      </c>
      <c r="C1428">
        <v>7</v>
      </c>
      <c r="D1428" t="s">
        <v>490</v>
      </c>
      <c r="E1428" s="1">
        <v>1089984379.1817701</v>
      </c>
      <c r="F1428">
        <v>37.923184360614599</v>
      </c>
      <c r="G1428" t="s">
        <v>462</v>
      </c>
    </row>
    <row r="1429" spans="1:7" x14ac:dyDescent="0.3">
      <c r="A1429">
        <v>1427</v>
      </c>
      <c r="B1429">
        <v>2022</v>
      </c>
      <c r="C1429">
        <v>7</v>
      </c>
      <c r="D1429" t="s">
        <v>492</v>
      </c>
      <c r="E1429" s="1">
        <v>1251699218.10427</v>
      </c>
      <c r="F1429">
        <v>56.155649817355602</v>
      </c>
      <c r="G1429" t="s">
        <v>462</v>
      </c>
    </row>
    <row r="1430" spans="1:7" x14ac:dyDescent="0.3">
      <c r="A1430">
        <v>1428</v>
      </c>
      <c r="B1430">
        <v>2022</v>
      </c>
      <c r="C1430">
        <v>7</v>
      </c>
      <c r="D1430" t="s">
        <v>493</v>
      </c>
      <c r="E1430" s="1">
        <v>484114621.14210999</v>
      </c>
      <c r="F1430">
        <v>46.921912032164201</v>
      </c>
      <c r="G1430" t="s">
        <v>462</v>
      </c>
    </row>
    <row r="1431" spans="1:7" x14ac:dyDescent="0.3">
      <c r="A1431">
        <v>1429</v>
      </c>
      <c r="B1431">
        <v>2022</v>
      </c>
      <c r="C1431">
        <v>7</v>
      </c>
      <c r="D1431" t="s">
        <v>494</v>
      </c>
      <c r="E1431" s="1">
        <v>1644814688.40587</v>
      </c>
      <c r="F1431">
        <v>32.702791509259399</v>
      </c>
      <c r="G1431" t="s">
        <v>462</v>
      </c>
    </row>
    <row r="1432" spans="1:7" x14ac:dyDescent="0.3">
      <c r="A1432">
        <v>1430</v>
      </c>
      <c r="B1432">
        <v>2022</v>
      </c>
      <c r="C1432">
        <v>8</v>
      </c>
      <c r="D1432" t="s">
        <v>461</v>
      </c>
      <c r="E1432" s="1">
        <v>6656579793.6365604</v>
      </c>
      <c r="F1432">
        <v>3.1031210882504099</v>
      </c>
      <c r="G1432" t="s">
        <v>462</v>
      </c>
    </row>
    <row r="1433" spans="1:7" x14ac:dyDescent="0.3">
      <c r="A1433">
        <v>1431</v>
      </c>
      <c r="B1433">
        <v>2022</v>
      </c>
      <c r="C1433">
        <v>8</v>
      </c>
      <c r="D1433" t="s">
        <v>463</v>
      </c>
      <c r="E1433" s="1">
        <v>22453044741.655602</v>
      </c>
      <c r="F1433">
        <v>2.6718211081118701</v>
      </c>
      <c r="G1433" t="s">
        <v>462</v>
      </c>
    </row>
    <row r="1434" spans="1:7" x14ac:dyDescent="0.3">
      <c r="A1434">
        <v>1432</v>
      </c>
      <c r="B1434">
        <v>2022</v>
      </c>
      <c r="C1434">
        <v>8</v>
      </c>
      <c r="D1434" t="s">
        <v>464</v>
      </c>
      <c r="E1434" s="1">
        <v>3355455783.8830199</v>
      </c>
      <c r="F1434">
        <v>1.71118237242486</v>
      </c>
      <c r="G1434" t="s">
        <v>462</v>
      </c>
    </row>
    <row r="1435" spans="1:7" x14ac:dyDescent="0.3">
      <c r="A1435">
        <v>1433</v>
      </c>
      <c r="B1435">
        <v>2022</v>
      </c>
      <c r="C1435">
        <v>8</v>
      </c>
      <c r="D1435" t="s">
        <v>465</v>
      </c>
      <c r="E1435" s="1">
        <v>27218095239.4039</v>
      </c>
      <c r="F1435">
        <v>0.51444588479155795</v>
      </c>
      <c r="G1435" t="s">
        <v>462</v>
      </c>
    </row>
    <row r="1436" spans="1:7" x14ac:dyDescent="0.3">
      <c r="A1436">
        <v>1434</v>
      </c>
      <c r="B1436">
        <v>2022</v>
      </c>
      <c r="C1436">
        <v>8</v>
      </c>
      <c r="D1436" t="s">
        <v>466</v>
      </c>
      <c r="E1436" s="1">
        <v>29429244026.125599</v>
      </c>
      <c r="F1436">
        <v>1.79498339996997</v>
      </c>
      <c r="G1436" t="s">
        <v>462</v>
      </c>
    </row>
    <row r="1437" spans="1:7" x14ac:dyDescent="0.3">
      <c r="A1437">
        <v>1435</v>
      </c>
      <c r="B1437">
        <v>2022</v>
      </c>
      <c r="C1437">
        <v>8</v>
      </c>
      <c r="D1437" t="s">
        <v>467</v>
      </c>
      <c r="E1437" s="1">
        <v>25314563230.447399</v>
      </c>
      <c r="F1437">
        <v>1.4587776436594799</v>
      </c>
      <c r="G1437" t="s">
        <v>462</v>
      </c>
    </row>
    <row r="1438" spans="1:7" x14ac:dyDescent="0.3">
      <c r="A1438">
        <v>1436</v>
      </c>
      <c r="B1438">
        <v>2022</v>
      </c>
      <c r="C1438">
        <v>8</v>
      </c>
      <c r="D1438" t="s">
        <v>468</v>
      </c>
      <c r="E1438" s="1">
        <v>2269416535.0559802</v>
      </c>
      <c r="F1438">
        <v>23.061110264757598</v>
      </c>
      <c r="G1438" t="s">
        <v>462</v>
      </c>
    </row>
    <row r="1439" spans="1:7" x14ac:dyDescent="0.3">
      <c r="A1439">
        <v>1437</v>
      </c>
      <c r="B1439">
        <v>2022</v>
      </c>
      <c r="C1439">
        <v>8</v>
      </c>
      <c r="D1439" t="s">
        <v>469</v>
      </c>
      <c r="E1439" s="1">
        <v>8215352275.2908001</v>
      </c>
      <c r="F1439">
        <v>0</v>
      </c>
      <c r="G1439" t="s">
        <v>462</v>
      </c>
    </row>
    <row r="1440" spans="1:7" x14ac:dyDescent="0.3">
      <c r="A1440">
        <v>1438</v>
      </c>
      <c r="B1440">
        <v>2022</v>
      </c>
      <c r="C1440">
        <v>8</v>
      </c>
      <c r="D1440" t="s">
        <v>470</v>
      </c>
      <c r="E1440" s="1">
        <v>1891682421.3991001</v>
      </c>
      <c r="F1440">
        <v>8.5277853518881805</v>
      </c>
      <c r="G1440" t="s">
        <v>462</v>
      </c>
    </row>
    <row r="1441" spans="1:7" x14ac:dyDescent="0.3">
      <c r="A1441">
        <v>1439</v>
      </c>
      <c r="B1441">
        <v>2022</v>
      </c>
      <c r="C1441">
        <v>8</v>
      </c>
      <c r="D1441" t="s">
        <v>471</v>
      </c>
      <c r="E1441" s="1">
        <v>1274623984.5311</v>
      </c>
      <c r="F1441">
        <v>32.264464514015202</v>
      </c>
      <c r="G1441" t="s">
        <v>462</v>
      </c>
    </row>
    <row r="1442" spans="1:7" x14ac:dyDescent="0.3">
      <c r="A1442">
        <v>1440</v>
      </c>
      <c r="B1442">
        <v>2022</v>
      </c>
      <c r="C1442">
        <v>8</v>
      </c>
      <c r="D1442" t="s">
        <v>472</v>
      </c>
      <c r="E1442" s="1">
        <v>1292373019.9695799</v>
      </c>
      <c r="F1442">
        <v>25.744079494978699</v>
      </c>
      <c r="G1442" t="s">
        <v>462</v>
      </c>
    </row>
    <row r="1443" spans="1:7" x14ac:dyDescent="0.3">
      <c r="A1443">
        <v>1441</v>
      </c>
      <c r="B1443">
        <v>2022</v>
      </c>
      <c r="C1443">
        <v>8</v>
      </c>
      <c r="D1443" t="s">
        <v>473</v>
      </c>
      <c r="E1443" s="1">
        <v>519932261.79277802</v>
      </c>
      <c r="F1443">
        <v>71.677800673455593</v>
      </c>
      <c r="G1443" t="s">
        <v>462</v>
      </c>
    </row>
    <row r="1444" spans="1:7" x14ac:dyDescent="0.3">
      <c r="A1444">
        <v>1442</v>
      </c>
      <c r="B1444">
        <v>2022</v>
      </c>
      <c r="C1444">
        <v>8</v>
      </c>
      <c r="D1444" t="s">
        <v>474</v>
      </c>
      <c r="E1444" s="1">
        <v>676923699.23607099</v>
      </c>
      <c r="F1444">
        <v>81.102463899180293</v>
      </c>
      <c r="G1444" t="s">
        <v>462</v>
      </c>
    </row>
    <row r="1445" spans="1:7" x14ac:dyDescent="0.3">
      <c r="A1445">
        <v>1443</v>
      </c>
      <c r="B1445">
        <v>2022</v>
      </c>
      <c r="C1445">
        <v>8</v>
      </c>
      <c r="D1445" t="s">
        <v>475</v>
      </c>
      <c r="E1445" s="1">
        <v>18040480032.521301</v>
      </c>
      <c r="F1445">
        <v>1.40246172257082</v>
      </c>
      <c r="G1445" t="s">
        <v>462</v>
      </c>
    </row>
    <row r="1446" spans="1:7" x14ac:dyDescent="0.3">
      <c r="A1446">
        <v>1444</v>
      </c>
      <c r="B1446">
        <v>2022</v>
      </c>
      <c r="C1446">
        <v>8</v>
      </c>
      <c r="D1446" t="s">
        <v>476</v>
      </c>
      <c r="E1446" s="1">
        <v>18521642702.305599</v>
      </c>
      <c r="F1446">
        <v>5.25923214548603E-2</v>
      </c>
      <c r="G1446" t="s">
        <v>462</v>
      </c>
    </row>
    <row r="1447" spans="1:7" x14ac:dyDescent="0.3">
      <c r="A1447">
        <v>1445</v>
      </c>
      <c r="B1447">
        <v>2022</v>
      </c>
      <c r="C1447">
        <v>8</v>
      </c>
      <c r="D1447" t="s">
        <v>477</v>
      </c>
      <c r="E1447" s="1">
        <v>2249615854.0671401</v>
      </c>
      <c r="F1447">
        <v>20.868122052086399</v>
      </c>
      <c r="G1447" t="s">
        <v>462</v>
      </c>
    </row>
    <row r="1448" spans="1:7" x14ac:dyDescent="0.3">
      <c r="A1448">
        <v>1446</v>
      </c>
      <c r="B1448">
        <v>2022</v>
      </c>
      <c r="C1448">
        <v>8</v>
      </c>
      <c r="D1448" t="s">
        <v>479</v>
      </c>
      <c r="E1448" s="1">
        <v>1243396803.7176001</v>
      </c>
      <c r="F1448">
        <v>73.195610581304706</v>
      </c>
      <c r="G1448" t="s">
        <v>462</v>
      </c>
    </row>
    <row r="1449" spans="1:7" x14ac:dyDescent="0.3">
      <c r="A1449">
        <v>1447</v>
      </c>
      <c r="B1449">
        <v>2022</v>
      </c>
      <c r="C1449">
        <v>8</v>
      </c>
      <c r="D1449" t="s">
        <v>480</v>
      </c>
      <c r="E1449" s="1">
        <v>451818671.09306198</v>
      </c>
      <c r="F1449">
        <v>56.088447974747602</v>
      </c>
      <c r="G1449" t="s">
        <v>462</v>
      </c>
    </row>
    <row r="1450" spans="1:7" x14ac:dyDescent="0.3">
      <c r="A1450">
        <v>1448</v>
      </c>
      <c r="B1450">
        <v>2022</v>
      </c>
      <c r="C1450">
        <v>8</v>
      </c>
      <c r="D1450" t="s">
        <v>482</v>
      </c>
      <c r="E1450" s="1">
        <v>269695495.99606502</v>
      </c>
      <c r="F1450">
        <v>47.090883667605802</v>
      </c>
      <c r="G1450" t="s">
        <v>462</v>
      </c>
    </row>
    <row r="1451" spans="1:7" x14ac:dyDescent="0.3">
      <c r="A1451">
        <v>1449</v>
      </c>
      <c r="B1451">
        <v>2022</v>
      </c>
      <c r="C1451">
        <v>8</v>
      </c>
      <c r="D1451" t="s">
        <v>484</v>
      </c>
      <c r="E1451" s="1">
        <v>29390706878.122398</v>
      </c>
      <c r="F1451">
        <v>2.9171554743143902</v>
      </c>
      <c r="G1451" t="s">
        <v>462</v>
      </c>
    </row>
    <row r="1452" spans="1:7" x14ac:dyDescent="0.3">
      <c r="A1452">
        <v>1450</v>
      </c>
      <c r="B1452">
        <v>2022</v>
      </c>
      <c r="C1452">
        <v>8</v>
      </c>
      <c r="D1452" t="s">
        <v>486</v>
      </c>
      <c r="E1452" s="1">
        <v>3019664936.98875</v>
      </c>
      <c r="F1452">
        <v>28.4346768883475</v>
      </c>
      <c r="G1452" t="s">
        <v>462</v>
      </c>
    </row>
    <row r="1453" spans="1:7" x14ac:dyDescent="0.3">
      <c r="A1453">
        <v>1451</v>
      </c>
      <c r="B1453">
        <v>2022</v>
      </c>
      <c r="C1453">
        <v>8</v>
      </c>
      <c r="D1453" t="s">
        <v>488</v>
      </c>
      <c r="E1453" s="1">
        <v>2351507817.33464</v>
      </c>
      <c r="F1453">
        <v>73.054608803006204</v>
      </c>
      <c r="G1453" t="s">
        <v>462</v>
      </c>
    </row>
    <row r="1454" spans="1:7" x14ac:dyDescent="0.3">
      <c r="A1454">
        <v>1452</v>
      </c>
      <c r="B1454">
        <v>2022</v>
      </c>
      <c r="C1454">
        <v>8</v>
      </c>
      <c r="D1454" t="s">
        <v>490</v>
      </c>
      <c r="E1454" s="1">
        <v>1089984379.1817701</v>
      </c>
      <c r="F1454">
        <v>96.169456326353</v>
      </c>
      <c r="G1454" t="s">
        <v>462</v>
      </c>
    </row>
    <row r="1455" spans="1:7" x14ac:dyDescent="0.3">
      <c r="A1455">
        <v>1453</v>
      </c>
      <c r="B1455">
        <v>2022</v>
      </c>
      <c r="C1455">
        <v>8</v>
      </c>
      <c r="D1455" t="s">
        <v>492</v>
      </c>
      <c r="E1455" s="1">
        <v>1251699218.10427</v>
      </c>
      <c r="F1455">
        <v>148.08063218503199</v>
      </c>
      <c r="G1455" t="s">
        <v>462</v>
      </c>
    </row>
    <row r="1456" spans="1:7" x14ac:dyDescent="0.3">
      <c r="A1456">
        <v>1454</v>
      </c>
      <c r="B1456">
        <v>2022</v>
      </c>
      <c r="C1456">
        <v>8</v>
      </c>
      <c r="D1456" t="s">
        <v>493</v>
      </c>
      <c r="E1456" s="1">
        <v>484114621.14210999</v>
      </c>
      <c r="F1456">
        <v>115.597320341827</v>
      </c>
      <c r="G1456" t="s">
        <v>462</v>
      </c>
    </row>
    <row r="1457" spans="1:7" x14ac:dyDescent="0.3">
      <c r="A1457">
        <v>1455</v>
      </c>
      <c r="B1457">
        <v>2022</v>
      </c>
      <c r="C1457">
        <v>8</v>
      </c>
      <c r="D1457" t="s">
        <v>494</v>
      </c>
      <c r="E1457" s="1">
        <v>1644814688.40587</v>
      </c>
      <c r="F1457">
        <v>75.499992944989799</v>
      </c>
      <c r="G1457" t="s">
        <v>462</v>
      </c>
    </row>
    <row r="1458" spans="1:7" x14ac:dyDescent="0.3">
      <c r="A1458">
        <v>1456</v>
      </c>
      <c r="B1458">
        <v>2022</v>
      </c>
      <c r="C1458">
        <v>9</v>
      </c>
      <c r="D1458" t="s">
        <v>461</v>
      </c>
      <c r="E1458" s="1">
        <v>6656579793.6365604</v>
      </c>
      <c r="F1458">
        <v>2.5210806589488302</v>
      </c>
      <c r="G1458" t="s">
        <v>462</v>
      </c>
    </row>
    <row r="1459" spans="1:7" x14ac:dyDescent="0.3">
      <c r="A1459">
        <v>1457</v>
      </c>
      <c r="B1459">
        <v>2022</v>
      </c>
      <c r="C1459">
        <v>9</v>
      </c>
      <c r="D1459" t="s">
        <v>463</v>
      </c>
      <c r="E1459" s="1">
        <v>22453044741.655602</v>
      </c>
      <c r="F1459">
        <v>2.2655365363503601</v>
      </c>
      <c r="G1459" t="s">
        <v>462</v>
      </c>
    </row>
    <row r="1460" spans="1:7" x14ac:dyDescent="0.3">
      <c r="A1460">
        <v>1458</v>
      </c>
      <c r="B1460">
        <v>2022</v>
      </c>
      <c r="C1460">
        <v>9</v>
      </c>
      <c r="D1460" t="s">
        <v>464</v>
      </c>
      <c r="E1460" s="1">
        <v>3355455783.8830199</v>
      </c>
      <c r="F1460">
        <v>0.84592710694982898</v>
      </c>
      <c r="G1460" t="s">
        <v>462</v>
      </c>
    </row>
    <row r="1461" spans="1:7" x14ac:dyDescent="0.3">
      <c r="A1461">
        <v>1459</v>
      </c>
      <c r="B1461">
        <v>2022</v>
      </c>
      <c r="C1461">
        <v>9</v>
      </c>
      <c r="D1461" t="s">
        <v>465</v>
      </c>
      <c r="E1461" s="1">
        <v>27218095239.4039</v>
      </c>
      <c r="F1461">
        <v>2.7702744756051101</v>
      </c>
      <c r="G1461" t="s">
        <v>462</v>
      </c>
    </row>
    <row r="1462" spans="1:7" x14ac:dyDescent="0.3">
      <c r="A1462">
        <v>1460</v>
      </c>
      <c r="B1462">
        <v>2022</v>
      </c>
      <c r="C1462">
        <v>9</v>
      </c>
      <c r="D1462" t="s">
        <v>466</v>
      </c>
      <c r="E1462" s="1">
        <v>29429244026.125599</v>
      </c>
      <c r="F1462">
        <v>1.53713110511179</v>
      </c>
      <c r="G1462" t="s">
        <v>462</v>
      </c>
    </row>
    <row r="1463" spans="1:7" x14ac:dyDescent="0.3">
      <c r="A1463">
        <v>1461</v>
      </c>
      <c r="B1463">
        <v>2022</v>
      </c>
      <c r="C1463">
        <v>9</v>
      </c>
      <c r="D1463" t="s">
        <v>467</v>
      </c>
      <c r="E1463" s="1">
        <v>25314563230.447399</v>
      </c>
      <c r="F1463">
        <v>3.6355121234526</v>
      </c>
      <c r="G1463" t="s">
        <v>462</v>
      </c>
    </row>
    <row r="1464" spans="1:7" x14ac:dyDescent="0.3">
      <c r="A1464">
        <v>1462</v>
      </c>
      <c r="B1464">
        <v>2022</v>
      </c>
      <c r="C1464">
        <v>9</v>
      </c>
      <c r="D1464" t="s">
        <v>468</v>
      </c>
      <c r="E1464" s="1">
        <v>2269416535.0559802</v>
      </c>
      <c r="F1464">
        <v>6.5376222200078802</v>
      </c>
      <c r="G1464" t="s">
        <v>462</v>
      </c>
    </row>
    <row r="1465" spans="1:7" x14ac:dyDescent="0.3">
      <c r="A1465">
        <v>1463</v>
      </c>
      <c r="B1465">
        <v>2022</v>
      </c>
      <c r="C1465">
        <v>9</v>
      </c>
      <c r="D1465" t="s">
        <v>469</v>
      </c>
      <c r="E1465" s="1">
        <v>8215352275.2908001</v>
      </c>
      <c r="F1465">
        <v>5.8824767471332304</v>
      </c>
      <c r="G1465" t="s">
        <v>462</v>
      </c>
    </row>
    <row r="1466" spans="1:7" x14ac:dyDescent="0.3">
      <c r="A1466">
        <v>1464</v>
      </c>
      <c r="B1466">
        <v>2022</v>
      </c>
      <c r="C1466">
        <v>9</v>
      </c>
      <c r="D1466" t="s">
        <v>470</v>
      </c>
      <c r="E1466" s="1">
        <v>1891682421.3991001</v>
      </c>
      <c r="F1466">
        <v>1.3712448601871801</v>
      </c>
      <c r="G1466" t="s">
        <v>462</v>
      </c>
    </row>
    <row r="1467" spans="1:7" x14ac:dyDescent="0.3">
      <c r="A1467">
        <v>1465</v>
      </c>
      <c r="B1467">
        <v>2022</v>
      </c>
      <c r="C1467">
        <v>9</v>
      </c>
      <c r="D1467" t="s">
        <v>471</v>
      </c>
      <c r="E1467" s="1">
        <v>1274623984.5311</v>
      </c>
      <c r="F1467">
        <v>15.5651529121971</v>
      </c>
      <c r="G1467" t="s">
        <v>462</v>
      </c>
    </row>
    <row r="1468" spans="1:7" x14ac:dyDescent="0.3">
      <c r="A1468">
        <v>1466</v>
      </c>
      <c r="B1468">
        <v>2022</v>
      </c>
      <c r="C1468">
        <v>9</v>
      </c>
      <c r="D1468" t="s">
        <v>472</v>
      </c>
      <c r="E1468" s="1">
        <v>1292373019.9695799</v>
      </c>
      <c r="F1468">
        <v>10.075156456843199</v>
      </c>
      <c r="G1468" t="s">
        <v>462</v>
      </c>
    </row>
    <row r="1469" spans="1:7" x14ac:dyDescent="0.3">
      <c r="A1469">
        <v>1467</v>
      </c>
      <c r="B1469">
        <v>2022</v>
      </c>
      <c r="C1469">
        <v>9</v>
      </c>
      <c r="D1469" t="s">
        <v>473</v>
      </c>
      <c r="E1469" s="1">
        <v>519932261.79277802</v>
      </c>
      <c r="F1469">
        <v>43.052594261473502</v>
      </c>
      <c r="G1469" t="s">
        <v>462</v>
      </c>
    </row>
    <row r="1470" spans="1:7" x14ac:dyDescent="0.3">
      <c r="A1470">
        <v>1468</v>
      </c>
      <c r="B1470">
        <v>2022</v>
      </c>
      <c r="C1470">
        <v>9</v>
      </c>
      <c r="D1470" t="s">
        <v>474</v>
      </c>
      <c r="E1470" s="1">
        <v>676923699.23607099</v>
      </c>
      <c r="F1470">
        <v>60.2623463347322</v>
      </c>
      <c r="G1470" t="s">
        <v>462</v>
      </c>
    </row>
    <row r="1471" spans="1:7" x14ac:dyDescent="0.3">
      <c r="A1471">
        <v>1469</v>
      </c>
      <c r="B1471">
        <v>2022</v>
      </c>
      <c r="C1471">
        <v>9</v>
      </c>
      <c r="D1471" t="s">
        <v>475</v>
      </c>
      <c r="E1471" s="1">
        <v>18040480032.521301</v>
      </c>
      <c r="F1471">
        <v>1.50015384872881</v>
      </c>
      <c r="G1471" t="s">
        <v>462</v>
      </c>
    </row>
    <row r="1472" spans="1:7" x14ac:dyDescent="0.3">
      <c r="A1472">
        <v>1470</v>
      </c>
      <c r="B1472">
        <v>2022</v>
      </c>
      <c r="C1472">
        <v>9</v>
      </c>
      <c r="D1472" t="s">
        <v>476</v>
      </c>
      <c r="E1472" s="1">
        <v>18521642702.305599</v>
      </c>
      <c r="F1472">
        <v>5.3235387230338702</v>
      </c>
      <c r="G1472" t="s">
        <v>462</v>
      </c>
    </row>
    <row r="1473" spans="1:7" x14ac:dyDescent="0.3">
      <c r="A1473">
        <v>1471</v>
      </c>
      <c r="B1473">
        <v>2022</v>
      </c>
      <c r="C1473">
        <v>9</v>
      </c>
      <c r="D1473" t="s">
        <v>477</v>
      </c>
      <c r="E1473" s="1">
        <v>2249615854.0671401</v>
      </c>
      <c r="F1473">
        <v>8.4558111411613694</v>
      </c>
      <c r="G1473" t="s">
        <v>462</v>
      </c>
    </row>
    <row r="1474" spans="1:7" x14ac:dyDescent="0.3">
      <c r="A1474">
        <v>1472</v>
      </c>
      <c r="B1474">
        <v>2022</v>
      </c>
      <c r="C1474">
        <v>9</v>
      </c>
      <c r="D1474" t="s">
        <v>479</v>
      </c>
      <c r="E1474" s="1">
        <v>1243396803.7176001</v>
      </c>
      <c r="F1474">
        <v>58.101266059626496</v>
      </c>
      <c r="G1474" t="s">
        <v>462</v>
      </c>
    </row>
    <row r="1475" spans="1:7" x14ac:dyDescent="0.3">
      <c r="A1475">
        <v>1473</v>
      </c>
      <c r="B1475">
        <v>2022</v>
      </c>
      <c r="C1475">
        <v>9</v>
      </c>
      <c r="D1475" t="s">
        <v>480</v>
      </c>
      <c r="E1475" s="1">
        <v>451818671.09306198</v>
      </c>
      <c r="F1475">
        <v>54.785123281104902</v>
      </c>
      <c r="G1475" t="s">
        <v>462</v>
      </c>
    </row>
    <row r="1476" spans="1:7" x14ac:dyDescent="0.3">
      <c r="A1476">
        <v>1474</v>
      </c>
      <c r="B1476">
        <v>2022</v>
      </c>
      <c r="C1476">
        <v>9</v>
      </c>
      <c r="D1476" t="s">
        <v>482</v>
      </c>
      <c r="E1476" s="1">
        <v>269695495.99606502</v>
      </c>
      <c r="F1476">
        <v>38.481265977211699</v>
      </c>
      <c r="G1476" t="s">
        <v>462</v>
      </c>
    </row>
    <row r="1477" spans="1:7" x14ac:dyDescent="0.3">
      <c r="A1477">
        <v>1475</v>
      </c>
      <c r="B1477">
        <v>2022</v>
      </c>
      <c r="C1477">
        <v>9</v>
      </c>
      <c r="D1477" t="s">
        <v>484</v>
      </c>
      <c r="E1477" s="1">
        <v>29390706878.122398</v>
      </c>
      <c r="F1477">
        <v>1.04985257282541</v>
      </c>
      <c r="G1477" t="s">
        <v>462</v>
      </c>
    </row>
    <row r="1478" spans="1:7" x14ac:dyDescent="0.3">
      <c r="A1478">
        <v>1476</v>
      </c>
      <c r="B1478">
        <v>2022</v>
      </c>
      <c r="C1478">
        <v>9</v>
      </c>
      <c r="D1478" t="s">
        <v>486</v>
      </c>
      <c r="E1478" s="1">
        <v>3019664936.98875</v>
      </c>
      <c r="F1478">
        <v>11.438705611950599</v>
      </c>
      <c r="G1478" t="s">
        <v>462</v>
      </c>
    </row>
    <row r="1479" spans="1:7" x14ac:dyDescent="0.3">
      <c r="A1479">
        <v>1477</v>
      </c>
      <c r="B1479">
        <v>2022</v>
      </c>
      <c r="C1479">
        <v>9</v>
      </c>
      <c r="D1479" t="s">
        <v>488</v>
      </c>
      <c r="E1479" s="1">
        <v>2351507817.33464</v>
      </c>
      <c r="F1479">
        <v>49.045428898213999</v>
      </c>
      <c r="G1479" t="s">
        <v>462</v>
      </c>
    </row>
    <row r="1480" spans="1:7" x14ac:dyDescent="0.3">
      <c r="A1480">
        <v>1478</v>
      </c>
      <c r="B1480">
        <v>2022</v>
      </c>
      <c r="C1480">
        <v>9</v>
      </c>
      <c r="D1480" t="s">
        <v>490</v>
      </c>
      <c r="E1480" s="1">
        <v>1089984379.1817701</v>
      </c>
      <c r="F1480">
        <v>57.310921542195103</v>
      </c>
      <c r="G1480" t="s">
        <v>462</v>
      </c>
    </row>
    <row r="1481" spans="1:7" x14ac:dyDescent="0.3">
      <c r="A1481">
        <v>1479</v>
      </c>
      <c r="B1481">
        <v>2022</v>
      </c>
      <c r="C1481">
        <v>9</v>
      </c>
      <c r="D1481" t="s">
        <v>492</v>
      </c>
      <c r="E1481" s="1">
        <v>1251699218.10427</v>
      </c>
      <c r="F1481">
        <v>116.309456827189</v>
      </c>
      <c r="G1481" t="s">
        <v>462</v>
      </c>
    </row>
    <row r="1482" spans="1:7" x14ac:dyDescent="0.3">
      <c r="A1482">
        <v>1480</v>
      </c>
      <c r="B1482">
        <v>2022</v>
      </c>
      <c r="C1482">
        <v>9</v>
      </c>
      <c r="D1482" t="s">
        <v>493</v>
      </c>
      <c r="E1482" s="1">
        <v>484114621.14210999</v>
      </c>
      <c r="F1482">
        <v>93.492492850140493</v>
      </c>
      <c r="G1482" t="s">
        <v>462</v>
      </c>
    </row>
    <row r="1483" spans="1:7" x14ac:dyDescent="0.3">
      <c r="A1483">
        <v>1481</v>
      </c>
      <c r="B1483">
        <v>2022</v>
      </c>
      <c r="C1483">
        <v>9</v>
      </c>
      <c r="D1483" t="s">
        <v>494</v>
      </c>
      <c r="E1483" s="1">
        <v>1644814688.40587</v>
      </c>
      <c r="F1483">
        <v>51.5270572357229</v>
      </c>
      <c r="G1483" t="s">
        <v>462</v>
      </c>
    </row>
    <row r="1484" spans="1:7" x14ac:dyDescent="0.3">
      <c r="A1484">
        <v>1482</v>
      </c>
      <c r="B1484">
        <v>2022</v>
      </c>
      <c r="C1484">
        <v>10</v>
      </c>
      <c r="D1484" t="s">
        <v>461</v>
      </c>
      <c r="E1484" s="1">
        <v>6656579793.6365604</v>
      </c>
      <c r="F1484">
        <v>52.027184944776401</v>
      </c>
      <c r="G1484" t="s">
        <v>462</v>
      </c>
    </row>
    <row r="1485" spans="1:7" x14ac:dyDescent="0.3">
      <c r="A1485">
        <v>1483</v>
      </c>
      <c r="B1485">
        <v>2022</v>
      </c>
      <c r="C1485">
        <v>10</v>
      </c>
      <c r="D1485" t="s">
        <v>463</v>
      </c>
      <c r="E1485" s="1">
        <v>22453044741.655602</v>
      </c>
      <c r="F1485">
        <v>37.902515568715302</v>
      </c>
      <c r="G1485" t="s">
        <v>462</v>
      </c>
    </row>
    <row r="1486" spans="1:7" x14ac:dyDescent="0.3">
      <c r="A1486">
        <v>1484</v>
      </c>
      <c r="B1486">
        <v>2022</v>
      </c>
      <c r="C1486">
        <v>10</v>
      </c>
      <c r="D1486" t="s">
        <v>464</v>
      </c>
      <c r="E1486" s="1">
        <v>3355455783.8830199</v>
      </c>
      <c r="F1486">
        <v>38.647917394255501</v>
      </c>
      <c r="G1486" t="s">
        <v>462</v>
      </c>
    </row>
    <row r="1487" spans="1:7" x14ac:dyDescent="0.3">
      <c r="A1487">
        <v>1485</v>
      </c>
      <c r="B1487">
        <v>2022</v>
      </c>
      <c r="C1487">
        <v>10</v>
      </c>
      <c r="D1487" t="s">
        <v>465</v>
      </c>
      <c r="E1487" s="1">
        <v>27218095239.4039</v>
      </c>
      <c r="F1487">
        <v>33.124409595214203</v>
      </c>
      <c r="G1487" t="s">
        <v>462</v>
      </c>
    </row>
    <row r="1488" spans="1:7" x14ac:dyDescent="0.3">
      <c r="A1488">
        <v>1486</v>
      </c>
      <c r="B1488">
        <v>2022</v>
      </c>
      <c r="C1488">
        <v>10</v>
      </c>
      <c r="D1488" t="s">
        <v>466</v>
      </c>
      <c r="E1488" s="1">
        <v>29429244026.125599</v>
      </c>
      <c r="F1488">
        <v>21.164504359777698</v>
      </c>
      <c r="G1488" t="s">
        <v>462</v>
      </c>
    </row>
    <row r="1489" spans="1:7" x14ac:dyDescent="0.3">
      <c r="A1489">
        <v>1487</v>
      </c>
      <c r="B1489">
        <v>2022</v>
      </c>
      <c r="C1489">
        <v>10</v>
      </c>
      <c r="D1489" t="s">
        <v>467</v>
      </c>
      <c r="E1489" s="1">
        <v>25314563230.447399</v>
      </c>
      <c r="F1489">
        <v>18.858138707458998</v>
      </c>
      <c r="G1489" t="s">
        <v>462</v>
      </c>
    </row>
    <row r="1490" spans="1:7" x14ac:dyDescent="0.3">
      <c r="A1490">
        <v>1488</v>
      </c>
      <c r="B1490">
        <v>2022</v>
      </c>
      <c r="C1490">
        <v>10</v>
      </c>
      <c r="D1490" t="s">
        <v>468</v>
      </c>
      <c r="E1490" s="1">
        <v>2269416535.0559802</v>
      </c>
      <c r="F1490">
        <v>38.265931187647901</v>
      </c>
      <c r="G1490" t="s">
        <v>462</v>
      </c>
    </row>
    <row r="1491" spans="1:7" x14ac:dyDescent="0.3">
      <c r="A1491">
        <v>1489</v>
      </c>
      <c r="B1491">
        <v>2022</v>
      </c>
      <c r="C1491">
        <v>10</v>
      </c>
      <c r="D1491" t="s">
        <v>469</v>
      </c>
      <c r="E1491" s="1">
        <v>8215352275.2908001</v>
      </c>
      <c r="F1491">
        <v>21.181557913974402</v>
      </c>
      <c r="G1491" t="s">
        <v>462</v>
      </c>
    </row>
    <row r="1492" spans="1:7" x14ac:dyDescent="0.3">
      <c r="A1492">
        <v>1490</v>
      </c>
      <c r="B1492">
        <v>2022</v>
      </c>
      <c r="C1492">
        <v>10</v>
      </c>
      <c r="D1492" t="s">
        <v>470</v>
      </c>
      <c r="E1492" s="1">
        <v>1891682421.3991001</v>
      </c>
      <c r="F1492">
        <v>20.432189285088501</v>
      </c>
      <c r="G1492" t="s">
        <v>462</v>
      </c>
    </row>
    <row r="1493" spans="1:7" x14ac:dyDescent="0.3">
      <c r="A1493">
        <v>1491</v>
      </c>
      <c r="B1493">
        <v>2022</v>
      </c>
      <c r="C1493">
        <v>10</v>
      </c>
      <c r="D1493" t="s">
        <v>471</v>
      </c>
      <c r="E1493" s="1">
        <v>1274623984.5311</v>
      </c>
      <c r="F1493">
        <v>26.1320441326775</v>
      </c>
      <c r="G1493" t="s">
        <v>462</v>
      </c>
    </row>
    <row r="1494" spans="1:7" x14ac:dyDescent="0.3">
      <c r="A1494">
        <v>1492</v>
      </c>
      <c r="B1494">
        <v>2022</v>
      </c>
      <c r="C1494">
        <v>10</v>
      </c>
      <c r="D1494" t="s">
        <v>472</v>
      </c>
      <c r="E1494" s="1">
        <v>1292373019.9695799</v>
      </c>
      <c r="F1494">
        <v>37.536666552466698</v>
      </c>
      <c r="G1494" t="s">
        <v>462</v>
      </c>
    </row>
    <row r="1495" spans="1:7" x14ac:dyDescent="0.3">
      <c r="A1495">
        <v>1493</v>
      </c>
      <c r="B1495">
        <v>2022</v>
      </c>
      <c r="C1495">
        <v>10</v>
      </c>
      <c r="D1495" t="s">
        <v>473</v>
      </c>
      <c r="E1495" s="1">
        <v>519932261.79277802</v>
      </c>
      <c r="F1495">
        <v>33.787771981362802</v>
      </c>
      <c r="G1495" t="s">
        <v>462</v>
      </c>
    </row>
    <row r="1496" spans="1:7" x14ac:dyDescent="0.3">
      <c r="A1496">
        <v>1494</v>
      </c>
      <c r="B1496">
        <v>2022</v>
      </c>
      <c r="C1496">
        <v>10</v>
      </c>
      <c r="D1496" t="s">
        <v>474</v>
      </c>
      <c r="E1496" s="1">
        <v>676923699.23607099</v>
      </c>
      <c r="F1496">
        <v>42.474682004846301</v>
      </c>
      <c r="G1496" t="s">
        <v>462</v>
      </c>
    </row>
    <row r="1497" spans="1:7" x14ac:dyDescent="0.3">
      <c r="A1497">
        <v>1495</v>
      </c>
      <c r="B1497">
        <v>2022</v>
      </c>
      <c r="C1497">
        <v>10</v>
      </c>
      <c r="D1497" t="s">
        <v>475</v>
      </c>
      <c r="E1497" s="1">
        <v>18040480032.521301</v>
      </c>
      <c r="F1497">
        <v>15.2991629815428</v>
      </c>
      <c r="G1497" t="s">
        <v>462</v>
      </c>
    </row>
    <row r="1498" spans="1:7" x14ac:dyDescent="0.3">
      <c r="A1498">
        <v>1496</v>
      </c>
      <c r="B1498">
        <v>2022</v>
      </c>
      <c r="C1498">
        <v>10</v>
      </c>
      <c r="D1498" t="s">
        <v>476</v>
      </c>
      <c r="E1498" s="1">
        <v>18521642702.305599</v>
      </c>
      <c r="F1498">
        <v>16.5143461247531</v>
      </c>
      <c r="G1498" t="s">
        <v>462</v>
      </c>
    </row>
    <row r="1499" spans="1:7" x14ac:dyDescent="0.3">
      <c r="A1499">
        <v>1497</v>
      </c>
      <c r="B1499">
        <v>2022</v>
      </c>
      <c r="C1499">
        <v>10</v>
      </c>
      <c r="D1499" t="s">
        <v>477</v>
      </c>
      <c r="E1499" s="1">
        <v>2249615854.0671401</v>
      </c>
      <c r="F1499">
        <v>37.221370466505498</v>
      </c>
      <c r="G1499" t="s">
        <v>462</v>
      </c>
    </row>
    <row r="1500" spans="1:7" x14ac:dyDescent="0.3">
      <c r="A1500">
        <v>1498</v>
      </c>
      <c r="B1500">
        <v>2022</v>
      </c>
      <c r="C1500">
        <v>10</v>
      </c>
      <c r="D1500" t="s">
        <v>479</v>
      </c>
      <c r="E1500" s="1">
        <v>1243396803.7176001</v>
      </c>
      <c r="F1500">
        <v>50.547357205505101</v>
      </c>
      <c r="G1500" t="s">
        <v>462</v>
      </c>
    </row>
    <row r="1501" spans="1:7" x14ac:dyDescent="0.3">
      <c r="A1501">
        <v>1499</v>
      </c>
      <c r="B1501">
        <v>2022</v>
      </c>
      <c r="C1501">
        <v>10</v>
      </c>
      <c r="D1501" t="s">
        <v>480</v>
      </c>
      <c r="E1501" s="1">
        <v>451818671.09306198</v>
      </c>
      <c r="F1501">
        <v>61.897679152534103</v>
      </c>
      <c r="G1501" t="s">
        <v>462</v>
      </c>
    </row>
    <row r="1502" spans="1:7" x14ac:dyDescent="0.3">
      <c r="A1502">
        <v>1500</v>
      </c>
      <c r="B1502">
        <v>2022</v>
      </c>
      <c r="C1502">
        <v>10</v>
      </c>
      <c r="D1502" t="s">
        <v>482</v>
      </c>
      <c r="E1502" s="1">
        <v>269695495.99606502</v>
      </c>
      <c r="F1502">
        <v>52.2138492160719</v>
      </c>
      <c r="G1502" t="s">
        <v>462</v>
      </c>
    </row>
    <row r="1503" spans="1:7" x14ac:dyDescent="0.3">
      <c r="A1503">
        <v>1501</v>
      </c>
      <c r="B1503">
        <v>2022</v>
      </c>
      <c r="C1503">
        <v>10</v>
      </c>
      <c r="D1503" t="s">
        <v>484</v>
      </c>
      <c r="E1503" s="1">
        <v>29390706878.122398</v>
      </c>
      <c r="F1503">
        <v>18.471110381897098</v>
      </c>
      <c r="G1503" t="s">
        <v>462</v>
      </c>
    </row>
    <row r="1504" spans="1:7" x14ac:dyDescent="0.3">
      <c r="A1504">
        <v>1502</v>
      </c>
      <c r="B1504">
        <v>2022</v>
      </c>
      <c r="C1504">
        <v>10</v>
      </c>
      <c r="D1504" t="s">
        <v>486</v>
      </c>
      <c r="E1504" s="1">
        <v>3019664936.98875</v>
      </c>
      <c r="F1504">
        <v>32.733720880533802</v>
      </c>
      <c r="G1504" t="s">
        <v>462</v>
      </c>
    </row>
    <row r="1505" spans="1:7" x14ac:dyDescent="0.3">
      <c r="A1505">
        <v>1503</v>
      </c>
      <c r="B1505">
        <v>2022</v>
      </c>
      <c r="C1505">
        <v>10</v>
      </c>
      <c r="D1505" t="s">
        <v>488</v>
      </c>
      <c r="E1505" s="1">
        <v>2351507817.33464</v>
      </c>
      <c r="F1505">
        <v>45.759874813325901</v>
      </c>
      <c r="G1505" t="s">
        <v>462</v>
      </c>
    </row>
    <row r="1506" spans="1:7" x14ac:dyDescent="0.3">
      <c r="A1506">
        <v>1504</v>
      </c>
      <c r="B1506">
        <v>2022</v>
      </c>
      <c r="C1506">
        <v>10</v>
      </c>
      <c r="D1506" t="s">
        <v>490</v>
      </c>
      <c r="E1506" s="1">
        <v>1089984379.1817701</v>
      </c>
      <c r="F1506">
        <v>28.445028300305399</v>
      </c>
      <c r="G1506" t="s">
        <v>462</v>
      </c>
    </row>
    <row r="1507" spans="1:7" x14ac:dyDescent="0.3">
      <c r="A1507">
        <v>1505</v>
      </c>
      <c r="B1507">
        <v>2022</v>
      </c>
      <c r="C1507">
        <v>10</v>
      </c>
      <c r="D1507" t="s">
        <v>492</v>
      </c>
      <c r="E1507" s="1">
        <v>1251699218.10427</v>
      </c>
      <c r="F1507">
        <v>40.144909990434698</v>
      </c>
      <c r="G1507" t="s">
        <v>462</v>
      </c>
    </row>
    <row r="1508" spans="1:7" x14ac:dyDescent="0.3">
      <c r="A1508">
        <v>1506</v>
      </c>
      <c r="B1508">
        <v>2022</v>
      </c>
      <c r="C1508">
        <v>10</v>
      </c>
      <c r="D1508" t="s">
        <v>493</v>
      </c>
      <c r="E1508" s="1">
        <v>484114621.14210999</v>
      </c>
      <c r="F1508">
        <v>43.045472674534899</v>
      </c>
      <c r="G1508" t="s">
        <v>462</v>
      </c>
    </row>
    <row r="1509" spans="1:7" x14ac:dyDescent="0.3">
      <c r="A1509">
        <v>1507</v>
      </c>
      <c r="B1509">
        <v>2022</v>
      </c>
      <c r="C1509">
        <v>10</v>
      </c>
      <c r="D1509" t="s">
        <v>494</v>
      </c>
      <c r="E1509" s="1">
        <v>1644814688.40587</v>
      </c>
      <c r="F1509">
        <v>52.960908496029496</v>
      </c>
      <c r="G1509" t="s">
        <v>462</v>
      </c>
    </row>
    <row r="1510" spans="1:7" x14ac:dyDescent="0.3">
      <c r="A1510">
        <v>1508</v>
      </c>
      <c r="B1510">
        <v>2022</v>
      </c>
      <c r="C1510">
        <v>11</v>
      </c>
      <c r="D1510" t="s">
        <v>461</v>
      </c>
      <c r="E1510" s="1">
        <v>6656579793.6365604</v>
      </c>
      <c r="F1510">
        <v>27.458742760192699</v>
      </c>
      <c r="G1510" t="s">
        <v>462</v>
      </c>
    </row>
    <row r="1511" spans="1:7" x14ac:dyDescent="0.3">
      <c r="A1511">
        <v>1509</v>
      </c>
      <c r="B1511">
        <v>2022</v>
      </c>
      <c r="C1511">
        <v>11</v>
      </c>
      <c r="D1511" t="s">
        <v>463</v>
      </c>
      <c r="E1511" s="1">
        <v>22453044741.655602</v>
      </c>
      <c r="F1511">
        <v>44.191036173912302</v>
      </c>
      <c r="G1511" t="s">
        <v>462</v>
      </c>
    </row>
    <row r="1512" spans="1:7" x14ac:dyDescent="0.3">
      <c r="A1512">
        <v>1510</v>
      </c>
      <c r="B1512">
        <v>2022</v>
      </c>
      <c r="C1512">
        <v>11</v>
      </c>
      <c r="D1512" t="s">
        <v>464</v>
      </c>
      <c r="E1512" s="1">
        <v>3355455783.8830199</v>
      </c>
      <c r="F1512">
        <v>9.9464920454897392</v>
      </c>
      <c r="G1512" t="s">
        <v>462</v>
      </c>
    </row>
    <row r="1513" spans="1:7" x14ac:dyDescent="0.3">
      <c r="A1513">
        <v>1511</v>
      </c>
      <c r="B1513">
        <v>2022</v>
      </c>
      <c r="C1513">
        <v>11</v>
      </c>
      <c r="D1513" t="s">
        <v>465</v>
      </c>
      <c r="E1513" s="1">
        <v>27218095239.4039</v>
      </c>
      <c r="F1513">
        <v>38.236493463077203</v>
      </c>
      <c r="G1513" t="s">
        <v>462</v>
      </c>
    </row>
    <row r="1514" spans="1:7" x14ac:dyDescent="0.3">
      <c r="A1514">
        <v>1512</v>
      </c>
      <c r="B1514">
        <v>2022</v>
      </c>
      <c r="C1514">
        <v>11</v>
      </c>
      <c r="D1514" t="s">
        <v>466</v>
      </c>
      <c r="E1514" s="1">
        <v>29429244026.125599</v>
      </c>
      <c r="F1514">
        <v>30.344730617152099</v>
      </c>
      <c r="G1514" t="s">
        <v>462</v>
      </c>
    </row>
    <row r="1515" spans="1:7" x14ac:dyDescent="0.3">
      <c r="A1515">
        <v>1513</v>
      </c>
      <c r="B1515">
        <v>2022</v>
      </c>
      <c r="C1515">
        <v>11</v>
      </c>
      <c r="D1515" t="s">
        <v>467</v>
      </c>
      <c r="E1515" s="1">
        <v>25314563230.447399</v>
      </c>
      <c r="F1515">
        <v>54.370567024960401</v>
      </c>
      <c r="G1515" t="s">
        <v>462</v>
      </c>
    </row>
    <row r="1516" spans="1:7" x14ac:dyDescent="0.3">
      <c r="A1516">
        <v>1514</v>
      </c>
      <c r="B1516">
        <v>2022</v>
      </c>
      <c r="C1516">
        <v>11</v>
      </c>
      <c r="D1516" t="s">
        <v>468</v>
      </c>
      <c r="E1516" s="1">
        <v>2269416535.0559802</v>
      </c>
      <c r="F1516">
        <v>69.526813972968796</v>
      </c>
      <c r="G1516" t="s">
        <v>462</v>
      </c>
    </row>
    <row r="1517" spans="1:7" x14ac:dyDescent="0.3">
      <c r="A1517">
        <v>1515</v>
      </c>
      <c r="B1517">
        <v>2022</v>
      </c>
      <c r="C1517">
        <v>11</v>
      </c>
      <c r="D1517" t="s">
        <v>469</v>
      </c>
      <c r="E1517" s="1">
        <v>8215352275.2908001</v>
      </c>
      <c r="F1517">
        <v>113.484022331799</v>
      </c>
      <c r="G1517" t="s">
        <v>462</v>
      </c>
    </row>
    <row r="1518" spans="1:7" x14ac:dyDescent="0.3">
      <c r="A1518">
        <v>1516</v>
      </c>
      <c r="B1518">
        <v>2022</v>
      </c>
      <c r="C1518">
        <v>11</v>
      </c>
      <c r="D1518" t="s">
        <v>470</v>
      </c>
      <c r="E1518" s="1">
        <v>1891682421.3991001</v>
      </c>
      <c r="F1518">
        <v>74.600534189706593</v>
      </c>
      <c r="G1518" t="s">
        <v>462</v>
      </c>
    </row>
    <row r="1519" spans="1:7" x14ac:dyDescent="0.3">
      <c r="A1519">
        <v>1517</v>
      </c>
      <c r="B1519">
        <v>2022</v>
      </c>
      <c r="C1519">
        <v>11</v>
      </c>
      <c r="D1519" t="s">
        <v>471</v>
      </c>
      <c r="E1519" s="1">
        <v>1274623984.5311</v>
      </c>
      <c r="F1519">
        <v>71.081887594709798</v>
      </c>
      <c r="G1519" t="s">
        <v>462</v>
      </c>
    </row>
    <row r="1520" spans="1:7" x14ac:dyDescent="0.3">
      <c r="A1520">
        <v>1518</v>
      </c>
      <c r="B1520">
        <v>2022</v>
      </c>
      <c r="C1520">
        <v>11</v>
      </c>
      <c r="D1520" t="s">
        <v>472</v>
      </c>
      <c r="E1520" s="1">
        <v>1292373019.9695799</v>
      </c>
      <c r="F1520">
        <v>137.74955217642301</v>
      </c>
      <c r="G1520" t="s">
        <v>462</v>
      </c>
    </row>
    <row r="1521" spans="1:7" x14ac:dyDescent="0.3">
      <c r="A1521">
        <v>1519</v>
      </c>
      <c r="B1521">
        <v>2022</v>
      </c>
      <c r="C1521">
        <v>11</v>
      </c>
      <c r="D1521" t="s">
        <v>473</v>
      </c>
      <c r="E1521" s="1">
        <v>519932261.79277802</v>
      </c>
      <c r="F1521">
        <v>102.199879517236</v>
      </c>
      <c r="G1521" t="s">
        <v>462</v>
      </c>
    </row>
    <row r="1522" spans="1:7" x14ac:dyDescent="0.3">
      <c r="A1522">
        <v>1520</v>
      </c>
      <c r="B1522">
        <v>2022</v>
      </c>
      <c r="C1522">
        <v>11</v>
      </c>
      <c r="D1522" t="s">
        <v>474</v>
      </c>
      <c r="E1522" s="1">
        <v>676923699.23607099</v>
      </c>
      <c r="F1522">
        <v>120.052265143573</v>
      </c>
      <c r="G1522" t="s">
        <v>462</v>
      </c>
    </row>
    <row r="1523" spans="1:7" x14ac:dyDescent="0.3">
      <c r="A1523">
        <v>1521</v>
      </c>
      <c r="B1523">
        <v>2022</v>
      </c>
      <c r="C1523">
        <v>11</v>
      </c>
      <c r="D1523" t="s">
        <v>475</v>
      </c>
      <c r="E1523" s="1">
        <v>18040480032.521301</v>
      </c>
      <c r="F1523">
        <v>81.331320366449305</v>
      </c>
      <c r="G1523" t="s">
        <v>462</v>
      </c>
    </row>
    <row r="1524" spans="1:7" x14ac:dyDescent="0.3">
      <c r="A1524">
        <v>1522</v>
      </c>
      <c r="B1524">
        <v>2022</v>
      </c>
      <c r="C1524">
        <v>11</v>
      </c>
      <c r="D1524" t="s">
        <v>476</v>
      </c>
      <c r="E1524" s="1">
        <v>18521642702.305599</v>
      </c>
      <c r="F1524">
        <v>123.836958020753</v>
      </c>
      <c r="G1524" t="s">
        <v>462</v>
      </c>
    </row>
    <row r="1525" spans="1:7" x14ac:dyDescent="0.3">
      <c r="A1525">
        <v>1523</v>
      </c>
      <c r="B1525">
        <v>2022</v>
      </c>
      <c r="C1525">
        <v>11</v>
      </c>
      <c r="D1525" t="s">
        <v>477</v>
      </c>
      <c r="E1525" s="1">
        <v>2249615854.0671401</v>
      </c>
      <c r="F1525">
        <v>170.439802759576</v>
      </c>
      <c r="G1525" t="s">
        <v>462</v>
      </c>
    </row>
    <row r="1526" spans="1:7" x14ac:dyDescent="0.3">
      <c r="A1526">
        <v>1524</v>
      </c>
      <c r="B1526">
        <v>2022</v>
      </c>
      <c r="C1526">
        <v>11</v>
      </c>
      <c r="D1526" t="s">
        <v>479</v>
      </c>
      <c r="E1526" s="1">
        <v>1243396803.7176001</v>
      </c>
      <c r="F1526">
        <v>157.29348824324799</v>
      </c>
      <c r="G1526" t="s">
        <v>462</v>
      </c>
    </row>
    <row r="1527" spans="1:7" x14ac:dyDescent="0.3">
      <c r="A1527">
        <v>1525</v>
      </c>
      <c r="B1527">
        <v>2022</v>
      </c>
      <c r="C1527">
        <v>11</v>
      </c>
      <c r="D1527" t="s">
        <v>480</v>
      </c>
      <c r="E1527" s="1">
        <v>451818671.09306198</v>
      </c>
      <c r="F1527">
        <v>167.217330663078</v>
      </c>
      <c r="G1527" t="s">
        <v>462</v>
      </c>
    </row>
    <row r="1528" spans="1:7" x14ac:dyDescent="0.3">
      <c r="A1528">
        <v>1526</v>
      </c>
      <c r="B1528">
        <v>2022</v>
      </c>
      <c r="C1528">
        <v>11</v>
      </c>
      <c r="D1528" t="s">
        <v>482</v>
      </c>
      <c r="E1528" s="1">
        <v>269695495.99606502</v>
      </c>
      <c r="F1528">
        <v>169.308122001182</v>
      </c>
      <c r="G1528" t="s">
        <v>462</v>
      </c>
    </row>
    <row r="1529" spans="1:7" x14ac:dyDescent="0.3">
      <c r="A1529">
        <v>1527</v>
      </c>
      <c r="B1529">
        <v>2022</v>
      </c>
      <c r="C1529">
        <v>11</v>
      </c>
      <c r="D1529" t="s">
        <v>484</v>
      </c>
      <c r="E1529" s="1">
        <v>29390706878.122398</v>
      </c>
      <c r="F1529">
        <v>24.030006931712201</v>
      </c>
      <c r="G1529" t="s">
        <v>462</v>
      </c>
    </row>
    <row r="1530" spans="1:7" x14ac:dyDescent="0.3">
      <c r="A1530">
        <v>1528</v>
      </c>
      <c r="B1530">
        <v>2022</v>
      </c>
      <c r="C1530">
        <v>11</v>
      </c>
      <c r="D1530" t="s">
        <v>486</v>
      </c>
      <c r="E1530" s="1">
        <v>3019664936.98875</v>
      </c>
      <c r="F1530">
        <v>52.172900908431899</v>
      </c>
      <c r="G1530" t="s">
        <v>462</v>
      </c>
    </row>
    <row r="1531" spans="1:7" x14ac:dyDescent="0.3">
      <c r="A1531">
        <v>1529</v>
      </c>
      <c r="B1531">
        <v>2022</v>
      </c>
      <c r="C1531">
        <v>11</v>
      </c>
      <c r="D1531" t="s">
        <v>488</v>
      </c>
      <c r="E1531" s="1">
        <v>2351507817.33464</v>
      </c>
      <c r="F1531">
        <v>54.695251010662503</v>
      </c>
      <c r="G1531" t="s">
        <v>462</v>
      </c>
    </row>
    <row r="1532" spans="1:7" x14ac:dyDescent="0.3">
      <c r="A1532">
        <v>1530</v>
      </c>
      <c r="B1532">
        <v>2022</v>
      </c>
      <c r="C1532">
        <v>11</v>
      </c>
      <c r="D1532" t="s">
        <v>490</v>
      </c>
      <c r="E1532" s="1">
        <v>1089984379.1817701</v>
      </c>
      <c r="F1532">
        <v>79.694851556957403</v>
      </c>
      <c r="G1532" t="s">
        <v>462</v>
      </c>
    </row>
    <row r="1533" spans="1:7" x14ac:dyDescent="0.3">
      <c r="A1533">
        <v>1531</v>
      </c>
      <c r="B1533">
        <v>2022</v>
      </c>
      <c r="C1533">
        <v>11</v>
      </c>
      <c r="D1533" t="s">
        <v>492</v>
      </c>
      <c r="E1533" s="1">
        <v>1251699218.10427</v>
      </c>
      <c r="F1533">
        <v>127.206743522965</v>
      </c>
      <c r="G1533" t="s">
        <v>462</v>
      </c>
    </row>
    <row r="1534" spans="1:7" x14ac:dyDescent="0.3">
      <c r="A1534">
        <v>1532</v>
      </c>
      <c r="B1534">
        <v>2022</v>
      </c>
      <c r="C1534">
        <v>11</v>
      </c>
      <c r="D1534" t="s">
        <v>493</v>
      </c>
      <c r="E1534" s="1">
        <v>484114621.14210999</v>
      </c>
      <c r="F1534">
        <v>130.06333623431499</v>
      </c>
      <c r="G1534" t="s">
        <v>462</v>
      </c>
    </row>
    <row r="1535" spans="1:7" x14ac:dyDescent="0.3">
      <c r="A1535">
        <v>1533</v>
      </c>
      <c r="B1535">
        <v>2022</v>
      </c>
      <c r="C1535">
        <v>11</v>
      </c>
      <c r="D1535" t="s">
        <v>494</v>
      </c>
      <c r="E1535" s="1">
        <v>1644814688.40587</v>
      </c>
      <c r="F1535">
        <v>134.45094912594499</v>
      </c>
      <c r="G1535" t="s">
        <v>462</v>
      </c>
    </row>
    <row r="1536" spans="1:7" x14ac:dyDescent="0.3">
      <c r="A1536">
        <v>1534</v>
      </c>
      <c r="B1536">
        <v>2022</v>
      </c>
      <c r="C1536">
        <v>12</v>
      </c>
      <c r="D1536" t="s">
        <v>461</v>
      </c>
      <c r="E1536" s="1">
        <v>6656579793.6365604</v>
      </c>
      <c r="F1536">
        <v>11.4855858283958</v>
      </c>
      <c r="G1536" t="s">
        <v>462</v>
      </c>
    </row>
    <row r="1537" spans="1:7" x14ac:dyDescent="0.3">
      <c r="A1537">
        <v>1535</v>
      </c>
      <c r="B1537">
        <v>2022</v>
      </c>
      <c r="C1537">
        <v>12</v>
      </c>
      <c r="D1537" t="s">
        <v>463</v>
      </c>
      <c r="E1537" s="1">
        <v>22453044741.655602</v>
      </c>
      <c r="F1537">
        <v>14.326864830424</v>
      </c>
      <c r="G1537" t="s">
        <v>462</v>
      </c>
    </row>
    <row r="1538" spans="1:7" x14ac:dyDescent="0.3">
      <c r="A1538">
        <v>1536</v>
      </c>
      <c r="B1538">
        <v>2022</v>
      </c>
      <c r="C1538">
        <v>12</v>
      </c>
      <c r="D1538" t="s">
        <v>464</v>
      </c>
      <c r="E1538" s="1">
        <v>3355455783.8830199</v>
      </c>
      <c r="F1538">
        <v>2.5365935521154102</v>
      </c>
      <c r="G1538" t="s">
        <v>462</v>
      </c>
    </row>
    <row r="1539" spans="1:7" x14ac:dyDescent="0.3">
      <c r="A1539">
        <v>1537</v>
      </c>
      <c r="B1539">
        <v>2022</v>
      </c>
      <c r="C1539">
        <v>12</v>
      </c>
      <c r="D1539" t="s">
        <v>465</v>
      </c>
      <c r="E1539" s="1">
        <v>27218095239.4039</v>
      </c>
      <c r="F1539">
        <v>23.518194841513001</v>
      </c>
      <c r="G1539" t="s">
        <v>462</v>
      </c>
    </row>
    <row r="1540" spans="1:7" x14ac:dyDescent="0.3">
      <c r="A1540">
        <v>1538</v>
      </c>
      <c r="B1540">
        <v>2022</v>
      </c>
      <c r="C1540">
        <v>12</v>
      </c>
      <c r="D1540" t="s">
        <v>466</v>
      </c>
      <c r="E1540" s="1">
        <v>29429244026.125599</v>
      </c>
      <c r="F1540">
        <v>35.255183500898802</v>
      </c>
      <c r="G1540" t="s">
        <v>462</v>
      </c>
    </row>
    <row r="1541" spans="1:7" x14ac:dyDescent="0.3">
      <c r="A1541">
        <v>1539</v>
      </c>
      <c r="B1541">
        <v>2022</v>
      </c>
      <c r="C1541">
        <v>12</v>
      </c>
      <c r="D1541" t="s">
        <v>467</v>
      </c>
      <c r="E1541" s="1">
        <v>25314563230.447399</v>
      </c>
      <c r="F1541">
        <v>27.2933152404573</v>
      </c>
      <c r="G1541" t="s">
        <v>462</v>
      </c>
    </row>
    <row r="1542" spans="1:7" x14ac:dyDescent="0.3">
      <c r="A1542">
        <v>1540</v>
      </c>
      <c r="B1542">
        <v>2022</v>
      </c>
      <c r="C1542">
        <v>12</v>
      </c>
      <c r="D1542" t="s">
        <v>468</v>
      </c>
      <c r="E1542" s="1">
        <v>2269416535.0559802</v>
      </c>
      <c r="F1542">
        <v>59.173387594983801</v>
      </c>
      <c r="G1542" t="s">
        <v>462</v>
      </c>
    </row>
    <row r="1543" spans="1:7" x14ac:dyDescent="0.3">
      <c r="A1543">
        <v>1541</v>
      </c>
      <c r="B1543">
        <v>2022</v>
      </c>
      <c r="C1543">
        <v>12</v>
      </c>
      <c r="D1543" t="s">
        <v>469</v>
      </c>
      <c r="E1543" s="1">
        <v>8215352275.2908001</v>
      </c>
      <c r="F1543">
        <v>32.5499077878045</v>
      </c>
      <c r="G1543" t="s">
        <v>462</v>
      </c>
    </row>
    <row r="1544" spans="1:7" x14ac:dyDescent="0.3">
      <c r="A1544">
        <v>1542</v>
      </c>
      <c r="B1544">
        <v>2022</v>
      </c>
      <c r="C1544">
        <v>12</v>
      </c>
      <c r="D1544" t="s">
        <v>470</v>
      </c>
      <c r="E1544" s="1">
        <v>1891682421.3991001</v>
      </c>
      <c r="F1544">
        <v>71.865834437505896</v>
      </c>
      <c r="G1544" t="s">
        <v>462</v>
      </c>
    </row>
    <row r="1545" spans="1:7" x14ac:dyDescent="0.3">
      <c r="A1545">
        <v>1543</v>
      </c>
      <c r="B1545">
        <v>2022</v>
      </c>
      <c r="C1545">
        <v>12</v>
      </c>
      <c r="D1545" t="s">
        <v>471</v>
      </c>
      <c r="E1545" s="1">
        <v>1274623984.5311</v>
      </c>
      <c r="F1545">
        <v>53.598956847491202</v>
      </c>
      <c r="G1545" t="s">
        <v>462</v>
      </c>
    </row>
    <row r="1546" spans="1:7" x14ac:dyDescent="0.3">
      <c r="A1546">
        <v>1544</v>
      </c>
      <c r="B1546">
        <v>2022</v>
      </c>
      <c r="C1546">
        <v>12</v>
      </c>
      <c r="D1546" t="s">
        <v>472</v>
      </c>
      <c r="E1546" s="1">
        <v>1292373019.9695799</v>
      </c>
      <c r="F1546">
        <v>73.680245001255301</v>
      </c>
      <c r="G1546" t="s">
        <v>462</v>
      </c>
    </row>
    <row r="1547" spans="1:7" x14ac:dyDescent="0.3">
      <c r="A1547">
        <v>1545</v>
      </c>
      <c r="B1547">
        <v>2022</v>
      </c>
      <c r="C1547">
        <v>12</v>
      </c>
      <c r="D1547" t="s">
        <v>473</v>
      </c>
      <c r="E1547" s="1">
        <v>519932261.79277802</v>
      </c>
      <c r="F1547">
        <v>41.151870192829797</v>
      </c>
      <c r="G1547" t="s">
        <v>462</v>
      </c>
    </row>
    <row r="1548" spans="1:7" x14ac:dyDescent="0.3">
      <c r="A1548">
        <v>1546</v>
      </c>
      <c r="B1548">
        <v>2022</v>
      </c>
      <c r="C1548">
        <v>12</v>
      </c>
      <c r="D1548" t="s">
        <v>474</v>
      </c>
      <c r="E1548" s="1">
        <v>676923699.23607099</v>
      </c>
      <c r="F1548">
        <v>37.848193837467697</v>
      </c>
      <c r="G1548" t="s">
        <v>462</v>
      </c>
    </row>
    <row r="1549" spans="1:7" x14ac:dyDescent="0.3">
      <c r="A1549">
        <v>1547</v>
      </c>
      <c r="B1549">
        <v>2022</v>
      </c>
      <c r="C1549">
        <v>12</v>
      </c>
      <c r="D1549" t="s">
        <v>475</v>
      </c>
      <c r="E1549" s="1">
        <v>18040480032.521301</v>
      </c>
      <c r="F1549">
        <v>52.669544159318299</v>
      </c>
      <c r="G1549" t="s">
        <v>462</v>
      </c>
    </row>
    <row r="1550" spans="1:7" x14ac:dyDescent="0.3">
      <c r="A1550">
        <v>1548</v>
      </c>
      <c r="B1550">
        <v>2022</v>
      </c>
      <c r="C1550">
        <v>12</v>
      </c>
      <c r="D1550" t="s">
        <v>476</v>
      </c>
      <c r="E1550" s="1">
        <v>18521642702.305599</v>
      </c>
      <c r="F1550">
        <v>29.523145589597199</v>
      </c>
      <c r="G1550" t="s">
        <v>462</v>
      </c>
    </row>
    <row r="1551" spans="1:7" x14ac:dyDescent="0.3">
      <c r="A1551">
        <v>1549</v>
      </c>
      <c r="B1551">
        <v>2022</v>
      </c>
      <c r="C1551">
        <v>12</v>
      </c>
      <c r="D1551" t="s">
        <v>477</v>
      </c>
      <c r="E1551" s="1">
        <v>2249615854.0671401</v>
      </c>
      <c r="F1551">
        <v>78.540317671488395</v>
      </c>
      <c r="G1551" t="s">
        <v>462</v>
      </c>
    </row>
    <row r="1552" spans="1:7" x14ac:dyDescent="0.3">
      <c r="A1552">
        <v>1550</v>
      </c>
      <c r="B1552">
        <v>2022</v>
      </c>
      <c r="C1552">
        <v>12</v>
      </c>
      <c r="D1552" t="s">
        <v>479</v>
      </c>
      <c r="E1552" s="1">
        <v>1243396803.7176001</v>
      </c>
      <c r="F1552">
        <v>63.268193372273103</v>
      </c>
      <c r="G1552" t="s">
        <v>462</v>
      </c>
    </row>
    <row r="1553" spans="1:7" x14ac:dyDescent="0.3">
      <c r="A1553">
        <v>1551</v>
      </c>
      <c r="B1553">
        <v>2022</v>
      </c>
      <c r="C1553">
        <v>12</v>
      </c>
      <c r="D1553" t="s">
        <v>480</v>
      </c>
      <c r="E1553" s="1">
        <v>451818671.09306198</v>
      </c>
      <c r="F1553">
        <v>49.477308381978801</v>
      </c>
      <c r="G1553" t="s">
        <v>462</v>
      </c>
    </row>
    <row r="1554" spans="1:7" x14ac:dyDescent="0.3">
      <c r="A1554">
        <v>1552</v>
      </c>
      <c r="B1554">
        <v>2022</v>
      </c>
      <c r="C1554">
        <v>12</v>
      </c>
      <c r="D1554" t="s">
        <v>482</v>
      </c>
      <c r="E1554" s="1">
        <v>269695495.99606502</v>
      </c>
      <c r="F1554">
        <v>68.523079662281404</v>
      </c>
      <c r="G1554" t="s">
        <v>462</v>
      </c>
    </row>
    <row r="1555" spans="1:7" x14ac:dyDescent="0.3">
      <c r="A1555">
        <v>1553</v>
      </c>
      <c r="B1555">
        <v>2022</v>
      </c>
      <c r="C1555">
        <v>12</v>
      </c>
      <c r="D1555" t="s">
        <v>484</v>
      </c>
      <c r="E1555" s="1">
        <v>29390706878.122398</v>
      </c>
      <c r="F1555">
        <v>21.610920292964899</v>
      </c>
      <c r="G1555" t="s">
        <v>462</v>
      </c>
    </row>
    <row r="1556" spans="1:7" x14ac:dyDescent="0.3">
      <c r="A1556">
        <v>1554</v>
      </c>
      <c r="B1556">
        <v>2022</v>
      </c>
      <c r="C1556">
        <v>12</v>
      </c>
      <c r="D1556" t="s">
        <v>486</v>
      </c>
      <c r="E1556" s="1">
        <v>3019664936.98875</v>
      </c>
      <c r="F1556">
        <v>51.127459272353498</v>
      </c>
      <c r="G1556" t="s">
        <v>462</v>
      </c>
    </row>
    <row r="1557" spans="1:7" x14ac:dyDescent="0.3">
      <c r="A1557">
        <v>1555</v>
      </c>
      <c r="B1557">
        <v>2022</v>
      </c>
      <c r="C1557">
        <v>12</v>
      </c>
      <c r="D1557" t="s">
        <v>488</v>
      </c>
      <c r="E1557" s="1">
        <v>2351507817.33464</v>
      </c>
      <c r="F1557">
        <v>41.023673795090701</v>
      </c>
      <c r="G1557" t="s">
        <v>462</v>
      </c>
    </row>
    <row r="1558" spans="1:7" x14ac:dyDescent="0.3">
      <c r="A1558">
        <v>1556</v>
      </c>
      <c r="B1558">
        <v>2022</v>
      </c>
      <c r="C1558">
        <v>12</v>
      </c>
      <c r="D1558" t="s">
        <v>490</v>
      </c>
      <c r="E1558" s="1">
        <v>1089984379.1817701</v>
      </c>
      <c r="F1558">
        <v>31.266951810578899</v>
      </c>
      <c r="G1558" t="s">
        <v>462</v>
      </c>
    </row>
    <row r="1559" spans="1:7" x14ac:dyDescent="0.3">
      <c r="A1559">
        <v>1557</v>
      </c>
      <c r="B1559">
        <v>2022</v>
      </c>
      <c r="C1559">
        <v>12</v>
      </c>
      <c r="D1559" t="s">
        <v>492</v>
      </c>
      <c r="E1559" s="1">
        <v>1251699218.10427</v>
      </c>
      <c r="F1559">
        <v>34.300779192016201</v>
      </c>
      <c r="G1559" t="s">
        <v>462</v>
      </c>
    </row>
    <row r="1560" spans="1:7" x14ac:dyDescent="0.3">
      <c r="A1560">
        <v>1558</v>
      </c>
      <c r="B1560">
        <v>2022</v>
      </c>
      <c r="C1560">
        <v>12</v>
      </c>
      <c r="D1560" t="s">
        <v>493</v>
      </c>
      <c r="E1560" s="1">
        <v>484114621.14210999</v>
      </c>
      <c r="F1560">
        <v>34.372820941753602</v>
      </c>
      <c r="G1560" t="s">
        <v>462</v>
      </c>
    </row>
    <row r="1561" spans="1:7" x14ac:dyDescent="0.3">
      <c r="A1561">
        <v>1559</v>
      </c>
      <c r="B1561">
        <v>2022</v>
      </c>
      <c r="C1561">
        <v>12</v>
      </c>
      <c r="D1561" t="s">
        <v>494</v>
      </c>
      <c r="E1561" s="1">
        <v>1644814688.40587</v>
      </c>
      <c r="F1561">
        <v>49.794186669827099</v>
      </c>
      <c r="G1561" t="s">
        <v>462</v>
      </c>
    </row>
    <row r="1562" spans="1:7" x14ac:dyDescent="0.3">
      <c r="A1562">
        <v>1560</v>
      </c>
      <c r="B1562">
        <v>2023</v>
      </c>
      <c r="C1562">
        <v>1</v>
      </c>
      <c r="D1562" t="s">
        <v>461</v>
      </c>
      <c r="E1562" s="1">
        <v>6656579793.6365604</v>
      </c>
      <c r="F1562">
        <v>2.7443520627721898</v>
      </c>
      <c r="G1562" t="s">
        <v>462</v>
      </c>
    </row>
    <row r="1563" spans="1:7" x14ac:dyDescent="0.3">
      <c r="A1563">
        <v>1561</v>
      </c>
      <c r="B1563">
        <v>2023</v>
      </c>
      <c r="C1563">
        <v>1</v>
      </c>
      <c r="D1563" t="s">
        <v>463</v>
      </c>
      <c r="E1563" s="1">
        <v>22453044741.655602</v>
      </c>
      <c r="F1563">
        <v>2.6369824198453702</v>
      </c>
      <c r="G1563" t="s">
        <v>462</v>
      </c>
    </row>
    <row r="1564" spans="1:7" x14ac:dyDescent="0.3">
      <c r="A1564">
        <v>1562</v>
      </c>
      <c r="B1564">
        <v>2023</v>
      </c>
      <c r="C1564">
        <v>1</v>
      </c>
      <c r="D1564" t="s">
        <v>464</v>
      </c>
      <c r="E1564" s="1">
        <v>3355455783.8830199</v>
      </c>
      <c r="F1564">
        <v>1.48059926857866</v>
      </c>
      <c r="G1564" t="s">
        <v>462</v>
      </c>
    </row>
    <row r="1565" spans="1:7" x14ac:dyDescent="0.3">
      <c r="A1565">
        <v>1563</v>
      </c>
      <c r="B1565">
        <v>2023</v>
      </c>
      <c r="C1565">
        <v>1</v>
      </c>
      <c r="D1565" t="s">
        <v>465</v>
      </c>
      <c r="E1565" s="1">
        <v>27218095239.4039</v>
      </c>
      <c r="F1565">
        <v>2.1325108664538299</v>
      </c>
      <c r="G1565" t="s">
        <v>462</v>
      </c>
    </row>
    <row r="1566" spans="1:7" x14ac:dyDescent="0.3">
      <c r="A1566">
        <v>1564</v>
      </c>
      <c r="B1566">
        <v>2023</v>
      </c>
      <c r="C1566">
        <v>1</v>
      </c>
      <c r="D1566" t="s">
        <v>466</v>
      </c>
      <c r="E1566" s="1">
        <v>29429244026.125599</v>
      </c>
      <c r="F1566">
        <v>9.1890742418230609</v>
      </c>
      <c r="G1566" t="s">
        <v>462</v>
      </c>
    </row>
    <row r="1567" spans="1:7" x14ac:dyDescent="0.3">
      <c r="A1567">
        <v>1565</v>
      </c>
      <c r="B1567">
        <v>2023</v>
      </c>
      <c r="C1567">
        <v>1</v>
      </c>
      <c r="D1567" t="s">
        <v>467</v>
      </c>
      <c r="E1567" s="1">
        <v>25314563230.447399</v>
      </c>
      <c r="F1567">
        <v>0.58445071138162397</v>
      </c>
      <c r="G1567" t="s">
        <v>462</v>
      </c>
    </row>
    <row r="1568" spans="1:7" x14ac:dyDescent="0.3">
      <c r="A1568">
        <v>1566</v>
      </c>
      <c r="B1568">
        <v>2023</v>
      </c>
      <c r="C1568">
        <v>1</v>
      </c>
      <c r="D1568" t="s">
        <v>468</v>
      </c>
      <c r="E1568" s="1">
        <v>2269416535.0559802</v>
      </c>
      <c r="F1568">
        <v>15.454834304454</v>
      </c>
      <c r="G1568" t="s">
        <v>462</v>
      </c>
    </row>
    <row r="1569" spans="1:7" x14ac:dyDescent="0.3">
      <c r="A1569">
        <v>1567</v>
      </c>
      <c r="B1569">
        <v>2023</v>
      </c>
      <c r="C1569">
        <v>1</v>
      </c>
      <c r="D1569" t="s">
        <v>469</v>
      </c>
      <c r="E1569" s="1">
        <v>8215352275.2908001</v>
      </c>
      <c r="F1569">
        <v>2.2491700921046398</v>
      </c>
      <c r="G1569" t="s">
        <v>462</v>
      </c>
    </row>
    <row r="1570" spans="1:7" x14ac:dyDescent="0.3">
      <c r="A1570">
        <v>1568</v>
      </c>
      <c r="B1570">
        <v>2023</v>
      </c>
      <c r="C1570">
        <v>1</v>
      </c>
      <c r="D1570" t="s">
        <v>470</v>
      </c>
      <c r="E1570" s="1">
        <v>1891682421.3991001</v>
      </c>
      <c r="F1570">
        <v>14.524750514036301</v>
      </c>
      <c r="G1570" t="s">
        <v>462</v>
      </c>
    </row>
    <row r="1571" spans="1:7" x14ac:dyDescent="0.3">
      <c r="A1571">
        <v>1569</v>
      </c>
      <c r="B1571">
        <v>2023</v>
      </c>
      <c r="C1571">
        <v>1</v>
      </c>
      <c r="D1571" t="s">
        <v>471</v>
      </c>
      <c r="E1571" s="1">
        <v>1274623984.5311</v>
      </c>
      <c r="F1571">
        <v>15.637289216786501</v>
      </c>
      <c r="G1571" t="s">
        <v>462</v>
      </c>
    </row>
    <row r="1572" spans="1:7" x14ac:dyDescent="0.3">
      <c r="A1572">
        <v>1570</v>
      </c>
      <c r="B1572">
        <v>2023</v>
      </c>
      <c r="C1572">
        <v>1</v>
      </c>
      <c r="D1572" t="s">
        <v>472</v>
      </c>
      <c r="E1572" s="1">
        <v>1292373019.9695799</v>
      </c>
      <c r="F1572">
        <v>30.7101168520635</v>
      </c>
      <c r="G1572" t="s">
        <v>462</v>
      </c>
    </row>
    <row r="1573" spans="1:7" x14ac:dyDescent="0.3">
      <c r="A1573">
        <v>1571</v>
      </c>
      <c r="B1573">
        <v>2023</v>
      </c>
      <c r="C1573">
        <v>1</v>
      </c>
      <c r="D1573" t="s">
        <v>473</v>
      </c>
      <c r="E1573" s="1">
        <v>519932261.79277802</v>
      </c>
      <c r="F1573">
        <v>20.222243870866201</v>
      </c>
      <c r="G1573" t="s">
        <v>462</v>
      </c>
    </row>
    <row r="1574" spans="1:7" x14ac:dyDescent="0.3">
      <c r="A1574">
        <v>1572</v>
      </c>
      <c r="B1574">
        <v>2023</v>
      </c>
      <c r="C1574">
        <v>1</v>
      </c>
      <c r="D1574" t="s">
        <v>474</v>
      </c>
      <c r="E1574" s="1">
        <v>676923699.23607099</v>
      </c>
      <c r="F1574">
        <v>25.578821640979001</v>
      </c>
      <c r="G1574" t="s">
        <v>462</v>
      </c>
    </row>
    <row r="1575" spans="1:7" x14ac:dyDescent="0.3">
      <c r="A1575">
        <v>1573</v>
      </c>
      <c r="B1575">
        <v>2023</v>
      </c>
      <c r="C1575">
        <v>1</v>
      </c>
      <c r="D1575" t="s">
        <v>475</v>
      </c>
      <c r="E1575" s="1">
        <v>18040480032.521301</v>
      </c>
      <c r="F1575">
        <v>10.4743850127544</v>
      </c>
      <c r="G1575" t="s">
        <v>462</v>
      </c>
    </row>
    <row r="1576" spans="1:7" x14ac:dyDescent="0.3">
      <c r="A1576">
        <v>1574</v>
      </c>
      <c r="B1576">
        <v>2023</v>
      </c>
      <c r="C1576">
        <v>1</v>
      </c>
      <c r="D1576" t="s">
        <v>476</v>
      </c>
      <c r="E1576" s="1">
        <v>18521642702.305599</v>
      </c>
      <c r="F1576">
        <v>4.7294960405117203</v>
      </c>
      <c r="G1576" t="s">
        <v>462</v>
      </c>
    </row>
    <row r="1577" spans="1:7" x14ac:dyDescent="0.3">
      <c r="A1577">
        <v>1575</v>
      </c>
      <c r="B1577">
        <v>2023</v>
      </c>
      <c r="C1577">
        <v>1</v>
      </c>
      <c r="D1577" t="s">
        <v>477</v>
      </c>
      <c r="E1577" s="1">
        <v>2249615854.0671401</v>
      </c>
      <c r="F1577">
        <v>28.053167664266802</v>
      </c>
      <c r="G1577" t="s">
        <v>462</v>
      </c>
    </row>
    <row r="1578" spans="1:7" x14ac:dyDescent="0.3">
      <c r="A1578">
        <v>1576</v>
      </c>
      <c r="B1578">
        <v>2023</v>
      </c>
      <c r="C1578">
        <v>1</v>
      </c>
      <c r="D1578" t="s">
        <v>479</v>
      </c>
      <c r="E1578" s="1">
        <v>1243396803.7176001</v>
      </c>
      <c r="F1578">
        <v>32.539440325239802</v>
      </c>
      <c r="G1578" t="s">
        <v>462</v>
      </c>
    </row>
    <row r="1579" spans="1:7" x14ac:dyDescent="0.3">
      <c r="A1579">
        <v>1577</v>
      </c>
      <c r="B1579">
        <v>2023</v>
      </c>
      <c r="C1579">
        <v>1</v>
      </c>
      <c r="D1579" t="s">
        <v>480</v>
      </c>
      <c r="E1579" s="1">
        <v>451818671.09306198</v>
      </c>
      <c r="F1579">
        <v>41.0106065927747</v>
      </c>
      <c r="G1579" t="s">
        <v>462</v>
      </c>
    </row>
    <row r="1580" spans="1:7" x14ac:dyDescent="0.3">
      <c r="A1580">
        <v>1578</v>
      </c>
      <c r="B1580">
        <v>2023</v>
      </c>
      <c r="C1580">
        <v>1</v>
      </c>
      <c r="D1580" t="s">
        <v>482</v>
      </c>
      <c r="E1580" s="1">
        <v>269695495.99606502</v>
      </c>
      <c r="F1580">
        <v>44.392466719027603</v>
      </c>
      <c r="G1580" t="s">
        <v>462</v>
      </c>
    </row>
    <row r="1581" spans="1:7" x14ac:dyDescent="0.3">
      <c r="A1581">
        <v>1579</v>
      </c>
      <c r="B1581">
        <v>2023</v>
      </c>
      <c r="C1581">
        <v>1</v>
      </c>
      <c r="D1581" t="s">
        <v>484</v>
      </c>
      <c r="E1581" s="1">
        <v>29390706878.122398</v>
      </c>
      <c r="F1581">
        <v>4.1028861636832703</v>
      </c>
      <c r="G1581" t="s">
        <v>462</v>
      </c>
    </row>
    <row r="1582" spans="1:7" x14ac:dyDescent="0.3">
      <c r="A1582">
        <v>1580</v>
      </c>
      <c r="B1582">
        <v>2023</v>
      </c>
      <c r="C1582">
        <v>1</v>
      </c>
      <c r="D1582" t="s">
        <v>486</v>
      </c>
      <c r="E1582" s="1">
        <v>3019664936.98875</v>
      </c>
      <c r="F1582">
        <v>12.888606512174499</v>
      </c>
      <c r="G1582" t="s">
        <v>462</v>
      </c>
    </row>
    <row r="1583" spans="1:7" x14ac:dyDescent="0.3">
      <c r="A1583">
        <v>1581</v>
      </c>
      <c r="B1583">
        <v>2023</v>
      </c>
      <c r="C1583">
        <v>1</v>
      </c>
      <c r="D1583" t="s">
        <v>488</v>
      </c>
      <c r="E1583" s="1">
        <v>2351507817.33464</v>
      </c>
      <c r="F1583">
        <v>13.3147582811619</v>
      </c>
      <c r="G1583" t="s">
        <v>462</v>
      </c>
    </row>
    <row r="1584" spans="1:7" x14ac:dyDescent="0.3">
      <c r="A1584">
        <v>1582</v>
      </c>
      <c r="B1584">
        <v>2023</v>
      </c>
      <c r="C1584">
        <v>1</v>
      </c>
      <c r="D1584" t="s">
        <v>490</v>
      </c>
      <c r="E1584" s="1">
        <v>1089984379.1817701</v>
      </c>
      <c r="F1584">
        <v>15.0860377599211</v>
      </c>
      <c r="G1584" t="s">
        <v>462</v>
      </c>
    </row>
    <row r="1585" spans="1:7" x14ac:dyDescent="0.3">
      <c r="A1585">
        <v>1583</v>
      </c>
      <c r="B1585">
        <v>2023</v>
      </c>
      <c r="C1585">
        <v>1</v>
      </c>
      <c r="D1585" t="s">
        <v>492</v>
      </c>
      <c r="E1585" s="1">
        <v>1251699218.10427</v>
      </c>
      <c r="F1585">
        <v>18.516888687553799</v>
      </c>
      <c r="G1585" t="s">
        <v>462</v>
      </c>
    </row>
    <row r="1586" spans="1:7" x14ac:dyDescent="0.3">
      <c r="A1586">
        <v>1584</v>
      </c>
      <c r="B1586">
        <v>2023</v>
      </c>
      <c r="C1586">
        <v>1</v>
      </c>
      <c r="D1586" t="s">
        <v>493</v>
      </c>
      <c r="E1586" s="1">
        <v>484114621.14210999</v>
      </c>
      <c r="F1586">
        <v>22.937015502021701</v>
      </c>
      <c r="G1586" t="s">
        <v>462</v>
      </c>
    </row>
    <row r="1587" spans="1:7" x14ac:dyDescent="0.3">
      <c r="A1587">
        <v>1585</v>
      </c>
      <c r="B1587">
        <v>2023</v>
      </c>
      <c r="C1587">
        <v>1</v>
      </c>
      <c r="D1587" t="s">
        <v>494</v>
      </c>
      <c r="E1587" s="1">
        <v>1644814688.40587</v>
      </c>
      <c r="F1587">
        <v>32.440124080081397</v>
      </c>
      <c r="G1587" t="s">
        <v>462</v>
      </c>
    </row>
    <row r="1588" spans="1:7" x14ac:dyDescent="0.3">
      <c r="A1588">
        <v>1586</v>
      </c>
      <c r="B1588">
        <v>2023</v>
      </c>
      <c r="C1588">
        <v>2</v>
      </c>
      <c r="D1588" t="s">
        <v>461</v>
      </c>
      <c r="E1588" s="1">
        <v>6656579793.6365604</v>
      </c>
      <c r="F1588">
        <v>2.1140087764971498</v>
      </c>
      <c r="G1588" t="s">
        <v>462</v>
      </c>
    </row>
    <row r="1589" spans="1:7" x14ac:dyDescent="0.3">
      <c r="A1589">
        <v>1587</v>
      </c>
      <c r="B1589">
        <v>2023</v>
      </c>
      <c r="C1589">
        <v>2</v>
      </c>
      <c r="D1589" t="s">
        <v>463</v>
      </c>
      <c r="E1589" s="1">
        <v>22453044741.655602</v>
      </c>
      <c r="F1589">
        <v>0.79756705444504905</v>
      </c>
      <c r="G1589" t="s">
        <v>462</v>
      </c>
    </row>
    <row r="1590" spans="1:7" x14ac:dyDescent="0.3">
      <c r="A1590">
        <v>1588</v>
      </c>
      <c r="B1590">
        <v>2023</v>
      </c>
      <c r="C1590">
        <v>2</v>
      </c>
      <c r="D1590" t="s">
        <v>464</v>
      </c>
      <c r="E1590" s="1">
        <v>3355455783.8830199</v>
      </c>
      <c r="F1590">
        <v>0</v>
      </c>
      <c r="G1590" t="s">
        <v>462</v>
      </c>
    </row>
    <row r="1591" spans="1:7" x14ac:dyDescent="0.3">
      <c r="A1591">
        <v>1589</v>
      </c>
      <c r="B1591">
        <v>2023</v>
      </c>
      <c r="C1591">
        <v>2</v>
      </c>
      <c r="D1591" t="s">
        <v>465</v>
      </c>
      <c r="E1591" s="1">
        <v>27218095239.4039</v>
      </c>
      <c r="F1591">
        <v>0.89750838242388198</v>
      </c>
      <c r="G1591" t="s">
        <v>462</v>
      </c>
    </row>
    <row r="1592" spans="1:7" x14ac:dyDescent="0.3">
      <c r="A1592">
        <v>1590</v>
      </c>
      <c r="B1592">
        <v>2023</v>
      </c>
      <c r="C1592">
        <v>2</v>
      </c>
      <c r="D1592" t="s">
        <v>466</v>
      </c>
      <c r="E1592" s="1">
        <v>29429244026.125599</v>
      </c>
      <c r="F1592">
        <v>3.76688700517898</v>
      </c>
      <c r="G1592" t="s">
        <v>462</v>
      </c>
    </row>
    <row r="1593" spans="1:7" x14ac:dyDescent="0.3">
      <c r="A1593">
        <v>1591</v>
      </c>
      <c r="B1593">
        <v>2023</v>
      </c>
      <c r="C1593">
        <v>2</v>
      </c>
      <c r="D1593" t="s">
        <v>467</v>
      </c>
      <c r="E1593" s="1">
        <v>25314563230.447399</v>
      </c>
      <c r="F1593">
        <v>0.71768040727583604</v>
      </c>
      <c r="G1593" t="s">
        <v>462</v>
      </c>
    </row>
    <row r="1594" spans="1:7" x14ac:dyDescent="0.3">
      <c r="A1594">
        <v>1592</v>
      </c>
      <c r="B1594">
        <v>2023</v>
      </c>
      <c r="C1594">
        <v>2</v>
      </c>
      <c r="D1594" t="s">
        <v>468</v>
      </c>
      <c r="E1594" s="1">
        <v>2269416535.0559802</v>
      </c>
      <c r="F1594">
        <v>2.3252119636560198</v>
      </c>
      <c r="G1594" t="s">
        <v>462</v>
      </c>
    </row>
    <row r="1595" spans="1:7" x14ac:dyDescent="0.3">
      <c r="A1595">
        <v>1593</v>
      </c>
      <c r="B1595">
        <v>2023</v>
      </c>
      <c r="C1595">
        <v>2</v>
      </c>
      <c r="D1595" t="s">
        <v>469</v>
      </c>
      <c r="E1595" s="1">
        <v>8215352275.2908001</v>
      </c>
      <c r="F1595">
        <v>0.14993170045573001</v>
      </c>
      <c r="G1595" t="s">
        <v>462</v>
      </c>
    </row>
    <row r="1596" spans="1:7" x14ac:dyDescent="0.3">
      <c r="A1596">
        <v>1594</v>
      </c>
      <c r="B1596">
        <v>2023</v>
      </c>
      <c r="C1596">
        <v>2</v>
      </c>
      <c r="D1596" t="s">
        <v>470</v>
      </c>
      <c r="E1596" s="1">
        <v>1891682421.3991001</v>
      </c>
      <c r="F1596">
        <v>0.18558604526904901</v>
      </c>
      <c r="G1596" t="s">
        <v>462</v>
      </c>
    </row>
    <row r="1597" spans="1:7" x14ac:dyDescent="0.3">
      <c r="A1597">
        <v>1595</v>
      </c>
      <c r="B1597">
        <v>2023</v>
      </c>
      <c r="C1597">
        <v>2</v>
      </c>
      <c r="D1597" t="s">
        <v>471</v>
      </c>
      <c r="E1597" s="1">
        <v>1274623984.5311</v>
      </c>
      <c r="F1597">
        <v>0.27552814866841402</v>
      </c>
      <c r="G1597" t="s">
        <v>462</v>
      </c>
    </row>
    <row r="1598" spans="1:7" x14ac:dyDescent="0.3">
      <c r="A1598">
        <v>1596</v>
      </c>
      <c r="B1598">
        <v>2023</v>
      </c>
      <c r="C1598">
        <v>2</v>
      </c>
      <c r="D1598" t="s">
        <v>472</v>
      </c>
      <c r="E1598" s="1">
        <v>1292373019.9695799</v>
      </c>
      <c r="F1598">
        <v>4.5963369967396703</v>
      </c>
      <c r="G1598" t="s">
        <v>462</v>
      </c>
    </row>
    <row r="1599" spans="1:7" x14ac:dyDescent="0.3">
      <c r="A1599">
        <v>1597</v>
      </c>
      <c r="B1599">
        <v>2023</v>
      </c>
      <c r="C1599">
        <v>2</v>
      </c>
      <c r="D1599" t="s">
        <v>473</v>
      </c>
      <c r="E1599" s="1">
        <v>519932261.79277802</v>
      </c>
      <c r="F1599">
        <v>0.87177633735178595</v>
      </c>
      <c r="G1599" t="s">
        <v>462</v>
      </c>
    </row>
    <row r="1600" spans="1:7" x14ac:dyDescent="0.3">
      <c r="A1600">
        <v>1598</v>
      </c>
      <c r="B1600">
        <v>2023</v>
      </c>
      <c r="C1600">
        <v>2</v>
      </c>
      <c r="D1600" t="s">
        <v>474</v>
      </c>
      <c r="E1600" s="1">
        <v>676923699.23607099</v>
      </c>
      <c r="F1600">
        <v>6.3904925114302698</v>
      </c>
      <c r="G1600" t="s">
        <v>462</v>
      </c>
    </row>
    <row r="1601" spans="1:7" x14ac:dyDescent="0.3">
      <c r="A1601">
        <v>1599</v>
      </c>
      <c r="B1601">
        <v>2023</v>
      </c>
      <c r="C1601">
        <v>2</v>
      </c>
      <c r="D1601" t="s">
        <v>475</v>
      </c>
      <c r="E1601" s="1">
        <v>18040480032.521301</v>
      </c>
      <c r="F1601">
        <v>2.1596742200460102</v>
      </c>
      <c r="G1601" t="s">
        <v>462</v>
      </c>
    </row>
    <row r="1602" spans="1:7" x14ac:dyDescent="0.3">
      <c r="A1602">
        <v>1600</v>
      </c>
      <c r="B1602">
        <v>2023</v>
      </c>
      <c r="C1602">
        <v>2</v>
      </c>
      <c r="D1602" t="s">
        <v>476</v>
      </c>
      <c r="E1602" s="1">
        <v>18521642702.305599</v>
      </c>
      <c r="F1602">
        <v>1.04493308284206</v>
      </c>
      <c r="G1602" t="s">
        <v>462</v>
      </c>
    </row>
    <row r="1603" spans="1:7" x14ac:dyDescent="0.3">
      <c r="A1603">
        <v>1601</v>
      </c>
      <c r="B1603">
        <v>2023</v>
      </c>
      <c r="C1603">
        <v>2</v>
      </c>
      <c r="D1603" t="s">
        <v>477</v>
      </c>
      <c r="E1603" s="1">
        <v>2249615854.0671401</v>
      </c>
      <c r="F1603">
        <v>5.4768878328592203</v>
      </c>
      <c r="G1603" t="s">
        <v>462</v>
      </c>
    </row>
    <row r="1604" spans="1:7" x14ac:dyDescent="0.3">
      <c r="A1604">
        <v>1602</v>
      </c>
      <c r="B1604">
        <v>2023</v>
      </c>
      <c r="C1604">
        <v>2</v>
      </c>
      <c r="D1604" t="s">
        <v>479</v>
      </c>
      <c r="E1604" s="1">
        <v>1243396803.7176001</v>
      </c>
      <c r="F1604">
        <v>9.3073691198604998</v>
      </c>
      <c r="G1604" t="s">
        <v>462</v>
      </c>
    </row>
    <row r="1605" spans="1:7" x14ac:dyDescent="0.3">
      <c r="A1605">
        <v>1603</v>
      </c>
      <c r="B1605">
        <v>2023</v>
      </c>
      <c r="C1605">
        <v>2</v>
      </c>
      <c r="D1605" t="s">
        <v>480</v>
      </c>
      <c r="E1605" s="1">
        <v>451818671.09306198</v>
      </c>
      <c r="F1605">
        <v>12.1160486487854</v>
      </c>
      <c r="G1605" t="s">
        <v>462</v>
      </c>
    </row>
    <row r="1606" spans="1:7" x14ac:dyDescent="0.3">
      <c r="A1606">
        <v>1604</v>
      </c>
      <c r="B1606">
        <v>2023</v>
      </c>
      <c r="C1606">
        <v>2</v>
      </c>
      <c r="D1606" t="s">
        <v>482</v>
      </c>
      <c r="E1606" s="1">
        <v>269695495.99606502</v>
      </c>
      <c r="F1606">
        <v>11.773150961123701</v>
      </c>
      <c r="G1606" t="s">
        <v>462</v>
      </c>
    </row>
    <row r="1607" spans="1:7" x14ac:dyDescent="0.3">
      <c r="A1607">
        <v>1605</v>
      </c>
      <c r="B1607">
        <v>2023</v>
      </c>
      <c r="C1607">
        <v>2</v>
      </c>
      <c r="D1607" t="s">
        <v>484</v>
      </c>
      <c r="E1607" s="1">
        <v>29390706878.122398</v>
      </c>
      <c r="F1607">
        <v>1.6129968055399699</v>
      </c>
      <c r="G1607" t="s">
        <v>462</v>
      </c>
    </row>
    <row r="1608" spans="1:7" x14ac:dyDescent="0.3">
      <c r="A1608">
        <v>1606</v>
      </c>
      <c r="B1608">
        <v>2023</v>
      </c>
      <c r="C1608">
        <v>2</v>
      </c>
      <c r="D1608" t="s">
        <v>486</v>
      </c>
      <c r="E1608" s="1">
        <v>3019664936.98875</v>
      </c>
      <c r="F1608">
        <v>5.0380543551467696</v>
      </c>
      <c r="G1608" t="s">
        <v>462</v>
      </c>
    </row>
    <row r="1609" spans="1:7" x14ac:dyDescent="0.3">
      <c r="A1609">
        <v>1607</v>
      </c>
      <c r="B1609">
        <v>2023</v>
      </c>
      <c r="C1609">
        <v>2</v>
      </c>
      <c r="D1609" t="s">
        <v>488</v>
      </c>
      <c r="E1609" s="1">
        <v>2351507817.33464</v>
      </c>
      <c r="F1609">
        <v>2.21500403889508</v>
      </c>
      <c r="G1609" t="s">
        <v>462</v>
      </c>
    </row>
    <row r="1610" spans="1:7" x14ac:dyDescent="0.3">
      <c r="A1610">
        <v>1608</v>
      </c>
      <c r="B1610">
        <v>2023</v>
      </c>
      <c r="C1610">
        <v>2</v>
      </c>
      <c r="D1610" t="s">
        <v>490</v>
      </c>
      <c r="E1610" s="1">
        <v>1089984379.1817701</v>
      </c>
      <c r="F1610">
        <v>0</v>
      </c>
      <c r="G1610" t="s">
        <v>462</v>
      </c>
    </row>
    <row r="1611" spans="1:7" x14ac:dyDescent="0.3">
      <c r="A1611">
        <v>1609</v>
      </c>
      <c r="B1611">
        <v>2023</v>
      </c>
      <c r="C1611">
        <v>2</v>
      </c>
      <c r="D1611" t="s">
        <v>492</v>
      </c>
      <c r="E1611" s="1">
        <v>1251699218.10427</v>
      </c>
      <c r="F1611">
        <v>1.98930612529301</v>
      </c>
      <c r="G1611" t="s">
        <v>462</v>
      </c>
    </row>
    <row r="1612" spans="1:7" x14ac:dyDescent="0.3">
      <c r="A1612">
        <v>1610</v>
      </c>
      <c r="B1612">
        <v>2023</v>
      </c>
      <c r="C1612">
        <v>2</v>
      </c>
      <c r="D1612" t="s">
        <v>493</v>
      </c>
      <c r="E1612" s="1">
        <v>484114621.14210999</v>
      </c>
      <c r="F1612">
        <v>4.0180730656057904</v>
      </c>
      <c r="G1612" t="s">
        <v>462</v>
      </c>
    </row>
    <row r="1613" spans="1:7" x14ac:dyDescent="0.3">
      <c r="A1613">
        <v>1611</v>
      </c>
      <c r="B1613">
        <v>2023</v>
      </c>
      <c r="C1613">
        <v>2</v>
      </c>
      <c r="D1613" t="s">
        <v>494</v>
      </c>
      <c r="E1613" s="1">
        <v>1644814688.40587</v>
      </c>
      <c r="F1613">
        <v>9.1764330171531299</v>
      </c>
      <c r="G1613" t="s">
        <v>462</v>
      </c>
    </row>
    <row r="1614" spans="1:7" x14ac:dyDescent="0.3">
      <c r="A1614">
        <v>1612</v>
      </c>
      <c r="B1614">
        <v>2023</v>
      </c>
      <c r="C1614">
        <v>3</v>
      </c>
      <c r="D1614" t="s">
        <v>461</v>
      </c>
      <c r="E1614" s="1">
        <v>6656579793.6365604</v>
      </c>
      <c r="F1614">
        <v>110.57353482386701</v>
      </c>
      <c r="G1614" t="s">
        <v>462</v>
      </c>
    </row>
    <row r="1615" spans="1:7" x14ac:dyDescent="0.3">
      <c r="A1615">
        <v>1613</v>
      </c>
      <c r="B1615">
        <v>2023</v>
      </c>
      <c r="C1615">
        <v>3</v>
      </c>
      <c r="D1615" t="s">
        <v>463</v>
      </c>
      <c r="E1615" s="1">
        <v>22453044741.655602</v>
      </c>
      <c r="F1615">
        <v>140.70548700704401</v>
      </c>
      <c r="G1615" t="s">
        <v>462</v>
      </c>
    </row>
    <row r="1616" spans="1:7" x14ac:dyDescent="0.3">
      <c r="A1616">
        <v>1614</v>
      </c>
      <c r="B1616">
        <v>2023</v>
      </c>
      <c r="C1616">
        <v>3</v>
      </c>
      <c r="D1616" t="s">
        <v>464</v>
      </c>
      <c r="E1616" s="1">
        <v>3355455783.8830199</v>
      </c>
      <c r="F1616">
        <v>100.44680796391</v>
      </c>
      <c r="G1616" t="s">
        <v>462</v>
      </c>
    </row>
    <row r="1617" spans="1:7" x14ac:dyDescent="0.3">
      <c r="A1617">
        <v>1615</v>
      </c>
      <c r="B1617">
        <v>2023</v>
      </c>
      <c r="C1617">
        <v>3</v>
      </c>
      <c r="D1617" t="s">
        <v>465</v>
      </c>
      <c r="E1617" s="1">
        <v>27218095239.4039</v>
      </c>
      <c r="F1617">
        <v>109.00615206473999</v>
      </c>
      <c r="G1617" t="s">
        <v>462</v>
      </c>
    </row>
    <row r="1618" spans="1:7" x14ac:dyDescent="0.3">
      <c r="A1618">
        <v>1616</v>
      </c>
      <c r="B1618">
        <v>2023</v>
      </c>
      <c r="C1618">
        <v>3</v>
      </c>
      <c r="D1618" t="s">
        <v>466</v>
      </c>
      <c r="E1618" s="1">
        <v>29429244026.125599</v>
      </c>
      <c r="F1618">
        <v>94.936989882233703</v>
      </c>
      <c r="G1618" t="s">
        <v>462</v>
      </c>
    </row>
    <row r="1619" spans="1:7" x14ac:dyDescent="0.3">
      <c r="A1619">
        <v>1617</v>
      </c>
      <c r="B1619">
        <v>2023</v>
      </c>
      <c r="C1619">
        <v>3</v>
      </c>
      <c r="D1619" t="s">
        <v>467</v>
      </c>
      <c r="E1619" s="1">
        <v>25314563230.447399</v>
      </c>
      <c r="F1619">
        <v>113.23575495528</v>
      </c>
      <c r="G1619" t="s">
        <v>462</v>
      </c>
    </row>
    <row r="1620" spans="1:7" x14ac:dyDescent="0.3">
      <c r="A1620">
        <v>1618</v>
      </c>
      <c r="B1620">
        <v>2023</v>
      </c>
      <c r="C1620">
        <v>3</v>
      </c>
      <c r="D1620" t="s">
        <v>468</v>
      </c>
      <c r="E1620" s="1">
        <v>2269416535.0559802</v>
      </c>
      <c r="F1620">
        <v>112.496954017485</v>
      </c>
      <c r="G1620" t="s">
        <v>462</v>
      </c>
    </row>
    <row r="1621" spans="1:7" x14ac:dyDescent="0.3">
      <c r="A1621">
        <v>1619</v>
      </c>
      <c r="B1621">
        <v>2023</v>
      </c>
      <c r="C1621">
        <v>3</v>
      </c>
      <c r="D1621" t="s">
        <v>469</v>
      </c>
      <c r="E1621" s="1">
        <v>8215352275.2908001</v>
      </c>
      <c r="F1621">
        <v>75.108028510174705</v>
      </c>
      <c r="G1621" t="s">
        <v>462</v>
      </c>
    </row>
    <row r="1622" spans="1:7" x14ac:dyDescent="0.3">
      <c r="A1622">
        <v>1620</v>
      </c>
      <c r="B1622">
        <v>2023</v>
      </c>
      <c r="C1622">
        <v>3</v>
      </c>
      <c r="D1622" t="s">
        <v>470</v>
      </c>
      <c r="E1622" s="1">
        <v>1891682421.3991001</v>
      </c>
      <c r="F1622">
        <v>97.184721613233904</v>
      </c>
      <c r="G1622" t="s">
        <v>462</v>
      </c>
    </row>
    <row r="1623" spans="1:7" x14ac:dyDescent="0.3">
      <c r="A1623">
        <v>1621</v>
      </c>
      <c r="B1623">
        <v>2023</v>
      </c>
      <c r="C1623">
        <v>3</v>
      </c>
      <c r="D1623" t="s">
        <v>471</v>
      </c>
      <c r="E1623" s="1">
        <v>1274623984.5311</v>
      </c>
      <c r="F1623">
        <v>86.849351918433598</v>
      </c>
      <c r="G1623" t="s">
        <v>462</v>
      </c>
    </row>
    <row r="1624" spans="1:7" x14ac:dyDescent="0.3">
      <c r="A1624">
        <v>1622</v>
      </c>
      <c r="B1624">
        <v>2023</v>
      </c>
      <c r="C1624">
        <v>3</v>
      </c>
      <c r="D1624" t="s">
        <v>472</v>
      </c>
      <c r="E1624" s="1">
        <v>1292373019.9695799</v>
      </c>
      <c r="F1624">
        <v>115.32641424796201</v>
      </c>
      <c r="G1624" t="s">
        <v>462</v>
      </c>
    </row>
    <row r="1625" spans="1:7" x14ac:dyDescent="0.3">
      <c r="A1625">
        <v>1623</v>
      </c>
      <c r="B1625">
        <v>2023</v>
      </c>
      <c r="C1625">
        <v>3</v>
      </c>
      <c r="D1625" t="s">
        <v>473</v>
      </c>
      <c r="E1625" s="1">
        <v>519932261.79277802</v>
      </c>
      <c r="F1625">
        <v>92.471055161867397</v>
      </c>
      <c r="G1625" t="s">
        <v>462</v>
      </c>
    </row>
    <row r="1626" spans="1:7" x14ac:dyDescent="0.3">
      <c r="A1626">
        <v>1624</v>
      </c>
      <c r="B1626">
        <v>2023</v>
      </c>
      <c r="C1626">
        <v>3</v>
      </c>
      <c r="D1626" t="s">
        <v>474</v>
      </c>
      <c r="E1626" s="1">
        <v>676923699.23607099</v>
      </c>
      <c r="F1626">
        <v>98.223069399629694</v>
      </c>
      <c r="G1626" t="s">
        <v>462</v>
      </c>
    </row>
    <row r="1627" spans="1:7" x14ac:dyDescent="0.3">
      <c r="A1627">
        <v>1625</v>
      </c>
      <c r="B1627">
        <v>2023</v>
      </c>
      <c r="C1627">
        <v>3</v>
      </c>
      <c r="D1627" t="s">
        <v>475</v>
      </c>
      <c r="E1627" s="1">
        <v>18040480032.521301</v>
      </c>
      <c r="F1627">
        <v>91.3895002412022</v>
      </c>
      <c r="G1627" t="s">
        <v>462</v>
      </c>
    </row>
    <row r="1628" spans="1:7" x14ac:dyDescent="0.3">
      <c r="A1628">
        <v>1626</v>
      </c>
      <c r="B1628">
        <v>2023</v>
      </c>
      <c r="C1628">
        <v>3</v>
      </c>
      <c r="D1628" t="s">
        <v>476</v>
      </c>
      <c r="E1628" s="1">
        <v>18521642702.305599</v>
      </c>
      <c r="F1628">
        <v>69.526624045824093</v>
      </c>
      <c r="G1628" t="s">
        <v>462</v>
      </c>
    </row>
    <row r="1629" spans="1:7" x14ac:dyDescent="0.3">
      <c r="A1629">
        <v>1627</v>
      </c>
      <c r="B1629">
        <v>2023</v>
      </c>
      <c r="C1629">
        <v>3</v>
      </c>
      <c r="D1629" t="s">
        <v>477</v>
      </c>
      <c r="E1629" s="1">
        <v>2249615854.0671401</v>
      </c>
      <c r="F1629">
        <v>111.749877538193</v>
      </c>
      <c r="G1629" t="s">
        <v>462</v>
      </c>
    </row>
    <row r="1630" spans="1:7" x14ac:dyDescent="0.3">
      <c r="A1630">
        <v>1628</v>
      </c>
      <c r="B1630">
        <v>2023</v>
      </c>
      <c r="C1630">
        <v>3</v>
      </c>
      <c r="D1630" t="s">
        <v>479</v>
      </c>
      <c r="E1630" s="1">
        <v>1243396803.7176001</v>
      </c>
      <c r="F1630">
        <v>100.722623979652</v>
      </c>
      <c r="G1630" t="s">
        <v>462</v>
      </c>
    </row>
    <row r="1631" spans="1:7" x14ac:dyDescent="0.3">
      <c r="A1631">
        <v>1629</v>
      </c>
      <c r="B1631">
        <v>2023</v>
      </c>
      <c r="C1631">
        <v>3</v>
      </c>
      <c r="D1631" t="s">
        <v>480</v>
      </c>
      <c r="E1631" s="1">
        <v>451818671.09306198</v>
      </c>
      <c r="F1631">
        <v>112.91985286202301</v>
      </c>
      <c r="G1631" t="s">
        <v>462</v>
      </c>
    </row>
    <row r="1632" spans="1:7" x14ac:dyDescent="0.3">
      <c r="A1632">
        <v>1630</v>
      </c>
      <c r="B1632">
        <v>2023</v>
      </c>
      <c r="C1632">
        <v>3</v>
      </c>
      <c r="D1632" t="s">
        <v>482</v>
      </c>
      <c r="E1632" s="1">
        <v>269695495.99606502</v>
      </c>
      <c r="F1632">
        <v>99.102517143400405</v>
      </c>
      <c r="G1632" t="s">
        <v>462</v>
      </c>
    </row>
    <row r="1633" spans="1:7" x14ac:dyDescent="0.3">
      <c r="A1633">
        <v>1631</v>
      </c>
      <c r="B1633">
        <v>2023</v>
      </c>
      <c r="C1633">
        <v>3</v>
      </c>
      <c r="D1633" t="s">
        <v>484</v>
      </c>
      <c r="E1633" s="1">
        <v>29390706878.122398</v>
      </c>
      <c r="F1633">
        <v>93.737407531995501</v>
      </c>
      <c r="G1633" t="s">
        <v>462</v>
      </c>
    </row>
    <row r="1634" spans="1:7" x14ac:dyDescent="0.3">
      <c r="A1634">
        <v>1632</v>
      </c>
      <c r="B1634">
        <v>2023</v>
      </c>
      <c r="C1634">
        <v>3</v>
      </c>
      <c r="D1634" t="s">
        <v>486</v>
      </c>
      <c r="E1634" s="1">
        <v>3019664936.98875</v>
      </c>
      <c r="F1634">
        <v>107.178677609118</v>
      </c>
      <c r="G1634" t="s">
        <v>462</v>
      </c>
    </row>
    <row r="1635" spans="1:7" x14ac:dyDescent="0.3">
      <c r="A1635">
        <v>1633</v>
      </c>
      <c r="B1635">
        <v>2023</v>
      </c>
      <c r="C1635">
        <v>3</v>
      </c>
      <c r="D1635" t="s">
        <v>488</v>
      </c>
      <c r="E1635" s="1">
        <v>2351507817.33464</v>
      </c>
      <c r="F1635">
        <v>77.473775879257502</v>
      </c>
      <c r="G1635" t="s">
        <v>462</v>
      </c>
    </row>
    <row r="1636" spans="1:7" x14ac:dyDescent="0.3">
      <c r="A1636">
        <v>1634</v>
      </c>
      <c r="B1636">
        <v>2023</v>
      </c>
      <c r="C1636">
        <v>3</v>
      </c>
      <c r="D1636" t="s">
        <v>490</v>
      </c>
      <c r="E1636" s="1">
        <v>1089984379.1817701</v>
      </c>
      <c r="F1636">
        <v>86.004095062735104</v>
      </c>
      <c r="G1636" t="s">
        <v>462</v>
      </c>
    </row>
    <row r="1637" spans="1:7" x14ac:dyDescent="0.3">
      <c r="A1637">
        <v>1635</v>
      </c>
      <c r="B1637">
        <v>2023</v>
      </c>
      <c r="C1637">
        <v>3</v>
      </c>
      <c r="D1637" t="s">
        <v>492</v>
      </c>
      <c r="E1637" s="1">
        <v>1251699218.10427</v>
      </c>
      <c r="F1637">
        <v>96.111325075739103</v>
      </c>
      <c r="G1637" t="s">
        <v>462</v>
      </c>
    </row>
    <row r="1638" spans="1:7" x14ac:dyDescent="0.3">
      <c r="A1638">
        <v>1636</v>
      </c>
      <c r="B1638">
        <v>2023</v>
      </c>
      <c r="C1638">
        <v>3</v>
      </c>
      <c r="D1638" t="s">
        <v>493</v>
      </c>
      <c r="E1638" s="1">
        <v>484114621.14210999</v>
      </c>
      <c r="F1638">
        <v>96.357357448883704</v>
      </c>
      <c r="G1638" t="s">
        <v>462</v>
      </c>
    </row>
    <row r="1639" spans="1:7" x14ac:dyDescent="0.3">
      <c r="A1639">
        <v>1637</v>
      </c>
      <c r="B1639">
        <v>2023</v>
      </c>
      <c r="C1639">
        <v>3</v>
      </c>
      <c r="D1639" t="s">
        <v>494</v>
      </c>
      <c r="E1639" s="1">
        <v>1644814688.40587</v>
      </c>
      <c r="F1639">
        <v>99.651922788095106</v>
      </c>
      <c r="G1639" t="s">
        <v>462</v>
      </c>
    </row>
    <row r="1640" spans="1:7" x14ac:dyDescent="0.3">
      <c r="A1640">
        <v>1638</v>
      </c>
      <c r="B1640">
        <v>2023</v>
      </c>
      <c r="C1640">
        <v>4</v>
      </c>
      <c r="D1640" t="s">
        <v>461</v>
      </c>
      <c r="E1640" s="1">
        <v>6656579793.6365604</v>
      </c>
      <c r="F1640">
        <v>114.296351217056</v>
      </c>
      <c r="G1640" t="s">
        <v>462</v>
      </c>
    </row>
    <row r="1641" spans="1:7" x14ac:dyDescent="0.3">
      <c r="A1641">
        <v>1639</v>
      </c>
      <c r="B1641">
        <v>2023</v>
      </c>
      <c r="C1641">
        <v>4</v>
      </c>
      <c r="D1641" t="s">
        <v>463</v>
      </c>
      <c r="E1641" s="1">
        <v>22453044741.655602</v>
      </c>
      <c r="F1641">
        <v>161.26176319256399</v>
      </c>
      <c r="G1641" t="s">
        <v>462</v>
      </c>
    </row>
    <row r="1642" spans="1:7" x14ac:dyDescent="0.3">
      <c r="A1642">
        <v>1640</v>
      </c>
      <c r="B1642">
        <v>2023</v>
      </c>
      <c r="C1642">
        <v>4</v>
      </c>
      <c r="D1642" t="s">
        <v>464</v>
      </c>
      <c r="E1642" s="1">
        <v>3355455783.8830199</v>
      </c>
      <c r="F1642">
        <v>102.030045549737</v>
      </c>
      <c r="G1642" t="s">
        <v>462</v>
      </c>
    </row>
    <row r="1643" spans="1:7" x14ac:dyDescent="0.3">
      <c r="A1643">
        <v>1641</v>
      </c>
      <c r="B1643">
        <v>2023</v>
      </c>
      <c r="C1643">
        <v>4</v>
      </c>
      <c r="D1643" t="s">
        <v>465</v>
      </c>
      <c r="E1643" s="1">
        <v>27218095239.4039</v>
      </c>
      <c r="F1643">
        <v>198.84655095819201</v>
      </c>
      <c r="G1643" t="s">
        <v>462</v>
      </c>
    </row>
    <row r="1644" spans="1:7" x14ac:dyDescent="0.3">
      <c r="A1644">
        <v>1642</v>
      </c>
      <c r="B1644">
        <v>2023</v>
      </c>
      <c r="C1644">
        <v>4</v>
      </c>
      <c r="D1644" t="s">
        <v>466</v>
      </c>
      <c r="E1644" s="1">
        <v>29429244026.125599</v>
      </c>
      <c r="F1644">
        <v>229.38262382072401</v>
      </c>
      <c r="G1644" t="s">
        <v>462</v>
      </c>
    </row>
    <row r="1645" spans="1:7" x14ac:dyDescent="0.3">
      <c r="A1645">
        <v>1643</v>
      </c>
      <c r="B1645">
        <v>2023</v>
      </c>
      <c r="C1645">
        <v>4</v>
      </c>
      <c r="D1645" t="s">
        <v>467</v>
      </c>
      <c r="E1645" s="1">
        <v>25314563230.447399</v>
      </c>
      <c r="F1645">
        <v>231.81005002344301</v>
      </c>
      <c r="G1645" t="s">
        <v>462</v>
      </c>
    </row>
    <row r="1646" spans="1:7" x14ac:dyDescent="0.3">
      <c r="A1646">
        <v>1644</v>
      </c>
      <c r="B1646">
        <v>2023</v>
      </c>
      <c r="C1646">
        <v>4</v>
      </c>
      <c r="D1646" t="s">
        <v>468</v>
      </c>
      <c r="E1646" s="1">
        <v>2269416535.0559802</v>
      </c>
      <c r="F1646">
        <v>230.061627825378</v>
      </c>
      <c r="G1646" t="s">
        <v>462</v>
      </c>
    </row>
    <row r="1647" spans="1:7" x14ac:dyDescent="0.3">
      <c r="A1647">
        <v>1645</v>
      </c>
      <c r="B1647">
        <v>2023</v>
      </c>
      <c r="C1647">
        <v>4</v>
      </c>
      <c r="D1647" t="s">
        <v>469</v>
      </c>
      <c r="E1647" s="1">
        <v>8215352275.2908001</v>
      </c>
      <c r="F1647">
        <v>261.91923164358201</v>
      </c>
      <c r="G1647" t="s">
        <v>462</v>
      </c>
    </row>
    <row r="1648" spans="1:7" x14ac:dyDescent="0.3">
      <c r="A1648">
        <v>1646</v>
      </c>
      <c r="B1648">
        <v>2023</v>
      </c>
      <c r="C1648">
        <v>4</v>
      </c>
      <c r="D1648" t="s">
        <v>470</v>
      </c>
      <c r="E1648" s="1">
        <v>1891682421.3991001</v>
      </c>
      <c r="F1648">
        <v>224.49270316553799</v>
      </c>
      <c r="G1648" t="s">
        <v>462</v>
      </c>
    </row>
    <row r="1649" spans="1:7" x14ac:dyDescent="0.3">
      <c r="A1649">
        <v>1647</v>
      </c>
      <c r="B1649">
        <v>2023</v>
      </c>
      <c r="C1649">
        <v>4</v>
      </c>
      <c r="D1649" t="s">
        <v>471</v>
      </c>
      <c r="E1649" s="1">
        <v>1274623984.5311</v>
      </c>
      <c r="F1649">
        <v>152.401537356342</v>
      </c>
      <c r="G1649" t="s">
        <v>462</v>
      </c>
    </row>
    <row r="1650" spans="1:7" x14ac:dyDescent="0.3">
      <c r="A1650">
        <v>1648</v>
      </c>
      <c r="B1650">
        <v>2023</v>
      </c>
      <c r="C1650">
        <v>4</v>
      </c>
      <c r="D1650" t="s">
        <v>472</v>
      </c>
      <c r="E1650" s="1">
        <v>1292373019.9695799</v>
      </c>
      <c r="F1650">
        <v>251.809561561424</v>
      </c>
      <c r="G1650" t="s">
        <v>462</v>
      </c>
    </row>
    <row r="1651" spans="1:7" x14ac:dyDescent="0.3">
      <c r="A1651">
        <v>1649</v>
      </c>
      <c r="B1651">
        <v>2023</v>
      </c>
      <c r="C1651">
        <v>4</v>
      </c>
      <c r="D1651" t="s">
        <v>473</v>
      </c>
      <c r="E1651" s="1">
        <v>519932261.79277802</v>
      </c>
      <c r="F1651">
        <v>178.493776556949</v>
      </c>
      <c r="G1651" t="s">
        <v>462</v>
      </c>
    </row>
    <row r="1652" spans="1:7" x14ac:dyDescent="0.3">
      <c r="A1652">
        <v>1650</v>
      </c>
      <c r="B1652">
        <v>2023</v>
      </c>
      <c r="C1652">
        <v>4</v>
      </c>
      <c r="D1652" t="s">
        <v>474</v>
      </c>
      <c r="E1652" s="1">
        <v>676923699.23607099</v>
      </c>
      <c r="F1652">
        <v>171.53278062747799</v>
      </c>
      <c r="G1652" t="s">
        <v>462</v>
      </c>
    </row>
    <row r="1653" spans="1:7" x14ac:dyDescent="0.3">
      <c r="A1653">
        <v>1651</v>
      </c>
      <c r="B1653">
        <v>2023</v>
      </c>
      <c r="C1653">
        <v>4</v>
      </c>
      <c r="D1653" t="s">
        <v>475</v>
      </c>
      <c r="E1653" s="1">
        <v>18040480032.521301</v>
      </c>
      <c r="F1653">
        <v>279.50655144084999</v>
      </c>
      <c r="G1653" t="s">
        <v>462</v>
      </c>
    </row>
    <row r="1654" spans="1:7" x14ac:dyDescent="0.3">
      <c r="A1654">
        <v>1652</v>
      </c>
      <c r="B1654">
        <v>2023</v>
      </c>
      <c r="C1654">
        <v>4</v>
      </c>
      <c r="D1654" t="s">
        <v>476</v>
      </c>
      <c r="E1654" s="1">
        <v>18521642702.305599</v>
      </c>
      <c r="F1654">
        <v>205.390163903428</v>
      </c>
      <c r="G1654" t="s">
        <v>462</v>
      </c>
    </row>
    <row r="1655" spans="1:7" x14ac:dyDescent="0.3">
      <c r="A1655">
        <v>1653</v>
      </c>
      <c r="B1655">
        <v>2023</v>
      </c>
      <c r="C1655">
        <v>4</v>
      </c>
      <c r="D1655" t="s">
        <v>477</v>
      </c>
      <c r="E1655" s="1">
        <v>2249615854.0671401</v>
      </c>
      <c r="F1655">
        <v>320.27439866453199</v>
      </c>
      <c r="G1655" t="s">
        <v>462</v>
      </c>
    </row>
    <row r="1656" spans="1:7" x14ac:dyDescent="0.3">
      <c r="A1656">
        <v>1654</v>
      </c>
      <c r="B1656">
        <v>2023</v>
      </c>
      <c r="C1656">
        <v>4</v>
      </c>
      <c r="D1656" t="s">
        <v>479</v>
      </c>
      <c r="E1656" s="1">
        <v>1243396803.7176001</v>
      </c>
      <c r="F1656">
        <v>298.04653031398601</v>
      </c>
      <c r="G1656" t="s">
        <v>462</v>
      </c>
    </row>
    <row r="1657" spans="1:7" x14ac:dyDescent="0.3">
      <c r="A1657">
        <v>1655</v>
      </c>
      <c r="B1657">
        <v>2023</v>
      </c>
      <c r="C1657">
        <v>4</v>
      </c>
      <c r="D1657" t="s">
        <v>480</v>
      </c>
      <c r="E1657" s="1">
        <v>451818671.09306198</v>
      </c>
      <c r="F1657">
        <v>227.99334550400101</v>
      </c>
      <c r="G1657" t="s">
        <v>462</v>
      </c>
    </row>
    <row r="1658" spans="1:7" x14ac:dyDescent="0.3">
      <c r="A1658">
        <v>1656</v>
      </c>
      <c r="B1658">
        <v>2023</v>
      </c>
      <c r="C1658">
        <v>4</v>
      </c>
      <c r="D1658" t="s">
        <v>482</v>
      </c>
      <c r="E1658" s="1">
        <v>269695495.99606502</v>
      </c>
      <c r="F1658">
        <v>256.64540101846399</v>
      </c>
      <c r="G1658" t="s">
        <v>462</v>
      </c>
    </row>
    <row r="1659" spans="1:7" x14ac:dyDescent="0.3">
      <c r="A1659">
        <v>1657</v>
      </c>
      <c r="B1659">
        <v>2023</v>
      </c>
      <c r="C1659">
        <v>4</v>
      </c>
      <c r="D1659" t="s">
        <v>484</v>
      </c>
      <c r="E1659" s="1">
        <v>29390706878.122398</v>
      </c>
      <c r="F1659">
        <v>143.64346774460199</v>
      </c>
      <c r="G1659" t="s">
        <v>462</v>
      </c>
    </row>
    <row r="1660" spans="1:7" x14ac:dyDescent="0.3">
      <c r="A1660">
        <v>1658</v>
      </c>
      <c r="B1660">
        <v>2023</v>
      </c>
      <c r="C1660">
        <v>4</v>
      </c>
      <c r="D1660" t="s">
        <v>486</v>
      </c>
      <c r="E1660" s="1">
        <v>3019664936.98875</v>
      </c>
      <c r="F1660">
        <v>204.97766188115801</v>
      </c>
      <c r="G1660" t="s">
        <v>462</v>
      </c>
    </row>
    <row r="1661" spans="1:7" x14ac:dyDescent="0.3">
      <c r="A1661">
        <v>1659</v>
      </c>
      <c r="B1661">
        <v>2023</v>
      </c>
      <c r="C1661">
        <v>4</v>
      </c>
      <c r="D1661" t="s">
        <v>488</v>
      </c>
      <c r="E1661" s="1">
        <v>2351507817.33464</v>
      </c>
      <c r="F1661">
        <v>148.07710523874201</v>
      </c>
      <c r="G1661" t="s">
        <v>462</v>
      </c>
    </row>
    <row r="1662" spans="1:7" x14ac:dyDescent="0.3">
      <c r="A1662">
        <v>1660</v>
      </c>
      <c r="B1662">
        <v>2023</v>
      </c>
      <c r="C1662">
        <v>4</v>
      </c>
      <c r="D1662" t="s">
        <v>490</v>
      </c>
      <c r="E1662" s="1">
        <v>1089984379.1817701</v>
      </c>
      <c r="F1662">
        <v>162.229559282427</v>
      </c>
      <c r="G1662" t="s">
        <v>462</v>
      </c>
    </row>
    <row r="1663" spans="1:7" x14ac:dyDescent="0.3">
      <c r="A1663">
        <v>1661</v>
      </c>
      <c r="B1663">
        <v>2023</v>
      </c>
      <c r="C1663">
        <v>4</v>
      </c>
      <c r="D1663" t="s">
        <v>492</v>
      </c>
      <c r="E1663" s="1">
        <v>1251699218.10427</v>
      </c>
      <c r="F1663">
        <v>142.695599263357</v>
      </c>
      <c r="G1663" t="s">
        <v>462</v>
      </c>
    </row>
    <row r="1664" spans="1:7" x14ac:dyDescent="0.3">
      <c r="A1664">
        <v>1662</v>
      </c>
      <c r="B1664">
        <v>2023</v>
      </c>
      <c r="C1664">
        <v>4</v>
      </c>
      <c r="D1664" t="s">
        <v>493</v>
      </c>
      <c r="E1664" s="1">
        <v>484114621.14210999</v>
      </c>
      <c r="F1664">
        <v>148.13072929374599</v>
      </c>
      <c r="G1664" t="s">
        <v>462</v>
      </c>
    </row>
    <row r="1665" spans="1:7" x14ac:dyDescent="0.3">
      <c r="A1665">
        <v>1663</v>
      </c>
      <c r="B1665">
        <v>2023</v>
      </c>
      <c r="C1665">
        <v>4</v>
      </c>
      <c r="D1665" t="s">
        <v>494</v>
      </c>
      <c r="E1665" s="1">
        <v>1644814688.40587</v>
      </c>
      <c r="F1665">
        <v>236.50251442644699</v>
      </c>
      <c r="G1665" t="s">
        <v>462</v>
      </c>
    </row>
    <row r="1666" spans="1:7" x14ac:dyDescent="0.3">
      <c r="A1666">
        <v>1664</v>
      </c>
      <c r="B1666">
        <v>2023</v>
      </c>
      <c r="C1666">
        <v>5</v>
      </c>
      <c r="D1666" t="s">
        <v>461</v>
      </c>
      <c r="E1666" s="1">
        <v>6656579793.6365604</v>
      </c>
      <c r="F1666">
        <v>33.024191637859197</v>
      </c>
      <c r="G1666" t="s">
        <v>462</v>
      </c>
    </row>
    <row r="1667" spans="1:7" x14ac:dyDescent="0.3">
      <c r="A1667">
        <v>1665</v>
      </c>
      <c r="B1667">
        <v>2023</v>
      </c>
      <c r="C1667">
        <v>5</v>
      </c>
      <c r="D1667" t="s">
        <v>463</v>
      </c>
      <c r="E1667" s="1">
        <v>22453044741.655602</v>
      </c>
      <c r="F1667">
        <v>25.868563998987</v>
      </c>
      <c r="G1667" t="s">
        <v>462</v>
      </c>
    </row>
    <row r="1668" spans="1:7" x14ac:dyDescent="0.3">
      <c r="A1668">
        <v>1666</v>
      </c>
      <c r="B1668">
        <v>2023</v>
      </c>
      <c r="C1668">
        <v>5</v>
      </c>
      <c r="D1668" t="s">
        <v>464</v>
      </c>
      <c r="E1668" s="1">
        <v>3355455783.8830199</v>
      </c>
      <c r="F1668">
        <v>20.797925980810799</v>
      </c>
      <c r="G1668" t="s">
        <v>462</v>
      </c>
    </row>
    <row r="1669" spans="1:7" x14ac:dyDescent="0.3">
      <c r="A1669">
        <v>1667</v>
      </c>
      <c r="B1669">
        <v>2023</v>
      </c>
      <c r="C1669">
        <v>5</v>
      </c>
      <c r="D1669" t="s">
        <v>465</v>
      </c>
      <c r="E1669" s="1">
        <v>27218095239.4039</v>
      </c>
      <c r="F1669">
        <v>32.311802487143403</v>
      </c>
      <c r="G1669" t="s">
        <v>462</v>
      </c>
    </row>
    <row r="1670" spans="1:7" x14ac:dyDescent="0.3">
      <c r="A1670">
        <v>1668</v>
      </c>
      <c r="B1670">
        <v>2023</v>
      </c>
      <c r="C1670">
        <v>5</v>
      </c>
      <c r="D1670" t="s">
        <v>466</v>
      </c>
      <c r="E1670" s="1">
        <v>29429244026.125599</v>
      </c>
      <c r="F1670">
        <v>21.778723608435001</v>
      </c>
      <c r="G1670" t="s">
        <v>462</v>
      </c>
    </row>
    <row r="1671" spans="1:7" x14ac:dyDescent="0.3">
      <c r="A1671">
        <v>1669</v>
      </c>
      <c r="B1671">
        <v>2023</v>
      </c>
      <c r="C1671">
        <v>5</v>
      </c>
      <c r="D1671" t="s">
        <v>467</v>
      </c>
      <c r="E1671" s="1">
        <v>25314563230.447399</v>
      </c>
      <c r="F1671">
        <v>18.668878067985101</v>
      </c>
      <c r="G1671" t="s">
        <v>462</v>
      </c>
    </row>
    <row r="1672" spans="1:7" x14ac:dyDescent="0.3">
      <c r="A1672">
        <v>1670</v>
      </c>
      <c r="B1672">
        <v>2023</v>
      </c>
      <c r="C1672">
        <v>5</v>
      </c>
      <c r="D1672" t="s">
        <v>468</v>
      </c>
      <c r="E1672" s="1">
        <v>2269416535.0559802</v>
      </c>
      <c r="F1672">
        <v>55.264136775619001</v>
      </c>
      <c r="G1672" t="s">
        <v>462</v>
      </c>
    </row>
    <row r="1673" spans="1:7" x14ac:dyDescent="0.3">
      <c r="A1673">
        <v>1671</v>
      </c>
      <c r="B1673">
        <v>2023</v>
      </c>
      <c r="C1673">
        <v>5</v>
      </c>
      <c r="D1673" t="s">
        <v>469</v>
      </c>
      <c r="E1673" s="1">
        <v>8215352275.2908001</v>
      </c>
      <c r="F1673">
        <v>12.1631041640461</v>
      </c>
      <c r="G1673" t="s">
        <v>462</v>
      </c>
    </row>
    <row r="1674" spans="1:7" x14ac:dyDescent="0.3">
      <c r="A1674">
        <v>1672</v>
      </c>
      <c r="B1674">
        <v>2023</v>
      </c>
      <c r="C1674">
        <v>5</v>
      </c>
      <c r="D1674" t="s">
        <v>470</v>
      </c>
      <c r="E1674" s="1">
        <v>1891682421.3991001</v>
      </c>
      <c r="F1674">
        <v>35.472188800872601</v>
      </c>
      <c r="G1674" t="s">
        <v>462</v>
      </c>
    </row>
    <row r="1675" spans="1:7" x14ac:dyDescent="0.3">
      <c r="A1675">
        <v>1673</v>
      </c>
      <c r="B1675">
        <v>2023</v>
      </c>
      <c r="C1675">
        <v>5</v>
      </c>
      <c r="D1675" t="s">
        <v>471</v>
      </c>
      <c r="E1675" s="1">
        <v>1274623984.5311</v>
      </c>
      <c r="F1675">
        <v>30.7161664273669</v>
      </c>
      <c r="G1675" t="s">
        <v>462</v>
      </c>
    </row>
    <row r="1676" spans="1:7" x14ac:dyDescent="0.3">
      <c r="A1676">
        <v>1674</v>
      </c>
      <c r="B1676">
        <v>2023</v>
      </c>
      <c r="C1676">
        <v>5</v>
      </c>
      <c r="D1676" t="s">
        <v>472</v>
      </c>
      <c r="E1676" s="1">
        <v>1292373019.9695799</v>
      </c>
      <c r="F1676">
        <v>43.848366580058602</v>
      </c>
      <c r="G1676" t="s">
        <v>462</v>
      </c>
    </row>
    <row r="1677" spans="1:7" x14ac:dyDescent="0.3">
      <c r="A1677">
        <v>1675</v>
      </c>
      <c r="B1677">
        <v>2023</v>
      </c>
      <c r="C1677">
        <v>5</v>
      </c>
      <c r="D1677" t="s">
        <v>473</v>
      </c>
      <c r="E1677" s="1">
        <v>519932261.79277802</v>
      </c>
      <c r="F1677">
        <v>46.426472882497201</v>
      </c>
      <c r="G1677" t="s">
        <v>462</v>
      </c>
    </row>
    <row r="1678" spans="1:7" x14ac:dyDescent="0.3">
      <c r="A1678">
        <v>1676</v>
      </c>
      <c r="B1678">
        <v>2023</v>
      </c>
      <c r="C1678">
        <v>5</v>
      </c>
      <c r="D1678" t="s">
        <v>474</v>
      </c>
      <c r="E1678" s="1">
        <v>676923699.23607099</v>
      </c>
      <c r="F1678">
        <v>56.860862032199897</v>
      </c>
      <c r="G1678" t="s">
        <v>462</v>
      </c>
    </row>
    <row r="1679" spans="1:7" x14ac:dyDescent="0.3">
      <c r="A1679">
        <v>1677</v>
      </c>
      <c r="B1679">
        <v>2023</v>
      </c>
      <c r="C1679">
        <v>5</v>
      </c>
      <c r="D1679" t="s">
        <v>475</v>
      </c>
      <c r="E1679" s="1">
        <v>18040480032.521301</v>
      </c>
      <c r="F1679">
        <v>11.775457575529201</v>
      </c>
      <c r="G1679" t="s">
        <v>462</v>
      </c>
    </row>
    <row r="1680" spans="1:7" x14ac:dyDescent="0.3">
      <c r="A1680">
        <v>1678</v>
      </c>
      <c r="B1680">
        <v>2023</v>
      </c>
      <c r="C1680">
        <v>5</v>
      </c>
      <c r="D1680" t="s">
        <v>476</v>
      </c>
      <c r="E1680" s="1">
        <v>18521642702.305599</v>
      </c>
      <c r="F1680">
        <v>6.2761855915675104</v>
      </c>
      <c r="G1680" t="s">
        <v>462</v>
      </c>
    </row>
    <row r="1681" spans="1:7" x14ac:dyDescent="0.3">
      <c r="A1681">
        <v>1679</v>
      </c>
      <c r="B1681">
        <v>2023</v>
      </c>
      <c r="C1681">
        <v>5</v>
      </c>
      <c r="D1681" t="s">
        <v>477</v>
      </c>
      <c r="E1681" s="1">
        <v>2249615854.0671401</v>
      </c>
      <c r="F1681">
        <v>38.697394523180201</v>
      </c>
      <c r="G1681" t="s">
        <v>462</v>
      </c>
    </row>
    <row r="1682" spans="1:7" x14ac:dyDescent="0.3">
      <c r="A1682">
        <v>1680</v>
      </c>
      <c r="B1682">
        <v>2023</v>
      </c>
      <c r="C1682">
        <v>5</v>
      </c>
      <c r="D1682" t="s">
        <v>479</v>
      </c>
      <c r="E1682" s="1">
        <v>1243396803.7176001</v>
      </c>
      <c r="F1682">
        <v>73.776269393986297</v>
      </c>
      <c r="G1682" t="s">
        <v>462</v>
      </c>
    </row>
    <row r="1683" spans="1:7" x14ac:dyDescent="0.3">
      <c r="A1683">
        <v>1681</v>
      </c>
      <c r="B1683">
        <v>2023</v>
      </c>
      <c r="C1683">
        <v>5</v>
      </c>
      <c r="D1683" t="s">
        <v>480</v>
      </c>
      <c r="E1683" s="1">
        <v>451818671.09306198</v>
      </c>
      <c r="F1683">
        <v>78.174194897865107</v>
      </c>
      <c r="G1683" t="s">
        <v>462</v>
      </c>
    </row>
    <row r="1684" spans="1:7" x14ac:dyDescent="0.3">
      <c r="A1684">
        <v>1682</v>
      </c>
      <c r="B1684">
        <v>2023</v>
      </c>
      <c r="C1684">
        <v>5</v>
      </c>
      <c r="D1684" t="s">
        <v>482</v>
      </c>
      <c r="E1684" s="1">
        <v>269695495.99606502</v>
      </c>
      <c r="F1684">
        <v>81.519797138831805</v>
      </c>
      <c r="G1684" t="s">
        <v>462</v>
      </c>
    </row>
    <row r="1685" spans="1:7" x14ac:dyDescent="0.3">
      <c r="A1685">
        <v>1683</v>
      </c>
      <c r="B1685">
        <v>2023</v>
      </c>
      <c r="C1685">
        <v>5</v>
      </c>
      <c r="D1685" t="s">
        <v>484</v>
      </c>
      <c r="E1685" s="1">
        <v>29390706878.122398</v>
      </c>
      <c r="F1685">
        <v>15.029497945205801</v>
      </c>
      <c r="G1685" t="s">
        <v>462</v>
      </c>
    </row>
    <row r="1686" spans="1:7" x14ac:dyDescent="0.3">
      <c r="A1686">
        <v>1684</v>
      </c>
      <c r="B1686">
        <v>2023</v>
      </c>
      <c r="C1686">
        <v>5</v>
      </c>
      <c r="D1686" t="s">
        <v>486</v>
      </c>
      <c r="E1686" s="1">
        <v>3019664936.98875</v>
      </c>
      <c r="F1686">
        <v>50.014936999533802</v>
      </c>
      <c r="G1686" t="s">
        <v>462</v>
      </c>
    </row>
    <row r="1687" spans="1:7" x14ac:dyDescent="0.3">
      <c r="A1687">
        <v>1685</v>
      </c>
      <c r="B1687">
        <v>2023</v>
      </c>
      <c r="C1687">
        <v>5</v>
      </c>
      <c r="D1687" t="s">
        <v>488</v>
      </c>
      <c r="E1687" s="1">
        <v>2351507817.33464</v>
      </c>
      <c r="F1687">
        <v>57.163261517517</v>
      </c>
      <c r="G1687" t="s">
        <v>462</v>
      </c>
    </row>
    <row r="1688" spans="1:7" x14ac:dyDescent="0.3">
      <c r="A1688">
        <v>1686</v>
      </c>
      <c r="B1688">
        <v>2023</v>
      </c>
      <c r="C1688">
        <v>5</v>
      </c>
      <c r="D1688" t="s">
        <v>490</v>
      </c>
      <c r="E1688" s="1">
        <v>1089984379.1817701</v>
      </c>
      <c r="F1688">
        <v>52.496084293421198</v>
      </c>
      <c r="G1688" t="s">
        <v>462</v>
      </c>
    </row>
    <row r="1689" spans="1:7" x14ac:dyDescent="0.3">
      <c r="A1689">
        <v>1687</v>
      </c>
      <c r="B1689">
        <v>2023</v>
      </c>
      <c r="C1689">
        <v>5</v>
      </c>
      <c r="D1689" t="s">
        <v>492</v>
      </c>
      <c r="E1689" s="1">
        <v>1251699218.10427</v>
      </c>
      <c r="F1689">
        <v>76.022175074444704</v>
      </c>
      <c r="G1689" t="s">
        <v>462</v>
      </c>
    </row>
    <row r="1690" spans="1:7" x14ac:dyDescent="0.3">
      <c r="A1690">
        <v>1688</v>
      </c>
      <c r="B1690">
        <v>2023</v>
      </c>
      <c r="C1690">
        <v>5</v>
      </c>
      <c r="D1690" t="s">
        <v>493</v>
      </c>
      <c r="E1690" s="1">
        <v>484114621.14210999</v>
      </c>
      <c r="F1690">
        <v>65.964308117342995</v>
      </c>
      <c r="G1690" t="s">
        <v>462</v>
      </c>
    </row>
    <row r="1691" spans="1:7" x14ac:dyDescent="0.3">
      <c r="A1691">
        <v>1689</v>
      </c>
      <c r="B1691">
        <v>2023</v>
      </c>
      <c r="C1691">
        <v>5</v>
      </c>
      <c r="D1691" t="s">
        <v>494</v>
      </c>
      <c r="E1691" s="1">
        <v>1644814688.40587</v>
      </c>
      <c r="F1691">
        <v>74.580415432825006</v>
      </c>
      <c r="G1691" t="s">
        <v>462</v>
      </c>
    </row>
    <row r="1692" spans="1:7" x14ac:dyDescent="0.3">
      <c r="A1692">
        <v>1690</v>
      </c>
      <c r="B1692">
        <v>2023</v>
      </c>
      <c r="C1692">
        <v>6</v>
      </c>
      <c r="D1692" t="s">
        <v>461</v>
      </c>
      <c r="E1692" s="1">
        <v>6656579793.6365604</v>
      </c>
      <c r="F1692">
        <v>0</v>
      </c>
      <c r="G1692" t="s">
        <v>462</v>
      </c>
    </row>
    <row r="1693" spans="1:7" x14ac:dyDescent="0.3">
      <c r="A1693">
        <v>1691</v>
      </c>
      <c r="B1693">
        <v>2023</v>
      </c>
      <c r="C1693">
        <v>6</v>
      </c>
      <c r="D1693" t="s">
        <v>463</v>
      </c>
      <c r="E1693" s="1">
        <v>22453044741.655602</v>
      </c>
      <c r="F1693">
        <v>0.23422447063035101</v>
      </c>
      <c r="G1693" t="s">
        <v>462</v>
      </c>
    </row>
    <row r="1694" spans="1:7" x14ac:dyDescent="0.3">
      <c r="A1694">
        <v>1692</v>
      </c>
      <c r="B1694">
        <v>2023</v>
      </c>
      <c r="C1694">
        <v>6</v>
      </c>
      <c r="D1694" t="s">
        <v>464</v>
      </c>
      <c r="E1694" s="1">
        <v>3355455783.8830199</v>
      </c>
      <c r="F1694">
        <v>0</v>
      </c>
      <c r="G1694" t="s">
        <v>462</v>
      </c>
    </row>
    <row r="1695" spans="1:7" x14ac:dyDescent="0.3">
      <c r="A1695">
        <v>1693</v>
      </c>
      <c r="B1695">
        <v>2023</v>
      </c>
      <c r="C1695">
        <v>6</v>
      </c>
      <c r="D1695" t="s">
        <v>465</v>
      </c>
      <c r="E1695" s="1">
        <v>27218095239.4039</v>
      </c>
      <c r="F1695">
        <v>0.47391485127448801</v>
      </c>
      <c r="G1695" t="s">
        <v>462</v>
      </c>
    </row>
    <row r="1696" spans="1:7" x14ac:dyDescent="0.3">
      <c r="A1696">
        <v>1694</v>
      </c>
      <c r="B1696">
        <v>2023</v>
      </c>
      <c r="C1696">
        <v>6</v>
      </c>
      <c r="D1696" t="s">
        <v>466</v>
      </c>
      <c r="E1696" s="1">
        <v>29429244026.125599</v>
      </c>
      <c r="F1696">
        <v>1.1236957766390001</v>
      </c>
      <c r="G1696" t="s">
        <v>462</v>
      </c>
    </row>
    <row r="1697" spans="1:7" x14ac:dyDescent="0.3">
      <c r="A1697">
        <v>1695</v>
      </c>
      <c r="B1697">
        <v>2023</v>
      </c>
      <c r="C1697">
        <v>6</v>
      </c>
      <c r="D1697" t="s">
        <v>467</v>
      </c>
      <c r="E1697" s="1">
        <v>25314563230.447399</v>
      </c>
      <c r="F1697">
        <v>0.55956874673179602</v>
      </c>
      <c r="G1697" t="s">
        <v>462</v>
      </c>
    </row>
    <row r="1698" spans="1:7" x14ac:dyDescent="0.3">
      <c r="A1698">
        <v>1696</v>
      </c>
      <c r="B1698">
        <v>2023</v>
      </c>
      <c r="C1698">
        <v>6</v>
      </c>
      <c r="D1698" t="s">
        <v>468</v>
      </c>
      <c r="E1698" s="1">
        <v>2269416535.0559802</v>
      </c>
      <c r="F1698">
        <v>19.0152090184292</v>
      </c>
      <c r="G1698" t="s">
        <v>462</v>
      </c>
    </row>
    <row r="1699" spans="1:7" x14ac:dyDescent="0.3">
      <c r="A1699">
        <v>1697</v>
      </c>
      <c r="B1699">
        <v>2023</v>
      </c>
      <c r="C1699">
        <v>6</v>
      </c>
      <c r="D1699" t="s">
        <v>469</v>
      </c>
      <c r="E1699" s="1">
        <v>8215352275.2908001</v>
      </c>
      <c r="F1699">
        <v>8.9200269195237103E-2</v>
      </c>
      <c r="G1699" t="s">
        <v>462</v>
      </c>
    </row>
    <row r="1700" spans="1:7" x14ac:dyDescent="0.3">
      <c r="A1700">
        <v>1698</v>
      </c>
      <c r="B1700">
        <v>2023</v>
      </c>
      <c r="C1700">
        <v>6</v>
      </c>
      <c r="D1700" t="s">
        <v>470</v>
      </c>
      <c r="E1700" s="1">
        <v>1891682421.3991001</v>
      </c>
      <c r="F1700">
        <v>11.4547335410681</v>
      </c>
      <c r="G1700" t="s">
        <v>462</v>
      </c>
    </row>
    <row r="1701" spans="1:7" x14ac:dyDescent="0.3">
      <c r="A1701">
        <v>1699</v>
      </c>
      <c r="B1701">
        <v>2023</v>
      </c>
      <c r="C1701">
        <v>6</v>
      </c>
      <c r="D1701" t="s">
        <v>471</v>
      </c>
      <c r="E1701" s="1">
        <v>1274623984.5311</v>
      </c>
      <c r="F1701">
        <v>35.125542152308903</v>
      </c>
      <c r="G1701" t="s">
        <v>462</v>
      </c>
    </row>
    <row r="1702" spans="1:7" x14ac:dyDescent="0.3">
      <c r="A1702">
        <v>1700</v>
      </c>
      <c r="B1702">
        <v>2023</v>
      </c>
      <c r="C1702">
        <v>6</v>
      </c>
      <c r="D1702" t="s">
        <v>472</v>
      </c>
      <c r="E1702" s="1">
        <v>1292373019.9695799</v>
      </c>
      <c r="F1702">
        <v>31.0719139680781</v>
      </c>
      <c r="G1702" t="s">
        <v>462</v>
      </c>
    </row>
    <row r="1703" spans="1:7" x14ac:dyDescent="0.3">
      <c r="A1703">
        <v>1701</v>
      </c>
      <c r="B1703">
        <v>2023</v>
      </c>
      <c r="C1703">
        <v>6</v>
      </c>
      <c r="D1703" t="s">
        <v>473</v>
      </c>
      <c r="E1703" s="1">
        <v>519932261.79277802</v>
      </c>
      <c r="F1703">
        <v>57.159440903899402</v>
      </c>
      <c r="G1703" t="s">
        <v>462</v>
      </c>
    </row>
    <row r="1704" spans="1:7" x14ac:dyDescent="0.3">
      <c r="A1704">
        <v>1702</v>
      </c>
      <c r="B1704">
        <v>2023</v>
      </c>
      <c r="C1704">
        <v>6</v>
      </c>
      <c r="D1704" t="s">
        <v>474</v>
      </c>
      <c r="E1704" s="1">
        <v>676923699.23607099</v>
      </c>
      <c r="F1704">
        <v>72.562148039298194</v>
      </c>
      <c r="G1704" t="s">
        <v>462</v>
      </c>
    </row>
    <row r="1705" spans="1:7" x14ac:dyDescent="0.3">
      <c r="A1705">
        <v>1703</v>
      </c>
      <c r="B1705">
        <v>2023</v>
      </c>
      <c r="C1705">
        <v>6</v>
      </c>
      <c r="D1705" t="s">
        <v>475</v>
      </c>
      <c r="E1705" s="1">
        <v>18040480032.521301</v>
      </c>
      <c r="F1705">
        <v>0.91603417471555904</v>
      </c>
      <c r="G1705" t="s">
        <v>462</v>
      </c>
    </row>
    <row r="1706" spans="1:7" x14ac:dyDescent="0.3">
      <c r="A1706">
        <v>1704</v>
      </c>
      <c r="B1706">
        <v>2023</v>
      </c>
      <c r="C1706">
        <v>6</v>
      </c>
      <c r="D1706" t="s">
        <v>476</v>
      </c>
      <c r="E1706" s="1">
        <v>18521642702.305599</v>
      </c>
      <c r="F1706">
        <v>0.16098453163999199</v>
      </c>
      <c r="G1706" t="s">
        <v>462</v>
      </c>
    </row>
    <row r="1707" spans="1:7" x14ac:dyDescent="0.3">
      <c r="A1707">
        <v>1705</v>
      </c>
      <c r="B1707">
        <v>2023</v>
      </c>
      <c r="C1707">
        <v>6</v>
      </c>
      <c r="D1707" t="s">
        <v>477</v>
      </c>
      <c r="E1707" s="1">
        <v>2249615854.0671401</v>
      </c>
      <c r="F1707">
        <v>16.5756350906744</v>
      </c>
      <c r="G1707" t="s">
        <v>462</v>
      </c>
    </row>
    <row r="1708" spans="1:7" x14ac:dyDescent="0.3">
      <c r="A1708">
        <v>1706</v>
      </c>
      <c r="B1708">
        <v>2023</v>
      </c>
      <c r="C1708">
        <v>6</v>
      </c>
      <c r="D1708" t="s">
        <v>479</v>
      </c>
      <c r="E1708" s="1">
        <v>1243396803.7176001</v>
      </c>
      <c r="F1708">
        <v>66.910365258232304</v>
      </c>
      <c r="G1708" t="s">
        <v>462</v>
      </c>
    </row>
    <row r="1709" spans="1:7" x14ac:dyDescent="0.3">
      <c r="A1709">
        <v>1707</v>
      </c>
      <c r="B1709">
        <v>2023</v>
      </c>
      <c r="C1709">
        <v>6</v>
      </c>
      <c r="D1709" t="s">
        <v>480</v>
      </c>
      <c r="E1709" s="1">
        <v>451818671.09306198</v>
      </c>
      <c r="F1709">
        <v>68.005915157089802</v>
      </c>
      <c r="G1709" t="s">
        <v>462</v>
      </c>
    </row>
    <row r="1710" spans="1:7" x14ac:dyDescent="0.3">
      <c r="A1710">
        <v>1708</v>
      </c>
      <c r="B1710">
        <v>2023</v>
      </c>
      <c r="C1710">
        <v>6</v>
      </c>
      <c r="D1710" t="s">
        <v>482</v>
      </c>
      <c r="E1710" s="1">
        <v>269695495.99606502</v>
      </c>
      <c r="F1710">
        <v>47.606286424091003</v>
      </c>
      <c r="G1710" t="s">
        <v>462</v>
      </c>
    </row>
    <row r="1711" spans="1:7" x14ac:dyDescent="0.3">
      <c r="A1711">
        <v>1709</v>
      </c>
      <c r="B1711">
        <v>2023</v>
      </c>
      <c r="C1711">
        <v>6</v>
      </c>
      <c r="D1711" t="s">
        <v>484</v>
      </c>
      <c r="E1711" s="1">
        <v>29390706878.122398</v>
      </c>
      <c r="F1711">
        <v>0.60205908249055196</v>
      </c>
      <c r="G1711" t="s">
        <v>462</v>
      </c>
    </row>
    <row r="1712" spans="1:7" x14ac:dyDescent="0.3">
      <c r="A1712">
        <v>1710</v>
      </c>
      <c r="B1712">
        <v>2023</v>
      </c>
      <c r="C1712">
        <v>6</v>
      </c>
      <c r="D1712" t="s">
        <v>486</v>
      </c>
      <c r="E1712" s="1">
        <v>3019664936.98875</v>
      </c>
      <c r="F1712">
        <v>23.7848551982134</v>
      </c>
      <c r="G1712" t="s">
        <v>462</v>
      </c>
    </row>
    <row r="1713" spans="1:7" x14ac:dyDescent="0.3">
      <c r="A1713">
        <v>1711</v>
      </c>
      <c r="B1713">
        <v>2023</v>
      </c>
      <c r="C1713">
        <v>6</v>
      </c>
      <c r="D1713" t="s">
        <v>488</v>
      </c>
      <c r="E1713" s="1">
        <v>2351507817.33464</v>
      </c>
      <c r="F1713">
        <v>59.382527811901802</v>
      </c>
      <c r="G1713" t="s">
        <v>462</v>
      </c>
    </row>
    <row r="1714" spans="1:7" x14ac:dyDescent="0.3">
      <c r="A1714">
        <v>1712</v>
      </c>
      <c r="B1714">
        <v>2023</v>
      </c>
      <c r="C1714">
        <v>6</v>
      </c>
      <c r="D1714" t="s">
        <v>490</v>
      </c>
      <c r="E1714" s="1">
        <v>1089984379.1817701</v>
      </c>
      <c r="F1714">
        <v>55.576350548839002</v>
      </c>
      <c r="G1714" t="s">
        <v>462</v>
      </c>
    </row>
    <row r="1715" spans="1:7" x14ac:dyDescent="0.3">
      <c r="A1715">
        <v>1713</v>
      </c>
      <c r="B1715">
        <v>2023</v>
      </c>
      <c r="C1715">
        <v>6</v>
      </c>
      <c r="D1715" t="s">
        <v>492</v>
      </c>
      <c r="E1715" s="1">
        <v>1251699218.10427</v>
      </c>
      <c r="F1715">
        <v>99.150223393475997</v>
      </c>
      <c r="G1715" t="s">
        <v>462</v>
      </c>
    </row>
    <row r="1716" spans="1:7" x14ac:dyDescent="0.3">
      <c r="A1716">
        <v>1714</v>
      </c>
      <c r="B1716">
        <v>2023</v>
      </c>
      <c r="C1716">
        <v>6</v>
      </c>
      <c r="D1716" t="s">
        <v>493</v>
      </c>
      <c r="E1716" s="1">
        <v>484114621.14210999</v>
      </c>
      <c r="F1716">
        <v>94.780667482346303</v>
      </c>
      <c r="G1716" t="s">
        <v>462</v>
      </c>
    </row>
    <row r="1717" spans="1:7" x14ac:dyDescent="0.3">
      <c r="A1717">
        <v>1715</v>
      </c>
      <c r="B1717">
        <v>2023</v>
      </c>
      <c r="C1717">
        <v>6</v>
      </c>
      <c r="D1717" t="s">
        <v>494</v>
      </c>
      <c r="E1717" s="1">
        <v>1644814688.40587</v>
      </c>
      <c r="F1717">
        <v>69.875293333088905</v>
      </c>
      <c r="G1717" t="s">
        <v>462</v>
      </c>
    </row>
    <row r="1718" spans="1:7" x14ac:dyDescent="0.3">
      <c r="A1718">
        <v>1716</v>
      </c>
      <c r="B1718">
        <v>2023</v>
      </c>
      <c r="C1718">
        <v>7</v>
      </c>
      <c r="D1718" t="s">
        <v>461</v>
      </c>
      <c r="E1718" s="1">
        <v>6656579793.6365604</v>
      </c>
      <c r="F1718">
        <v>0.92756575477690295</v>
      </c>
      <c r="G1718" t="s">
        <v>462</v>
      </c>
    </row>
    <row r="1719" spans="1:7" x14ac:dyDescent="0.3">
      <c r="A1719">
        <v>1717</v>
      </c>
      <c r="B1719">
        <v>2023</v>
      </c>
      <c r="C1719">
        <v>7</v>
      </c>
      <c r="D1719" t="s">
        <v>463</v>
      </c>
      <c r="E1719" s="1">
        <v>22453044741.655602</v>
      </c>
      <c r="F1719">
        <v>2.57876123411762</v>
      </c>
      <c r="G1719" t="s">
        <v>462</v>
      </c>
    </row>
    <row r="1720" spans="1:7" x14ac:dyDescent="0.3">
      <c r="A1720">
        <v>1718</v>
      </c>
      <c r="B1720">
        <v>2023</v>
      </c>
      <c r="C1720">
        <v>7</v>
      </c>
      <c r="D1720" t="s">
        <v>464</v>
      </c>
      <c r="E1720" s="1">
        <v>3355455783.8830199</v>
      </c>
      <c r="F1720">
        <v>0.74789704915904998</v>
      </c>
      <c r="G1720" t="s">
        <v>462</v>
      </c>
    </row>
    <row r="1721" spans="1:7" x14ac:dyDescent="0.3">
      <c r="A1721">
        <v>1719</v>
      </c>
      <c r="B1721">
        <v>2023</v>
      </c>
      <c r="C1721">
        <v>7</v>
      </c>
      <c r="D1721" t="s">
        <v>465</v>
      </c>
      <c r="E1721" s="1">
        <v>27218095239.4039</v>
      </c>
      <c r="F1721">
        <v>2.2832030309975502</v>
      </c>
      <c r="G1721" t="s">
        <v>462</v>
      </c>
    </row>
    <row r="1722" spans="1:7" x14ac:dyDescent="0.3">
      <c r="A1722">
        <v>1720</v>
      </c>
      <c r="B1722">
        <v>2023</v>
      </c>
      <c r="C1722">
        <v>7</v>
      </c>
      <c r="D1722" t="s">
        <v>466</v>
      </c>
      <c r="E1722" s="1">
        <v>29429244026.125599</v>
      </c>
      <c r="F1722">
        <v>2.01341379519803</v>
      </c>
      <c r="G1722" t="s">
        <v>462</v>
      </c>
    </row>
    <row r="1723" spans="1:7" x14ac:dyDescent="0.3">
      <c r="A1723">
        <v>1721</v>
      </c>
      <c r="B1723">
        <v>2023</v>
      </c>
      <c r="C1723">
        <v>7</v>
      </c>
      <c r="D1723" t="s">
        <v>467</v>
      </c>
      <c r="E1723" s="1">
        <v>25314563230.447399</v>
      </c>
      <c r="F1723">
        <v>3.9535248575352302</v>
      </c>
      <c r="G1723" t="s">
        <v>462</v>
      </c>
    </row>
    <row r="1724" spans="1:7" x14ac:dyDescent="0.3">
      <c r="A1724">
        <v>1722</v>
      </c>
      <c r="B1724">
        <v>2023</v>
      </c>
      <c r="C1724">
        <v>7</v>
      </c>
      <c r="D1724" t="s">
        <v>468</v>
      </c>
      <c r="E1724" s="1">
        <v>2269416535.0559802</v>
      </c>
      <c r="F1724">
        <v>20.5825283062224</v>
      </c>
      <c r="G1724" t="s">
        <v>462</v>
      </c>
    </row>
    <row r="1725" spans="1:7" x14ac:dyDescent="0.3">
      <c r="A1725">
        <v>1723</v>
      </c>
      <c r="B1725">
        <v>2023</v>
      </c>
      <c r="C1725">
        <v>7</v>
      </c>
      <c r="D1725" t="s">
        <v>469</v>
      </c>
      <c r="E1725" s="1">
        <v>8215352275.2908001</v>
      </c>
      <c r="F1725">
        <v>4.2946557778930003</v>
      </c>
      <c r="G1725" t="s">
        <v>462</v>
      </c>
    </row>
    <row r="1726" spans="1:7" x14ac:dyDescent="0.3">
      <c r="A1726">
        <v>1724</v>
      </c>
      <c r="B1726">
        <v>2023</v>
      </c>
      <c r="C1726">
        <v>7</v>
      </c>
      <c r="D1726" t="s">
        <v>470</v>
      </c>
      <c r="E1726" s="1">
        <v>1891682421.3991001</v>
      </c>
      <c r="F1726">
        <v>11.7418101804651</v>
      </c>
      <c r="G1726" t="s">
        <v>462</v>
      </c>
    </row>
    <row r="1727" spans="1:7" x14ac:dyDescent="0.3">
      <c r="A1727">
        <v>1725</v>
      </c>
      <c r="B1727">
        <v>2023</v>
      </c>
      <c r="C1727">
        <v>7</v>
      </c>
      <c r="D1727" t="s">
        <v>471</v>
      </c>
      <c r="E1727" s="1">
        <v>1274623984.5311</v>
      </c>
      <c r="F1727">
        <v>27.6944980446223</v>
      </c>
      <c r="G1727" t="s">
        <v>462</v>
      </c>
    </row>
    <row r="1728" spans="1:7" x14ac:dyDescent="0.3">
      <c r="A1728">
        <v>1726</v>
      </c>
      <c r="B1728">
        <v>2023</v>
      </c>
      <c r="C1728">
        <v>7</v>
      </c>
      <c r="D1728" t="s">
        <v>472</v>
      </c>
      <c r="E1728" s="1">
        <v>1292373019.9695799</v>
      </c>
      <c r="F1728">
        <v>24.935416044413198</v>
      </c>
      <c r="G1728" t="s">
        <v>462</v>
      </c>
    </row>
    <row r="1729" spans="1:7" x14ac:dyDescent="0.3">
      <c r="A1729">
        <v>1727</v>
      </c>
      <c r="B1729">
        <v>2023</v>
      </c>
      <c r="C1729">
        <v>7</v>
      </c>
      <c r="D1729" t="s">
        <v>473</v>
      </c>
      <c r="E1729" s="1">
        <v>519932261.79277802</v>
      </c>
      <c r="F1729">
        <v>34.661552837633899</v>
      </c>
      <c r="G1729" t="s">
        <v>462</v>
      </c>
    </row>
    <row r="1730" spans="1:7" x14ac:dyDescent="0.3">
      <c r="A1730">
        <v>1728</v>
      </c>
      <c r="B1730">
        <v>2023</v>
      </c>
      <c r="C1730">
        <v>7</v>
      </c>
      <c r="D1730" t="s">
        <v>474</v>
      </c>
      <c r="E1730" s="1">
        <v>676923699.23607099</v>
      </c>
      <c r="F1730">
        <v>35.8140181122968</v>
      </c>
      <c r="G1730" t="s">
        <v>462</v>
      </c>
    </row>
    <row r="1731" spans="1:7" x14ac:dyDescent="0.3">
      <c r="A1731">
        <v>1729</v>
      </c>
      <c r="B1731">
        <v>2023</v>
      </c>
      <c r="C1731">
        <v>7</v>
      </c>
      <c r="D1731" t="s">
        <v>475</v>
      </c>
      <c r="E1731" s="1">
        <v>18040480032.521301</v>
      </c>
      <c r="F1731">
        <v>1.6043008442111399</v>
      </c>
      <c r="G1731" t="s">
        <v>462</v>
      </c>
    </row>
    <row r="1732" spans="1:7" x14ac:dyDescent="0.3">
      <c r="A1732">
        <v>1730</v>
      </c>
      <c r="B1732">
        <v>2023</v>
      </c>
      <c r="C1732">
        <v>7</v>
      </c>
      <c r="D1732" t="s">
        <v>476</v>
      </c>
      <c r="E1732" s="1">
        <v>18521642702.305599</v>
      </c>
      <c r="F1732">
        <v>2.5782486210125199</v>
      </c>
      <c r="G1732" t="s">
        <v>462</v>
      </c>
    </row>
    <row r="1733" spans="1:7" x14ac:dyDescent="0.3">
      <c r="A1733">
        <v>1731</v>
      </c>
      <c r="B1733">
        <v>2023</v>
      </c>
      <c r="C1733">
        <v>7</v>
      </c>
      <c r="D1733" t="s">
        <v>477</v>
      </c>
      <c r="E1733" s="1">
        <v>2249615854.0671401</v>
      </c>
      <c r="F1733">
        <v>18.646003286391199</v>
      </c>
      <c r="G1733" t="s">
        <v>462</v>
      </c>
    </row>
    <row r="1734" spans="1:7" x14ac:dyDescent="0.3">
      <c r="A1734">
        <v>1732</v>
      </c>
      <c r="B1734">
        <v>2023</v>
      </c>
      <c r="C1734">
        <v>7</v>
      </c>
      <c r="D1734" t="s">
        <v>479</v>
      </c>
      <c r="E1734" s="1">
        <v>1243396803.7176001</v>
      </c>
      <c r="F1734">
        <v>47.3280823379461</v>
      </c>
      <c r="G1734" t="s">
        <v>462</v>
      </c>
    </row>
    <row r="1735" spans="1:7" x14ac:dyDescent="0.3">
      <c r="A1735">
        <v>1733</v>
      </c>
      <c r="B1735">
        <v>2023</v>
      </c>
      <c r="C1735">
        <v>7</v>
      </c>
      <c r="D1735" t="s">
        <v>480</v>
      </c>
      <c r="E1735" s="1">
        <v>451818671.09306198</v>
      </c>
      <c r="F1735">
        <v>31.084187208830699</v>
      </c>
      <c r="G1735" t="s">
        <v>462</v>
      </c>
    </row>
    <row r="1736" spans="1:7" x14ac:dyDescent="0.3">
      <c r="A1736">
        <v>1734</v>
      </c>
      <c r="B1736">
        <v>2023</v>
      </c>
      <c r="C1736">
        <v>7</v>
      </c>
      <c r="D1736" t="s">
        <v>482</v>
      </c>
      <c r="E1736" s="1">
        <v>269695495.99606502</v>
      </c>
      <c r="F1736">
        <v>25.609156338304501</v>
      </c>
      <c r="G1736" t="s">
        <v>462</v>
      </c>
    </row>
    <row r="1737" spans="1:7" x14ac:dyDescent="0.3">
      <c r="A1737">
        <v>1735</v>
      </c>
      <c r="B1737">
        <v>2023</v>
      </c>
      <c r="C1737">
        <v>7</v>
      </c>
      <c r="D1737" t="s">
        <v>484</v>
      </c>
      <c r="E1737" s="1">
        <v>29390706878.122398</v>
      </c>
      <c r="F1737">
        <v>2.4832880365586898</v>
      </c>
      <c r="G1737" t="s">
        <v>462</v>
      </c>
    </row>
    <row r="1738" spans="1:7" x14ac:dyDescent="0.3">
      <c r="A1738">
        <v>1736</v>
      </c>
      <c r="B1738">
        <v>2023</v>
      </c>
      <c r="C1738">
        <v>7</v>
      </c>
      <c r="D1738" t="s">
        <v>486</v>
      </c>
      <c r="E1738" s="1">
        <v>3019664936.98875</v>
      </c>
      <c r="F1738">
        <v>17.203173516585402</v>
      </c>
      <c r="G1738" t="s">
        <v>462</v>
      </c>
    </row>
    <row r="1739" spans="1:7" x14ac:dyDescent="0.3">
      <c r="A1739">
        <v>1737</v>
      </c>
      <c r="B1739">
        <v>2023</v>
      </c>
      <c r="C1739">
        <v>7</v>
      </c>
      <c r="D1739" t="s">
        <v>488</v>
      </c>
      <c r="E1739" s="1">
        <v>2351507817.33464</v>
      </c>
      <c r="F1739">
        <v>37.418939627350603</v>
      </c>
      <c r="G1739" t="s">
        <v>462</v>
      </c>
    </row>
    <row r="1740" spans="1:7" x14ac:dyDescent="0.3">
      <c r="A1740">
        <v>1738</v>
      </c>
      <c r="B1740">
        <v>2023</v>
      </c>
      <c r="C1740">
        <v>7</v>
      </c>
      <c r="D1740" t="s">
        <v>490</v>
      </c>
      <c r="E1740" s="1">
        <v>1089984379.1817701</v>
      </c>
      <c r="F1740">
        <v>40.371544809333699</v>
      </c>
      <c r="G1740" t="s">
        <v>462</v>
      </c>
    </row>
    <row r="1741" spans="1:7" x14ac:dyDescent="0.3">
      <c r="A1741">
        <v>1739</v>
      </c>
      <c r="B1741">
        <v>2023</v>
      </c>
      <c r="C1741">
        <v>7</v>
      </c>
      <c r="D1741" t="s">
        <v>492</v>
      </c>
      <c r="E1741" s="1">
        <v>1251699218.10427</v>
      </c>
      <c r="F1741">
        <v>48.348711971611003</v>
      </c>
      <c r="G1741" t="s">
        <v>462</v>
      </c>
    </row>
    <row r="1742" spans="1:7" x14ac:dyDescent="0.3">
      <c r="A1742">
        <v>1740</v>
      </c>
      <c r="B1742">
        <v>2023</v>
      </c>
      <c r="C1742">
        <v>7</v>
      </c>
      <c r="D1742" t="s">
        <v>493</v>
      </c>
      <c r="E1742" s="1">
        <v>484114621.14210999</v>
      </c>
      <c r="F1742">
        <v>42.3553293304034</v>
      </c>
      <c r="G1742" t="s">
        <v>462</v>
      </c>
    </row>
    <row r="1743" spans="1:7" x14ac:dyDescent="0.3">
      <c r="A1743">
        <v>1741</v>
      </c>
      <c r="B1743">
        <v>2023</v>
      </c>
      <c r="C1743">
        <v>7</v>
      </c>
      <c r="D1743" t="s">
        <v>494</v>
      </c>
      <c r="E1743" s="1">
        <v>1644814688.40587</v>
      </c>
      <c r="F1743">
        <v>36.0325108877744</v>
      </c>
      <c r="G1743" t="s">
        <v>462</v>
      </c>
    </row>
    <row r="1744" spans="1:7" x14ac:dyDescent="0.3">
      <c r="A1744">
        <v>1742</v>
      </c>
      <c r="B1744">
        <v>2023</v>
      </c>
      <c r="C1744">
        <v>8</v>
      </c>
      <c r="D1744" t="s">
        <v>461</v>
      </c>
      <c r="E1744" s="1">
        <v>6656579793.6365604</v>
      </c>
      <c r="F1744">
        <v>2.4724174220543902</v>
      </c>
      <c r="G1744" t="s">
        <v>462</v>
      </c>
    </row>
    <row r="1745" spans="1:7" x14ac:dyDescent="0.3">
      <c r="A1745">
        <v>1743</v>
      </c>
      <c r="B1745">
        <v>2023</v>
      </c>
      <c r="C1745">
        <v>8</v>
      </c>
      <c r="D1745" t="s">
        <v>463</v>
      </c>
      <c r="E1745" s="1">
        <v>22453044741.655602</v>
      </c>
      <c r="F1745">
        <v>2.8813011952590899</v>
      </c>
      <c r="G1745" t="s">
        <v>462</v>
      </c>
    </row>
    <row r="1746" spans="1:7" x14ac:dyDescent="0.3">
      <c r="A1746">
        <v>1744</v>
      </c>
      <c r="B1746">
        <v>2023</v>
      </c>
      <c r="C1746">
        <v>8</v>
      </c>
      <c r="D1746" t="s">
        <v>464</v>
      </c>
      <c r="E1746" s="1">
        <v>3355455783.8830199</v>
      </c>
      <c r="F1746">
        <v>1.7491668586903599</v>
      </c>
      <c r="G1746" t="s">
        <v>462</v>
      </c>
    </row>
    <row r="1747" spans="1:7" x14ac:dyDescent="0.3">
      <c r="A1747">
        <v>1745</v>
      </c>
      <c r="B1747">
        <v>2023</v>
      </c>
      <c r="C1747">
        <v>8</v>
      </c>
      <c r="D1747" t="s">
        <v>465</v>
      </c>
      <c r="E1747" s="1">
        <v>27218095239.4039</v>
      </c>
      <c r="F1747">
        <v>1.21556986589454</v>
      </c>
      <c r="G1747" t="s">
        <v>462</v>
      </c>
    </row>
    <row r="1748" spans="1:7" x14ac:dyDescent="0.3">
      <c r="A1748">
        <v>1746</v>
      </c>
      <c r="B1748">
        <v>2023</v>
      </c>
      <c r="C1748">
        <v>8</v>
      </c>
      <c r="D1748" t="s">
        <v>466</v>
      </c>
      <c r="E1748" s="1">
        <v>29429244026.125599</v>
      </c>
      <c r="F1748">
        <v>1.2083364947209501</v>
      </c>
      <c r="G1748" t="s">
        <v>462</v>
      </c>
    </row>
    <row r="1749" spans="1:7" x14ac:dyDescent="0.3">
      <c r="A1749">
        <v>1747</v>
      </c>
      <c r="B1749">
        <v>2023</v>
      </c>
      <c r="C1749">
        <v>8</v>
      </c>
      <c r="D1749" t="s">
        <v>467</v>
      </c>
      <c r="E1749" s="1">
        <v>25314563230.447399</v>
      </c>
      <c r="F1749">
        <v>3.26116255607463</v>
      </c>
      <c r="G1749" t="s">
        <v>462</v>
      </c>
    </row>
    <row r="1750" spans="1:7" x14ac:dyDescent="0.3">
      <c r="A1750">
        <v>1748</v>
      </c>
      <c r="B1750">
        <v>2023</v>
      </c>
      <c r="C1750">
        <v>8</v>
      </c>
      <c r="D1750" t="s">
        <v>468</v>
      </c>
      <c r="E1750" s="1">
        <v>2269416535.0559802</v>
      </c>
      <c r="F1750">
        <v>17.606160462195302</v>
      </c>
      <c r="G1750" t="s">
        <v>462</v>
      </c>
    </row>
    <row r="1751" spans="1:7" x14ac:dyDescent="0.3">
      <c r="A1751">
        <v>1749</v>
      </c>
      <c r="B1751">
        <v>2023</v>
      </c>
      <c r="C1751">
        <v>8</v>
      </c>
      <c r="D1751" t="s">
        <v>469</v>
      </c>
      <c r="E1751" s="1">
        <v>8215352275.2908001</v>
      </c>
      <c r="F1751">
        <v>0.17945608473071001</v>
      </c>
      <c r="G1751" t="s">
        <v>462</v>
      </c>
    </row>
    <row r="1752" spans="1:7" x14ac:dyDescent="0.3">
      <c r="A1752">
        <v>1750</v>
      </c>
      <c r="B1752">
        <v>2023</v>
      </c>
      <c r="C1752">
        <v>8</v>
      </c>
      <c r="D1752" t="s">
        <v>470</v>
      </c>
      <c r="E1752" s="1">
        <v>1891682421.3991001</v>
      </c>
      <c r="F1752">
        <v>6.1866499663288099</v>
      </c>
      <c r="G1752" t="s">
        <v>462</v>
      </c>
    </row>
    <row r="1753" spans="1:7" x14ac:dyDescent="0.3">
      <c r="A1753">
        <v>1751</v>
      </c>
      <c r="B1753">
        <v>2023</v>
      </c>
      <c r="C1753">
        <v>8</v>
      </c>
      <c r="D1753" t="s">
        <v>471</v>
      </c>
      <c r="E1753" s="1">
        <v>1274623984.5311</v>
      </c>
      <c r="F1753">
        <v>23.094188548116101</v>
      </c>
      <c r="G1753" t="s">
        <v>462</v>
      </c>
    </row>
    <row r="1754" spans="1:7" x14ac:dyDescent="0.3">
      <c r="A1754">
        <v>1752</v>
      </c>
      <c r="B1754">
        <v>2023</v>
      </c>
      <c r="C1754">
        <v>8</v>
      </c>
      <c r="D1754" t="s">
        <v>472</v>
      </c>
      <c r="E1754" s="1">
        <v>1292373019.9695799</v>
      </c>
      <c r="F1754">
        <v>17.041008580085201</v>
      </c>
      <c r="G1754" t="s">
        <v>462</v>
      </c>
    </row>
    <row r="1755" spans="1:7" x14ac:dyDescent="0.3">
      <c r="A1755">
        <v>1753</v>
      </c>
      <c r="B1755">
        <v>2023</v>
      </c>
      <c r="C1755">
        <v>8</v>
      </c>
      <c r="D1755" t="s">
        <v>473</v>
      </c>
      <c r="E1755" s="1">
        <v>519932261.79277802</v>
      </c>
      <c r="F1755">
        <v>30.422949526345</v>
      </c>
      <c r="G1755" t="s">
        <v>462</v>
      </c>
    </row>
    <row r="1756" spans="1:7" x14ac:dyDescent="0.3">
      <c r="A1756">
        <v>1754</v>
      </c>
      <c r="B1756">
        <v>2023</v>
      </c>
      <c r="C1756">
        <v>8</v>
      </c>
      <c r="D1756" t="s">
        <v>474</v>
      </c>
      <c r="E1756" s="1">
        <v>676923699.23607099</v>
      </c>
      <c r="F1756">
        <v>33.024313563825899</v>
      </c>
      <c r="G1756" t="s">
        <v>462</v>
      </c>
    </row>
    <row r="1757" spans="1:7" x14ac:dyDescent="0.3">
      <c r="A1757">
        <v>1755</v>
      </c>
      <c r="B1757">
        <v>2023</v>
      </c>
      <c r="C1757">
        <v>8</v>
      </c>
      <c r="D1757" t="s">
        <v>475</v>
      </c>
      <c r="E1757" s="1">
        <v>18040480032.521301</v>
      </c>
      <c r="F1757">
        <v>0.75035787125646702</v>
      </c>
      <c r="G1757" t="s">
        <v>462</v>
      </c>
    </row>
    <row r="1758" spans="1:7" x14ac:dyDescent="0.3">
      <c r="A1758">
        <v>1756</v>
      </c>
      <c r="B1758">
        <v>2023</v>
      </c>
      <c r="C1758">
        <v>8</v>
      </c>
      <c r="D1758" t="s">
        <v>476</v>
      </c>
      <c r="E1758" s="1">
        <v>18521642702.305599</v>
      </c>
      <c r="F1758">
        <v>6.3161796096919104E-2</v>
      </c>
      <c r="G1758" t="s">
        <v>462</v>
      </c>
    </row>
    <row r="1759" spans="1:7" x14ac:dyDescent="0.3">
      <c r="A1759">
        <v>1757</v>
      </c>
      <c r="B1759">
        <v>2023</v>
      </c>
      <c r="C1759">
        <v>8</v>
      </c>
      <c r="D1759" t="s">
        <v>477</v>
      </c>
      <c r="E1759" s="1">
        <v>2249615854.0671401</v>
      </c>
      <c r="F1759">
        <v>12.367200003187101</v>
      </c>
      <c r="G1759" t="s">
        <v>462</v>
      </c>
    </row>
    <row r="1760" spans="1:7" x14ac:dyDescent="0.3">
      <c r="A1760">
        <v>1758</v>
      </c>
      <c r="B1760">
        <v>2023</v>
      </c>
      <c r="C1760">
        <v>8</v>
      </c>
      <c r="D1760" t="s">
        <v>479</v>
      </c>
      <c r="E1760" s="1">
        <v>1243396803.7176001</v>
      </c>
      <c r="F1760">
        <v>38.066900990099803</v>
      </c>
      <c r="G1760" t="s">
        <v>462</v>
      </c>
    </row>
    <row r="1761" spans="1:7" x14ac:dyDescent="0.3">
      <c r="A1761">
        <v>1759</v>
      </c>
      <c r="B1761">
        <v>2023</v>
      </c>
      <c r="C1761">
        <v>8</v>
      </c>
      <c r="D1761" t="s">
        <v>480</v>
      </c>
      <c r="E1761" s="1">
        <v>451818671.09306198</v>
      </c>
      <c r="F1761">
        <v>30.778985233174499</v>
      </c>
      <c r="G1761" t="s">
        <v>462</v>
      </c>
    </row>
    <row r="1762" spans="1:7" x14ac:dyDescent="0.3">
      <c r="A1762">
        <v>1760</v>
      </c>
      <c r="B1762">
        <v>2023</v>
      </c>
      <c r="C1762">
        <v>8</v>
      </c>
      <c r="D1762" t="s">
        <v>482</v>
      </c>
      <c r="E1762" s="1">
        <v>269695495.99606502</v>
      </c>
      <c r="F1762">
        <v>27.6445034254956</v>
      </c>
      <c r="G1762" t="s">
        <v>462</v>
      </c>
    </row>
    <row r="1763" spans="1:7" x14ac:dyDescent="0.3">
      <c r="A1763">
        <v>1761</v>
      </c>
      <c r="B1763">
        <v>2023</v>
      </c>
      <c r="C1763">
        <v>8</v>
      </c>
      <c r="D1763" t="s">
        <v>484</v>
      </c>
      <c r="E1763" s="1">
        <v>29390706878.122398</v>
      </c>
      <c r="F1763">
        <v>1.7764077631325801</v>
      </c>
      <c r="G1763" t="s">
        <v>462</v>
      </c>
    </row>
    <row r="1764" spans="1:7" x14ac:dyDescent="0.3">
      <c r="A1764">
        <v>1762</v>
      </c>
      <c r="B1764">
        <v>2023</v>
      </c>
      <c r="C1764">
        <v>8</v>
      </c>
      <c r="D1764" t="s">
        <v>486</v>
      </c>
      <c r="E1764" s="1">
        <v>3019664936.98875</v>
      </c>
      <c r="F1764">
        <v>22.530286225246801</v>
      </c>
      <c r="G1764" t="s">
        <v>462</v>
      </c>
    </row>
    <row r="1765" spans="1:7" x14ac:dyDescent="0.3">
      <c r="A1765">
        <v>1763</v>
      </c>
      <c r="B1765">
        <v>2023</v>
      </c>
      <c r="C1765">
        <v>8</v>
      </c>
      <c r="D1765" t="s">
        <v>488</v>
      </c>
      <c r="E1765" s="1">
        <v>2351507817.33464</v>
      </c>
      <c r="F1765">
        <v>44.822842912958599</v>
      </c>
      <c r="G1765" t="s">
        <v>462</v>
      </c>
    </row>
    <row r="1766" spans="1:7" x14ac:dyDescent="0.3">
      <c r="A1766">
        <v>1764</v>
      </c>
      <c r="B1766">
        <v>2023</v>
      </c>
      <c r="C1766">
        <v>8</v>
      </c>
      <c r="D1766" t="s">
        <v>490</v>
      </c>
      <c r="E1766" s="1">
        <v>1089984379.1817701</v>
      </c>
      <c r="F1766">
        <v>40.662967533362398</v>
      </c>
      <c r="G1766" t="s">
        <v>462</v>
      </c>
    </row>
    <row r="1767" spans="1:7" x14ac:dyDescent="0.3">
      <c r="A1767">
        <v>1765</v>
      </c>
      <c r="B1767">
        <v>2023</v>
      </c>
      <c r="C1767">
        <v>8</v>
      </c>
      <c r="D1767" t="s">
        <v>492</v>
      </c>
      <c r="E1767" s="1">
        <v>1251699218.10427</v>
      </c>
      <c r="F1767">
        <v>53.490896598540303</v>
      </c>
      <c r="G1767" t="s">
        <v>462</v>
      </c>
    </row>
    <row r="1768" spans="1:7" x14ac:dyDescent="0.3">
      <c r="A1768">
        <v>1766</v>
      </c>
      <c r="B1768">
        <v>2023</v>
      </c>
      <c r="C1768">
        <v>8</v>
      </c>
      <c r="D1768" t="s">
        <v>493</v>
      </c>
      <c r="E1768" s="1">
        <v>484114621.14210999</v>
      </c>
      <c r="F1768">
        <v>44.177327329944902</v>
      </c>
      <c r="G1768" t="s">
        <v>462</v>
      </c>
    </row>
    <row r="1769" spans="1:7" x14ac:dyDescent="0.3">
      <c r="A1769">
        <v>1767</v>
      </c>
      <c r="B1769">
        <v>2023</v>
      </c>
      <c r="C1769">
        <v>8</v>
      </c>
      <c r="D1769" t="s">
        <v>494</v>
      </c>
      <c r="E1769" s="1">
        <v>1644814688.40587</v>
      </c>
      <c r="F1769">
        <v>35.039401503767003</v>
      </c>
      <c r="G1769" t="s">
        <v>462</v>
      </c>
    </row>
    <row r="1770" spans="1:7" x14ac:dyDescent="0.3">
      <c r="A1770">
        <v>1768</v>
      </c>
      <c r="B1770">
        <v>2023</v>
      </c>
      <c r="C1770">
        <v>9</v>
      </c>
      <c r="D1770" t="s">
        <v>461</v>
      </c>
      <c r="E1770" s="1">
        <v>6656579793.6365604</v>
      </c>
      <c r="F1770">
        <v>0.89916294032497301</v>
      </c>
      <c r="G1770" t="s">
        <v>462</v>
      </c>
    </row>
    <row r="1771" spans="1:7" x14ac:dyDescent="0.3">
      <c r="A1771">
        <v>1769</v>
      </c>
      <c r="B1771">
        <v>2023</v>
      </c>
      <c r="C1771">
        <v>9</v>
      </c>
      <c r="D1771" t="s">
        <v>463</v>
      </c>
      <c r="E1771" s="1">
        <v>22453044741.655602</v>
      </c>
      <c r="F1771">
        <v>1.23447540170362E-2</v>
      </c>
      <c r="G1771" t="s">
        <v>462</v>
      </c>
    </row>
    <row r="1772" spans="1:7" x14ac:dyDescent="0.3">
      <c r="A1772">
        <v>1770</v>
      </c>
      <c r="B1772">
        <v>2023</v>
      </c>
      <c r="C1772">
        <v>9</v>
      </c>
      <c r="D1772" t="s">
        <v>464</v>
      </c>
      <c r="E1772" s="1">
        <v>3355455783.8830199</v>
      </c>
      <c r="F1772">
        <v>0</v>
      </c>
      <c r="G1772" t="s">
        <v>462</v>
      </c>
    </row>
    <row r="1773" spans="1:7" x14ac:dyDescent="0.3">
      <c r="A1773">
        <v>1771</v>
      </c>
      <c r="B1773">
        <v>2023</v>
      </c>
      <c r="C1773">
        <v>9</v>
      </c>
      <c r="D1773" t="s">
        <v>465</v>
      </c>
      <c r="E1773" s="1">
        <v>27218095239.4039</v>
      </c>
      <c r="F1773">
        <v>0.793369237376084</v>
      </c>
      <c r="G1773" t="s">
        <v>462</v>
      </c>
    </row>
    <row r="1774" spans="1:7" x14ac:dyDescent="0.3">
      <c r="A1774">
        <v>1772</v>
      </c>
      <c r="B1774">
        <v>2023</v>
      </c>
      <c r="C1774">
        <v>9</v>
      </c>
      <c r="D1774" t="s">
        <v>466</v>
      </c>
      <c r="E1774" s="1">
        <v>29429244026.125599</v>
      </c>
      <c r="F1774">
        <v>0.35126127427540799</v>
      </c>
      <c r="G1774" t="s">
        <v>462</v>
      </c>
    </row>
    <row r="1775" spans="1:7" x14ac:dyDescent="0.3">
      <c r="A1775">
        <v>1773</v>
      </c>
      <c r="B1775">
        <v>2023</v>
      </c>
      <c r="C1775">
        <v>9</v>
      </c>
      <c r="D1775" t="s">
        <v>467</v>
      </c>
      <c r="E1775" s="1">
        <v>25314563230.447399</v>
      </c>
      <c r="F1775">
        <v>1.51676157842413</v>
      </c>
      <c r="G1775" t="s">
        <v>462</v>
      </c>
    </row>
    <row r="1776" spans="1:7" x14ac:dyDescent="0.3">
      <c r="A1776">
        <v>1774</v>
      </c>
      <c r="B1776">
        <v>2023</v>
      </c>
      <c r="C1776">
        <v>9</v>
      </c>
      <c r="D1776" t="s">
        <v>468</v>
      </c>
      <c r="E1776" s="1">
        <v>2269416535.0559802</v>
      </c>
      <c r="F1776">
        <v>4.7724419866019403</v>
      </c>
      <c r="G1776" t="s">
        <v>462</v>
      </c>
    </row>
    <row r="1777" spans="1:7" x14ac:dyDescent="0.3">
      <c r="A1777">
        <v>1775</v>
      </c>
      <c r="B1777">
        <v>2023</v>
      </c>
      <c r="C1777">
        <v>9</v>
      </c>
      <c r="D1777" t="s">
        <v>469</v>
      </c>
      <c r="E1777" s="1">
        <v>8215352275.2908001</v>
      </c>
      <c r="F1777">
        <v>3.3503478074955102</v>
      </c>
      <c r="G1777" t="s">
        <v>462</v>
      </c>
    </row>
    <row r="1778" spans="1:7" x14ac:dyDescent="0.3">
      <c r="A1778">
        <v>1776</v>
      </c>
      <c r="B1778">
        <v>2023</v>
      </c>
      <c r="C1778">
        <v>9</v>
      </c>
      <c r="D1778" t="s">
        <v>470</v>
      </c>
      <c r="E1778" s="1">
        <v>1891682421.3991001</v>
      </c>
      <c r="F1778">
        <v>2.5679594417469701E-2</v>
      </c>
      <c r="G1778" t="s">
        <v>462</v>
      </c>
    </row>
    <row r="1779" spans="1:7" x14ac:dyDescent="0.3">
      <c r="A1779">
        <v>1777</v>
      </c>
      <c r="B1779">
        <v>2023</v>
      </c>
      <c r="C1779">
        <v>9</v>
      </c>
      <c r="D1779" t="s">
        <v>471</v>
      </c>
      <c r="E1779" s="1">
        <v>1274623984.5311</v>
      </c>
      <c r="F1779">
        <v>8.5124900300004498</v>
      </c>
      <c r="G1779" t="s">
        <v>462</v>
      </c>
    </row>
    <row r="1780" spans="1:7" x14ac:dyDescent="0.3">
      <c r="A1780">
        <v>1778</v>
      </c>
      <c r="B1780">
        <v>2023</v>
      </c>
      <c r="C1780">
        <v>9</v>
      </c>
      <c r="D1780" t="s">
        <v>472</v>
      </c>
      <c r="E1780" s="1">
        <v>1292373019.9695799</v>
      </c>
      <c r="F1780">
        <v>8.3271668513049608</v>
      </c>
      <c r="G1780" t="s">
        <v>462</v>
      </c>
    </row>
    <row r="1781" spans="1:7" x14ac:dyDescent="0.3">
      <c r="A1781">
        <v>1779</v>
      </c>
      <c r="B1781">
        <v>2023</v>
      </c>
      <c r="C1781">
        <v>9</v>
      </c>
      <c r="D1781" t="s">
        <v>473</v>
      </c>
      <c r="E1781" s="1">
        <v>519932261.79277802</v>
      </c>
      <c r="F1781">
        <v>28.3430527643511</v>
      </c>
      <c r="G1781" t="s">
        <v>462</v>
      </c>
    </row>
    <row r="1782" spans="1:7" x14ac:dyDescent="0.3">
      <c r="A1782">
        <v>1780</v>
      </c>
      <c r="B1782">
        <v>2023</v>
      </c>
      <c r="C1782">
        <v>9</v>
      </c>
      <c r="D1782" t="s">
        <v>474</v>
      </c>
      <c r="E1782" s="1">
        <v>676923699.23607099</v>
      </c>
      <c r="F1782">
        <v>42.242804439600398</v>
      </c>
      <c r="G1782" t="s">
        <v>462</v>
      </c>
    </row>
    <row r="1783" spans="1:7" x14ac:dyDescent="0.3">
      <c r="A1783">
        <v>1781</v>
      </c>
      <c r="B1783">
        <v>2023</v>
      </c>
      <c r="C1783">
        <v>9</v>
      </c>
      <c r="D1783" t="s">
        <v>475</v>
      </c>
      <c r="E1783" s="1">
        <v>18040480032.521301</v>
      </c>
      <c r="F1783">
        <v>4.2565854249001299E-2</v>
      </c>
      <c r="G1783" t="s">
        <v>462</v>
      </c>
    </row>
    <row r="1784" spans="1:7" x14ac:dyDescent="0.3">
      <c r="A1784">
        <v>1782</v>
      </c>
      <c r="B1784">
        <v>2023</v>
      </c>
      <c r="C1784">
        <v>9</v>
      </c>
      <c r="D1784" t="s">
        <v>476</v>
      </c>
      <c r="E1784" s="1">
        <v>18521642702.305599</v>
      </c>
      <c r="F1784">
        <v>2.9313342098330799</v>
      </c>
      <c r="G1784" t="s">
        <v>462</v>
      </c>
    </row>
    <row r="1785" spans="1:7" x14ac:dyDescent="0.3">
      <c r="A1785">
        <v>1783</v>
      </c>
      <c r="B1785">
        <v>2023</v>
      </c>
      <c r="C1785">
        <v>9</v>
      </c>
      <c r="D1785" t="s">
        <v>477</v>
      </c>
      <c r="E1785" s="1">
        <v>2249615854.0671401</v>
      </c>
      <c r="F1785">
        <v>6.2670231395020997</v>
      </c>
      <c r="G1785" t="s">
        <v>462</v>
      </c>
    </row>
    <row r="1786" spans="1:7" x14ac:dyDescent="0.3">
      <c r="A1786">
        <v>1784</v>
      </c>
      <c r="B1786">
        <v>2023</v>
      </c>
      <c r="C1786">
        <v>9</v>
      </c>
      <c r="D1786" t="s">
        <v>479</v>
      </c>
      <c r="E1786" s="1">
        <v>1243396803.7176001</v>
      </c>
      <c r="F1786">
        <v>46.527698448618899</v>
      </c>
      <c r="G1786" t="s">
        <v>462</v>
      </c>
    </row>
    <row r="1787" spans="1:7" x14ac:dyDescent="0.3">
      <c r="A1787">
        <v>1785</v>
      </c>
      <c r="B1787">
        <v>2023</v>
      </c>
      <c r="C1787">
        <v>9</v>
      </c>
      <c r="D1787" t="s">
        <v>480</v>
      </c>
      <c r="E1787" s="1">
        <v>451818671.09306198</v>
      </c>
      <c r="F1787">
        <v>50.854488694347303</v>
      </c>
      <c r="G1787" t="s">
        <v>462</v>
      </c>
    </row>
    <row r="1788" spans="1:7" x14ac:dyDescent="0.3">
      <c r="A1788">
        <v>1786</v>
      </c>
      <c r="B1788">
        <v>2023</v>
      </c>
      <c r="C1788">
        <v>9</v>
      </c>
      <c r="D1788" t="s">
        <v>482</v>
      </c>
      <c r="E1788" s="1">
        <v>269695495.99606502</v>
      </c>
      <c r="F1788">
        <v>33.728872832303097</v>
      </c>
      <c r="G1788" t="s">
        <v>462</v>
      </c>
    </row>
    <row r="1789" spans="1:7" x14ac:dyDescent="0.3">
      <c r="A1789">
        <v>1787</v>
      </c>
      <c r="B1789">
        <v>2023</v>
      </c>
      <c r="C1789">
        <v>9</v>
      </c>
      <c r="D1789" t="s">
        <v>484</v>
      </c>
      <c r="E1789" s="1">
        <v>29390706878.122398</v>
      </c>
      <c r="F1789">
        <v>0.48507543010611598</v>
      </c>
      <c r="G1789" t="s">
        <v>462</v>
      </c>
    </row>
    <row r="1790" spans="1:7" x14ac:dyDescent="0.3">
      <c r="A1790">
        <v>1788</v>
      </c>
      <c r="B1790">
        <v>2023</v>
      </c>
      <c r="C1790">
        <v>9</v>
      </c>
      <c r="D1790" t="s">
        <v>486</v>
      </c>
      <c r="E1790" s="1">
        <v>3019664936.98875</v>
      </c>
      <c r="F1790">
        <v>9.1125417441934093</v>
      </c>
      <c r="G1790" t="s">
        <v>462</v>
      </c>
    </row>
    <row r="1791" spans="1:7" x14ac:dyDescent="0.3">
      <c r="A1791">
        <v>1789</v>
      </c>
      <c r="B1791">
        <v>2023</v>
      </c>
      <c r="C1791">
        <v>9</v>
      </c>
      <c r="D1791" t="s">
        <v>488</v>
      </c>
      <c r="E1791" s="1">
        <v>2351507817.33464</v>
      </c>
      <c r="F1791">
        <v>35.311560469169898</v>
      </c>
      <c r="G1791" t="s">
        <v>462</v>
      </c>
    </row>
    <row r="1792" spans="1:7" x14ac:dyDescent="0.3">
      <c r="A1792">
        <v>1790</v>
      </c>
      <c r="B1792">
        <v>2023</v>
      </c>
      <c r="C1792">
        <v>9</v>
      </c>
      <c r="D1792" t="s">
        <v>490</v>
      </c>
      <c r="E1792" s="1">
        <v>1089984379.1817701</v>
      </c>
      <c r="F1792">
        <v>36.392706178689501</v>
      </c>
      <c r="G1792" t="s">
        <v>462</v>
      </c>
    </row>
    <row r="1793" spans="1:7" x14ac:dyDescent="0.3">
      <c r="A1793">
        <v>1791</v>
      </c>
      <c r="B1793">
        <v>2023</v>
      </c>
      <c r="C1793">
        <v>9</v>
      </c>
      <c r="D1793" t="s">
        <v>492</v>
      </c>
      <c r="E1793" s="1">
        <v>1251699218.10427</v>
      </c>
      <c r="F1793">
        <v>79.720582309258901</v>
      </c>
      <c r="G1793" t="s">
        <v>462</v>
      </c>
    </row>
    <row r="1794" spans="1:7" x14ac:dyDescent="0.3">
      <c r="A1794">
        <v>1792</v>
      </c>
      <c r="B1794">
        <v>2023</v>
      </c>
      <c r="C1794">
        <v>9</v>
      </c>
      <c r="D1794" t="s">
        <v>493</v>
      </c>
      <c r="E1794" s="1">
        <v>484114621.14210999</v>
      </c>
      <c r="F1794">
        <v>63.828930560430798</v>
      </c>
      <c r="G1794" t="s">
        <v>462</v>
      </c>
    </row>
    <row r="1795" spans="1:7" x14ac:dyDescent="0.3">
      <c r="A1795">
        <v>1793</v>
      </c>
      <c r="B1795">
        <v>2023</v>
      </c>
      <c r="C1795">
        <v>9</v>
      </c>
      <c r="D1795" t="s">
        <v>494</v>
      </c>
      <c r="E1795" s="1">
        <v>1644814688.40587</v>
      </c>
      <c r="F1795">
        <v>42.116798108393702</v>
      </c>
      <c r="G1795" t="s">
        <v>462</v>
      </c>
    </row>
    <row r="1796" spans="1:7" x14ac:dyDescent="0.3">
      <c r="A1796">
        <v>1794</v>
      </c>
      <c r="B1796">
        <v>2023</v>
      </c>
      <c r="C1796">
        <v>10</v>
      </c>
      <c r="D1796" t="s">
        <v>461</v>
      </c>
      <c r="E1796" s="1">
        <v>6656579793.6365604</v>
      </c>
      <c r="F1796">
        <v>166.273491873159</v>
      </c>
      <c r="G1796" t="s">
        <v>462</v>
      </c>
    </row>
    <row r="1797" spans="1:7" x14ac:dyDescent="0.3">
      <c r="A1797">
        <v>1795</v>
      </c>
      <c r="B1797">
        <v>2023</v>
      </c>
      <c r="C1797">
        <v>10</v>
      </c>
      <c r="D1797" t="s">
        <v>463</v>
      </c>
      <c r="E1797" s="1">
        <v>22453044741.655602</v>
      </c>
      <c r="F1797">
        <v>191.761600985277</v>
      </c>
      <c r="G1797" t="s">
        <v>462</v>
      </c>
    </row>
    <row r="1798" spans="1:7" x14ac:dyDescent="0.3">
      <c r="A1798">
        <v>1796</v>
      </c>
      <c r="B1798">
        <v>2023</v>
      </c>
      <c r="C1798">
        <v>10</v>
      </c>
      <c r="D1798" t="s">
        <v>464</v>
      </c>
      <c r="E1798" s="1">
        <v>3355455783.8830199</v>
      </c>
      <c r="F1798">
        <v>156.76071601910999</v>
      </c>
      <c r="G1798" t="s">
        <v>462</v>
      </c>
    </row>
    <row r="1799" spans="1:7" x14ac:dyDescent="0.3">
      <c r="A1799">
        <v>1797</v>
      </c>
      <c r="B1799">
        <v>2023</v>
      </c>
      <c r="C1799">
        <v>10</v>
      </c>
      <c r="D1799" t="s">
        <v>465</v>
      </c>
      <c r="E1799" s="1">
        <v>27218095239.4039</v>
      </c>
      <c r="F1799">
        <v>126.52667754940001</v>
      </c>
      <c r="G1799" t="s">
        <v>462</v>
      </c>
    </row>
    <row r="1800" spans="1:7" x14ac:dyDescent="0.3">
      <c r="A1800">
        <v>1798</v>
      </c>
      <c r="B1800">
        <v>2023</v>
      </c>
      <c r="C1800">
        <v>10</v>
      </c>
      <c r="D1800" t="s">
        <v>466</v>
      </c>
      <c r="E1800" s="1">
        <v>29429244026.125599</v>
      </c>
      <c r="F1800">
        <v>100.62939465195601</v>
      </c>
      <c r="G1800" t="s">
        <v>462</v>
      </c>
    </row>
    <row r="1801" spans="1:7" x14ac:dyDescent="0.3">
      <c r="A1801">
        <v>1799</v>
      </c>
      <c r="B1801">
        <v>2023</v>
      </c>
      <c r="C1801">
        <v>10</v>
      </c>
      <c r="D1801" t="s">
        <v>467</v>
      </c>
      <c r="E1801" s="1">
        <v>25314563230.447399</v>
      </c>
      <c r="F1801">
        <v>143.73236676193699</v>
      </c>
      <c r="G1801" t="s">
        <v>462</v>
      </c>
    </row>
    <row r="1802" spans="1:7" x14ac:dyDescent="0.3">
      <c r="A1802">
        <v>1800</v>
      </c>
      <c r="B1802">
        <v>2023</v>
      </c>
      <c r="C1802">
        <v>10</v>
      </c>
      <c r="D1802" t="s">
        <v>468</v>
      </c>
      <c r="E1802" s="1">
        <v>2269416535.0559802</v>
      </c>
      <c r="F1802">
        <v>157.18424640292699</v>
      </c>
      <c r="G1802" t="s">
        <v>462</v>
      </c>
    </row>
    <row r="1803" spans="1:7" x14ac:dyDescent="0.3">
      <c r="A1803">
        <v>1801</v>
      </c>
      <c r="B1803">
        <v>2023</v>
      </c>
      <c r="C1803">
        <v>10</v>
      </c>
      <c r="D1803" t="s">
        <v>469</v>
      </c>
      <c r="E1803" s="1">
        <v>8215352275.2908001</v>
      </c>
      <c r="F1803">
        <v>130.321428079768</v>
      </c>
      <c r="G1803" t="s">
        <v>462</v>
      </c>
    </row>
    <row r="1804" spans="1:7" x14ac:dyDescent="0.3">
      <c r="A1804">
        <v>1802</v>
      </c>
      <c r="B1804">
        <v>2023</v>
      </c>
      <c r="C1804">
        <v>10</v>
      </c>
      <c r="D1804" t="s">
        <v>470</v>
      </c>
      <c r="E1804" s="1">
        <v>1891682421.3991001</v>
      </c>
      <c r="F1804">
        <v>98.328907207356593</v>
      </c>
      <c r="G1804" t="s">
        <v>462</v>
      </c>
    </row>
    <row r="1805" spans="1:7" x14ac:dyDescent="0.3">
      <c r="A1805">
        <v>1803</v>
      </c>
      <c r="B1805">
        <v>2023</v>
      </c>
      <c r="C1805">
        <v>10</v>
      </c>
      <c r="D1805" t="s">
        <v>471</v>
      </c>
      <c r="E1805" s="1">
        <v>1274623984.5311</v>
      </c>
      <c r="F1805">
        <v>76.140863469025007</v>
      </c>
      <c r="G1805" t="s">
        <v>462</v>
      </c>
    </row>
    <row r="1806" spans="1:7" x14ac:dyDescent="0.3">
      <c r="A1806">
        <v>1804</v>
      </c>
      <c r="B1806">
        <v>2023</v>
      </c>
      <c r="C1806">
        <v>10</v>
      </c>
      <c r="D1806" t="s">
        <v>472</v>
      </c>
      <c r="E1806" s="1">
        <v>1292373019.9695799</v>
      </c>
      <c r="F1806">
        <v>145.585661094827</v>
      </c>
      <c r="G1806" t="s">
        <v>462</v>
      </c>
    </row>
    <row r="1807" spans="1:7" x14ac:dyDescent="0.3">
      <c r="A1807">
        <v>1805</v>
      </c>
      <c r="B1807">
        <v>2023</v>
      </c>
      <c r="C1807">
        <v>10</v>
      </c>
      <c r="D1807" t="s">
        <v>473</v>
      </c>
      <c r="E1807" s="1">
        <v>519932261.79277802</v>
      </c>
      <c r="F1807">
        <v>76.590140387264</v>
      </c>
      <c r="G1807" t="s">
        <v>462</v>
      </c>
    </row>
    <row r="1808" spans="1:7" x14ac:dyDescent="0.3">
      <c r="A1808">
        <v>1806</v>
      </c>
      <c r="B1808">
        <v>2023</v>
      </c>
      <c r="C1808">
        <v>10</v>
      </c>
      <c r="D1808" t="s">
        <v>474</v>
      </c>
      <c r="E1808" s="1">
        <v>676923699.23607099</v>
      </c>
      <c r="F1808">
        <v>90.988630303492101</v>
      </c>
      <c r="G1808" t="s">
        <v>462</v>
      </c>
    </row>
    <row r="1809" spans="1:7" x14ac:dyDescent="0.3">
      <c r="A1809">
        <v>1807</v>
      </c>
      <c r="B1809">
        <v>2023</v>
      </c>
      <c r="C1809">
        <v>10</v>
      </c>
      <c r="D1809" t="s">
        <v>475</v>
      </c>
      <c r="E1809" s="1">
        <v>18040480032.521301</v>
      </c>
      <c r="F1809">
        <v>71.119303904528195</v>
      </c>
      <c r="G1809" t="s">
        <v>462</v>
      </c>
    </row>
    <row r="1810" spans="1:7" x14ac:dyDescent="0.3">
      <c r="A1810">
        <v>1808</v>
      </c>
      <c r="B1810">
        <v>2023</v>
      </c>
      <c r="C1810">
        <v>10</v>
      </c>
      <c r="D1810" t="s">
        <v>476</v>
      </c>
      <c r="E1810" s="1">
        <v>18521642702.305599</v>
      </c>
      <c r="F1810">
        <v>58.072326614450397</v>
      </c>
      <c r="G1810" t="s">
        <v>462</v>
      </c>
    </row>
    <row r="1811" spans="1:7" x14ac:dyDescent="0.3">
      <c r="A1811">
        <v>1809</v>
      </c>
      <c r="B1811">
        <v>2023</v>
      </c>
      <c r="C1811">
        <v>10</v>
      </c>
      <c r="D1811" t="s">
        <v>477</v>
      </c>
      <c r="E1811" s="1">
        <v>2249615854.0671401</v>
      </c>
      <c r="F1811">
        <v>175.74080758362501</v>
      </c>
      <c r="G1811" t="s">
        <v>462</v>
      </c>
    </row>
    <row r="1812" spans="1:7" x14ac:dyDescent="0.3">
      <c r="A1812">
        <v>1810</v>
      </c>
      <c r="B1812">
        <v>2023</v>
      </c>
      <c r="C1812">
        <v>10</v>
      </c>
      <c r="D1812" t="s">
        <v>479</v>
      </c>
      <c r="E1812" s="1">
        <v>1243396803.7176001</v>
      </c>
      <c r="F1812">
        <v>159.54895499661501</v>
      </c>
      <c r="G1812" t="s">
        <v>462</v>
      </c>
    </row>
    <row r="1813" spans="1:7" x14ac:dyDescent="0.3">
      <c r="A1813">
        <v>1811</v>
      </c>
      <c r="B1813">
        <v>2023</v>
      </c>
      <c r="C1813">
        <v>10</v>
      </c>
      <c r="D1813" t="s">
        <v>480</v>
      </c>
      <c r="E1813" s="1">
        <v>451818671.09306198</v>
      </c>
      <c r="F1813">
        <v>142.720352552294</v>
      </c>
      <c r="G1813" t="s">
        <v>462</v>
      </c>
    </row>
    <row r="1814" spans="1:7" x14ac:dyDescent="0.3">
      <c r="A1814">
        <v>1812</v>
      </c>
      <c r="B1814">
        <v>2023</v>
      </c>
      <c r="C1814">
        <v>10</v>
      </c>
      <c r="D1814" t="s">
        <v>482</v>
      </c>
      <c r="E1814" s="1">
        <v>269695495.99606502</v>
      </c>
      <c r="F1814">
        <v>140.347392022479</v>
      </c>
      <c r="G1814" t="s">
        <v>462</v>
      </c>
    </row>
    <row r="1815" spans="1:7" x14ac:dyDescent="0.3">
      <c r="A1815">
        <v>1813</v>
      </c>
      <c r="B1815">
        <v>2023</v>
      </c>
      <c r="C1815">
        <v>10</v>
      </c>
      <c r="D1815" t="s">
        <v>484</v>
      </c>
      <c r="E1815" s="1">
        <v>29390706878.122398</v>
      </c>
      <c r="F1815">
        <v>66.158776740694606</v>
      </c>
      <c r="G1815" t="s">
        <v>462</v>
      </c>
    </row>
    <row r="1816" spans="1:7" x14ac:dyDescent="0.3">
      <c r="A1816">
        <v>1814</v>
      </c>
      <c r="B1816">
        <v>2023</v>
      </c>
      <c r="C1816">
        <v>10</v>
      </c>
      <c r="D1816" t="s">
        <v>486</v>
      </c>
      <c r="E1816" s="1">
        <v>3019664936.98875</v>
      </c>
      <c r="F1816">
        <v>122.98668675220701</v>
      </c>
      <c r="G1816" t="s">
        <v>462</v>
      </c>
    </row>
    <row r="1817" spans="1:7" x14ac:dyDescent="0.3">
      <c r="A1817">
        <v>1815</v>
      </c>
      <c r="B1817">
        <v>2023</v>
      </c>
      <c r="C1817">
        <v>10</v>
      </c>
      <c r="D1817" t="s">
        <v>488</v>
      </c>
      <c r="E1817" s="1">
        <v>2351507817.33464</v>
      </c>
      <c r="F1817">
        <v>100.64996713543</v>
      </c>
      <c r="G1817" t="s">
        <v>462</v>
      </c>
    </row>
    <row r="1818" spans="1:7" x14ac:dyDescent="0.3">
      <c r="A1818">
        <v>1816</v>
      </c>
      <c r="B1818">
        <v>2023</v>
      </c>
      <c r="C1818">
        <v>10</v>
      </c>
      <c r="D1818" t="s">
        <v>490</v>
      </c>
      <c r="E1818" s="1">
        <v>1089984379.1817701</v>
      </c>
      <c r="F1818">
        <v>56.854819060847703</v>
      </c>
      <c r="G1818" t="s">
        <v>462</v>
      </c>
    </row>
    <row r="1819" spans="1:7" x14ac:dyDescent="0.3">
      <c r="A1819">
        <v>1817</v>
      </c>
      <c r="B1819">
        <v>2023</v>
      </c>
      <c r="C1819">
        <v>10</v>
      </c>
      <c r="D1819" t="s">
        <v>492</v>
      </c>
      <c r="E1819" s="1">
        <v>1251699218.10427</v>
      </c>
      <c r="F1819">
        <v>73.001894699086506</v>
      </c>
      <c r="G1819" t="s">
        <v>462</v>
      </c>
    </row>
    <row r="1820" spans="1:7" x14ac:dyDescent="0.3">
      <c r="A1820">
        <v>1818</v>
      </c>
      <c r="B1820">
        <v>2023</v>
      </c>
      <c r="C1820">
        <v>10</v>
      </c>
      <c r="D1820" t="s">
        <v>493</v>
      </c>
      <c r="E1820" s="1">
        <v>484114621.14210999</v>
      </c>
      <c r="F1820">
        <v>79.639217993150595</v>
      </c>
      <c r="G1820" t="s">
        <v>462</v>
      </c>
    </row>
    <row r="1821" spans="1:7" x14ac:dyDescent="0.3">
      <c r="A1821">
        <v>1819</v>
      </c>
      <c r="B1821">
        <v>2023</v>
      </c>
      <c r="C1821">
        <v>10</v>
      </c>
      <c r="D1821" t="s">
        <v>494</v>
      </c>
      <c r="E1821" s="1">
        <v>1644814688.40587</v>
      </c>
      <c r="F1821">
        <v>135.71574470475201</v>
      </c>
      <c r="G1821" t="s">
        <v>462</v>
      </c>
    </row>
    <row r="1822" spans="1:7" x14ac:dyDescent="0.3">
      <c r="A1822">
        <v>1820</v>
      </c>
      <c r="B1822">
        <v>2023</v>
      </c>
      <c r="C1822">
        <v>11</v>
      </c>
      <c r="D1822" t="s">
        <v>461</v>
      </c>
      <c r="E1822" s="1">
        <v>6656579793.6365604</v>
      </c>
      <c r="F1822">
        <v>318.13649420740302</v>
      </c>
      <c r="G1822" t="s">
        <v>462</v>
      </c>
    </row>
    <row r="1823" spans="1:7" x14ac:dyDescent="0.3">
      <c r="A1823">
        <v>1821</v>
      </c>
      <c r="B1823">
        <v>2023</v>
      </c>
      <c r="C1823">
        <v>11</v>
      </c>
      <c r="D1823" t="s">
        <v>463</v>
      </c>
      <c r="E1823" s="1">
        <v>22453044741.655602</v>
      </c>
      <c r="F1823">
        <v>358.58820731396401</v>
      </c>
      <c r="G1823" t="s">
        <v>462</v>
      </c>
    </row>
    <row r="1824" spans="1:7" x14ac:dyDescent="0.3">
      <c r="A1824">
        <v>1822</v>
      </c>
      <c r="B1824">
        <v>2023</v>
      </c>
      <c r="C1824">
        <v>11</v>
      </c>
      <c r="D1824" t="s">
        <v>464</v>
      </c>
      <c r="E1824" s="1">
        <v>3355455783.8830199</v>
      </c>
      <c r="F1824">
        <v>277.57551222855699</v>
      </c>
      <c r="G1824" t="s">
        <v>462</v>
      </c>
    </row>
    <row r="1825" spans="1:7" x14ac:dyDescent="0.3">
      <c r="A1825">
        <v>1823</v>
      </c>
      <c r="B1825">
        <v>2023</v>
      </c>
      <c r="C1825">
        <v>11</v>
      </c>
      <c r="D1825" t="s">
        <v>465</v>
      </c>
      <c r="E1825" s="1">
        <v>27218095239.4039</v>
      </c>
      <c r="F1825">
        <v>263.65583394293401</v>
      </c>
      <c r="G1825" t="s">
        <v>462</v>
      </c>
    </row>
    <row r="1826" spans="1:7" x14ac:dyDescent="0.3">
      <c r="A1826">
        <v>1824</v>
      </c>
      <c r="B1826">
        <v>2023</v>
      </c>
      <c r="C1826">
        <v>11</v>
      </c>
      <c r="D1826" t="s">
        <v>466</v>
      </c>
      <c r="E1826" s="1">
        <v>29429244026.125599</v>
      </c>
      <c r="F1826">
        <v>143.461557250006</v>
      </c>
      <c r="G1826" t="s">
        <v>462</v>
      </c>
    </row>
    <row r="1827" spans="1:7" x14ac:dyDescent="0.3">
      <c r="A1827">
        <v>1825</v>
      </c>
      <c r="B1827">
        <v>2023</v>
      </c>
      <c r="C1827">
        <v>11</v>
      </c>
      <c r="D1827" t="s">
        <v>467</v>
      </c>
      <c r="E1827" s="1">
        <v>25314563230.447399</v>
      </c>
      <c r="F1827">
        <v>348.56120692056101</v>
      </c>
      <c r="G1827" t="s">
        <v>462</v>
      </c>
    </row>
    <row r="1828" spans="1:7" x14ac:dyDescent="0.3">
      <c r="A1828">
        <v>1826</v>
      </c>
      <c r="B1828">
        <v>2023</v>
      </c>
      <c r="C1828">
        <v>11</v>
      </c>
      <c r="D1828" t="s">
        <v>468</v>
      </c>
      <c r="E1828" s="1">
        <v>2269416535.0559802</v>
      </c>
      <c r="F1828">
        <v>170.479664272636</v>
      </c>
      <c r="G1828" t="s">
        <v>462</v>
      </c>
    </row>
    <row r="1829" spans="1:7" x14ac:dyDescent="0.3">
      <c r="A1829">
        <v>1827</v>
      </c>
      <c r="B1829">
        <v>2023</v>
      </c>
      <c r="C1829">
        <v>11</v>
      </c>
      <c r="D1829" t="s">
        <v>469</v>
      </c>
      <c r="E1829" s="1">
        <v>8215352275.2908001</v>
      </c>
      <c r="F1829">
        <v>342.46506557044199</v>
      </c>
      <c r="G1829" t="s">
        <v>462</v>
      </c>
    </row>
    <row r="1830" spans="1:7" x14ac:dyDescent="0.3">
      <c r="A1830">
        <v>1828</v>
      </c>
      <c r="B1830">
        <v>2023</v>
      </c>
      <c r="C1830">
        <v>11</v>
      </c>
      <c r="D1830" t="s">
        <v>470</v>
      </c>
      <c r="E1830" s="1">
        <v>1891682421.3991001</v>
      </c>
      <c r="F1830">
        <v>183.597882885264</v>
      </c>
      <c r="G1830" t="s">
        <v>462</v>
      </c>
    </row>
    <row r="1831" spans="1:7" x14ac:dyDescent="0.3">
      <c r="A1831">
        <v>1829</v>
      </c>
      <c r="B1831">
        <v>2023</v>
      </c>
      <c r="C1831">
        <v>11</v>
      </c>
      <c r="D1831" t="s">
        <v>471</v>
      </c>
      <c r="E1831" s="1">
        <v>1274623984.5311</v>
      </c>
      <c r="F1831">
        <v>139.44525783678901</v>
      </c>
      <c r="G1831" t="s">
        <v>462</v>
      </c>
    </row>
    <row r="1832" spans="1:7" x14ac:dyDescent="0.3">
      <c r="A1832">
        <v>1830</v>
      </c>
      <c r="B1832">
        <v>2023</v>
      </c>
      <c r="C1832">
        <v>11</v>
      </c>
      <c r="D1832" t="s">
        <v>472</v>
      </c>
      <c r="E1832" s="1">
        <v>1292373019.9695799</v>
      </c>
      <c r="F1832">
        <v>271.68133020791299</v>
      </c>
      <c r="G1832" t="s">
        <v>462</v>
      </c>
    </row>
    <row r="1833" spans="1:7" x14ac:dyDescent="0.3">
      <c r="A1833">
        <v>1831</v>
      </c>
      <c r="B1833">
        <v>2023</v>
      </c>
      <c r="C1833">
        <v>11</v>
      </c>
      <c r="D1833" t="s">
        <v>473</v>
      </c>
      <c r="E1833" s="1">
        <v>519932261.79277802</v>
      </c>
      <c r="F1833">
        <v>147.62198827004701</v>
      </c>
      <c r="G1833" t="s">
        <v>462</v>
      </c>
    </row>
    <row r="1834" spans="1:7" x14ac:dyDescent="0.3">
      <c r="A1834">
        <v>1832</v>
      </c>
      <c r="B1834">
        <v>2023</v>
      </c>
      <c r="C1834">
        <v>11</v>
      </c>
      <c r="D1834" t="s">
        <v>474</v>
      </c>
      <c r="E1834" s="1">
        <v>676923699.23607099</v>
      </c>
      <c r="F1834">
        <v>166.433112833786</v>
      </c>
      <c r="G1834" t="s">
        <v>462</v>
      </c>
    </row>
    <row r="1835" spans="1:7" x14ac:dyDescent="0.3">
      <c r="A1835">
        <v>1833</v>
      </c>
      <c r="B1835">
        <v>2023</v>
      </c>
      <c r="C1835">
        <v>11</v>
      </c>
      <c r="D1835" t="s">
        <v>475</v>
      </c>
      <c r="E1835" s="1">
        <v>18040480032.521301</v>
      </c>
      <c r="F1835">
        <v>237.40451682175799</v>
      </c>
      <c r="G1835" t="s">
        <v>462</v>
      </c>
    </row>
    <row r="1836" spans="1:7" x14ac:dyDescent="0.3">
      <c r="A1836">
        <v>1834</v>
      </c>
      <c r="B1836">
        <v>2023</v>
      </c>
      <c r="C1836">
        <v>11</v>
      </c>
      <c r="D1836" t="s">
        <v>476</v>
      </c>
      <c r="E1836" s="1">
        <v>18521642702.305599</v>
      </c>
      <c r="F1836">
        <v>294.326805026133</v>
      </c>
      <c r="G1836" t="s">
        <v>462</v>
      </c>
    </row>
    <row r="1837" spans="1:7" x14ac:dyDescent="0.3">
      <c r="A1837">
        <v>1835</v>
      </c>
      <c r="B1837">
        <v>2023</v>
      </c>
      <c r="C1837">
        <v>11</v>
      </c>
      <c r="D1837" t="s">
        <v>477</v>
      </c>
      <c r="E1837" s="1">
        <v>2249615854.0671401</v>
      </c>
      <c r="F1837">
        <v>315.20895900561999</v>
      </c>
      <c r="G1837" t="s">
        <v>462</v>
      </c>
    </row>
    <row r="1838" spans="1:7" x14ac:dyDescent="0.3">
      <c r="A1838">
        <v>1836</v>
      </c>
      <c r="B1838">
        <v>2023</v>
      </c>
      <c r="C1838">
        <v>11</v>
      </c>
      <c r="D1838" t="s">
        <v>479</v>
      </c>
      <c r="E1838" s="1">
        <v>1243396803.7176001</v>
      </c>
      <c r="F1838">
        <v>271.43458898810297</v>
      </c>
      <c r="G1838" t="s">
        <v>462</v>
      </c>
    </row>
    <row r="1839" spans="1:7" x14ac:dyDescent="0.3">
      <c r="A1839">
        <v>1837</v>
      </c>
      <c r="B1839">
        <v>2023</v>
      </c>
      <c r="C1839">
        <v>11</v>
      </c>
      <c r="D1839" t="s">
        <v>480</v>
      </c>
      <c r="E1839" s="1">
        <v>451818671.09306198</v>
      </c>
      <c r="F1839">
        <v>205.81732879425201</v>
      </c>
      <c r="G1839" t="s">
        <v>462</v>
      </c>
    </row>
    <row r="1840" spans="1:7" x14ac:dyDescent="0.3">
      <c r="A1840">
        <v>1838</v>
      </c>
      <c r="B1840">
        <v>2023</v>
      </c>
      <c r="C1840">
        <v>11</v>
      </c>
      <c r="D1840" t="s">
        <v>482</v>
      </c>
      <c r="E1840" s="1">
        <v>269695495.99606502</v>
      </c>
      <c r="F1840">
        <v>221.26415038195401</v>
      </c>
      <c r="G1840" t="s">
        <v>462</v>
      </c>
    </row>
    <row r="1841" spans="1:7" x14ac:dyDescent="0.3">
      <c r="A1841">
        <v>1839</v>
      </c>
      <c r="B1841">
        <v>2023</v>
      </c>
      <c r="C1841">
        <v>11</v>
      </c>
      <c r="D1841" t="s">
        <v>484</v>
      </c>
      <c r="E1841" s="1">
        <v>29390706878.122398</v>
      </c>
      <c r="F1841">
        <v>97.433814012098495</v>
      </c>
      <c r="G1841" t="s">
        <v>462</v>
      </c>
    </row>
    <row r="1842" spans="1:7" x14ac:dyDescent="0.3">
      <c r="A1842">
        <v>1840</v>
      </c>
      <c r="B1842">
        <v>2023</v>
      </c>
      <c r="C1842">
        <v>11</v>
      </c>
      <c r="D1842" t="s">
        <v>486</v>
      </c>
      <c r="E1842" s="1">
        <v>3019664936.98875</v>
      </c>
      <c r="F1842">
        <v>107.08702418433199</v>
      </c>
      <c r="G1842" t="s">
        <v>462</v>
      </c>
    </row>
    <row r="1843" spans="1:7" x14ac:dyDescent="0.3">
      <c r="A1843">
        <v>1841</v>
      </c>
      <c r="B1843">
        <v>2023</v>
      </c>
      <c r="C1843">
        <v>11</v>
      </c>
      <c r="D1843" t="s">
        <v>488</v>
      </c>
      <c r="E1843" s="1">
        <v>2351507817.33464</v>
      </c>
      <c r="F1843">
        <v>103.30455414147799</v>
      </c>
      <c r="G1843" t="s">
        <v>462</v>
      </c>
    </row>
    <row r="1844" spans="1:7" x14ac:dyDescent="0.3">
      <c r="A1844">
        <v>1842</v>
      </c>
      <c r="B1844">
        <v>2023</v>
      </c>
      <c r="C1844">
        <v>11</v>
      </c>
      <c r="D1844" t="s">
        <v>490</v>
      </c>
      <c r="E1844" s="1">
        <v>1089984379.1817701</v>
      </c>
      <c r="F1844">
        <v>110.44603489238099</v>
      </c>
      <c r="G1844" t="s">
        <v>462</v>
      </c>
    </row>
    <row r="1845" spans="1:7" x14ac:dyDescent="0.3">
      <c r="A1845">
        <v>1843</v>
      </c>
      <c r="B1845">
        <v>2023</v>
      </c>
      <c r="C1845">
        <v>11</v>
      </c>
      <c r="D1845" t="s">
        <v>492</v>
      </c>
      <c r="E1845" s="1">
        <v>1251699218.10427</v>
      </c>
      <c r="F1845">
        <v>119.06161431565999</v>
      </c>
      <c r="G1845" t="s">
        <v>462</v>
      </c>
    </row>
    <row r="1846" spans="1:7" x14ac:dyDescent="0.3">
      <c r="A1846">
        <v>1844</v>
      </c>
      <c r="B1846">
        <v>2023</v>
      </c>
      <c r="C1846">
        <v>11</v>
      </c>
      <c r="D1846" t="s">
        <v>493</v>
      </c>
      <c r="E1846" s="1">
        <v>484114621.14210999</v>
      </c>
      <c r="F1846">
        <v>139.77096914477499</v>
      </c>
      <c r="G1846" t="s">
        <v>462</v>
      </c>
    </row>
    <row r="1847" spans="1:7" x14ac:dyDescent="0.3">
      <c r="A1847">
        <v>1845</v>
      </c>
      <c r="B1847">
        <v>2023</v>
      </c>
      <c r="C1847">
        <v>11</v>
      </c>
      <c r="D1847" t="s">
        <v>494</v>
      </c>
      <c r="E1847" s="1">
        <v>1644814688.40587</v>
      </c>
      <c r="F1847">
        <v>211.62285579132501</v>
      </c>
      <c r="G1847" t="s">
        <v>462</v>
      </c>
    </row>
    <row r="1848" spans="1:7" x14ac:dyDescent="0.3">
      <c r="A1848">
        <v>1846</v>
      </c>
      <c r="B1848">
        <v>2023</v>
      </c>
      <c r="C1848">
        <v>12</v>
      </c>
      <c r="D1848" t="s">
        <v>461</v>
      </c>
      <c r="E1848" s="1">
        <v>6656579793.6365604</v>
      </c>
      <c r="F1848">
        <v>10.0824243552208</v>
      </c>
      <c r="G1848" t="s">
        <v>462</v>
      </c>
    </row>
    <row r="1849" spans="1:7" x14ac:dyDescent="0.3">
      <c r="A1849">
        <v>1847</v>
      </c>
      <c r="B1849">
        <v>2023</v>
      </c>
      <c r="C1849">
        <v>12</v>
      </c>
      <c r="D1849" t="s">
        <v>463</v>
      </c>
      <c r="E1849" s="1">
        <v>22453044741.655602</v>
      </c>
      <c r="F1849">
        <v>8.6723621751444</v>
      </c>
      <c r="G1849" t="s">
        <v>462</v>
      </c>
    </row>
    <row r="1850" spans="1:7" x14ac:dyDescent="0.3">
      <c r="A1850">
        <v>1848</v>
      </c>
      <c r="B1850">
        <v>2023</v>
      </c>
      <c r="C1850">
        <v>12</v>
      </c>
      <c r="D1850" t="s">
        <v>464</v>
      </c>
      <c r="E1850" s="1">
        <v>3355455783.8830199</v>
      </c>
      <c r="F1850">
        <v>2.6188179433088998</v>
      </c>
      <c r="G1850" t="s">
        <v>462</v>
      </c>
    </row>
    <row r="1851" spans="1:7" x14ac:dyDescent="0.3">
      <c r="A1851">
        <v>1849</v>
      </c>
      <c r="B1851">
        <v>2023</v>
      </c>
      <c r="C1851">
        <v>12</v>
      </c>
      <c r="D1851" t="s">
        <v>465</v>
      </c>
      <c r="E1851" s="1">
        <v>27218095239.4039</v>
      </c>
      <c r="F1851">
        <v>10.0900637001396</v>
      </c>
      <c r="G1851" t="s">
        <v>462</v>
      </c>
    </row>
    <row r="1852" spans="1:7" x14ac:dyDescent="0.3">
      <c r="A1852">
        <v>1850</v>
      </c>
      <c r="B1852">
        <v>2023</v>
      </c>
      <c r="C1852">
        <v>12</v>
      </c>
      <c r="D1852" t="s">
        <v>466</v>
      </c>
      <c r="E1852" s="1">
        <v>29429244026.125599</v>
      </c>
      <c r="F1852">
        <v>19.084980177796002</v>
      </c>
      <c r="G1852" t="s">
        <v>462</v>
      </c>
    </row>
    <row r="1853" spans="1:7" x14ac:dyDescent="0.3">
      <c r="A1853">
        <v>1851</v>
      </c>
      <c r="B1853">
        <v>2023</v>
      </c>
      <c r="C1853">
        <v>12</v>
      </c>
      <c r="D1853" t="s">
        <v>467</v>
      </c>
      <c r="E1853" s="1">
        <v>25314563230.447399</v>
      </c>
      <c r="F1853">
        <v>10.635255368369601</v>
      </c>
      <c r="G1853" t="s">
        <v>462</v>
      </c>
    </row>
    <row r="1854" spans="1:7" x14ac:dyDescent="0.3">
      <c r="A1854">
        <v>1852</v>
      </c>
      <c r="B1854">
        <v>2023</v>
      </c>
      <c r="C1854">
        <v>12</v>
      </c>
      <c r="D1854" t="s">
        <v>468</v>
      </c>
      <c r="E1854" s="1">
        <v>2269416535.0559802</v>
      </c>
      <c r="F1854">
        <v>37.400572569536401</v>
      </c>
      <c r="G1854" t="s">
        <v>462</v>
      </c>
    </row>
    <row r="1855" spans="1:7" x14ac:dyDescent="0.3">
      <c r="A1855">
        <v>1853</v>
      </c>
      <c r="B1855">
        <v>2023</v>
      </c>
      <c r="C1855">
        <v>12</v>
      </c>
      <c r="D1855" t="s">
        <v>469</v>
      </c>
      <c r="E1855" s="1">
        <v>8215352275.2908001</v>
      </c>
      <c r="F1855">
        <v>13.4782935863449</v>
      </c>
      <c r="G1855" t="s">
        <v>462</v>
      </c>
    </row>
    <row r="1856" spans="1:7" x14ac:dyDescent="0.3">
      <c r="A1856">
        <v>1854</v>
      </c>
      <c r="B1856">
        <v>2023</v>
      </c>
      <c r="C1856">
        <v>12</v>
      </c>
      <c r="D1856" t="s">
        <v>470</v>
      </c>
      <c r="E1856" s="1">
        <v>1891682421.3991001</v>
      </c>
      <c r="F1856">
        <v>53.973964390404603</v>
      </c>
      <c r="G1856" t="s">
        <v>462</v>
      </c>
    </row>
    <row r="1857" spans="1:7" x14ac:dyDescent="0.3">
      <c r="A1857">
        <v>1855</v>
      </c>
      <c r="B1857">
        <v>2023</v>
      </c>
      <c r="C1857">
        <v>12</v>
      </c>
      <c r="D1857" t="s">
        <v>471</v>
      </c>
      <c r="E1857" s="1">
        <v>1274623984.5311</v>
      </c>
      <c r="F1857">
        <v>39.1699358946572</v>
      </c>
      <c r="G1857" t="s">
        <v>462</v>
      </c>
    </row>
    <row r="1858" spans="1:7" x14ac:dyDescent="0.3">
      <c r="A1858">
        <v>1856</v>
      </c>
      <c r="B1858">
        <v>2023</v>
      </c>
      <c r="C1858">
        <v>12</v>
      </c>
      <c r="D1858" t="s">
        <v>472</v>
      </c>
      <c r="E1858" s="1">
        <v>1292373019.9695799</v>
      </c>
      <c r="F1858">
        <v>54.762938825053197</v>
      </c>
      <c r="G1858" t="s">
        <v>462</v>
      </c>
    </row>
    <row r="1859" spans="1:7" x14ac:dyDescent="0.3">
      <c r="A1859">
        <v>1857</v>
      </c>
      <c r="B1859">
        <v>2023</v>
      </c>
      <c r="C1859">
        <v>12</v>
      </c>
      <c r="D1859" t="s">
        <v>473</v>
      </c>
      <c r="E1859" s="1">
        <v>519932261.79277802</v>
      </c>
      <c r="F1859">
        <v>35.6254853898959</v>
      </c>
      <c r="G1859" t="s">
        <v>462</v>
      </c>
    </row>
    <row r="1860" spans="1:7" x14ac:dyDescent="0.3">
      <c r="A1860">
        <v>1858</v>
      </c>
      <c r="B1860">
        <v>2023</v>
      </c>
      <c r="C1860">
        <v>12</v>
      </c>
      <c r="D1860" t="s">
        <v>474</v>
      </c>
      <c r="E1860" s="1">
        <v>676923699.23607099</v>
      </c>
      <c r="F1860">
        <v>36.552390047866403</v>
      </c>
      <c r="G1860" t="s">
        <v>462</v>
      </c>
    </row>
    <row r="1861" spans="1:7" x14ac:dyDescent="0.3">
      <c r="A1861">
        <v>1859</v>
      </c>
      <c r="B1861">
        <v>2023</v>
      </c>
      <c r="C1861">
        <v>12</v>
      </c>
      <c r="D1861" t="s">
        <v>475</v>
      </c>
      <c r="E1861" s="1">
        <v>18040480032.521301</v>
      </c>
      <c r="F1861">
        <v>35.594010588451397</v>
      </c>
      <c r="G1861" t="s">
        <v>462</v>
      </c>
    </row>
    <row r="1862" spans="1:7" x14ac:dyDescent="0.3">
      <c r="A1862">
        <v>1860</v>
      </c>
      <c r="B1862">
        <v>2023</v>
      </c>
      <c r="C1862">
        <v>12</v>
      </c>
      <c r="D1862" t="s">
        <v>476</v>
      </c>
      <c r="E1862" s="1">
        <v>18521642702.305599</v>
      </c>
      <c r="F1862">
        <v>21.8413202825244</v>
      </c>
      <c r="G1862" t="s">
        <v>462</v>
      </c>
    </row>
    <row r="1863" spans="1:7" x14ac:dyDescent="0.3">
      <c r="A1863">
        <v>1861</v>
      </c>
      <c r="B1863">
        <v>2023</v>
      </c>
      <c r="C1863">
        <v>12</v>
      </c>
      <c r="D1863" t="s">
        <v>477</v>
      </c>
      <c r="E1863" s="1">
        <v>2249615854.0671401</v>
      </c>
      <c r="F1863">
        <v>64.598944395952898</v>
      </c>
      <c r="G1863" t="s">
        <v>462</v>
      </c>
    </row>
    <row r="1864" spans="1:7" x14ac:dyDescent="0.3">
      <c r="A1864">
        <v>1862</v>
      </c>
      <c r="B1864">
        <v>2023</v>
      </c>
      <c r="C1864">
        <v>12</v>
      </c>
      <c r="D1864" t="s">
        <v>479</v>
      </c>
      <c r="E1864" s="1">
        <v>1243396803.7176001</v>
      </c>
      <c r="F1864">
        <v>47.984384749675101</v>
      </c>
      <c r="G1864" t="s">
        <v>462</v>
      </c>
    </row>
    <row r="1865" spans="1:7" x14ac:dyDescent="0.3">
      <c r="A1865">
        <v>1863</v>
      </c>
      <c r="B1865">
        <v>2023</v>
      </c>
      <c r="C1865">
        <v>12</v>
      </c>
      <c r="D1865" t="s">
        <v>480</v>
      </c>
      <c r="E1865" s="1">
        <v>451818671.09306198</v>
      </c>
      <c r="F1865">
        <v>46.179729117792903</v>
      </c>
      <c r="G1865" t="s">
        <v>462</v>
      </c>
    </row>
    <row r="1866" spans="1:7" x14ac:dyDescent="0.3">
      <c r="A1866">
        <v>1864</v>
      </c>
      <c r="B1866">
        <v>2023</v>
      </c>
      <c r="C1866">
        <v>12</v>
      </c>
      <c r="D1866" t="s">
        <v>482</v>
      </c>
      <c r="E1866" s="1">
        <v>269695495.99606502</v>
      </c>
      <c r="F1866">
        <v>59.614465993993399</v>
      </c>
      <c r="G1866" t="s">
        <v>462</v>
      </c>
    </row>
    <row r="1867" spans="1:7" x14ac:dyDescent="0.3">
      <c r="A1867">
        <v>1865</v>
      </c>
      <c r="B1867">
        <v>2023</v>
      </c>
      <c r="C1867">
        <v>12</v>
      </c>
      <c r="D1867" t="s">
        <v>484</v>
      </c>
      <c r="E1867" s="1">
        <v>29390706878.122398</v>
      </c>
      <c r="F1867">
        <v>15.523372698040101</v>
      </c>
      <c r="G1867" t="s">
        <v>462</v>
      </c>
    </row>
    <row r="1868" spans="1:7" x14ac:dyDescent="0.3">
      <c r="A1868">
        <v>1866</v>
      </c>
      <c r="B1868">
        <v>2023</v>
      </c>
      <c r="C1868">
        <v>12</v>
      </c>
      <c r="D1868" t="s">
        <v>486</v>
      </c>
      <c r="E1868" s="1">
        <v>3019664936.98875</v>
      </c>
      <c r="F1868">
        <v>26.8124643847191</v>
      </c>
      <c r="G1868" t="s">
        <v>462</v>
      </c>
    </row>
    <row r="1869" spans="1:7" x14ac:dyDescent="0.3">
      <c r="A1869">
        <v>1867</v>
      </c>
      <c r="B1869">
        <v>2023</v>
      </c>
      <c r="C1869">
        <v>12</v>
      </c>
      <c r="D1869" t="s">
        <v>488</v>
      </c>
      <c r="E1869" s="1">
        <v>2351507817.33464</v>
      </c>
      <c r="F1869">
        <v>26.983386449387101</v>
      </c>
      <c r="G1869" t="s">
        <v>462</v>
      </c>
    </row>
    <row r="1870" spans="1:7" x14ac:dyDescent="0.3">
      <c r="A1870">
        <v>1868</v>
      </c>
      <c r="B1870">
        <v>2023</v>
      </c>
      <c r="C1870">
        <v>12</v>
      </c>
      <c r="D1870" t="s">
        <v>490</v>
      </c>
      <c r="E1870" s="1">
        <v>1089984379.1817701</v>
      </c>
      <c r="F1870">
        <v>24.214537967338899</v>
      </c>
      <c r="G1870" t="s">
        <v>462</v>
      </c>
    </row>
    <row r="1871" spans="1:7" x14ac:dyDescent="0.3">
      <c r="A1871">
        <v>1869</v>
      </c>
      <c r="B1871">
        <v>2023</v>
      </c>
      <c r="C1871">
        <v>12</v>
      </c>
      <c r="D1871" t="s">
        <v>492</v>
      </c>
      <c r="E1871" s="1">
        <v>1251699218.10427</v>
      </c>
      <c r="F1871">
        <v>28.235640921739002</v>
      </c>
      <c r="G1871" t="s">
        <v>462</v>
      </c>
    </row>
    <row r="1872" spans="1:7" x14ac:dyDescent="0.3">
      <c r="A1872">
        <v>1870</v>
      </c>
      <c r="B1872">
        <v>2023</v>
      </c>
      <c r="C1872">
        <v>12</v>
      </c>
      <c r="D1872" t="s">
        <v>493</v>
      </c>
      <c r="E1872" s="1">
        <v>484114621.14210999</v>
      </c>
      <c r="F1872">
        <v>31.908490207712202</v>
      </c>
      <c r="G1872" t="s">
        <v>462</v>
      </c>
    </row>
    <row r="1873" spans="1:7" x14ac:dyDescent="0.3">
      <c r="A1873">
        <v>1871</v>
      </c>
      <c r="B1873">
        <v>2023</v>
      </c>
      <c r="C1873">
        <v>12</v>
      </c>
      <c r="D1873" t="s">
        <v>494</v>
      </c>
      <c r="E1873" s="1">
        <v>1644814688.40587</v>
      </c>
      <c r="F1873">
        <v>41.5515110254983</v>
      </c>
      <c r="G1873" t="s">
        <v>462</v>
      </c>
    </row>
    <row r="1874" spans="1:7" x14ac:dyDescent="0.3">
      <c r="A1874">
        <v>1872</v>
      </c>
      <c r="B1874">
        <v>2024</v>
      </c>
      <c r="C1874">
        <v>1</v>
      </c>
      <c r="D1874" t="s">
        <v>461</v>
      </c>
      <c r="E1874" s="1">
        <v>6656579793.6365604</v>
      </c>
      <c r="F1874">
        <v>0</v>
      </c>
      <c r="G1874" t="s">
        <v>462</v>
      </c>
    </row>
    <row r="1875" spans="1:7" x14ac:dyDescent="0.3">
      <c r="A1875">
        <v>1873</v>
      </c>
      <c r="B1875">
        <v>2024</v>
      </c>
      <c r="C1875">
        <v>1</v>
      </c>
      <c r="D1875" t="s">
        <v>463</v>
      </c>
      <c r="E1875" s="1">
        <v>22453044741.655602</v>
      </c>
      <c r="F1875">
        <v>0.86973490010199395</v>
      </c>
      <c r="G1875" t="s">
        <v>462</v>
      </c>
    </row>
    <row r="1876" spans="1:7" x14ac:dyDescent="0.3">
      <c r="A1876">
        <v>1874</v>
      </c>
      <c r="B1876">
        <v>2024</v>
      </c>
      <c r="C1876">
        <v>1</v>
      </c>
      <c r="D1876" t="s">
        <v>464</v>
      </c>
      <c r="E1876" s="1">
        <v>3355455783.8830199</v>
      </c>
      <c r="F1876">
        <v>0</v>
      </c>
      <c r="G1876" t="s">
        <v>462</v>
      </c>
    </row>
    <row r="1877" spans="1:7" x14ac:dyDescent="0.3">
      <c r="A1877">
        <v>1875</v>
      </c>
      <c r="B1877">
        <v>2024</v>
      </c>
      <c r="C1877">
        <v>1</v>
      </c>
      <c r="D1877" t="s">
        <v>465</v>
      </c>
      <c r="E1877" s="1">
        <v>27218095239.4039</v>
      </c>
      <c r="F1877">
        <v>4.3173098690394101</v>
      </c>
      <c r="G1877" t="s">
        <v>462</v>
      </c>
    </row>
    <row r="1878" spans="1:7" x14ac:dyDescent="0.3">
      <c r="A1878">
        <v>1876</v>
      </c>
      <c r="B1878">
        <v>2024</v>
      </c>
      <c r="C1878">
        <v>1</v>
      </c>
      <c r="D1878" t="s">
        <v>466</v>
      </c>
      <c r="E1878" s="1">
        <v>29429244026.125599</v>
      </c>
      <c r="F1878">
        <v>12.733147059309101</v>
      </c>
      <c r="G1878" t="s">
        <v>462</v>
      </c>
    </row>
    <row r="1879" spans="1:7" x14ac:dyDescent="0.3">
      <c r="A1879">
        <v>1877</v>
      </c>
      <c r="B1879">
        <v>2024</v>
      </c>
      <c r="C1879">
        <v>1</v>
      </c>
      <c r="D1879" t="s">
        <v>467</v>
      </c>
      <c r="E1879" s="1">
        <v>25314563230.447399</v>
      </c>
      <c r="F1879">
        <v>1.47403303079505</v>
      </c>
      <c r="G1879" t="s">
        <v>462</v>
      </c>
    </row>
    <row r="1880" spans="1:7" x14ac:dyDescent="0.3">
      <c r="A1880">
        <v>1878</v>
      </c>
      <c r="B1880">
        <v>2024</v>
      </c>
      <c r="C1880">
        <v>1</v>
      </c>
      <c r="D1880" t="s">
        <v>468</v>
      </c>
      <c r="E1880" s="1">
        <v>2269416535.0559802</v>
      </c>
      <c r="F1880">
        <v>28.592748718010199</v>
      </c>
      <c r="G1880" t="s">
        <v>462</v>
      </c>
    </row>
    <row r="1881" spans="1:7" x14ac:dyDescent="0.3">
      <c r="A1881">
        <v>1879</v>
      </c>
      <c r="B1881">
        <v>2024</v>
      </c>
      <c r="C1881">
        <v>1</v>
      </c>
      <c r="D1881" t="s">
        <v>469</v>
      </c>
      <c r="E1881" s="1">
        <v>8215352275.2908001</v>
      </c>
      <c r="F1881">
        <v>2.15920080752718</v>
      </c>
      <c r="G1881" t="s">
        <v>462</v>
      </c>
    </row>
    <row r="1882" spans="1:7" x14ac:dyDescent="0.3">
      <c r="A1882">
        <v>1880</v>
      </c>
      <c r="B1882">
        <v>2024</v>
      </c>
      <c r="C1882">
        <v>1</v>
      </c>
      <c r="D1882" t="s">
        <v>470</v>
      </c>
      <c r="E1882" s="1">
        <v>1891682421.3991001</v>
      </c>
      <c r="F1882">
        <v>30.655410809115399</v>
      </c>
      <c r="G1882" t="s">
        <v>462</v>
      </c>
    </row>
    <row r="1883" spans="1:7" x14ac:dyDescent="0.3">
      <c r="A1883">
        <v>1881</v>
      </c>
      <c r="B1883">
        <v>2024</v>
      </c>
      <c r="C1883">
        <v>1</v>
      </c>
      <c r="D1883" t="s">
        <v>471</v>
      </c>
      <c r="E1883" s="1">
        <v>1274623984.5311</v>
      </c>
      <c r="F1883">
        <v>35.640255823520697</v>
      </c>
      <c r="G1883" t="s">
        <v>462</v>
      </c>
    </row>
    <row r="1884" spans="1:7" x14ac:dyDescent="0.3">
      <c r="A1884">
        <v>1882</v>
      </c>
      <c r="B1884">
        <v>2024</v>
      </c>
      <c r="C1884">
        <v>1</v>
      </c>
      <c r="D1884" t="s">
        <v>472</v>
      </c>
      <c r="E1884" s="1">
        <v>1292373019.9695799</v>
      </c>
      <c r="F1884">
        <v>66.414556797451496</v>
      </c>
      <c r="G1884" t="s">
        <v>462</v>
      </c>
    </row>
    <row r="1885" spans="1:7" x14ac:dyDescent="0.3">
      <c r="A1885">
        <v>1883</v>
      </c>
      <c r="B1885">
        <v>2024</v>
      </c>
      <c r="C1885">
        <v>1</v>
      </c>
      <c r="D1885" t="s">
        <v>473</v>
      </c>
      <c r="E1885" s="1">
        <v>519932261.79277802</v>
      </c>
      <c r="F1885">
        <v>50.556302293465698</v>
      </c>
      <c r="G1885" t="s">
        <v>462</v>
      </c>
    </row>
    <row r="1886" spans="1:7" x14ac:dyDescent="0.3">
      <c r="A1886">
        <v>1884</v>
      </c>
      <c r="B1886">
        <v>2024</v>
      </c>
      <c r="C1886">
        <v>1</v>
      </c>
      <c r="D1886" t="s">
        <v>474</v>
      </c>
      <c r="E1886" s="1">
        <v>676923699.23607099</v>
      </c>
      <c r="F1886">
        <v>66.299175060319598</v>
      </c>
      <c r="G1886" t="s">
        <v>462</v>
      </c>
    </row>
    <row r="1887" spans="1:7" x14ac:dyDescent="0.3">
      <c r="A1887">
        <v>1885</v>
      </c>
      <c r="B1887">
        <v>2024</v>
      </c>
      <c r="C1887">
        <v>1</v>
      </c>
      <c r="D1887" t="s">
        <v>475</v>
      </c>
      <c r="E1887" s="1">
        <v>18040480032.521301</v>
      </c>
      <c r="F1887">
        <v>16.0590312471661</v>
      </c>
      <c r="G1887" t="s">
        <v>462</v>
      </c>
    </row>
    <row r="1888" spans="1:7" x14ac:dyDescent="0.3">
      <c r="A1888">
        <v>1886</v>
      </c>
      <c r="B1888">
        <v>2024</v>
      </c>
      <c r="C1888">
        <v>1</v>
      </c>
      <c r="D1888" t="s">
        <v>476</v>
      </c>
      <c r="E1888" s="1">
        <v>18521642702.305599</v>
      </c>
      <c r="F1888">
        <v>9.8152268612754501</v>
      </c>
      <c r="G1888" t="s">
        <v>462</v>
      </c>
    </row>
    <row r="1889" spans="1:7" x14ac:dyDescent="0.3">
      <c r="A1889">
        <v>1887</v>
      </c>
      <c r="B1889">
        <v>2024</v>
      </c>
      <c r="C1889">
        <v>1</v>
      </c>
      <c r="D1889" t="s">
        <v>477</v>
      </c>
      <c r="E1889" s="1">
        <v>2249615854.0671401</v>
      </c>
      <c r="F1889">
        <v>61.324409703151701</v>
      </c>
      <c r="G1889" t="s">
        <v>462</v>
      </c>
    </row>
    <row r="1890" spans="1:7" x14ac:dyDescent="0.3">
      <c r="A1890">
        <v>1888</v>
      </c>
      <c r="B1890">
        <v>2024</v>
      </c>
      <c r="C1890">
        <v>1</v>
      </c>
      <c r="D1890" t="s">
        <v>479</v>
      </c>
      <c r="E1890" s="1">
        <v>1243396803.7176001</v>
      </c>
      <c r="F1890">
        <v>68.119742397506897</v>
      </c>
      <c r="G1890" t="s">
        <v>462</v>
      </c>
    </row>
    <row r="1891" spans="1:7" x14ac:dyDescent="0.3">
      <c r="A1891">
        <v>1889</v>
      </c>
      <c r="B1891">
        <v>2024</v>
      </c>
      <c r="C1891">
        <v>1</v>
      </c>
      <c r="D1891" t="s">
        <v>480</v>
      </c>
      <c r="E1891" s="1">
        <v>451818671.09306198</v>
      </c>
      <c r="F1891">
        <v>102.636686752903</v>
      </c>
      <c r="G1891" t="s">
        <v>462</v>
      </c>
    </row>
    <row r="1892" spans="1:7" x14ac:dyDescent="0.3">
      <c r="A1892">
        <v>1890</v>
      </c>
      <c r="B1892">
        <v>2024</v>
      </c>
      <c r="C1892">
        <v>1</v>
      </c>
      <c r="D1892" t="s">
        <v>482</v>
      </c>
      <c r="E1892" s="1">
        <v>269695495.99606502</v>
      </c>
      <c r="F1892">
        <v>100.798303439639</v>
      </c>
      <c r="G1892" t="s">
        <v>462</v>
      </c>
    </row>
    <row r="1893" spans="1:7" x14ac:dyDescent="0.3">
      <c r="A1893">
        <v>1891</v>
      </c>
      <c r="B1893">
        <v>2024</v>
      </c>
      <c r="C1893">
        <v>1</v>
      </c>
      <c r="D1893" t="s">
        <v>484</v>
      </c>
      <c r="E1893" s="1">
        <v>29390706878.122398</v>
      </c>
      <c r="F1893">
        <v>10.883505052170801</v>
      </c>
      <c r="G1893" t="s">
        <v>462</v>
      </c>
    </row>
    <row r="1894" spans="1:7" x14ac:dyDescent="0.3">
      <c r="A1894">
        <v>1892</v>
      </c>
      <c r="B1894">
        <v>2024</v>
      </c>
      <c r="C1894">
        <v>1</v>
      </c>
      <c r="D1894" t="s">
        <v>486</v>
      </c>
      <c r="E1894" s="1">
        <v>3019664936.98875</v>
      </c>
      <c r="F1894">
        <v>27.623795712642</v>
      </c>
      <c r="G1894" t="s">
        <v>462</v>
      </c>
    </row>
    <row r="1895" spans="1:7" x14ac:dyDescent="0.3">
      <c r="A1895">
        <v>1893</v>
      </c>
      <c r="B1895">
        <v>2024</v>
      </c>
      <c r="C1895">
        <v>1</v>
      </c>
      <c r="D1895" t="s">
        <v>488</v>
      </c>
      <c r="E1895" s="1">
        <v>2351507817.33464</v>
      </c>
      <c r="F1895">
        <v>37.153172091941499</v>
      </c>
      <c r="G1895" t="s">
        <v>462</v>
      </c>
    </row>
    <row r="1896" spans="1:7" x14ac:dyDescent="0.3">
      <c r="A1896">
        <v>1894</v>
      </c>
      <c r="B1896">
        <v>2024</v>
      </c>
      <c r="C1896">
        <v>1</v>
      </c>
      <c r="D1896" t="s">
        <v>490</v>
      </c>
      <c r="E1896" s="1">
        <v>1089984379.1817701</v>
      </c>
      <c r="F1896">
        <v>45.483825422396301</v>
      </c>
      <c r="G1896" t="s">
        <v>462</v>
      </c>
    </row>
    <row r="1897" spans="1:7" x14ac:dyDescent="0.3">
      <c r="A1897">
        <v>1895</v>
      </c>
      <c r="B1897">
        <v>2024</v>
      </c>
      <c r="C1897">
        <v>1</v>
      </c>
      <c r="D1897" t="s">
        <v>492</v>
      </c>
      <c r="E1897" s="1">
        <v>1251699218.10427</v>
      </c>
      <c r="F1897">
        <v>69.106471416087203</v>
      </c>
      <c r="G1897" t="s">
        <v>462</v>
      </c>
    </row>
    <row r="1898" spans="1:7" x14ac:dyDescent="0.3">
      <c r="A1898">
        <v>1896</v>
      </c>
      <c r="B1898">
        <v>2024</v>
      </c>
      <c r="C1898">
        <v>1</v>
      </c>
      <c r="D1898" t="s">
        <v>493</v>
      </c>
      <c r="E1898" s="1">
        <v>484114621.14210999</v>
      </c>
      <c r="F1898">
        <v>67.097517926288901</v>
      </c>
      <c r="G1898" t="s">
        <v>462</v>
      </c>
    </row>
    <row r="1899" spans="1:7" x14ac:dyDescent="0.3">
      <c r="A1899">
        <v>1897</v>
      </c>
      <c r="B1899">
        <v>2024</v>
      </c>
      <c r="C1899">
        <v>1</v>
      </c>
      <c r="D1899" t="s">
        <v>494</v>
      </c>
      <c r="E1899" s="1">
        <v>1644814688.40587</v>
      </c>
      <c r="F1899">
        <v>72.399540305613598</v>
      </c>
      <c r="G1899" t="s">
        <v>462</v>
      </c>
    </row>
    <row r="1900" spans="1:7" x14ac:dyDescent="0.3">
      <c r="A1900">
        <v>1898</v>
      </c>
      <c r="B1900">
        <v>2024</v>
      </c>
      <c r="C1900">
        <v>2</v>
      </c>
      <c r="D1900" t="s">
        <v>461</v>
      </c>
      <c r="E1900" s="1">
        <v>6656579793.6365604</v>
      </c>
      <c r="F1900">
        <v>4.4208023283123401</v>
      </c>
      <c r="G1900" t="s">
        <v>462</v>
      </c>
    </row>
    <row r="1901" spans="1:7" x14ac:dyDescent="0.3">
      <c r="A1901">
        <v>1899</v>
      </c>
      <c r="B1901">
        <v>2024</v>
      </c>
      <c r="C1901">
        <v>2</v>
      </c>
      <c r="D1901" t="s">
        <v>463</v>
      </c>
      <c r="E1901" s="1">
        <v>22453044741.655602</v>
      </c>
      <c r="F1901">
        <v>3.3566096976887101</v>
      </c>
      <c r="G1901" t="s">
        <v>462</v>
      </c>
    </row>
    <row r="1902" spans="1:7" x14ac:dyDescent="0.3">
      <c r="A1902">
        <v>1900</v>
      </c>
      <c r="B1902">
        <v>2024</v>
      </c>
      <c r="C1902">
        <v>2</v>
      </c>
      <c r="D1902" t="s">
        <v>464</v>
      </c>
      <c r="E1902" s="1">
        <v>3355455783.8830199</v>
      </c>
      <c r="F1902">
        <v>1.3980446601305299E-2</v>
      </c>
      <c r="G1902" t="s">
        <v>462</v>
      </c>
    </row>
    <row r="1903" spans="1:7" x14ac:dyDescent="0.3">
      <c r="A1903">
        <v>1901</v>
      </c>
      <c r="B1903">
        <v>2024</v>
      </c>
      <c r="C1903">
        <v>2</v>
      </c>
      <c r="D1903" t="s">
        <v>465</v>
      </c>
      <c r="E1903" s="1">
        <v>27218095239.4039</v>
      </c>
      <c r="F1903">
        <v>10.368660293753299</v>
      </c>
      <c r="G1903" t="s">
        <v>462</v>
      </c>
    </row>
    <row r="1904" spans="1:7" x14ac:dyDescent="0.3">
      <c r="A1904">
        <v>1902</v>
      </c>
      <c r="B1904">
        <v>2024</v>
      </c>
      <c r="C1904">
        <v>2</v>
      </c>
      <c r="D1904" t="s">
        <v>466</v>
      </c>
      <c r="E1904" s="1">
        <v>29429244026.125599</v>
      </c>
      <c r="F1904">
        <v>23.808976265747301</v>
      </c>
      <c r="G1904" t="s">
        <v>462</v>
      </c>
    </row>
    <row r="1905" spans="1:7" x14ac:dyDescent="0.3">
      <c r="A1905">
        <v>1903</v>
      </c>
      <c r="B1905">
        <v>2024</v>
      </c>
      <c r="C1905">
        <v>2</v>
      </c>
      <c r="D1905" t="s">
        <v>467</v>
      </c>
      <c r="E1905" s="1">
        <v>25314563230.447399</v>
      </c>
      <c r="F1905">
        <v>2.34545813874325</v>
      </c>
      <c r="G1905" t="s">
        <v>462</v>
      </c>
    </row>
    <row r="1906" spans="1:7" x14ac:dyDescent="0.3">
      <c r="A1906">
        <v>1904</v>
      </c>
      <c r="B1906">
        <v>2024</v>
      </c>
      <c r="C1906">
        <v>2</v>
      </c>
      <c r="D1906" t="s">
        <v>468</v>
      </c>
      <c r="E1906" s="1">
        <v>2269416535.0559802</v>
      </c>
      <c r="F1906">
        <v>72.649724821182801</v>
      </c>
      <c r="G1906" t="s">
        <v>462</v>
      </c>
    </row>
    <row r="1907" spans="1:7" x14ac:dyDescent="0.3">
      <c r="A1907">
        <v>1905</v>
      </c>
      <c r="B1907">
        <v>2024</v>
      </c>
      <c r="C1907">
        <v>2</v>
      </c>
      <c r="D1907" t="s">
        <v>469</v>
      </c>
      <c r="E1907" s="1">
        <v>8215352275.2908001</v>
      </c>
      <c r="F1907">
        <v>4.1410474163512703</v>
      </c>
      <c r="G1907" t="s">
        <v>462</v>
      </c>
    </row>
    <row r="1908" spans="1:7" x14ac:dyDescent="0.3">
      <c r="A1908">
        <v>1906</v>
      </c>
      <c r="B1908">
        <v>2024</v>
      </c>
      <c r="C1908">
        <v>2</v>
      </c>
      <c r="D1908" t="s">
        <v>470</v>
      </c>
      <c r="E1908" s="1">
        <v>1891682421.3991001</v>
      </c>
      <c r="F1908">
        <v>59.591131648974603</v>
      </c>
      <c r="G1908" t="s">
        <v>462</v>
      </c>
    </row>
    <row r="1909" spans="1:7" x14ac:dyDescent="0.3">
      <c r="A1909">
        <v>1907</v>
      </c>
      <c r="B1909">
        <v>2024</v>
      </c>
      <c r="C1909">
        <v>2</v>
      </c>
      <c r="D1909" t="s">
        <v>471</v>
      </c>
      <c r="E1909" s="1">
        <v>1274623984.5311</v>
      </c>
      <c r="F1909">
        <v>62.501226644081498</v>
      </c>
      <c r="G1909" t="s">
        <v>462</v>
      </c>
    </row>
    <row r="1910" spans="1:7" x14ac:dyDescent="0.3">
      <c r="A1910">
        <v>1908</v>
      </c>
      <c r="B1910">
        <v>2024</v>
      </c>
      <c r="C1910">
        <v>2</v>
      </c>
      <c r="D1910" t="s">
        <v>472</v>
      </c>
      <c r="E1910" s="1">
        <v>1292373019.9695799</v>
      </c>
      <c r="F1910">
        <v>90.471119068007198</v>
      </c>
      <c r="G1910" t="s">
        <v>462</v>
      </c>
    </row>
    <row r="1911" spans="1:7" x14ac:dyDescent="0.3">
      <c r="A1911">
        <v>1909</v>
      </c>
      <c r="B1911">
        <v>2024</v>
      </c>
      <c r="C1911">
        <v>2</v>
      </c>
      <c r="D1911" t="s">
        <v>473</v>
      </c>
      <c r="E1911" s="1">
        <v>519932261.79277802</v>
      </c>
      <c r="F1911">
        <v>53.679890966721402</v>
      </c>
      <c r="G1911" t="s">
        <v>462</v>
      </c>
    </row>
    <row r="1912" spans="1:7" x14ac:dyDescent="0.3">
      <c r="A1912">
        <v>1910</v>
      </c>
      <c r="B1912">
        <v>2024</v>
      </c>
      <c r="C1912">
        <v>2</v>
      </c>
      <c r="D1912" t="s">
        <v>474</v>
      </c>
      <c r="E1912" s="1">
        <v>676923699.23607099</v>
      </c>
      <c r="F1912">
        <v>59.775921185190398</v>
      </c>
      <c r="G1912" t="s">
        <v>462</v>
      </c>
    </row>
    <row r="1913" spans="1:7" x14ac:dyDescent="0.3">
      <c r="A1913">
        <v>1911</v>
      </c>
      <c r="B1913">
        <v>2024</v>
      </c>
      <c r="C1913">
        <v>2</v>
      </c>
      <c r="D1913" t="s">
        <v>475</v>
      </c>
      <c r="E1913" s="1">
        <v>18040480032.521301</v>
      </c>
      <c r="F1913">
        <v>27.9476547109103</v>
      </c>
      <c r="G1913" t="s">
        <v>462</v>
      </c>
    </row>
    <row r="1914" spans="1:7" x14ac:dyDescent="0.3">
      <c r="A1914">
        <v>1912</v>
      </c>
      <c r="B1914">
        <v>2024</v>
      </c>
      <c r="C1914">
        <v>2</v>
      </c>
      <c r="D1914" t="s">
        <v>476</v>
      </c>
      <c r="E1914" s="1">
        <v>18521642702.305599</v>
      </c>
      <c r="F1914">
        <v>11.0311611965266</v>
      </c>
      <c r="G1914" t="s">
        <v>462</v>
      </c>
    </row>
    <row r="1915" spans="1:7" x14ac:dyDescent="0.3">
      <c r="A1915">
        <v>1913</v>
      </c>
      <c r="B1915">
        <v>2024</v>
      </c>
      <c r="C1915">
        <v>2</v>
      </c>
      <c r="D1915" t="s">
        <v>477</v>
      </c>
      <c r="E1915" s="1">
        <v>2249615854.0671401</v>
      </c>
      <c r="F1915">
        <v>87.565418474370006</v>
      </c>
      <c r="G1915" t="s">
        <v>462</v>
      </c>
    </row>
    <row r="1916" spans="1:7" x14ac:dyDescent="0.3">
      <c r="A1916">
        <v>1914</v>
      </c>
      <c r="B1916">
        <v>2024</v>
      </c>
      <c r="C1916">
        <v>2</v>
      </c>
      <c r="D1916" t="s">
        <v>479</v>
      </c>
      <c r="E1916" s="1">
        <v>1243396803.7176001</v>
      </c>
      <c r="F1916">
        <v>100.278184878144</v>
      </c>
      <c r="G1916" t="s">
        <v>462</v>
      </c>
    </row>
    <row r="1917" spans="1:7" x14ac:dyDescent="0.3">
      <c r="A1917">
        <v>1915</v>
      </c>
      <c r="B1917">
        <v>2024</v>
      </c>
      <c r="C1917">
        <v>2</v>
      </c>
      <c r="D1917" t="s">
        <v>480</v>
      </c>
      <c r="E1917" s="1">
        <v>451818671.09306198</v>
      </c>
      <c r="F1917">
        <v>82.482447704127395</v>
      </c>
      <c r="G1917" t="s">
        <v>462</v>
      </c>
    </row>
    <row r="1918" spans="1:7" x14ac:dyDescent="0.3">
      <c r="A1918">
        <v>1916</v>
      </c>
      <c r="B1918">
        <v>2024</v>
      </c>
      <c r="C1918">
        <v>2</v>
      </c>
      <c r="D1918" t="s">
        <v>482</v>
      </c>
      <c r="E1918" s="1">
        <v>269695495.99606502</v>
      </c>
      <c r="F1918">
        <v>88.277334063141396</v>
      </c>
      <c r="G1918" t="s">
        <v>462</v>
      </c>
    </row>
    <row r="1919" spans="1:7" x14ac:dyDescent="0.3">
      <c r="A1919">
        <v>1917</v>
      </c>
      <c r="B1919">
        <v>2024</v>
      </c>
      <c r="C1919">
        <v>2</v>
      </c>
      <c r="D1919" t="s">
        <v>484</v>
      </c>
      <c r="E1919" s="1">
        <v>29390706878.122398</v>
      </c>
      <c r="F1919">
        <v>28.933394325171601</v>
      </c>
      <c r="G1919" t="s">
        <v>462</v>
      </c>
    </row>
    <row r="1920" spans="1:7" x14ac:dyDescent="0.3">
      <c r="A1920">
        <v>1918</v>
      </c>
      <c r="B1920">
        <v>2024</v>
      </c>
      <c r="C1920">
        <v>2</v>
      </c>
      <c r="D1920" t="s">
        <v>486</v>
      </c>
      <c r="E1920" s="1">
        <v>3019664936.98875</v>
      </c>
      <c r="F1920">
        <v>63.370010856151303</v>
      </c>
      <c r="G1920" t="s">
        <v>462</v>
      </c>
    </row>
    <row r="1921" spans="1:7" x14ac:dyDescent="0.3">
      <c r="A1921">
        <v>1919</v>
      </c>
      <c r="B1921">
        <v>2024</v>
      </c>
      <c r="C1921">
        <v>2</v>
      </c>
      <c r="D1921" t="s">
        <v>488</v>
      </c>
      <c r="E1921" s="1">
        <v>2351507817.33464</v>
      </c>
      <c r="F1921">
        <v>59.850090074787197</v>
      </c>
      <c r="G1921" t="s">
        <v>462</v>
      </c>
    </row>
    <row r="1922" spans="1:7" x14ac:dyDescent="0.3">
      <c r="A1922">
        <v>1920</v>
      </c>
      <c r="B1922">
        <v>2024</v>
      </c>
      <c r="C1922">
        <v>2</v>
      </c>
      <c r="D1922" t="s">
        <v>490</v>
      </c>
      <c r="E1922" s="1">
        <v>1089984379.1817701</v>
      </c>
      <c r="F1922">
        <v>47.084189785684998</v>
      </c>
      <c r="G1922" t="s">
        <v>462</v>
      </c>
    </row>
    <row r="1923" spans="1:7" x14ac:dyDescent="0.3">
      <c r="A1923">
        <v>1921</v>
      </c>
      <c r="B1923">
        <v>2024</v>
      </c>
      <c r="C1923">
        <v>2</v>
      </c>
      <c r="D1923" t="s">
        <v>492</v>
      </c>
      <c r="E1923" s="1">
        <v>1251699218.10427</v>
      </c>
      <c r="F1923">
        <v>45.531146002995101</v>
      </c>
      <c r="G1923" t="s">
        <v>462</v>
      </c>
    </row>
    <row r="1924" spans="1:7" x14ac:dyDescent="0.3">
      <c r="A1924">
        <v>1922</v>
      </c>
      <c r="B1924">
        <v>2024</v>
      </c>
      <c r="C1924">
        <v>2</v>
      </c>
      <c r="D1924" t="s">
        <v>493</v>
      </c>
      <c r="E1924" s="1">
        <v>484114621.14210999</v>
      </c>
      <c r="F1924">
        <v>46.592235031772802</v>
      </c>
      <c r="G1924" t="s">
        <v>462</v>
      </c>
    </row>
    <row r="1925" spans="1:7" x14ac:dyDescent="0.3">
      <c r="A1925">
        <v>1923</v>
      </c>
      <c r="B1925">
        <v>2024</v>
      </c>
      <c r="C1925">
        <v>2</v>
      </c>
      <c r="D1925" t="s">
        <v>494</v>
      </c>
      <c r="E1925" s="1">
        <v>1644814688.40587</v>
      </c>
      <c r="F1925">
        <v>82.347298070751904</v>
      </c>
      <c r="G1925" t="s">
        <v>462</v>
      </c>
    </row>
    <row r="1926" spans="1:7" x14ac:dyDescent="0.3">
      <c r="A1926">
        <v>1924</v>
      </c>
      <c r="B1926">
        <v>2024</v>
      </c>
      <c r="C1926">
        <v>3</v>
      </c>
      <c r="D1926" t="s">
        <v>461</v>
      </c>
      <c r="E1926" s="1">
        <v>6656579793.6365604</v>
      </c>
      <c r="F1926">
        <v>15.1000369264446</v>
      </c>
      <c r="G1926" t="s">
        <v>462</v>
      </c>
    </row>
    <row r="1927" spans="1:7" x14ac:dyDescent="0.3">
      <c r="A1927">
        <v>1925</v>
      </c>
      <c r="B1927">
        <v>2024</v>
      </c>
      <c r="C1927">
        <v>3</v>
      </c>
      <c r="D1927" t="s">
        <v>463</v>
      </c>
      <c r="E1927" s="1">
        <v>22453044741.655602</v>
      </c>
      <c r="F1927">
        <v>12.744342494678699</v>
      </c>
      <c r="G1927" t="s">
        <v>462</v>
      </c>
    </row>
    <row r="1928" spans="1:7" x14ac:dyDescent="0.3">
      <c r="A1928">
        <v>1926</v>
      </c>
      <c r="B1928">
        <v>2024</v>
      </c>
      <c r="C1928">
        <v>3</v>
      </c>
      <c r="D1928" t="s">
        <v>464</v>
      </c>
      <c r="E1928" s="1">
        <v>3355455783.8830199</v>
      </c>
      <c r="F1928">
        <v>7.9778960418549802</v>
      </c>
      <c r="G1928" t="s">
        <v>462</v>
      </c>
    </row>
    <row r="1929" spans="1:7" x14ac:dyDescent="0.3">
      <c r="A1929">
        <v>1927</v>
      </c>
      <c r="B1929">
        <v>2024</v>
      </c>
      <c r="C1929">
        <v>3</v>
      </c>
      <c r="D1929" t="s">
        <v>465</v>
      </c>
      <c r="E1929" s="1">
        <v>27218095239.4039</v>
      </c>
      <c r="F1929">
        <v>17.056105341995401</v>
      </c>
      <c r="G1929" t="s">
        <v>462</v>
      </c>
    </row>
    <row r="1930" spans="1:7" x14ac:dyDescent="0.3">
      <c r="A1930">
        <v>1928</v>
      </c>
      <c r="B1930">
        <v>2024</v>
      </c>
      <c r="C1930">
        <v>3</v>
      </c>
      <c r="D1930" t="s">
        <v>466</v>
      </c>
      <c r="E1930" s="1">
        <v>29429244026.125599</v>
      </c>
      <c r="F1930">
        <v>12.2366649238307</v>
      </c>
      <c r="G1930" t="s">
        <v>462</v>
      </c>
    </row>
    <row r="1931" spans="1:7" x14ac:dyDescent="0.3">
      <c r="A1931">
        <v>1929</v>
      </c>
      <c r="B1931">
        <v>2024</v>
      </c>
      <c r="C1931">
        <v>3</v>
      </c>
      <c r="D1931" t="s">
        <v>467</v>
      </c>
      <c r="E1931" s="1">
        <v>25314563230.447399</v>
      </c>
      <c r="F1931">
        <v>9.2813473893086798</v>
      </c>
      <c r="G1931" t="s">
        <v>462</v>
      </c>
    </row>
    <row r="1932" spans="1:7" x14ac:dyDescent="0.3">
      <c r="A1932">
        <v>1930</v>
      </c>
      <c r="B1932">
        <v>2024</v>
      </c>
      <c r="C1932">
        <v>3</v>
      </c>
      <c r="D1932" t="s">
        <v>468</v>
      </c>
      <c r="E1932" s="1">
        <v>2269416535.0559802</v>
      </c>
      <c r="F1932">
        <v>15.0973706433782</v>
      </c>
      <c r="G1932" t="s">
        <v>462</v>
      </c>
    </row>
    <row r="1933" spans="1:7" x14ac:dyDescent="0.3">
      <c r="A1933">
        <v>1931</v>
      </c>
      <c r="B1933">
        <v>2024</v>
      </c>
      <c r="C1933">
        <v>3</v>
      </c>
      <c r="D1933" t="s">
        <v>469</v>
      </c>
      <c r="E1933" s="1">
        <v>8215352275.2908001</v>
      </c>
      <c r="F1933">
        <v>5.1011963467788402</v>
      </c>
      <c r="G1933" t="s">
        <v>462</v>
      </c>
    </row>
    <row r="1934" spans="1:7" x14ac:dyDescent="0.3">
      <c r="A1934">
        <v>1932</v>
      </c>
      <c r="B1934">
        <v>2024</v>
      </c>
      <c r="C1934">
        <v>3</v>
      </c>
      <c r="D1934" t="s">
        <v>470</v>
      </c>
      <c r="E1934" s="1">
        <v>1891682421.3991001</v>
      </c>
      <c r="F1934">
        <v>24.004187659964401</v>
      </c>
      <c r="G1934" t="s">
        <v>462</v>
      </c>
    </row>
    <row r="1935" spans="1:7" x14ac:dyDescent="0.3">
      <c r="A1935">
        <v>1933</v>
      </c>
      <c r="B1935">
        <v>2024</v>
      </c>
      <c r="C1935">
        <v>3</v>
      </c>
      <c r="D1935" t="s">
        <v>471</v>
      </c>
      <c r="E1935" s="1">
        <v>1274623984.5311</v>
      </c>
      <c r="F1935">
        <v>20.3107108750919</v>
      </c>
      <c r="G1935" t="s">
        <v>462</v>
      </c>
    </row>
    <row r="1936" spans="1:7" x14ac:dyDescent="0.3">
      <c r="A1936">
        <v>1934</v>
      </c>
      <c r="B1936">
        <v>2024</v>
      </c>
      <c r="C1936">
        <v>3</v>
      </c>
      <c r="D1936" t="s">
        <v>472</v>
      </c>
      <c r="E1936" s="1">
        <v>1292373019.9695799</v>
      </c>
      <c r="F1936">
        <v>30.236035144043498</v>
      </c>
      <c r="G1936" t="s">
        <v>462</v>
      </c>
    </row>
    <row r="1937" spans="1:7" x14ac:dyDescent="0.3">
      <c r="A1937">
        <v>1935</v>
      </c>
      <c r="B1937">
        <v>2024</v>
      </c>
      <c r="C1937">
        <v>3</v>
      </c>
      <c r="D1937" t="s">
        <v>473</v>
      </c>
      <c r="E1937" s="1">
        <v>519932261.79277802</v>
      </c>
      <c r="F1937">
        <v>23.607674454823599</v>
      </c>
      <c r="G1937" t="s">
        <v>462</v>
      </c>
    </row>
    <row r="1938" spans="1:7" x14ac:dyDescent="0.3">
      <c r="A1938">
        <v>1936</v>
      </c>
      <c r="B1938">
        <v>2024</v>
      </c>
      <c r="C1938">
        <v>3</v>
      </c>
      <c r="D1938" t="s">
        <v>474</v>
      </c>
      <c r="E1938" s="1">
        <v>676923699.23607099</v>
      </c>
      <c r="F1938">
        <v>33.813498743982201</v>
      </c>
      <c r="G1938" t="s">
        <v>462</v>
      </c>
    </row>
    <row r="1939" spans="1:7" x14ac:dyDescent="0.3">
      <c r="A1939">
        <v>1937</v>
      </c>
      <c r="B1939">
        <v>2024</v>
      </c>
      <c r="C1939">
        <v>3</v>
      </c>
      <c r="D1939" t="s">
        <v>475</v>
      </c>
      <c r="E1939" s="1">
        <v>18040480032.521301</v>
      </c>
      <c r="F1939">
        <v>12.8170553866545</v>
      </c>
      <c r="G1939" t="s">
        <v>462</v>
      </c>
    </row>
    <row r="1940" spans="1:7" x14ac:dyDescent="0.3">
      <c r="A1940">
        <v>1938</v>
      </c>
      <c r="B1940">
        <v>2024</v>
      </c>
      <c r="C1940">
        <v>3</v>
      </c>
      <c r="D1940" t="s">
        <v>476</v>
      </c>
      <c r="E1940" s="1">
        <v>18521642702.305599</v>
      </c>
      <c r="F1940">
        <v>8.9542192400342095</v>
      </c>
      <c r="G1940" t="s">
        <v>462</v>
      </c>
    </row>
    <row r="1941" spans="1:7" x14ac:dyDescent="0.3">
      <c r="A1941">
        <v>1939</v>
      </c>
      <c r="B1941">
        <v>2024</v>
      </c>
      <c r="C1941">
        <v>3</v>
      </c>
      <c r="D1941" t="s">
        <v>477</v>
      </c>
      <c r="E1941" s="1">
        <v>2249615854.0671401</v>
      </c>
      <c r="F1941">
        <v>33.080965678436399</v>
      </c>
      <c r="G1941" t="s">
        <v>462</v>
      </c>
    </row>
    <row r="1942" spans="1:7" x14ac:dyDescent="0.3">
      <c r="A1942">
        <v>1940</v>
      </c>
      <c r="B1942">
        <v>2024</v>
      </c>
      <c r="C1942">
        <v>3</v>
      </c>
      <c r="D1942" t="s">
        <v>479</v>
      </c>
      <c r="E1942" s="1">
        <v>1243396803.7176001</v>
      </c>
      <c r="F1942">
        <v>29.465238302798301</v>
      </c>
      <c r="G1942" t="s">
        <v>462</v>
      </c>
    </row>
    <row r="1943" spans="1:7" x14ac:dyDescent="0.3">
      <c r="A1943">
        <v>1941</v>
      </c>
      <c r="B1943">
        <v>2024</v>
      </c>
      <c r="C1943">
        <v>3</v>
      </c>
      <c r="D1943" t="s">
        <v>480</v>
      </c>
      <c r="E1943" s="1">
        <v>451818671.09306198</v>
      </c>
      <c r="F1943">
        <v>64.409249415422394</v>
      </c>
      <c r="G1943" t="s">
        <v>462</v>
      </c>
    </row>
    <row r="1944" spans="1:7" x14ac:dyDescent="0.3">
      <c r="A1944">
        <v>1942</v>
      </c>
      <c r="B1944">
        <v>2024</v>
      </c>
      <c r="C1944">
        <v>3</v>
      </c>
      <c r="D1944" t="s">
        <v>482</v>
      </c>
      <c r="E1944" s="1">
        <v>269695495.99606502</v>
      </c>
      <c r="F1944">
        <v>51.511438566268801</v>
      </c>
      <c r="G1944" t="s">
        <v>462</v>
      </c>
    </row>
    <row r="1945" spans="1:7" x14ac:dyDescent="0.3">
      <c r="A1945">
        <v>1943</v>
      </c>
      <c r="B1945">
        <v>2024</v>
      </c>
      <c r="C1945">
        <v>3</v>
      </c>
      <c r="D1945" t="s">
        <v>484</v>
      </c>
      <c r="E1945" s="1">
        <v>29390706878.122398</v>
      </c>
      <c r="F1945">
        <v>15.3225769760002</v>
      </c>
      <c r="G1945" t="s">
        <v>462</v>
      </c>
    </row>
    <row r="1946" spans="1:7" x14ac:dyDescent="0.3">
      <c r="A1946">
        <v>1944</v>
      </c>
      <c r="B1946">
        <v>2024</v>
      </c>
      <c r="C1946">
        <v>3</v>
      </c>
      <c r="D1946" t="s">
        <v>486</v>
      </c>
      <c r="E1946" s="1">
        <v>3019664936.98875</v>
      </c>
      <c r="F1946">
        <v>16.991779865837302</v>
      </c>
      <c r="G1946" t="s">
        <v>462</v>
      </c>
    </row>
    <row r="1947" spans="1:7" x14ac:dyDescent="0.3">
      <c r="A1947">
        <v>1945</v>
      </c>
      <c r="B1947">
        <v>2024</v>
      </c>
      <c r="C1947">
        <v>3</v>
      </c>
      <c r="D1947" t="s">
        <v>488</v>
      </c>
      <c r="E1947" s="1">
        <v>2351507817.33464</v>
      </c>
      <c r="F1947">
        <v>18.2403103805506</v>
      </c>
      <c r="G1947" t="s">
        <v>462</v>
      </c>
    </row>
    <row r="1948" spans="1:7" x14ac:dyDescent="0.3">
      <c r="A1948">
        <v>1946</v>
      </c>
      <c r="B1948">
        <v>2024</v>
      </c>
      <c r="C1948">
        <v>3</v>
      </c>
      <c r="D1948" t="s">
        <v>490</v>
      </c>
      <c r="E1948" s="1">
        <v>1089984379.1817701</v>
      </c>
      <c r="F1948">
        <v>22.4196719076105</v>
      </c>
      <c r="G1948" t="s">
        <v>462</v>
      </c>
    </row>
    <row r="1949" spans="1:7" x14ac:dyDescent="0.3">
      <c r="A1949">
        <v>1947</v>
      </c>
      <c r="B1949">
        <v>2024</v>
      </c>
      <c r="C1949">
        <v>3</v>
      </c>
      <c r="D1949" t="s">
        <v>492</v>
      </c>
      <c r="E1949" s="1">
        <v>1251699218.10427</v>
      </c>
      <c r="F1949">
        <v>29.7395273572068</v>
      </c>
      <c r="G1949" t="s">
        <v>462</v>
      </c>
    </row>
    <row r="1950" spans="1:7" x14ac:dyDescent="0.3">
      <c r="A1950">
        <v>1948</v>
      </c>
      <c r="B1950">
        <v>2024</v>
      </c>
      <c r="C1950">
        <v>3</v>
      </c>
      <c r="D1950" t="s">
        <v>493</v>
      </c>
      <c r="E1950" s="1">
        <v>484114621.14210999</v>
      </c>
      <c r="F1950">
        <v>33.914805249034401</v>
      </c>
      <c r="G1950" t="s">
        <v>462</v>
      </c>
    </row>
    <row r="1951" spans="1:7" x14ac:dyDescent="0.3">
      <c r="A1951">
        <v>1949</v>
      </c>
      <c r="B1951">
        <v>2024</v>
      </c>
      <c r="C1951">
        <v>3</v>
      </c>
      <c r="D1951" t="s">
        <v>494</v>
      </c>
      <c r="E1951" s="1">
        <v>1644814688.40587</v>
      </c>
      <c r="F1951">
        <v>35.843649121005399</v>
      </c>
      <c r="G1951" t="s">
        <v>462</v>
      </c>
    </row>
    <row r="1952" spans="1:7" x14ac:dyDescent="0.3">
      <c r="A1952">
        <v>1950</v>
      </c>
      <c r="B1952">
        <v>2024</v>
      </c>
      <c r="C1952">
        <v>4</v>
      </c>
      <c r="D1952" t="s">
        <v>461</v>
      </c>
      <c r="E1952" s="1">
        <v>6656579793.6365604</v>
      </c>
      <c r="F1952">
        <v>232.350210858693</v>
      </c>
      <c r="G1952" t="s">
        <v>462</v>
      </c>
    </row>
    <row r="1953" spans="1:7" x14ac:dyDescent="0.3">
      <c r="A1953">
        <v>1951</v>
      </c>
      <c r="B1953">
        <v>2024</v>
      </c>
      <c r="C1953">
        <v>4</v>
      </c>
      <c r="D1953" t="s">
        <v>463</v>
      </c>
      <c r="E1953" s="1">
        <v>22453044741.655602</v>
      </c>
      <c r="F1953">
        <v>252.894560599345</v>
      </c>
      <c r="G1953" t="s">
        <v>462</v>
      </c>
    </row>
    <row r="1954" spans="1:7" x14ac:dyDescent="0.3">
      <c r="A1954">
        <v>1952</v>
      </c>
      <c r="B1954">
        <v>2024</v>
      </c>
      <c r="C1954">
        <v>4</v>
      </c>
      <c r="D1954" t="s">
        <v>464</v>
      </c>
      <c r="E1954" s="1">
        <v>3355455783.8830199</v>
      </c>
      <c r="F1954">
        <v>204.74284500533099</v>
      </c>
      <c r="G1954" t="s">
        <v>462</v>
      </c>
    </row>
    <row r="1955" spans="1:7" x14ac:dyDescent="0.3">
      <c r="A1955">
        <v>1953</v>
      </c>
      <c r="B1955">
        <v>2024</v>
      </c>
      <c r="C1955">
        <v>4</v>
      </c>
      <c r="D1955" t="s">
        <v>465</v>
      </c>
      <c r="E1955" s="1">
        <v>27218095239.4039</v>
      </c>
      <c r="F1955">
        <v>186.583494916718</v>
      </c>
      <c r="G1955" t="s">
        <v>462</v>
      </c>
    </row>
    <row r="1956" spans="1:7" x14ac:dyDescent="0.3">
      <c r="A1956">
        <v>1954</v>
      </c>
      <c r="B1956">
        <v>2024</v>
      </c>
      <c r="C1956">
        <v>4</v>
      </c>
      <c r="D1956" t="s">
        <v>466</v>
      </c>
      <c r="E1956" s="1">
        <v>29429244026.125599</v>
      </c>
      <c r="F1956">
        <v>175.04375441665701</v>
      </c>
      <c r="G1956" t="s">
        <v>462</v>
      </c>
    </row>
    <row r="1957" spans="1:7" x14ac:dyDescent="0.3">
      <c r="A1957">
        <v>1955</v>
      </c>
      <c r="B1957">
        <v>2024</v>
      </c>
      <c r="C1957">
        <v>4</v>
      </c>
      <c r="D1957" t="s">
        <v>467</v>
      </c>
      <c r="E1957" s="1">
        <v>25314563230.447399</v>
      </c>
      <c r="F1957">
        <v>214.174857781182</v>
      </c>
      <c r="G1957" t="s">
        <v>462</v>
      </c>
    </row>
    <row r="1958" spans="1:7" x14ac:dyDescent="0.3">
      <c r="A1958">
        <v>1956</v>
      </c>
      <c r="B1958">
        <v>2024</v>
      </c>
      <c r="C1958">
        <v>4</v>
      </c>
      <c r="D1958" t="s">
        <v>468</v>
      </c>
      <c r="E1958" s="1">
        <v>2269416535.0559802</v>
      </c>
      <c r="F1958">
        <v>208.631013579826</v>
      </c>
      <c r="G1958" t="s">
        <v>462</v>
      </c>
    </row>
    <row r="1959" spans="1:7" x14ac:dyDescent="0.3">
      <c r="A1959">
        <v>1957</v>
      </c>
      <c r="B1959">
        <v>2024</v>
      </c>
      <c r="C1959">
        <v>4</v>
      </c>
      <c r="D1959" t="s">
        <v>469</v>
      </c>
      <c r="E1959" s="1">
        <v>8215352275.2908001</v>
      </c>
      <c r="F1959">
        <v>199.79023053123299</v>
      </c>
      <c r="G1959" t="s">
        <v>462</v>
      </c>
    </row>
    <row r="1960" spans="1:7" x14ac:dyDescent="0.3">
      <c r="A1960">
        <v>1958</v>
      </c>
      <c r="B1960">
        <v>2024</v>
      </c>
      <c r="C1960">
        <v>4</v>
      </c>
      <c r="D1960" t="s">
        <v>470</v>
      </c>
      <c r="E1960" s="1">
        <v>1891682421.3991001</v>
      </c>
      <c r="F1960">
        <v>198.37213253737201</v>
      </c>
      <c r="G1960" t="s">
        <v>462</v>
      </c>
    </row>
    <row r="1961" spans="1:7" x14ac:dyDescent="0.3">
      <c r="A1961">
        <v>1959</v>
      </c>
      <c r="B1961">
        <v>2024</v>
      </c>
      <c r="C1961">
        <v>4</v>
      </c>
      <c r="D1961" t="s">
        <v>471</v>
      </c>
      <c r="E1961" s="1">
        <v>1274623984.5311</v>
      </c>
      <c r="F1961">
        <v>168.85716465843601</v>
      </c>
      <c r="G1961" t="s">
        <v>462</v>
      </c>
    </row>
    <row r="1962" spans="1:7" x14ac:dyDescent="0.3">
      <c r="A1962">
        <v>1960</v>
      </c>
      <c r="B1962">
        <v>2024</v>
      </c>
      <c r="C1962">
        <v>4</v>
      </c>
      <c r="D1962" t="s">
        <v>472</v>
      </c>
      <c r="E1962" s="1">
        <v>1292373019.9695799</v>
      </c>
      <c r="F1962">
        <v>230.12818793526799</v>
      </c>
      <c r="G1962" t="s">
        <v>462</v>
      </c>
    </row>
    <row r="1963" spans="1:7" x14ac:dyDescent="0.3">
      <c r="A1963">
        <v>1961</v>
      </c>
      <c r="B1963">
        <v>2024</v>
      </c>
      <c r="C1963">
        <v>4</v>
      </c>
      <c r="D1963" t="s">
        <v>473</v>
      </c>
      <c r="E1963" s="1">
        <v>519932261.79277802</v>
      </c>
      <c r="F1963">
        <v>227.01382887215999</v>
      </c>
      <c r="G1963" t="s">
        <v>462</v>
      </c>
    </row>
    <row r="1964" spans="1:7" x14ac:dyDescent="0.3">
      <c r="A1964">
        <v>1962</v>
      </c>
      <c r="B1964">
        <v>2024</v>
      </c>
      <c r="C1964">
        <v>4</v>
      </c>
      <c r="D1964" t="s">
        <v>474</v>
      </c>
      <c r="E1964" s="1">
        <v>676923699.23607099</v>
      </c>
      <c r="F1964">
        <v>232.07629825083399</v>
      </c>
      <c r="G1964" t="s">
        <v>462</v>
      </c>
    </row>
    <row r="1965" spans="1:7" x14ac:dyDescent="0.3">
      <c r="A1965">
        <v>1963</v>
      </c>
      <c r="B1965">
        <v>2024</v>
      </c>
      <c r="C1965">
        <v>4</v>
      </c>
      <c r="D1965" t="s">
        <v>475</v>
      </c>
      <c r="E1965" s="1">
        <v>18040480032.521301</v>
      </c>
      <c r="F1965">
        <v>204.26764461555601</v>
      </c>
      <c r="G1965" t="s">
        <v>462</v>
      </c>
    </row>
    <row r="1966" spans="1:7" x14ac:dyDescent="0.3">
      <c r="A1966">
        <v>1964</v>
      </c>
      <c r="B1966">
        <v>2024</v>
      </c>
      <c r="C1966">
        <v>4</v>
      </c>
      <c r="D1966" t="s">
        <v>476</v>
      </c>
      <c r="E1966" s="1">
        <v>18521642702.305599</v>
      </c>
      <c r="F1966">
        <v>164.84561520321</v>
      </c>
      <c r="G1966" t="s">
        <v>462</v>
      </c>
    </row>
    <row r="1967" spans="1:7" x14ac:dyDescent="0.3">
      <c r="A1967">
        <v>1965</v>
      </c>
      <c r="B1967">
        <v>2024</v>
      </c>
      <c r="C1967">
        <v>4</v>
      </c>
      <c r="D1967" t="s">
        <v>477</v>
      </c>
      <c r="E1967" s="1">
        <v>2249615854.0671401</v>
      </c>
      <c r="F1967">
        <v>302.28449524644702</v>
      </c>
      <c r="G1967" t="s">
        <v>462</v>
      </c>
    </row>
    <row r="1968" spans="1:7" x14ac:dyDescent="0.3">
      <c r="A1968">
        <v>1966</v>
      </c>
      <c r="B1968">
        <v>2024</v>
      </c>
      <c r="C1968">
        <v>4</v>
      </c>
      <c r="D1968" t="s">
        <v>479</v>
      </c>
      <c r="E1968" s="1">
        <v>1243396803.7176001</v>
      </c>
      <c r="F1968">
        <v>309.04927894020398</v>
      </c>
      <c r="G1968" t="s">
        <v>462</v>
      </c>
    </row>
    <row r="1969" spans="1:7" x14ac:dyDescent="0.3">
      <c r="A1969">
        <v>1967</v>
      </c>
      <c r="B1969">
        <v>2024</v>
      </c>
      <c r="C1969">
        <v>4</v>
      </c>
      <c r="D1969" t="s">
        <v>480</v>
      </c>
      <c r="E1969" s="1">
        <v>451818671.09306198</v>
      </c>
      <c r="F1969">
        <v>304.388575525254</v>
      </c>
      <c r="G1969" t="s">
        <v>462</v>
      </c>
    </row>
    <row r="1970" spans="1:7" x14ac:dyDescent="0.3">
      <c r="A1970">
        <v>1968</v>
      </c>
      <c r="B1970">
        <v>2024</v>
      </c>
      <c r="C1970">
        <v>4</v>
      </c>
      <c r="D1970" t="s">
        <v>482</v>
      </c>
      <c r="E1970" s="1">
        <v>269695495.99606502</v>
      </c>
      <c r="F1970">
        <v>283.27990033086297</v>
      </c>
      <c r="G1970" t="s">
        <v>462</v>
      </c>
    </row>
    <row r="1971" spans="1:7" x14ac:dyDescent="0.3">
      <c r="A1971">
        <v>1969</v>
      </c>
      <c r="B1971">
        <v>2024</v>
      </c>
      <c r="C1971">
        <v>4</v>
      </c>
      <c r="D1971" t="s">
        <v>484</v>
      </c>
      <c r="E1971" s="1">
        <v>29390706878.122398</v>
      </c>
      <c r="F1971">
        <v>164.421006286395</v>
      </c>
      <c r="G1971" t="s">
        <v>462</v>
      </c>
    </row>
    <row r="1972" spans="1:7" x14ac:dyDescent="0.3">
      <c r="A1972">
        <v>1970</v>
      </c>
      <c r="B1972">
        <v>2024</v>
      </c>
      <c r="C1972">
        <v>4</v>
      </c>
      <c r="D1972" t="s">
        <v>486</v>
      </c>
      <c r="E1972" s="1">
        <v>3019664936.98875</v>
      </c>
      <c r="F1972">
        <v>185.24217538110099</v>
      </c>
      <c r="G1972" t="s">
        <v>462</v>
      </c>
    </row>
    <row r="1973" spans="1:7" x14ac:dyDescent="0.3">
      <c r="A1973">
        <v>1971</v>
      </c>
      <c r="B1973">
        <v>2024</v>
      </c>
      <c r="C1973">
        <v>4</v>
      </c>
      <c r="D1973" t="s">
        <v>488</v>
      </c>
      <c r="E1973" s="1">
        <v>2351507817.33464</v>
      </c>
      <c r="F1973">
        <v>167.43129260634899</v>
      </c>
      <c r="G1973" t="s">
        <v>462</v>
      </c>
    </row>
    <row r="1974" spans="1:7" x14ac:dyDescent="0.3">
      <c r="A1974">
        <v>1972</v>
      </c>
      <c r="B1974">
        <v>2024</v>
      </c>
      <c r="C1974">
        <v>4</v>
      </c>
      <c r="D1974" t="s">
        <v>490</v>
      </c>
      <c r="E1974" s="1">
        <v>1089984379.1817701</v>
      </c>
      <c r="F1974">
        <v>212.255919921116</v>
      </c>
      <c r="G1974" t="s">
        <v>462</v>
      </c>
    </row>
    <row r="1975" spans="1:7" x14ac:dyDescent="0.3">
      <c r="A1975">
        <v>1973</v>
      </c>
      <c r="B1975">
        <v>2024</v>
      </c>
      <c r="C1975">
        <v>4</v>
      </c>
      <c r="D1975" t="s">
        <v>492</v>
      </c>
      <c r="E1975" s="1">
        <v>1251699218.10427</v>
      </c>
      <c r="F1975">
        <v>256.70248737208101</v>
      </c>
      <c r="G1975" t="s">
        <v>462</v>
      </c>
    </row>
    <row r="1976" spans="1:7" x14ac:dyDescent="0.3">
      <c r="A1976">
        <v>1974</v>
      </c>
      <c r="B1976">
        <v>2024</v>
      </c>
      <c r="C1976">
        <v>4</v>
      </c>
      <c r="D1976" t="s">
        <v>493</v>
      </c>
      <c r="E1976" s="1">
        <v>484114621.14210999</v>
      </c>
      <c r="F1976">
        <v>259.62415674430702</v>
      </c>
      <c r="G1976" t="s">
        <v>462</v>
      </c>
    </row>
    <row r="1977" spans="1:7" x14ac:dyDescent="0.3">
      <c r="A1977">
        <v>1975</v>
      </c>
      <c r="B1977">
        <v>2024</v>
      </c>
      <c r="C1977">
        <v>4</v>
      </c>
      <c r="D1977" t="s">
        <v>494</v>
      </c>
      <c r="E1977" s="1">
        <v>1644814688.40587</v>
      </c>
      <c r="F1977">
        <v>262.64865527017798</v>
      </c>
      <c r="G1977" t="s">
        <v>462</v>
      </c>
    </row>
    <row r="1978" spans="1:7" x14ac:dyDescent="0.3">
      <c r="A1978">
        <v>1976</v>
      </c>
      <c r="B1978">
        <v>2024</v>
      </c>
      <c r="C1978">
        <v>5</v>
      </c>
      <c r="D1978" t="s">
        <v>461</v>
      </c>
      <c r="E1978" s="1">
        <v>6656579793.6365604</v>
      </c>
      <c r="F1978">
        <v>48.1219564206001</v>
      </c>
      <c r="G1978" t="s">
        <v>462</v>
      </c>
    </row>
    <row r="1979" spans="1:7" x14ac:dyDescent="0.3">
      <c r="A1979">
        <v>1977</v>
      </c>
      <c r="B1979">
        <v>2024</v>
      </c>
      <c r="C1979">
        <v>5</v>
      </c>
      <c r="D1979" t="s">
        <v>463</v>
      </c>
      <c r="E1979" s="1">
        <v>22453044741.655602</v>
      </c>
      <c r="F1979">
        <v>44.373543940100099</v>
      </c>
      <c r="G1979" t="s">
        <v>462</v>
      </c>
    </row>
    <row r="1980" spans="1:7" x14ac:dyDescent="0.3">
      <c r="A1980">
        <v>1978</v>
      </c>
      <c r="B1980">
        <v>2024</v>
      </c>
      <c r="C1980">
        <v>5</v>
      </c>
      <c r="D1980" t="s">
        <v>464</v>
      </c>
      <c r="E1980" s="1">
        <v>3355455783.8830199</v>
      </c>
      <c r="F1980">
        <v>28.928521465725201</v>
      </c>
      <c r="G1980" t="s">
        <v>462</v>
      </c>
    </row>
    <row r="1981" spans="1:7" x14ac:dyDescent="0.3">
      <c r="A1981">
        <v>1979</v>
      </c>
      <c r="B1981">
        <v>2024</v>
      </c>
      <c r="C1981">
        <v>5</v>
      </c>
      <c r="D1981" t="s">
        <v>465</v>
      </c>
      <c r="E1981" s="1">
        <v>27218095239.4039</v>
      </c>
      <c r="F1981">
        <v>45.941128288968699</v>
      </c>
      <c r="G1981" t="s">
        <v>462</v>
      </c>
    </row>
    <row r="1982" spans="1:7" x14ac:dyDescent="0.3">
      <c r="A1982">
        <v>1980</v>
      </c>
      <c r="B1982">
        <v>2024</v>
      </c>
      <c r="C1982">
        <v>5</v>
      </c>
      <c r="D1982" t="s">
        <v>466</v>
      </c>
      <c r="E1982" s="1">
        <v>29429244026.125599</v>
      </c>
      <c r="F1982">
        <v>40.066133674144403</v>
      </c>
      <c r="G1982" t="s">
        <v>462</v>
      </c>
    </row>
    <row r="1983" spans="1:7" x14ac:dyDescent="0.3">
      <c r="A1983">
        <v>1981</v>
      </c>
      <c r="B1983">
        <v>2024</v>
      </c>
      <c r="C1983">
        <v>5</v>
      </c>
      <c r="D1983" t="s">
        <v>467</v>
      </c>
      <c r="E1983" s="1">
        <v>25314563230.447399</v>
      </c>
      <c r="F1983">
        <v>38.655661819849797</v>
      </c>
      <c r="G1983" t="s">
        <v>462</v>
      </c>
    </row>
    <row r="1984" spans="1:7" x14ac:dyDescent="0.3">
      <c r="A1984">
        <v>1982</v>
      </c>
      <c r="B1984">
        <v>2024</v>
      </c>
      <c r="C1984">
        <v>5</v>
      </c>
      <c r="D1984" t="s">
        <v>468</v>
      </c>
      <c r="E1984" s="1">
        <v>2269416535.0559802</v>
      </c>
      <c r="F1984">
        <v>101.873412862488</v>
      </c>
      <c r="G1984" t="s">
        <v>462</v>
      </c>
    </row>
    <row r="1985" spans="1:7" x14ac:dyDescent="0.3">
      <c r="A1985">
        <v>1983</v>
      </c>
      <c r="B1985">
        <v>2024</v>
      </c>
      <c r="C1985">
        <v>5</v>
      </c>
      <c r="D1985" t="s">
        <v>469</v>
      </c>
      <c r="E1985" s="1">
        <v>8215352275.2908001</v>
      </c>
      <c r="F1985">
        <v>35.791798852549199</v>
      </c>
      <c r="G1985" t="s">
        <v>462</v>
      </c>
    </row>
    <row r="1986" spans="1:7" x14ac:dyDescent="0.3">
      <c r="A1986">
        <v>1984</v>
      </c>
      <c r="B1986">
        <v>2024</v>
      </c>
      <c r="C1986">
        <v>5</v>
      </c>
      <c r="D1986" t="s">
        <v>470</v>
      </c>
      <c r="E1986" s="1">
        <v>1891682421.3991001</v>
      </c>
      <c r="F1986">
        <v>76.142338329416106</v>
      </c>
      <c r="G1986" t="s">
        <v>462</v>
      </c>
    </row>
    <row r="1987" spans="1:7" x14ac:dyDescent="0.3">
      <c r="A1987">
        <v>1985</v>
      </c>
      <c r="B1987">
        <v>2024</v>
      </c>
      <c r="C1987">
        <v>5</v>
      </c>
      <c r="D1987" t="s">
        <v>471</v>
      </c>
      <c r="E1987" s="1">
        <v>1274623984.5311</v>
      </c>
      <c r="F1987">
        <v>86.806517706200495</v>
      </c>
      <c r="G1987" t="s">
        <v>462</v>
      </c>
    </row>
    <row r="1988" spans="1:7" x14ac:dyDescent="0.3">
      <c r="A1988">
        <v>1986</v>
      </c>
      <c r="B1988">
        <v>2024</v>
      </c>
      <c r="C1988">
        <v>5</v>
      </c>
      <c r="D1988" t="s">
        <v>472</v>
      </c>
      <c r="E1988" s="1">
        <v>1292373019.9695799</v>
      </c>
      <c r="F1988">
        <v>96.7108524822454</v>
      </c>
      <c r="G1988" t="s">
        <v>462</v>
      </c>
    </row>
    <row r="1989" spans="1:7" x14ac:dyDescent="0.3">
      <c r="A1989">
        <v>1987</v>
      </c>
      <c r="B1989">
        <v>2024</v>
      </c>
      <c r="C1989">
        <v>5</v>
      </c>
      <c r="D1989" t="s">
        <v>473</v>
      </c>
      <c r="E1989" s="1">
        <v>519932261.79277802</v>
      </c>
      <c r="F1989">
        <v>130.50720548128501</v>
      </c>
      <c r="G1989" t="s">
        <v>462</v>
      </c>
    </row>
    <row r="1990" spans="1:7" x14ac:dyDescent="0.3">
      <c r="A1990">
        <v>1988</v>
      </c>
      <c r="B1990">
        <v>2024</v>
      </c>
      <c r="C1990">
        <v>5</v>
      </c>
      <c r="D1990" t="s">
        <v>474</v>
      </c>
      <c r="E1990" s="1">
        <v>676923699.23607099</v>
      </c>
      <c r="F1990">
        <v>158.82326631761899</v>
      </c>
      <c r="G1990" t="s">
        <v>462</v>
      </c>
    </row>
    <row r="1991" spans="1:7" x14ac:dyDescent="0.3">
      <c r="A1991">
        <v>1989</v>
      </c>
      <c r="B1991">
        <v>2024</v>
      </c>
      <c r="C1991">
        <v>5</v>
      </c>
      <c r="D1991" t="s">
        <v>475</v>
      </c>
      <c r="E1991" s="1">
        <v>18040480032.521301</v>
      </c>
      <c r="F1991">
        <v>30.919906844882799</v>
      </c>
      <c r="G1991" t="s">
        <v>462</v>
      </c>
    </row>
    <row r="1992" spans="1:7" x14ac:dyDescent="0.3">
      <c r="A1992">
        <v>1990</v>
      </c>
      <c r="B1992">
        <v>2024</v>
      </c>
      <c r="C1992">
        <v>5</v>
      </c>
      <c r="D1992" t="s">
        <v>476</v>
      </c>
      <c r="E1992" s="1">
        <v>18521642702.305599</v>
      </c>
      <c r="F1992">
        <v>24.771438166692</v>
      </c>
      <c r="G1992" t="s">
        <v>462</v>
      </c>
    </row>
    <row r="1993" spans="1:7" x14ac:dyDescent="0.3">
      <c r="A1993">
        <v>1991</v>
      </c>
      <c r="B1993">
        <v>2024</v>
      </c>
      <c r="C1993">
        <v>5</v>
      </c>
      <c r="D1993" t="s">
        <v>477</v>
      </c>
      <c r="E1993" s="1">
        <v>2249615854.0671401</v>
      </c>
      <c r="F1993">
        <v>92.0699865711412</v>
      </c>
      <c r="G1993" t="s">
        <v>462</v>
      </c>
    </row>
    <row r="1994" spans="1:7" x14ac:dyDescent="0.3">
      <c r="A1994">
        <v>1992</v>
      </c>
      <c r="B1994">
        <v>2024</v>
      </c>
      <c r="C1994">
        <v>5</v>
      </c>
      <c r="D1994" t="s">
        <v>479</v>
      </c>
      <c r="E1994" s="1">
        <v>1243396803.7176001</v>
      </c>
      <c r="F1994">
        <v>170.910475386587</v>
      </c>
      <c r="G1994" t="s">
        <v>462</v>
      </c>
    </row>
    <row r="1995" spans="1:7" x14ac:dyDescent="0.3">
      <c r="A1995">
        <v>1993</v>
      </c>
      <c r="B1995">
        <v>2024</v>
      </c>
      <c r="C1995">
        <v>5</v>
      </c>
      <c r="D1995" t="s">
        <v>480</v>
      </c>
      <c r="E1995" s="1">
        <v>451818671.09306198</v>
      </c>
      <c r="F1995">
        <v>233.75975924308901</v>
      </c>
      <c r="G1995" t="s">
        <v>462</v>
      </c>
    </row>
    <row r="1996" spans="1:7" x14ac:dyDescent="0.3">
      <c r="A1996">
        <v>1994</v>
      </c>
      <c r="B1996">
        <v>2024</v>
      </c>
      <c r="C1996">
        <v>5</v>
      </c>
      <c r="D1996" t="s">
        <v>482</v>
      </c>
      <c r="E1996" s="1">
        <v>269695495.99606502</v>
      </c>
      <c r="F1996">
        <v>205.688506046801</v>
      </c>
      <c r="G1996" t="s">
        <v>462</v>
      </c>
    </row>
    <row r="1997" spans="1:7" x14ac:dyDescent="0.3">
      <c r="A1997">
        <v>1995</v>
      </c>
      <c r="B1997">
        <v>2024</v>
      </c>
      <c r="C1997">
        <v>5</v>
      </c>
      <c r="D1997" t="s">
        <v>484</v>
      </c>
      <c r="E1997" s="1">
        <v>29390706878.122398</v>
      </c>
      <c r="F1997">
        <v>29.788240286726499</v>
      </c>
      <c r="G1997" t="s">
        <v>462</v>
      </c>
    </row>
    <row r="1998" spans="1:7" x14ac:dyDescent="0.3">
      <c r="A1998">
        <v>1996</v>
      </c>
      <c r="B1998">
        <v>2024</v>
      </c>
      <c r="C1998">
        <v>5</v>
      </c>
      <c r="D1998" t="s">
        <v>486</v>
      </c>
      <c r="E1998" s="1">
        <v>3019664936.98875</v>
      </c>
      <c r="F1998">
        <v>91.024984045432504</v>
      </c>
      <c r="G1998" t="s">
        <v>462</v>
      </c>
    </row>
    <row r="1999" spans="1:7" x14ac:dyDescent="0.3">
      <c r="A1999">
        <v>1997</v>
      </c>
      <c r="B1999">
        <v>2024</v>
      </c>
      <c r="C1999">
        <v>5</v>
      </c>
      <c r="D1999" t="s">
        <v>488</v>
      </c>
      <c r="E1999" s="1">
        <v>2351507817.33464</v>
      </c>
      <c r="F1999">
        <v>124.109204091622</v>
      </c>
      <c r="G1999" t="s">
        <v>462</v>
      </c>
    </row>
    <row r="2000" spans="1:7" x14ac:dyDescent="0.3">
      <c r="A2000">
        <v>1998</v>
      </c>
      <c r="B2000">
        <v>2024</v>
      </c>
      <c r="C2000">
        <v>5</v>
      </c>
      <c r="D2000" t="s">
        <v>490</v>
      </c>
      <c r="E2000" s="1">
        <v>1089984379.1817701</v>
      </c>
      <c r="F2000">
        <v>154.149045509583</v>
      </c>
      <c r="G2000" t="s">
        <v>462</v>
      </c>
    </row>
    <row r="2001" spans="1:7" x14ac:dyDescent="0.3">
      <c r="A2001">
        <v>1999</v>
      </c>
      <c r="B2001">
        <v>2024</v>
      </c>
      <c r="C2001">
        <v>5</v>
      </c>
      <c r="D2001" t="s">
        <v>492</v>
      </c>
      <c r="E2001" s="1">
        <v>1251699218.10427</v>
      </c>
      <c r="F2001">
        <v>232.63860694541501</v>
      </c>
      <c r="G2001" t="s">
        <v>462</v>
      </c>
    </row>
    <row r="2002" spans="1:7" x14ac:dyDescent="0.3">
      <c r="A2002">
        <v>2000</v>
      </c>
      <c r="B2002">
        <v>2024</v>
      </c>
      <c r="C2002">
        <v>5</v>
      </c>
      <c r="D2002" t="s">
        <v>493</v>
      </c>
      <c r="E2002" s="1">
        <v>484114621.14210999</v>
      </c>
      <c r="F2002">
        <v>199.123012989572</v>
      </c>
      <c r="G2002" t="s">
        <v>462</v>
      </c>
    </row>
    <row r="2003" spans="1:7" x14ac:dyDescent="0.3">
      <c r="A2003">
        <v>2001</v>
      </c>
      <c r="B2003">
        <v>2024</v>
      </c>
      <c r="C2003">
        <v>5</v>
      </c>
      <c r="D2003" t="s">
        <v>494</v>
      </c>
      <c r="E2003" s="1">
        <v>1644814688.40587</v>
      </c>
      <c r="F2003">
        <v>182.053013657619</v>
      </c>
      <c r="G2003" t="s">
        <v>462</v>
      </c>
    </row>
    <row r="2004" spans="1:7" x14ac:dyDescent="0.3">
      <c r="A2004">
        <v>2002</v>
      </c>
      <c r="B2004">
        <v>2024</v>
      </c>
      <c r="C2004">
        <v>6</v>
      </c>
      <c r="D2004" t="s">
        <v>461</v>
      </c>
      <c r="E2004" s="1">
        <v>6656579793.6365604</v>
      </c>
      <c r="F2004">
        <v>0.95298132090439602</v>
      </c>
      <c r="G2004" t="s">
        <v>462</v>
      </c>
    </row>
    <row r="2005" spans="1:7" x14ac:dyDescent="0.3">
      <c r="A2005">
        <v>2003</v>
      </c>
      <c r="B2005">
        <v>2024</v>
      </c>
      <c r="C2005">
        <v>6</v>
      </c>
      <c r="D2005" t="s">
        <v>463</v>
      </c>
      <c r="E2005" s="1">
        <v>22453044741.655602</v>
      </c>
      <c r="F2005">
        <v>1.01402858220984</v>
      </c>
      <c r="G2005" t="s">
        <v>462</v>
      </c>
    </row>
    <row r="2006" spans="1:7" x14ac:dyDescent="0.3">
      <c r="A2006">
        <v>2004</v>
      </c>
      <c r="B2006">
        <v>2024</v>
      </c>
      <c r="C2006">
        <v>6</v>
      </c>
      <c r="D2006" t="s">
        <v>464</v>
      </c>
      <c r="E2006" s="1">
        <v>3355455783.8830199</v>
      </c>
      <c r="F2006">
        <v>0.32738534064237101</v>
      </c>
      <c r="G2006" t="s">
        <v>462</v>
      </c>
    </row>
    <row r="2007" spans="1:7" x14ac:dyDescent="0.3">
      <c r="A2007">
        <v>2005</v>
      </c>
      <c r="B2007">
        <v>2024</v>
      </c>
      <c r="C2007">
        <v>6</v>
      </c>
      <c r="D2007" t="s">
        <v>465</v>
      </c>
      <c r="E2007" s="1">
        <v>27218095239.4039</v>
      </c>
      <c r="F2007">
        <v>0.46777297293006498</v>
      </c>
      <c r="G2007" t="s">
        <v>462</v>
      </c>
    </row>
    <row r="2008" spans="1:7" x14ac:dyDescent="0.3">
      <c r="A2008">
        <v>2006</v>
      </c>
      <c r="B2008">
        <v>2024</v>
      </c>
      <c r="C2008">
        <v>6</v>
      </c>
      <c r="D2008" t="s">
        <v>466</v>
      </c>
      <c r="E2008" s="1">
        <v>29429244026.125599</v>
      </c>
      <c r="F2008">
        <v>0.97818009265384998</v>
      </c>
      <c r="G2008" t="s">
        <v>462</v>
      </c>
    </row>
    <row r="2009" spans="1:7" x14ac:dyDescent="0.3">
      <c r="A2009">
        <v>2007</v>
      </c>
      <c r="B2009">
        <v>2024</v>
      </c>
      <c r="C2009">
        <v>6</v>
      </c>
      <c r="D2009" t="s">
        <v>467</v>
      </c>
      <c r="E2009" s="1">
        <v>25314563230.447399</v>
      </c>
      <c r="F2009">
        <v>0.78267238912055204</v>
      </c>
      <c r="G2009" t="s">
        <v>462</v>
      </c>
    </row>
    <row r="2010" spans="1:7" x14ac:dyDescent="0.3">
      <c r="A2010">
        <v>2008</v>
      </c>
      <c r="B2010">
        <v>2024</v>
      </c>
      <c r="C2010">
        <v>6</v>
      </c>
      <c r="D2010" t="s">
        <v>468</v>
      </c>
      <c r="E2010" s="1">
        <v>2269416535.0559802</v>
      </c>
      <c r="F2010">
        <v>9.8277058738699594</v>
      </c>
      <c r="G2010" t="s">
        <v>462</v>
      </c>
    </row>
    <row r="2011" spans="1:7" x14ac:dyDescent="0.3">
      <c r="A2011">
        <v>2009</v>
      </c>
      <c r="B2011">
        <v>2024</v>
      </c>
      <c r="C2011">
        <v>6</v>
      </c>
      <c r="D2011" t="s">
        <v>469</v>
      </c>
      <c r="E2011" s="1">
        <v>8215352275.2908001</v>
      </c>
      <c r="F2011">
        <v>0.144310008303145</v>
      </c>
      <c r="G2011" t="s">
        <v>462</v>
      </c>
    </row>
    <row r="2012" spans="1:7" x14ac:dyDescent="0.3">
      <c r="A2012">
        <v>2010</v>
      </c>
      <c r="B2012">
        <v>2024</v>
      </c>
      <c r="C2012">
        <v>6</v>
      </c>
      <c r="D2012" t="s">
        <v>470</v>
      </c>
      <c r="E2012" s="1">
        <v>1891682421.3991001</v>
      </c>
      <c r="F2012">
        <v>3.8117336045631198</v>
      </c>
      <c r="G2012" t="s">
        <v>462</v>
      </c>
    </row>
    <row r="2013" spans="1:7" x14ac:dyDescent="0.3">
      <c r="A2013">
        <v>2011</v>
      </c>
      <c r="B2013">
        <v>2024</v>
      </c>
      <c r="C2013">
        <v>6</v>
      </c>
      <c r="D2013" t="s">
        <v>471</v>
      </c>
      <c r="E2013" s="1">
        <v>1274623984.5311</v>
      </c>
      <c r="F2013">
        <v>10.498201183548799</v>
      </c>
      <c r="G2013" t="s">
        <v>462</v>
      </c>
    </row>
    <row r="2014" spans="1:7" x14ac:dyDescent="0.3">
      <c r="A2014">
        <v>2012</v>
      </c>
      <c r="B2014">
        <v>2024</v>
      </c>
      <c r="C2014">
        <v>6</v>
      </c>
      <c r="D2014" t="s">
        <v>472</v>
      </c>
      <c r="E2014" s="1">
        <v>1292373019.9695799</v>
      </c>
      <c r="F2014">
        <v>8.5697202239721193</v>
      </c>
      <c r="G2014" t="s">
        <v>462</v>
      </c>
    </row>
    <row r="2015" spans="1:7" x14ac:dyDescent="0.3">
      <c r="A2015">
        <v>2013</v>
      </c>
      <c r="B2015">
        <v>2024</v>
      </c>
      <c r="C2015">
        <v>6</v>
      </c>
      <c r="D2015" t="s">
        <v>473</v>
      </c>
      <c r="E2015" s="1">
        <v>519932261.79277802</v>
      </c>
      <c r="F2015">
        <v>13.9474563242782</v>
      </c>
      <c r="G2015" t="s">
        <v>462</v>
      </c>
    </row>
    <row r="2016" spans="1:7" x14ac:dyDescent="0.3">
      <c r="A2016">
        <v>2014</v>
      </c>
      <c r="B2016">
        <v>2024</v>
      </c>
      <c r="C2016">
        <v>6</v>
      </c>
      <c r="D2016" t="s">
        <v>474</v>
      </c>
      <c r="E2016" s="1">
        <v>676923699.23607099</v>
      </c>
      <c r="F2016">
        <v>20.499240771453401</v>
      </c>
      <c r="G2016" t="s">
        <v>462</v>
      </c>
    </row>
    <row r="2017" spans="1:7" x14ac:dyDescent="0.3">
      <c r="A2017">
        <v>2015</v>
      </c>
      <c r="B2017">
        <v>2024</v>
      </c>
      <c r="C2017">
        <v>6</v>
      </c>
      <c r="D2017" t="s">
        <v>475</v>
      </c>
      <c r="E2017" s="1">
        <v>18040480032.521301</v>
      </c>
      <c r="F2017">
        <v>0.26012640684261501</v>
      </c>
      <c r="G2017" t="s">
        <v>462</v>
      </c>
    </row>
    <row r="2018" spans="1:7" x14ac:dyDescent="0.3">
      <c r="A2018">
        <v>2016</v>
      </c>
      <c r="B2018">
        <v>2024</v>
      </c>
      <c r="C2018">
        <v>6</v>
      </c>
      <c r="D2018" t="s">
        <v>476</v>
      </c>
      <c r="E2018" s="1">
        <v>18521642702.305599</v>
      </c>
      <c r="F2018">
        <v>0.294997092154616</v>
      </c>
      <c r="G2018" t="s">
        <v>462</v>
      </c>
    </row>
    <row r="2019" spans="1:7" x14ac:dyDescent="0.3">
      <c r="A2019">
        <v>2017</v>
      </c>
      <c r="B2019">
        <v>2024</v>
      </c>
      <c r="C2019">
        <v>6</v>
      </c>
      <c r="D2019" t="s">
        <v>477</v>
      </c>
      <c r="E2019" s="1">
        <v>2249615854.0671401</v>
      </c>
      <c r="F2019">
        <v>5.0531951930104997</v>
      </c>
      <c r="G2019" t="s">
        <v>462</v>
      </c>
    </row>
    <row r="2020" spans="1:7" x14ac:dyDescent="0.3">
      <c r="A2020">
        <v>2018</v>
      </c>
      <c r="B2020">
        <v>2024</v>
      </c>
      <c r="C2020">
        <v>6</v>
      </c>
      <c r="D2020" t="s">
        <v>479</v>
      </c>
      <c r="E2020" s="1">
        <v>1243396803.7176001</v>
      </c>
      <c r="F2020">
        <v>20.852249672736701</v>
      </c>
      <c r="G2020" t="s">
        <v>462</v>
      </c>
    </row>
    <row r="2021" spans="1:7" x14ac:dyDescent="0.3">
      <c r="A2021">
        <v>2019</v>
      </c>
      <c r="B2021">
        <v>2024</v>
      </c>
      <c r="C2021">
        <v>6</v>
      </c>
      <c r="D2021" t="s">
        <v>480</v>
      </c>
      <c r="E2021" s="1">
        <v>451818671.09306198</v>
      </c>
      <c r="F2021">
        <v>38.4805542134606</v>
      </c>
      <c r="G2021" t="s">
        <v>462</v>
      </c>
    </row>
    <row r="2022" spans="1:7" x14ac:dyDescent="0.3">
      <c r="A2022">
        <v>2020</v>
      </c>
      <c r="B2022">
        <v>2024</v>
      </c>
      <c r="C2022">
        <v>6</v>
      </c>
      <c r="D2022" t="s">
        <v>482</v>
      </c>
      <c r="E2022" s="1">
        <v>269695495.99606502</v>
      </c>
      <c r="F2022">
        <v>30.175902753628701</v>
      </c>
      <c r="G2022" t="s">
        <v>462</v>
      </c>
    </row>
    <row r="2023" spans="1:7" x14ac:dyDescent="0.3">
      <c r="A2023">
        <v>2021</v>
      </c>
      <c r="B2023">
        <v>2024</v>
      </c>
      <c r="C2023">
        <v>6</v>
      </c>
      <c r="D2023" t="s">
        <v>484</v>
      </c>
      <c r="E2023" s="1">
        <v>29390706878.122398</v>
      </c>
      <c r="F2023">
        <v>0.75514656035301997</v>
      </c>
      <c r="G2023" t="s">
        <v>462</v>
      </c>
    </row>
    <row r="2024" spans="1:7" x14ac:dyDescent="0.3">
      <c r="A2024">
        <v>2022</v>
      </c>
      <c r="B2024">
        <v>2024</v>
      </c>
      <c r="C2024">
        <v>6</v>
      </c>
      <c r="D2024" t="s">
        <v>486</v>
      </c>
      <c r="E2024" s="1">
        <v>3019664936.98875</v>
      </c>
      <c r="F2024">
        <v>12.616736962378299</v>
      </c>
      <c r="G2024" t="s">
        <v>462</v>
      </c>
    </row>
    <row r="2025" spans="1:7" x14ac:dyDescent="0.3">
      <c r="A2025">
        <v>2023</v>
      </c>
      <c r="B2025">
        <v>2024</v>
      </c>
      <c r="C2025">
        <v>6</v>
      </c>
      <c r="D2025" t="s">
        <v>488</v>
      </c>
      <c r="E2025" s="1">
        <v>2351507817.33464</v>
      </c>
      <c r="F2025">
        <v>23.698452685219699</v>
      </c>
      <c r="G2025" t="s">
        <v>462</v>
      </c>
    </row>
    <row r="2026" spans="1:7" x14ac:dyDescent="0.3">
      <c r="A2026">
        <v>2024</v>
      </c>
      <c r="B2026">
        <v>2024</v>
      </c>
      <c r="C2026">
        <v>6</v>
      </c>
      <c r="D2026" t="s">
        <v>490</v>
      </c>
      <c r="E2026" s="1">
        <v>1089984379.1817701</v>
      </c>
      <c r="F2026">
        <v>17.6432093342633</v>
      </c>
      <c r="G2026" t="s">
        <v>462</v>
      </c>
    </row>
    <row r="2027" spans="1:7" x14ac:dyDescent="0.3">
      <c r="A2027">
        <v>2025</v>
      </c>
      <c r="B2027">
        <v>2024</v>
      </c>
      <c r="C2027">
        <v>6</v>
      </c>
      <c r="D2027" t="s">
        <v>492</v>
      </c>
      <c r="E2027" s="1">
        <v>1251699218.10427</v>
      </c>
      <c r="F2027">
        <v>29.953796820423399</v>
      </c>
      <c r="G2027" t="s">
        <v>462</v>
      </c>
    </row>
    <row r="2028" spans="1:7" x14ac:dyDescent="0.3">
      <c r="A2028">
        <v>2026</v>
      </c>
      <c r="B2028">
        <v>2024</v>
      </c>
      <c r="C2028">
        <v>6</v>
      </c>
      <c r="D2028" t="s">
        <v>493</v>
      </c>
      <c r="E2028" s="1">
        <v>484114621.14210999</v>
      </c>
      <c r="F2028">
        <v>27.935109758128402</v>
      </c>
      <c r="G2028" t="s">
        <v>462</v>
      </c>
    </row>
    <row r="2029" spans="1:7" x14ac:dyDescent="0.3">
      <c r="A2029">
        <v>2027</v>
      </c>
      <c r="B2029">
        <v>2024</v>
      </c>
      <c r="C2029">
        <v>6</v>
      </c>
      <c r="D2029" t="s">
        <v>494</v>
      </c>
      <c r="E2029" s="1">
        <v>1644814688.40587</v>
      </c>
      <c r="F2029">
        <v>24.861357644997401</v>
      </c>
      <c r="G2029" t="s">
        <v>462</v>
      </c>
    </row>
    <row r="2030" spans="1:7" x14ac:dyDescent="0.3">
      <c r="A2030">
        <v>2028</v>
      </c>
      <c r="B2030">
        <v>2024</v>
      </c>
      <c r="C2030">
        <v>7</v>
      </c>
      <c r="D2030" t="s">
        <v>461</v>
      </c>
      <c r="E2030" s="1">
        <v>6656579793.6365604</v>
      </c>
      <c r="F2030">
        <v>2.7562290701835699</v>
      </c>
      <c r="G2030" t="s">
        <v>462</v>
      </c>
    </row>
    <row r="2031" spans="1:7" x14ac:dyDescent="0.3">
      <c r="A2031">
        <v>2029</v>
      </c>
      <c r="B2031">
        <v>2024</v>
      </c>
      <c r="C2031">
        <v>7</v>
      </c>
      <c r="D2031" t="s">
        <v>463</v>
      </c>
      <c r="E2031" s="1">
        <v>22453044741.655602</v>
      </c>
      <c r="F2031">
        <v>3.55894445205604</v>
      </c>
      <c r="G2031" t="s">
        <v>462</v>
      </c>
    </row>
    <row r="2032" spans="1:7" x14ac:dyDescent="0.3">
      <c r="A2032">
        <v>2030</v>
      </c>
      <c r="B2032">
        <v>2024</v>
      </c>
      <c r="C2032">
        <v>7</v>
      </c>
      <c r="D2032" t="s">
        <v>464</v>
      </c>
      <c r="E2032" s="1">
        <v>3355455783.8830199</v>
      </c>
      <c r="F2032">
        <v>1.56394134446785</v>
      </c>
      <c r="G2032" t="s">
        <v>462</v>
      </c>
    </row>
    <row r="2033" spans="1:7" x14ac:dyDescent="0.3">
      <c r="A2033">
        <v>2031</v>
      </c>
      <c r="B2033">
        <v>2024</v>
      </c>
      <c r="C2033">
        <v>7</v>
      </c>
      <c r="D2033" t="s">
        <v>465</v>
      </c>
      <c r="E2033" s="1">
        <v>27218095239.4039</v>
      </c>
      <c r="F2033">
        <v>2.1487953872171399</v>
      </c>
      <c r="G2033" t="s">
        <v>462</v>
      </c>
    </row>
    <row r="2034" spans="1:7" x14ac:dyDescent="0.3">
      <c r="A2034">
        <v>2032</v>
      </c>
      <c r="B2034">
        <v>2024</v>
      </c>
      <c r="C2034">
        <v>7</v>
      </c>
      <c r="D2034" t="s">
        <v>466</v>
      </c>
      <c r="E2034" s="1">
        <v>29429244026.125599</v>
      </c>
      <c r="F2034">
        <v>1.6099024328526901</v>
      </c>
      <c r="G2034" t="s">
        <v>462</v>
      </c>
    </row>
    <row r="2035" spans="1:7" x14ac:dyDescent="0.3">
      <c r="A2035">
        <v>2033</v>
      </c>
      <c r="B2035">
        <v>2024</v>
      </c>
      <c r="C2035">
        <v>7</v>
      </c>
      <c r="D2035" t="s">
        <v>467</v>
      </c>
      <c r="E2035" s="1">
        <v>25314563230.447399</v>
      </c>
      <c r="F2035">
        <v>4.2497467512364198</v>
      </c>
      <c r="G2035" t="s">
        <v>462</v>
      </c>
    </row>
    <row r="2036" spans="1:7" x14ac:dyDescent="0.3">
      <c r="A2036">
        <v>2034</v>
      </c>
      <c r="B2036">
        <v>2024</v>
      </c>
      <c r="C2036">
        <v>7</v>
      </c>
      <c r="D2036" t="s">
        <v>468</v>
      </c>
      <c r="E2036" s="1">
        <v>2269416535.0559802</v>
      </c>
      <c r="F2036">
        <v>31.0596125711558</v>
      </c>
      <c r="G2036" t="s">
        <v>462</v>
      </c>
    </row>
    <row r="2037" spans="1:7" x14ac:dyDescent="0.3">
      <c r="A2037">
        <v>2035</v>
      </c>
      <c r="B2037">
        <v>2024</v>
      </c>
      <c r="C2037">
        <v>7</v>
      </c>
      <c r="D2037" t="s">
        <v>469</v>
      </c>
      <c r="E2037" s="1">
        <v>8215352275.2908001</v>
      </c>
      <c r="F2037">
        <v>6.3514108882020404</v>
      </c>
      <c r="G2037" t="s">
        <v>462</v>
      </c>
    </row>
    <row r="2038" spans="1:7" x14ac:dyDescent="0.3">
      <c r="A2038">
        <v>2036</v>
      </c>
      <c r="B2038">
        <v>2024</v>
      </c>
      <c r="C2038">
        <v>7</v>
      </c>
      <c r="D2038" t="s">
        <v>470</v>
      </c>
      <c r="E2038" s="1">
        <v>1891682421.3991001</v>
      </c>
      <c r="F2038">
        <v>15.5355794961634</v>
      </c>
      <c r="G2038" t="s">
        <v>462</v>
      </c>
    </row>
    <row r="2039" spans="1:7" x14ac:dyDescent="0.3">
      <c r="A2039">
        <v>2037</v>
      </c>
      <c r="B2039">
        <v>2024</v>
      </c>
      <c r="C2039">
        <v>7</v>
      </c>
      <c r="D2039" t="s">
        <v>471</v>
      </c>
      <c r="E2039" s="1">
        <v>1274623984.5311</v>
      </c>
      <c r="F2039">
        <v>43.147862596898698</v>
      </c>
      <c r="G2039" t="s">
        <v>462</v>
      </c>
    </row>
    <row r="2040" spans="1:7" x14ac:dyDescent="0.3">
      <c r="A2040">
        <v>2038</v>
      </c>
      <c r="B2040">
        <v>2024</v>
      </c>
      <c r="C2040">
        <v>7</v>
      </c>
      <c r="D2040" t="s">
        <v>472</v>
      </c>
      <c r="E2040" s="1">
        <v>1292373019.9695799</v>
      </c>
      <c r="F2040">
        <v>35.039398218824097</v>
      </c>
      <c r="G2040" t="s">
        <v>462</v>
      </c>
    </row>
    <row r="2041" spans="1:7" x14ac:dyDescent="0.3">
      <c r="A2041">
        <v>2039</v>
      </c>
      <c r="B2041">
        <v>2024</v>
      </c>
      <c r="C2041">
        <v>7</v>
      </c>
      <c r="D2041" t="s">
        <v>473</v>
      </c>
      <c r="E2041" s="1">
        <v>519932261.79277802</v>
      </c>
      <c r="F2041">
        <v>63.9872258586134</v>
      </c>
      <c r="G2041" t="s">
        <v>462</v>
      </c>
    </row>
    <row r="2042" spans="1:7" x14ac:dyDescent="0.3">
      <c r="A2042">
        <v>2040</v>
      </c>
      <c r="B2042">
        <v>2024</v>
      </c>
      <c r="C2042">
        <v>7</v>
      </c>
      <c r="D2042" t="s">
        <v>474</v>
      </c>
      <c r="E2042" s="1">
        <v>676923699.23607099</v>
      </c>
      <c r="F2042">
        <v>78.0282801117541</v>
      </c>
      <c r="G2042" t="s">
        <v>462</v>
      </c>
    </row>
    <row r="2043" spans="1:7" x14ac:dyDescent="0.3">
      <c r="A2043">
        <v>2041</v>
      </c>
      <c r="B2043">
        <v>2024</v>
      </c>
      <c r="C2043">
        <v>7</v>
      </c>
      <c r="D2043" t="s">
        <v>475</v>
      </c>
      <c r="E2043" s="1">
        <v>18040480032.521301</v>
      </c>
      <c r="F2043">
        <v>1.3080985856660201</v>
      </c>
      <c r="G2043" t="s">
        <v>462</v>
      </c>
    </row>
    <row r="2044" spans="1:7" x14ac:dyDescent="0.3">
      <c r="A2044">
        <v>2042</v>
      </c>
      <c r="B2044">
        <v>2024</v>
      </c>
      <c r="C2044">
        <v>7</v>
      </c>
      <c r="D2044" t="s">
        <v>476</v>
      </c>
      <c r="E2044" s="1">
        <v>18521642702.305599</v>
      </c>
      <c r="F2044">
        <v>4.3018800814281803</v>
      </c>
      <c r="G2044" t="s">
        <v>462</v>
      </c>
    </row>
    <row r="2045" spans="1:7" x14ac:dyDescent="0.3">
      <c r="A2045">
        <v>2043</v>
      </c>
      <c r="B2045">
        <v>2024</v>
      </c>
      <c r="C2045">
        <v>7</v>
      </c>
      <c r="D2045" t="s">
        <v>477</v>
      </c>
      <c r="E2045" s="1">
        <v>2249615854.0671401</v>
      </c>
      <c r="F2045">
        <v>23.992520748876601</v>
      </c>
      <c r="G2045" t="s">
        <v>462</v>
      </c>
    </row>
    <row r="2046" spans="1:7" x14ac:dyDescent="0.3">
      <c r="A2046">
        <v>2044</v>
      </c>
      <c r="B2046">
        <v>2024</v>
      </c>
      <c r="C2046">
        <v>7</v>
      </c>
      <c r="D2046" t="s">
        <v>479</v>
      </c>
      <c r="E2046" s="1">
        <v>1243396803.7176001</v>
      </c>
      <c r="F2046">
        <v>61.364973502127903</v>
      </c>
      <c r="G2046" t="s">
        <v>462</v>
      </c>
    </row>
    <row r="2047" spans="1:7" x14ac:dyDescent="0.3">
      <c r="A2047">
        <v>2045</v>
      </c>
      <c r="B2047">
        <v>2024</v>
      </c>
      <c r="C2047">
        <v>7</v>
      </c>
      <c r="D2047" t="s">
        <v>480</v>
      </c>
      <c r="E2047" s="1">
        <v>451818671.09306198</v>
      </c>
      <c r="F2047">
        <v>75.388922271269394</v>
      </c>
      <c r="G2047" t="s">
        <v>462</v>
      </c>
    </row>
    <row r="2048" spans="1:7" x14ac:dyDescent="0.3">
      <c r="A2048">
        <v>2046</v>
      </c>
      <c r="B2048">
        <v>2024</v>
      </c>
      <c r="C2048">
        <v>7</v>
      </c>
      <c r="D2048" t="s">
        <v>482</v>
      </c>
      <c r="E2048" s="1">
        <v>269695495.99606502</v>
      </c>
      <c r="F2048">
        <v>52.3742896804103</v>
      </c>
      <c r="G2048" t="s">
        <v>462</v>
      </c>
    </row>
    <row r="2049" spans="1:7" x14ac:dyDescent="0.3">
      <c r="A2049">
        <v>2047</v>
      </c>
      <c r="B2049">
        <v>2024</v>
      </c>
      <c r="C2049">
        <v>7</v>
      </c>
      <c r="D2049" t="s">
        <v>484</v>
      </c>
      <c r="E2049" s="1">
        <v>29390706878.122398</v>
      </c>
      <c r="F2049">
        <v>4.8476805989793599</v>
      </c>
      <c r="G2049" t="s">
        <v>462</v>
      </c>
    </row>
    <row r="2050" spans="1:7" x14ac:dyDescent="0.3">
      <c r="A2050">
        <v>2048</v>
      </c>
      <c r="B2050">
        <v>2024</v>
      </c>
      <c r="C2050">
        <v>7</v>
      </c>
      <c r="D2050" t="s">
        <v>486</v>
      </c>
      <c r="E2050" s="1">
        <v>3019664936.98875</v>
      </c>
      <c r="F2050">
        <v>36.642174635244302</v>
      </c>
      <c r="G2050" t="s">
        <v>462</v>
      </c>
    </row>
    <row r="2051" spans="1:7" x14ac:dyDescent="0.3">
      <c r="A2051">
        <v>2049</v>
      </c>
      <c r="B2051">
        <v>2024</v>
      </c>
      <c r="C2051">
        <v>7</v>
      </c>
      <c r="D2051" t="s">
        <v>488</v>
      </c>
      <c r="E2051" s="1">
        <v>2351507817.33464</v>
      </c>
      <c r="F2051">
        <v>81.503990883911499</v>
      </c>
      <c r="G2051" t="s">
        <v>462</v>
      </c>
    </row>
    <row r="2052" spans="1:7" x14ac:dyDescent="0.3">
      <c r="A2052">
        <v>2050</v>
      </c>
      <c r="B2052">
        <v>2024</v>
      </c>
      <c r="C2052">
        <v>7</v>
      </c>
      <c r="D2052" t="s">
        <v>490</v>
      </c>
      <c r="E2052" s="1">
        <v>1089984379.1817701</v>
      </c>
      <c r="F2052">
        <v>86.228304952487306</v>
      </c>
      <c r="G2052" t="s">
        <v>462</v>
      </c>
    </row>
    <row r="2053" spans="1:7" x14ac:dyDescent="0.3">
      <c r="A2053">
        <v>2051</v>
      </c>
      <c r="B2053">
        <v>2024</v>
      </c>
      <c r="C2053">
        <v>7</v>
      </c>
      <c r="D2053" t="s">
        <v>492</v>
      </c>
      <c r="E2053" s="1">
        <v>1251699218.10427</v>
      </c>
      <c r="F2053">
        <v>123.68534971735301</v>
      </c>
      <c r="G2053" t="s">
        <v>462</v>
      </c>
    </row>
    <row r="2054" spans="1:7" x14ac:dyDescent="0.3">
      <c r="A2054">
        <v>2052</v>
      </c>
      <c r="B2054">
        <v>2024</v>
      </c>
      <c r="C2054">
        <v>7</v>
      </c>
      <c r="D2054" t="s">
        <v>493</v>
      </c>
      <c r="E2054" s="1">
        <v>484114621.14210999</v>
      </c>
      <c r="F2054">
        <v>106.291842353611</v>
      </c>
      <c r="G2054" t="s">
        <v>462</v>
      </c>
    </row>
    <row r="2055" spans="1:7" x14ac:dyDescent="0.3">
      <c r="A2055">
        <v>2053</v>
      </c>
      <c r="B2055">
        <v>2024</v>
      </c>
      <c r="C2055">
        <v>7</v>
      </c>
      <c r="D2055" t="s">
        <v>494</v>
      </c>
      <c r="E2055" s="1">
        <v>1644814688.40587</v>
      </c>
      <c r="F2055">
        <v>66.030669456969306</v>
      </c>
      <c r="G2055" t="s">
        <v>462</v>
      </c>
    </row>
    <row r="2056" spans="1:7" x14ac:dyDescent="0.3">
      <c r="A2056">
        <v>2054</v>
      </c>
      <c r="B2056">
        <v>2024</v>
      </c>
      <c r="C2056">
        <v>8</v>
      </c>
      <c r="D2056" t="s">
        <v>461</v>
      </c>
      <c r="E2056" s="1">
        <v>6656579793.6365604</v>
      </c>
      <c r="F2056">
        <v>12.163490676041899</v>
      </c>
      <c r="G2056" t="s">
        <v>462</v>
      </c>
    </row>
    <row r="2057" spans="1:7" x14ac:dyDescent="0.3">
      <c r="A2057">
        <v>2055</v>
      </c>
      <c r="B2057">
        <v>2024</v>
      </c>
      <c r="C2057">
        <v>8</v>
      </c>
      <c r="D2057" t="s">
        <v>463</v>
      </c>
      <c r="E2057" s="1">
        <v>22453044741.655602</v>
      </c>
      <c r="F2057">
        <v>13.575567600936701</v>
      </c>
      <c r="G2057" t="s">
        <v>462</v>
      </c>
    </row>
    <row r="2058" spans="1:7" x14ac:dyDescent="0.3">
      <c r="A2058">
        <v>2056</v>
      </c>
      <c r="B2058">
        <v>2024</v>
      </c>
      <c r="C2058">
        <v>8</v>
      </c>
      <c r="D2058" t="s">
        <v>464</v>
      </c>
      <c r="E2058" s="1">
        <v>3355455783.8830199</v>
      </c>
      <c r="F2058">
        <v>9.4334025047439507</v>
      </c>
      <c r="G2058" t="s">
        <v>462</v>
      </c>
    </row>
    <row r="2059" spans="1:7" x14ac:dyDescent="0.3">
      <c r="A2059">
        <v>2057</v>
      </c>
      <c r="B2059">
        <v>2024</v>
      </c>
      <c r="C2059">
        <v>8</v>
      </c>
      <c r="D2059" t="s">
        <v>465</v>
      </c>
      <c r="E2059" s="1">
        <v>27218095239.4039</v>
      </c>
      <c r="F2059">
        <v>6.0666653462363902</v>
      </c>
      <c r="G2059" t="s">
        <v>462</v>
      </c>
    </row>
    <row r="2060" spans="1:7" x14ac:dyDescent="0.3">
      <c r="A2060">
        <v>2058</v>
      </c>
      <c r="B2060">
        <v>2024</v>
      </c>
      <c r="C2060">
        <v>8</v>
      </c>
      <c r="D2060" t="s">
        <v>466</v>
      </c>
      <c r="E2060" s="1">
        <v>29429244026.125599</v>
      </c>
      <c r="F2060">
        <v>2.6442661753711199</v>
      </c>
      <c r="G2060" t="s">
        <v>462</v>
      </c>
    </row>
    <row r="2061" spans="1:7" x14ac:dyDescent="0.3">
      <c r="A2061">
        <v>2059</v>
      </c>
      <c r="B2061">
        <v>2024</v>
      </c>
      <c r="C2061">
        <v>8</v>
      </c>
      <c r="D2061" t="s">
        <v>467</v>
      </c>
      <c r="E2061" s="1">
        <v>25314563230.447399</v>
      </c>
      <c r="F2061">
        <v>12.644090344282599</v>
      </c>
      <c r="G2061" t="s">
        <v>462</v>
      </c>
    </row>
    <row r="2062" spans="1:7" x14ac:dyDescent="0.3">
      <c r="A2062">
        <v>2060</v>
      </c>
      <c r="B2062">
        <v>2024</v>
      </c>
      <c r="C2062">
        <v>8</v>
      </c>
      <c r="D2062" t="s">
        <v>468</v>
      </c>
      <c r="E2062" s="1">
        <v>2269416535.0559802</v>
      </c>
      <c r="F2062">
        <v>23.629404675169699</v>
      </c>
      <c r="G2062" t="s">
        <v>462</v>
      </c>
    </row>
    <row r="2063" spans="1:7" x14ac:dyDescent="0.3">
      <c r="A2063">
        <v>2061</v>
      </c>
      <c r="B2063">
        <v>2024</v>
      </c>
      <c r="C2063">
        <v>8</v>
      </c>
      <c r="D2063" t="s">
        <v>469</v>
      </c>
      <c r="E2063" s="1">
        <v>8215352275.2908001</v>
      </c>
      <c r="F2063">
        <v>4.3925715608462799</v>
      </c>
      <c r="G2063" t="s">
        <v>462</v>
      </c>
    </row>
    <row r="2064" spans="1:7" x14ac:dyDescent="0.3">
      <c r="A2064">
        <v>2062</v>
      </c>
      <c r="B2064">
        <v>2024</v>
      </c>
      <c r="C2064">
        <v>8</v>
      </c>
      <c r="D2064" t="s">
        <v>470</v>
      </c>
      <c r="E2064" s="1">
        <v>1891682421.3991001</v>
      </c>
      <c r="F2064">
        <v>13.043864384349799</v>
      </c>
      <c r="G2064" t="s">
        <v>462</v>
      </c>
    </row>
    <row r="2065" spans="1:7" x14ac:dyDescent="0.3">
      <c r="A2065">
        <v>2063</v>
      </c>
      <c r="B2065">
        <v>2024</v>
      </c>
      <c r="C2065">
        <v>8</v>
      </c>
      <c r="D2065" t="s">
        <v>471</v>
      </c>
      <c r="E2065" s="1">
        <v>1274623984.5311</v>
      </c>
      <c r="F2065">
        <v>58.920467673363497</v>
      </c>
      <c r="G2065" t="s">
        <v>462</v>
      </c>
    </row>
    <row r="2066" spans="1:7" x14ac:dyDescent="0.3">
      <c r="A2066">
        <v>2064</v>
      </c>
      <c r="B2066">
        <v>2024</v>
      </c>
      <c r="C2066">
        <v>8</v>
      </c>
      <c r="D2066" t="s">
        <v>472</v>
      </c>
      <c r="E2066" s="1">
        <v>1292373019.9695799</v>
      </c>
      <c r="F2066">
        <v>38.465544084734098</v>
      </c>
      <c r="G2066" t="s">
        <v>462</v>
      </c>
    </row>
    <row r="2067" spans="1:7" x14ac:dyDescent="0.3">
      <c r="A2067">
        <v>2065</v>
      </c>
      <c r="B2067">
        <v>2024</v>
      </c>
      <c r="C2067">
        <v>8</v>
      </c>
      <c r="D2067" t="s">
        <v>473</v>
      </c>
      <c r="E2067" s="1">
        <v>519932261.79277802</v>
      </c>
      <c r="F2067">
        <v>84.873285818213603</v>
      </c>
      <c r="G2067" t="s">
        <v>462</v>
      </c>
    </row>
    <row r="2068" spans="1:7" x14ac:dyDescent="0.3">
      <c r="A2068">
        <v>2066</v>
      </c>
      <c r="B2068">
        <v>2024</v>
      </c>
      <c r="C2068">
        <v>8</v>
      </c>
      <c r="D2068" t="s">
        <v>474</v>
      </c>
      <c r="E2068" s="1">
        <v>676923699.23607099</v>
      </c>
      <c r="F2068">
        <v>89.968425739675098</v>
      </c>
      <c r="G2068" t="s">
        <v>462</v>
      </c>
    </row>
    <row r="2069" spans="1:7" x14ac:dyDescent="0.3">
      <c r="A2069">
        <v>2067</v>
      </c>
      <c r="B2069">
        <v>2024</v>
      </c>
      <c r="C2069">
        <v>8</v>
      </c>
      <c r="D2069" t="s">
        <v>475</v>
      </c>
      <c r="E2069" s="1">
        <v>18040480032.521301</v>
      </c>
      <c r="F2069">
        <v>0.77094843178481598</v>
      </c>
      <c r="G2069" t="s">
        <v>462</v>
      </c>
    </row>
    <row r="2070" spans="1:7" x14ac:dyDescent="0.3">
      <c r="A2070">
        <v>2068</v>
      </c>
      <c r="B2070">
        <v>2024</v>
      </c>
      <c r="C2070">
        <v>8</v>
      </c>
      <c r="D2070" t="s">
        <v>476</v>
      </c>
      <c r="E2070" s="1">
        <v>18521642702.305599</v>
      </c>
      <c r="F2070">
        <v>1.82136139476257</v>
      </c>
      <c r="G2070" t="s">
        <v>462</v>
      </c>
    </row>
    <row r="2071" spans="1:7" x14ac:dyDescent="0.3">
      <c r="A2071">
        <v>2069</v>
      </c>
      <c r="B2071">
        <v>2024</v>
      </c>
      <c r="C2071">
        <v>8</v>
      </c>
      <c r="D2071" t="s">
        <v>477</v>
      </c>
      <c r="E2071" s="1">
        <v>2249615854.0671401</v>
      </c>
      <c r="F2071">
        <v>15.9824277153501</v>
      </c>
      <c r="G2071" t="s">
        <v>462</v>
      </c>
    </row>
    <row r="2072" spans="1:7" x14ac:dyDescent="0.3">
      <c r="A2072">
        <v>2070</v>
      </c>
      <c r="B2072">
        <v>2024</v>
      </c>
      <c r="C2072">
        <v>8</v>
      </c>
      <c r="D2072" t="s">
        <v>479</v>
      </c>
      <c r="E2072" s="1">
        <v>1243396803.7176001</v>
      </c>
      <c r="F2072">
        <v>69.635087705645105</v>
      </c>
      <c r="G2072" t="s">
        <v>462</v>
      </c>
    </row>
    <row r="2073" spans="1:7" x14ac:dyDescent="0.3">
      <c r="A2073">
        <v>2071</v>
      </c>
      <c r="B2073">
        <v>2024</v>
      </c>
      <c r="C2073">
        <v>8</v>
      </c>
      <c r="D2073" t="s">
        <v>480</v>
      </c>
      <c r="E2073" s="1">
        <v>451818671.09306198</v>
      </c>
      <c r="F2073">
        <v>61.920389082667199</v>
      </c>
      <c r="G2073" t="s">
        <v>462</v>
      </c>
    </row>
    <row r="2074" spans="1:7" x14ac:dyDescent="0.3">
      <c r="A2074">
        <v>2072</v>
      </c>
      <c r="B2074">
        <v>2024</v>
      </c>
      <c r="C2074">
        <v>8</v>
      </c>
      <c r="D2074" t="s">
        <v>482</v>
      </c>
      <c r="E2074" s="1">
        <v>269695495.99606502</v>
      </c>
      <c r="F2074">
        <v>42.429365550196898</v>
      </c>
      <c r="G2074" t="s">
        <v>462</v>
      </c>
    </row>
    <row r="2075" spans="1:7" x14ac:dyDescent="0.3">
      <c r="A2075">
        <v>2073</v>
      </c>
      <c r="B2075">
        <v>2024</v>
      </c>
      <c r="C2075">
        <v>8</v>
      </c>
      <c r="D2075" t="s">
        <v>484</v>
      </c>
      <c r="E2075" s="1">
        <v>29390706878.122398</v>
      </c>
      <c r="F2075">
        <v>3.50342108688357</v>
      </c>
      <c r="G2075" t="s">
        <v>462</v>
      </c>
    </row>
    <row r="2076" spans="1:7" x14ac:dyDescent="0.3">
      <c r="A2076">
        <v>2074</v>
      </c>
      <c r="B2076">
        <v>2024</v>
      </c>
      <c r="C2076">
        <v>8</v>
      </c>
      <c r="D2076" t="s">
        <v>486</v>
      </c>
      <c r="E2076" s="1">
        <v>3019664936.98875</v>
      </c>
      <c r="F2076">
        <v>30.870557473954801</v>
      </c>
      <c r="G2076" t="s">
        <v>462</v>
      </c>
    </row>
    <row r="2077" spans="1:7" x14ac:dyDescent="0.3">
      <c r="A2077">
        <v>2075</v>
      </c>
      <c r="B2077">
        <v>2024</v>
      </c>
      <c r="C2077">
        <v>8</v>
      </c>
      <c r="D2077" t="s">
        <v>488</v>
      </c>
      <c r="E2077" s="1">
        <v>2351507817.33464</v>
      </c>
      <c r="F2077">
        <v>90.2872801112442</v>
      </c>
      <c r="G2077" t="s">
        <v>462</v>
      </c>
    </row>
    <row r="2078" spans="1:7" x14ac:dyDescent="0.3">
      <c r="A2078">
        <v>2076</v>
      </c>
      <c r="B2078">
        <v>2024</v>
      </c>
      <c r="C2078">
        <v>8</v>
      </c>
      <c r="D2078" t="s">
        <v>490</v>
      </c>
      <c r="E2078" s="1">
        <v>1089984379.1817701</v>
      </c>
      <c r="F2078">
        <v>105.41949798870699</v>
      </c>
      <c r="G2078" t="s">
        <v>462</v>
      </c>
    </row>
    <row r="2079" spans="1:7" x14ac:dyDescent="0.3">
      <c r="A2079">
        <v>2077</v>
      </c>
      <c r="B2079">
        <v>2024</v>
      </c>
      <c r="C2079">
        <v>8</v>
      </c>
      <c r="D2079" t="s">
        <v>492</v>
      </c>
      <c r="E2079" s="1">
        <v>1251699218.10427</v>
      </c>
      <c r="F2079">
        <v>150.420881334901</v>
      </c>
      <c r="G2079" t="s">
        <v>462</v>
      </c>
    </row>
    <row r="2080" spans="1:7" x14ac:dyDescent="0.3">
      <c r="A2080">
        <v>2078</v>
      </c>
      <c r="B2080">
        <v>2024</v>
      </c>
      <c r="C2080">
        <v>8</v>
      </c>
      <c r="D2080" t="s">
        <v>493</v>
      </c>
      <c r="E2080" s="1">
        <v>484114621.14210999</v>
      </c>
      <c r="F2080">
        <v>127.131537100393</v>
      </c>
      <c r="G2080" t="s">
        <v>462</v>
      </c>
    </row>
    <row r="2081" spans="1:7" x14ac:dyDescent="0.3">
      <c r="A2081">
        <v>2079</v>
      </c>
      <c r="B2081">
        <v>2024</v>
      </c>
      <c r="C2081">
        <v>8</v>
      </c>
      <c r="D2081" t="s">
        <v>494</v>
      </c>
      <c r="E2081" s="1">
        <v>1644814688.40587</v>
      </c>
      <c r="F2081">
        <v>66.732802593409303</v>
      </c>
      <c r="G2081" t="s">
        <v>462</v>
      </c>
    </row>
    <row r="2082" spans="1:7" x14ac:dyDescent="0.3">
      <c r="A2082">
        <v>2080</v>
      </c>
      <c r="B2082">
        <v>2024</v>
      </c>
      <c r="C2082">
        <v>9</v>
      </c>
      <c r="D2082" t="s">
        <v>461</v>
      </c>
      <c r="E2082" s="1">
        <v>6656579793.6365604</v>
      </c>
      <c r="F2082">
        <v>1.74724836237016</v>
      </c>
      <c r="G2082" t="s">
        <v>462</v>
      </c>
    </row>
    <row r="2083" spans="1:7" x14ac:dyDescent="0.3">
      <c r="A2083">
        <v>2081</v>
      </c>
      <c r="B2083">
        <v>2024</v>
      </c>
      <c r="C2083">
        <v>9</v>
      </c>
      <c r="D2083" t="s">
        <v>463</v>
      </c>
      <c r="E2083" s="1">
        <v>22453044741.655602</v>
      </c>
      <c r="F2083">
        <v>0.62532218400534401</v>
      </c>
      <c r="G2083" t="s">
        <v>462</v>
      </c>
    </row>
    <row r="2084" spans="1:7" x14ac:dyDescent="0.3">
      <c r="A2084">
        <v>2082</v>
      </c>
      <c r="B2084">
        <v>2024</v>
      </c>
      <c r="C2084">
        <v>9</v>
      </c>
      <c r="D2084" t="s">
        <v>464</v>
      </c>
      <c r="E2084" s="1">
        <v>3355455783.8830199</v>
      </c>
      <c r="F2084">
        <v>2.1389709403899899E-2</v>
      </c>
      <c r="G2084" t="s">
        <v>462</v>
      </c>
    </row>
    <row r="2085" spans="1:7" x14ac:dyDescent="0.3">
      <c r="A2085">
        <v>2083</v>
      </c>
      <c r="B2085">
        <v>2024</v>
      </c>
      <c r="C2085">
        <v>9</v>
      </c>
      <c r="D2085" t="s">
        <v>465</v>
      </c>
      <c r="E2085" s="1">
        <v>27218095239.4039</v>
      </c>
      <c r="F2085">
        <v>1.15583605204215</v>
      </c>
      <c r="G2085" t="s">
        <v>462</v>
      </c>
    </row>
    <row r="2086" spans="1:7" x14ac:dyDescent="0.3">
      <c r="A2086">
        <v>2084</v>
      </c>
      <c r="B2086">
        <v>2024</v>
      </c>
      <c r="C2086">
        <v>9</v>
      </c>
      <c r="D2086" t="s">
        <v>466</v>
      </c>
      <c r="E2086" s="1">
        <v>29429244026.125599</v>
      </c>
      <c r="F2086">
        <v>0.32490180253888501</v>
      </c>
      <c r="G2086" t="s">
        <v>462</v>
      </c>
    </row>
    <row r="2087" spans="1:7" x14ac:dyDescent="0.3">
      <c r="A2087">
        <v>2085</v>
      </c>
      <c r="B2087">
        <v>2024</v>
      </c>
      <c r="C2087">
        <v>9</v>
      </c>
      <c r="D2087" t="s">
        <v>467</v>
      </c>
      <c r="E2087" s="1">
        <v>25314563230.447399</v>
      </c>
      <c r="F2087">
        <v>2.8367955766153199</v>
      </c>
      <c r="G2087" t="s">
        <v>462</v>
      </c>
    </row>
    <row r="2088" spans="1:7" x14ac:dyDescent="0.3">
      <c r="A2088">
        <v>2086</v>
      </c>
      <c r="B2088">
        <v>2024</v>
      </c>
      <c r="C2088">
        <v>9</v>
      </c>
      <c r="D2088" t="s">
        <v>468</v>
      </c>
      <c r="E2088" s="1">
        <v>2269416535.0559802</v>
      </c>
      <c r="F2088">
        <v>2.24696665040817</v>
      </c>
      <c r="G2088" t="s">
        <v>462</v>
      </c>
    </row>
    <row r="2089" spans="1:7" x14ac:dyDescent="0.3">
      <c r="A2089">
        <v>2087</v>
      </c>
      <c r="B2089">
        <v>2024</v>
      </c>
      <c r="C2089">
        <v>9</v>
      </c>
      <c r="D2089" t="s">
        <v>469</v>
      </c>
      <c r="E2089" s="1">
        <v>8215352275.2908001</v>
      </c>
      <c r="F2089">
        <v>4.2464124926728397</v>
      </c>
      <c r="G2089" t="s">
        <v>462</v>
      </c>
    </row>
    <row r="2090" spans="1:7" x14ac:dyDescent="0.3">
      <c r="A2090">
        <v>2088</v>
      </c>
      <c r="B2090">
        <v>2024</v>
      </c>
      <c r="C2090">
        <v>9</v>
      </c>
      <c r="D2090" t="s">
        <v>470</v>
      </c>
      <c r="E2090" s="1">
        <v>1891682421.3991001</v>
      </c>
      <c r="F2090">
        <v>2.4753262739578802E-3</v>
      </c>
      <c r="G2090" t="s">
        <v>462</v>
      </c>
    </row>
    <row r="2091" spans="1:7" x14ac:dyDescent="0.3">
      <c r="A2091">
        <v>2089</v>
      </c>
      <c r="B2091">
        <v>2024</v>
      </c>
      <c r="C2091">
        <v>9</v>
      </c>
      <c r="D2091" t="s">
        <v>471</v>
      </c>
      <c r="E2091" s="1">
        <v>1274623984.5311</v>
      </c>
      <c r="F2091">
        <v>3.6714711683552501</v>
      </c>
      <c r="G2091" t="s">
        <v>462</v>
      </c>
    </row>
    <row r="2092" spans="1:7" x14ac:dyDescent="0.3">
      <c r="A2092">
        <v>2090</v>
      </c>
      <c r="B2092">
        <v>2024</v>
      </c>
      <c r="C2092">
        <v>9</v>
      </c>
      <c r="D2092" t="s">
        <v>472</v>
      </c>
      <c r="E2092" s="1">
        <v>1292373019.9695799</v>
      </c>
      <c r="F2092">
        <v>2.6830106622173502</v>
      </c>
      <c r="G2092" t="s">
        <v>462</v>
      </c>
    </row>
    <row r="2093" spans="1:7" x14ac:dyDescent="0.3">
      <c r="A2093">
        <v>2091</v>
      </c>
      <c r="B2093">
        <v>2024</v>
      </c>
      <c r="C2093">
        <v>9</v>
      </c>
      <c r="D2093" t="s">
        <v>473</v>
      </c>
      <c r="E2093" s="1">
        <v>519932261.79277802</v>
      </c>
      <c r="F2093">
        <v>12.403824028107801</v>
      </c>
      <c r="G2093" t="s">
        <v>462</v>
      </c>
    </row>
    <row r="2094" spans="1:7" x14ac:dyDescent="0.3">
      <c r="A2094">
        <v>2092</v>
      </c>
      <c r="B2094">
        <v>2024</v>
      </c>
      <c r="C2094">
        <v>9</v>
      </c>
      <c r="D2094" t="s">
        <v>474</v>
      </c>
      <c r="E2094" s="1">
        <v>676923699.23607099</v>
      </c>
      <c r="F2094">
        <v>19.732480991508002</v>
      </c>
      <c r="G2094" t="s">
        <v>462</v>
      </c>
    </row>
    <row r="2095" spans="1:7" x14ac:dyDescent="0.3">
      <c r="A2095">
        <v>2093</v>
      </c>
      <c r="B2095">
        <v>2024</v>
      </c>
      <c r="C2095">
        <v>9</v>
      </c>
      <c r="D2095" t="s">
        <v>475</v>
      </c>
      <c r="E2095" s="1">
        <v>18040480032.521301</v>
      </c>
      <c r="F2095">
        <v>0.26872716473727098</v>
      </c>
      <c r="G2095" t="s">
        <v>462</v>
      </c>
    </row>
    <row r="2096" spans="1:7" x14ac:dyDescent="0.3">
      <c r="A2096">
        <v>2094</v>
      </c>
      <c r="B2096">
        <v>2024</v>
      </c>
      <c r="C2096">
        <v>9</v>
      </c>
      <c r="D2096" t="s">
        <v>476</v>
      </c>
      <c r="E2096" s="1">
        <v>18521642702.305599</v>
      </c>
      <c r="F2096">
        <v>2.95208618064003</v>
      </c>
      <c r="G2096" t="s">
        <v>462</v>
      </c>
    </row>
    <row r="2097" spans="1:7" x14ac:dyDescent="0.3">
      <c r="A2097">
        <v>2095</v>
      </c>
      <c r="B2097">
        <v>2024</v>
      </c>
      <c r="C2097">
        <v>9</v>
      </c>
      <c r="D2097" t="s">
        <v>477</v>
      </c>
      <c r="E2097" s="1">
        <v>2249615854.0671401</v>
      </c>
      <c r="F2097">
        <v>2.59540759637061</v>
      </c>
      <c r="G2097" t="s">
        <v>462</v>
      </c>
    </row>
    <row r="2098" spans="1:7" x14ac:dyDescent="0.3">
      <c r="A2098">
        <v>2096</v>
      </c>
      <c r="B2098">
        <v>2024</v>
      </c>
      <c r="C2098">
        <v>9</v>
      </c>
      <c r="D2098" t="s">
        <v>479</v>
      </c>
      <c r="E2098" s="1">
        <v>1243396803.7176001</v>
      </c>
      <c r="F2098">
        <v>22.075041280915599</v>
      </c>
      <c r="G2098" t="s">
        <v>462</v>
      </c>
    </row>
    <row r="2099" spans="1:7" x14ac:dyDescent="0.3">
      <c r="A2099">
        <v>2097</v>
      </c>
      <c r="B2099">
        <v>2024</v>
      </c>
      <c r="C2099">
        <v>9</v>
      </c>
      <c r="D2099" t="s">
        <v>480</v>
      </c>
      <c r="E2099" s="1">
        <v>451818671.09306198</v>
      </c>
      <c r="F2099">
        <v>31.830212105044101</v>
      </c>
      <c r="G2099" t="s">
        <v>462</v>
      </c>
    </row>
    <row r="2100" spans="1:7" x14ac:dyDescent="0.3">
      <c r="A2100">
        <v>2098</v>
      </c>
      <c r="B2100">
        <v>2024</v>
      </c>
      <c r="C2100">
        <v>9</v>
      </c>
      <c r="D2100" t="s">
        <v>482</v>
      </c>
      <c r="E2100" s="1">
        <v>269695495.99606502</v>
      </c>
      <c r="F2100">
        <v>25.114728088654299</v>
      </c>
      <c r="G2100" t="s">
        <v>462</v>
      </c>
    </row>
    <row r="2101" spans="1:7" x14ac:dyDescent="0.3">
      <c r="A2101">
        <v>2099</v>
      </c>
      <c r="B2101">
        <v>2024</v>
      </c>
      <c r="C2101">
        <v>9</v>
      </c>
      <c r="D2101" t="s">
        <v>484</v>
      </c>
      <c r="E2101" s="1">
        <v>29390706878.122398</v>
      </c>
      <c r="F2101">
        <v>1.16534069435195</v>
      </c>
      <c r="G2101" t="s">
        <v>462</v>
      </c>
    </row>
    <row r="2102" spans="1:7" x14ac:dyDescent="0.3">
      <c r="A2102">
        <v>2100</v>
      </c>
      <c r="B2102">
        <v>2024</v>
      </c>
      <c r="C2102">
        <v>9</v>
      </c>
      <c r="D2102" t="s">
        <v>486</v>
      </c>
      <c r="E2102" s="1">
        <v>3019664936.98875</v>
      </c>
      <c r="F2102">
        <v>5.5811947664878003</v>
      </c>
      <c r="G2102" t="s">
        <v>462</v>
      </c>
    </row>
    <row r="2103" spans="1:7" x14ac:dyDescent="0.3">
      <c r="A2103">
        <v>2101</v>
      </c>
      <c r="B2103">
        <v>2024</v>
      </c>
      <c r="C2103">
        <v>9</v>
      </c>
      <c r="D2103" t="s">
        <v>488</v>
      </c>
      <c r="E2103" s="1">
        <v>2351507817.33464</v>
      </c>
      <c r="F2103">
        <v>19.736601983369798</v>
      </c>
      <c r="G2103" t="s">
        <v>462</v>
      </c>
    </row>
    <row r="2104" spans="1:7" x14ac:dyDescent="0.3">
      <c r="A2104">
        <v>2102</v>
      </c>
      <c r="B2104">
        <v>2024</v>
      </c>
      <c r="C2104">
        <v>9</v>
      </c>
      <c r="D2104" t="s">
        <v>490</v>
      </c>
      <c r="E2104" s="1">
        <v>1089984379.1817701</v>
      </c>
      <c r="F2104">
        <v>17.107900445159</v>
      </c>
      <c r="G2104" t="s">
        <v>462</v>
      </c>
    </row>
    <row r="2105" spans="1:7" x14ac:dyDescent="0.3">
      <c r="A2105">
        <v>2103</v>
      </c>
      <c r="B2105">
        <v>2024</v>
      </c>
      <c r="C2105">
        <v>9</v>
      </c>
      <c r="D2105" t="s">
        <v>492</v>
      </c>
      <c r="E2105" s="1">
        <v>1251699218.10427</v>
      </c>
      <c r="F2105">
        <v>39.244780560252401</v>
      </c>
      <c r="G2105" t="s">
        <v>462</v>
      </c>
    </row>
    <row r="2106" spans="1:7" x14ac:dyDescent="0.3">
      <c r="A2106">
        <v>2104</v>
      </c>
      <c r="B2106">
        <v>2024</v>
      </c>
      <c r="C2106">
        <v>9</v>
      </c>
      <c r="D2106" t="s">
        <v>493</v>
      </c>
      <c r="E2106" s="1">
        <v>484114621.14210999</v>
      </c>
      <c r="F2106">
        <v>29.305507661760501</v>
      </c>
      <c r="G2106" t="s">
        <v>462</v>
      </c>
    </row>
    <row r="2107" spans="1:7" x14ac:dyDescent="0.3">
      <c r="A2107">
        <v>2105</v>
      </c>
      <c r="B2107">
        <v>2024</v>
      </c>
      <c r="C2107">
        <v>9</v>
      </c>
      <c r="D2107" t="s">
        <v>494</v>
      </c>
      <c r="E2107" s="1">
        <v>1644814688.40587</v>
      </c>
      <c r="F2107">
        <v>22.608940987215298</v>
      </c>
      <c r="G2107" t="s">
        <v>462</v>
      </c>
    </row>
    <row r="2108" spans="1:7" x14ac:dyDescent="0.3">
      <c r="A2108">
        <v>2106</v>
      </c>
      <c r="B2108">
        <v>2024</v>
      </c>
      <c r="C2108">
        <v>10</v>
      </c>
      <c r="D2108" t="s">
        <v>461</v>
      </c>
      <c r="E2108" s="1">
        <v>6656579793.6365604</v>
      </c>
      <c r="F2108">
        <v>25.9299558957748</v>
      </c>
      <c r="G2108" t="s">
        <v>462</v>
      </c>
    </row>
    <row r="2109" spans="1:7" x14ac:dyDescent="0.3">
      <c r="A2109">
        <v>2107</v>
      </c>
      <c r="B2109">
        <v>2024</v>
      </c>
      <c r="C2109">
        <v>10</v>
      </c>
      <c r="D2109" t="s">
        <v>463</v>
      </c>
      <c r="E2109" s="1">
        <v>22453044741.655602</v>
      </c>
      <c r="F2109">
        <v>12.9433155373486</v>
      </c>
      <c r="G2109" t="s">
        <v>462</v>
      </c>
    </row>
    <row r="2110" spans="1:7" x14ac:dyDescent="0.3">
      <c r="A2110">
        <v>2108</v>
      </c>
      <c r="B2110">
        <v>2024</v>
      </c>
      <c r="C2110">
        <v>10</v>
      </c>
      <c r="D2110" t="s">
        <v>464</v>
      </c>
      <c r="E2110" s="1">
        <v>3355455783.8830199</v>
      </c>
      <c r="F2110">
        <v>19.1985066951069</v>
      </c>
      <c r="G2110" t="s">
        <v>462</v>
      </c>
    </row>
    <row r="2111" spans="1:7" x14ac:dyDescent="0.3">
      <c r="A2111">
        <v>2109</v>
      </c>
      <c r="B2111">
        <v>2024</v>
      </c>
      <c r="C2111">
        <v>10</v>
      </c>
      <c r="D2111" t="s">
        <v>465</v>
      </c>
      <c r="E2111" s="1">
        <v>27218095239.4039</v>
      </c>
      <c r="F2111">
        <v>20.840508293320401</v>
      </c>
      <c r="G2111" t="s">
        <v>462</v>
      </c>
    </row>
    <row r="2112" spans="1:7" x14ac:dyDescent="0.3">
      <c r="A2112">
        <v>2110</v>
      </c>
      <c r="B2112">
        <v>2024</v>
      </c>
      <c r="C2112">
        <v>10</v>
      </c>
      <c r="D2112" t="s">
        <v>466</v>
      </c>
      <c r="E2112" s="1">
        <v>29429244026.125599</v>
      </c>
      <c r="F2112">
        <v>23.338052902309698</v>
      </c>
      <c r="G2112" t="s">
        <v>462</v>
      </c>
    </row>
    <row r="2113" spans="1:7" x14ac:dyDescent="0.3">
      <c r="A2113">
        <v>2111</v>
      </c>
      <c r="B2113">
        <v>2024</v>
      </c>
      <c r="C2113">
        <v>10</v>
      </c>
      <c r="D2113" t="s">
        <v>467</v>
      </c>
      <c r="E2113" s="1">
        <v>25314563230.447399</v>
      </c>
      <c r="F2113">
        <v>10.214850714805801</v>
      </c>
      <c r="G2113" t="s">
        <v>462</v>
      </c>
    </row>
    <row r="2114" spans="1:7" x14ac:dyDescent="0.3">
      <c r="A2114">
        <v>2112</v>
      </c>
      <c r="B2114">
        <v>2024</v>
      </c>
      <c r="C2114">
        <v>10</v>
      </c>
      <c r="D2114" t="s">
        <v>468</v>
      </c>
      <c r="E2114" s="1">
        <v>2269416535.0559802</v>
      </c>
      <c r="F2114">
        <v>59.4934038859002</v>
      </c>
      <c r="G2114" t="s">
        <v>462</v>
      </c>
    </row>
    <row r="2115" spans="1:7" x14ac:dyDescent="0.3">
      <c r="A2115">
        <v>2113</v>
      </c>
      <c r="B2115">
        <v>2024</v>
      </c>
      <c r="C2115">
        <v>10</v>
      </c>
      <c r="D2115" t="s">
        <v>469</v>
      </c>
      <c r="E2115" s="1">
        <v>8215352275.2908001</v>
      </c>
      <c r="F2115">
        <v>13.6717422620522</v>
      </c>
      <c r="G2115" t="s">
        <v>462</v>
      </c>
    </row>
    <row r="2116" spans="1:7" x14ac:dyDescent="0.3">
      <c r="A2116">
        <v>2114</v>
      </c>
      <c r="B2116">
        <v>2024</v>
      </c>
      <c r="C2116">
        <v>10</v>
      </c>
      <c r="D2116" t="s">
        <v>470</v>
      </c>
      <c r="E2116" s="1">
        <v>1891682421.3991001</v>
      </c>
      <c r="F2116">
        <v>35.051615425552797</v>
      </c>
      <c r="G2116" t="s">
        <v>462</v>
      </c>
    </row>
    <row r="2117" spans="1:7" x14ac:dyDescent="0.3">
      <c r="A2117">
        <v>2115</v>
      </c>
      <c r="B2117">
        <v>2024</v>
      </c>
      <c r="C2117">
        <v>10</v>
      </c>
      <c r="D2117" t="s">
        <v>471</v>
      </c>
      <c r="E2117" s="1">
        <v>1274623984.5311</v>
      </c>
      <c r="F2117">
        <v>44.482176166465102</v>
      </c>
      <c r="G2117" t="s">
        <v>462</v>
      </c>
    </row>
    <row r="2118" spans="1:7" x14ac:dyDescent="0.3">
      <c r="A2118">
        <v>2116</v>
      </c>
      <c r="B2118">
        <v>2024</v>
      </c>
      <c r="C2118">
        <v>10</v>
      </c>
      <c r="D2118" t="s">
        <v>472</v>
      </c>
      <c r="E2118" s="1">
        <v>1292373019.9695799</v>
      </c>
      <c r="F2118">
        <v>55.489407797580597</v>
      </c>
      <c r="G2118" t="s">
        <v>462</v>
      </c>
    </row>
    <row r="2119" spans="1:7" x14ac:dyDescent="0.3">
      <c r="A2119">
        <v>2117</v>
      </c>
      <c r="B2119">
        <v>2024</v>
      </c>
      <c r="C2119">
        <v>10</v>
      </c>
      <c r="D2119" t="s">
        <v>473</v>
      </c>
      <c r="E2119" s="1">
        <v>519932261.79277802</v>
      </c>
      <c r="F2119">
        <v>59.529684621254297</v>
      </c>
      <c r="G2119" t="s">
        <v>462</v>
      </c>
    </row>
    <row r="2120" spans="1:7" x14ac:dyDescent="0.3">
      <c r="A2120">
        <v>2118</v>
      </c>
      <c r="B2120">
        <v>2024</v>
      </c>
      <c r="C2120">
        <v>10</v>
      </c>
      <c r="D2120" t="s">
        <v>474</v>
      </c>
      <c r="E2120" s="1">
        <v>676923699.23607099</v>
      </c>
      <c r="F2120">
        <v>71.016502033513802</v>
      </c>
      <c r="G2120" t="s">
        <v>462</v>
      </c>
    </row>
    <row r="2121" spans="1:7" x14ac:dyDescent="0.3">
      <c r="A2121">
        <v>2119</v>
      </c>
      <c r="B2121">
        <v>2024</v>
      </c>
      <c r="C2121">
        <v>10</v>
      </c>
      <c r="D2121" t="s">
        <v>475</v>
      </c>
      <c r="E2121" s="1">
        <v>18040480032.521301</v>
      </c>
      <c r="F2121">
        <v>18.0665227161128</v>
      </c>
      <c r="G2121" t="s">
        <v>462</v>
      </c>
    </row>
    <row r="2122" spans="1:7" x14ac:dyDescent="0.3">
      <c r="A2122">
        <v>2120</v>
      </c>
      <c r="B2122">
        <v>2024</v>
      </c>
      <c r="C2122">
        <v>10</v>
      </c>
      <c r="D2122" t="s">
        <v>476</v>
      </c>
      <c r="E2122" s="1">
        <v>18521642702.305599</v>
      </c>
      <c r="F2122">
        <v>10.8028591228457</v>
      </c>
      <c r="G2122" t="s">
        <v>462</v>
      </c>
    </row>
    <row r="2123" spans="1:7" x14ac:dyDescent="0.3">
      <c r="A2123">
        <v>2121</v>
      </c>
      <c r="B2123">
        <v>2024</v>
      </c>
      <c r="C2123">
        <v>10</v>
      </c>
      <c r="D2123" t="s">
        <v>477</v>
      </c>
      <c r="E2123" s="1">
        <v>2249615854.0671401</v>
      </c>
      <c r="F2123">
        <v>53.792788860770798</v>
      </c>
      <c r="G2123" t="s">
        <v>462</v>
      </c>
    </row>
    <row r="2124" spans="1:7" x14ac:dyDescent="0.3">
      <c r="A2124">
        <v>2122</v>
      </c>
      <c r="B2124">
        <v>2024</v>
      </c>
      <c r="C2124">
        <v>10</v>
      </c>
      <c r="D2124" t="s">
        <v>479</v>
      </c>
      <c r="E2124" s="1">
        <v>1243396803.7176001</v>
      </c>
      <c r="F2124">
        <v>63.964591303957903</v>
      </c>
      <c r="G2124" t="s">
        <v>462</v>
      </c>
    </row>
    <row r="2125" spans="1:7" x14ac:dyDescent="0.3">
      <c r="A2125">
        <v>2123</v>
      </c>
      <c r="B2125">
        <v>2024</v>
      </c>
      <c r="C2125">
        <v>10</v>
      </c>
      <c r="D2125" t="s">
        <v>480</v>
      </c>
      <c r="E2125" s="1">
        <v>451818671.09306198</v>
      </c>
      <c r="F2125">
        <v>100.549370924312</v>
      </c>
      <c r="G2125" t="s">
        <v>462</v>
      </c>
    </row>
    <row r="2126" spans="1:7" x14ac:dyDescent="0.3">
      <c r="A2126">
        <v>2124</v>
      </c>
      <c r="B2126">
        <v>2024</v>
      </c>
      <c r="C2126">
        <v>10</v>
      </c>
      <c r="D2126" t="s">
        <v>482</v>
      </c>
      <c r="E2126" s="1">
        <v>269695495.99606502</v>
      </c>
      <c r="F2126">
        <v>85.800997181958493</v>
      </c>
      <c r="G2126" t="s">
        <v>462</v>
      </c>
    </row>
    <row r="2127" spans="1:7" x14ac:dyDescent="0.3">
      <c r="A2127">
        <v>2125</v>
      </c>
      <c r="B2127">
        <v>2024</v>
      </c>
      <c r="C2127">
        <v>10</v>
      </c>
      <c r="D2127" t="s">
        <v>484</v>
      </c>
      <c r="E2127" s="1">
        <v>29390706878.122398</v>
      </c>
      <c r="F2127">
        <v>21.8710580909007</v>
      </c>
      <c r="G2127" t="s">
        <v>462</v>
      </c>
    </row>
    <row r="2128" spans="1:7" x14ac:dyDescent="0.3">
      <c r="A2128">
        <v>2126</v>
      </c>
      <c r="B2128">
        <v>2024</v>
      </c>
      <c r="C2128">
        <v>10</v>
      </c>
      <c r="D2128" t="s">
        <v>486</v>
      </c>
      <c r="E2128" s="1">
        <v>3019664936.98875</v>
      </c>
      <c r="F2128">
        <v>58.870664884798202</v>
      </c>
      <c r="G2128" t="s">
        <v>462</v>
      </c>
    </row>
    <row r="2129" spans="1:7" x14ac:dyDescent="0.3">
      <c r="A2129">
        <v>2127</v>
      </c>
      <c r="B2129">
        <v>2024</v>
      </c>
      <c r="C2129">
        <v>10</v>
      </c>
      <c r="D2129" t="s">
        <v>488</v>
      </c>
      <c r="E2129" s="1">
        <v>2351507817.33464</v>
      </c>
      <c r="F2129">
        <v>59.838515196979003</v>
      </c>
      <c r="G2129" t="s">
        <v>462</v>
      </c>
    </row>
    <row r="2130" spans="1:7" x14ac:dyDescent="0.3">
      <c r="A2130">
        <v>2128</v>
      </c>
      <c r="B2130">
        <v>2024</v>
      </c>
      <c r="C2130">
        <v>10</v>
      </c>
      <c r="D2130" t="s">
        <v>490</v>
      </c>
      <c r="E2130" s="1">
        <v>1089984379.1817701</v>
      </c>
      <c r="F2130">
        <v>44.074002891725399</v>
      </c>
      <c r="G2130" t="s">
        <v>462</v>
      </c>
    </row>
    <row r="2131" spans="1:7" x14ac:dyDescent="0.3">
      <c r="A2131">
        <v>2129</v>
      </c>
      <c r="B2131">
        <v>2024</v>
      </c>
      <c r="C2131">
        <v>10</v>
      </c>
      <c r="D2131" t="s">
        <v>492</v>
      </c>
      <c r="E2131" s="1">
        <v>1251699218.10427</v>
      </c>
      <c r="F2131">
        <v>65.3317075224316</v>
      </c>
      <c r="G2131" t="s">
        <v>462</v>
      </c>
    </row>
    <row r="2132" spans="1:7" x14ac:dyDescent="0.3">
      <c r="A2132">
        <v>2130</v>
      </c>
      <c r="B2132">
        <v>2024</v>
      </c>
      <c r="C2132">
        <v>10</v>
      </c>
      <c r="D2132" t="s">
        <v>493</v>
      </c>
      <c r="E2132" s="1">
        <v>484114621.14210999</v>
      </c>
      <c r="F2132">
        <v>75.651965629043104</v>
      </c>
      <c r="G2132" t="s">
        <v>462</v>
      </c>
    </row>
    <row r="2133" spans="1:7" x14ac:dyDescent="0.3">
      <c r="A2133">
        <v>2131</v>
      </c>
      <c r="B2133">
        <v>2024</v>
      </c>
      <c r="C2133">
        <v>10</v>
      </c>
      <c r="D2133" t="s">
        <v>494</v>
      </c>
      <c r="E2133" s="1">
        <v>1644814688.40587</v>
      </c>
      <c r="F2133">
        <v>79.038287615259506</v>
      </c>
      <c r="G2133" t="s">
        <v>462</v>
      </c>
    </row>
    <row r="2134" spans="1:7" x14ac:dyDescent="0.3">
      <c r="A2134">
        <v>2132</v>
      </c>
      <c r="B2134">
        <v>2024</v>
      </c>
      <c r="C2134">
        <v>11</v>
      </c>
      <c r="D2134" t="s">
        <v>461</v>
      </c>
      <c r="E2134" s="1">
        <v>6656579793.6365604</v>
      </c>
      <c r="F2134">
        <v>45.675706121500397</v>
      </c>
      <c r="G2134" t="s">
        <v>462</v>
      </c>
    </row>
    <row r="2135" spans="1:7" x14ac:dyDescent="0.3">
      <c r="A2135">
        <v>2133</v>
      </c>
      <c r="B2135">
        <v>2024</v>
      </c>
      <c r="C2135">
        <v>11</v>
      </c>
      <c r="D2135" t="s">
        <v>463</v>
      </c>
      <c r="E2135" s="1">
        <v>22453044741.655602</v>
      </c>
      <c r="F2135">
        <v>70.303591221056095</v>
      </c>
      <c r="G2135" t="s">
        <v>462</v>
      </c>
    </row>
    <row r="2136" spans="1:7" x14ac:dyDescent="0.3">
      <c r="A2136">
        <v>2134</v>
      </c>
      <c r="B2136">
        <v>2024</v>
      </c>
      <c r="C2136">
        <v>11</v>
      </c>
      <c r="D2136" t="s">
        <v>464</v>
      </c>
      <c r="E2136" s="1">
        <v>3355455783.8830199</v>
      </c>
      <c r="F2136">
        <v>45.356158015301602</v>
      </c>
      <c r="G2136" t="s">
        <v>462</v>
      </c>
    </row>
    <row r="2137" spans="1:7" x14ac:dyDescent="0.3">
      <c r="A2137">
        <v>2135</v>
      </c>
      <c r="B2137">
        <v>2024</v>
      </c>
      <c r="C2137">
        <v>11</v>
      </c>
      <c r="D2137" t="s">
        <v>465</v>
      </c>
      <c r="E2137" s="1">
        <v>27218095239.4039</v>
      </c>
      <c r="F2137">
        <v>83.746838040530406</v>
      </c>
      <c r="G2137" t="s">
        <v>462</v>
      </c>
    </row>
    <row r="2138" spans="1:7" x14ac:dyDescent="0.3">
      <c r="A2138">
        <v>2136</v>
      </c>
      <c r="B2138">
        <v>2024</v>
      </c>
      <c r="C2138">
        <v>11</v>
      </c>
      <c r="D2138" t="s">
        <v>466</v>
      </c>
      <c r="E2138" s="1">
        <v>29429244026.125599</v>
      </c>
      <c r="F2138">
        <v>66.659629122898295</v>
      </c>
      <c r="G2138" t="s">
        <v>462</v>
      </c>
    </row>
    <row r="2139" spans="1:7" x14ac:dyDescent="0.3">
      <c r="A2139">
        <v>2137</v>
      </c>
      <c r="B2139">
        <v>2024</v>
      </c>
      <c r="C2139">
        <v>11</v>
      </c>
      <c r="D2139" t="s">
        <v>467</v>
      </c>
      <c r="E2139" s="1">
        <v>25314563230.447399</v>
      </c>
      <c r="F2139">
        <v>88.288562105010499</v>
      </c>
      <c r="G2139" t="s">
        <v>462</v>
      </c>
    </row>
    <row r="2140" spans="1:7" x14ac:dyDescent="0.3">
      <c r="A2140">
        <v>2138</v>
      </c>
      <c r="B2140">
        <v>2024</v>
      </c>
      <c r="C2140">
        <v>11</v>
      </c>
      <c r="D2140" t="s">
        <v>468</v>
      </c>
      <c r="E2140" s="1">
        <v>2269416535.0559802</v>
      </c>
      <c r="F2140">
        <v>125.515479285392</v>
      </c>
      <c r="G2140" t="s">
        <v>462</v>
      </c>
    </row>
    <row r="2141" spans="1:7" x14ac:dyDescent="0.3">
      <c r="A2141">
        <v>2139</v>
      </c>
      <c r="B2141">
        <v>2024</v>
      </c>
      <c r="C2141">
        <v>11</v>
      </c>
      <c r="D2141" t="s">
        <v>469</v>
      </c>
      <c r="E2141" s="1">
        <v>8215352275.2908001</v>
      </c>
      <c r="F2141">
        <v>141.236950199609</v>
      </c>
      <c r="G2141" t="s">
        <v>462</v>
      </c>
    </row>
    <row r="2142" spans="1:7" x14ac:dyDescent="0.3">
      <c r="A2142">
        <v>2140</v>
      </c>
      <c r="B2142">
        <v>2024</v>
      </c>
      <c r="C2142">
        <v>11</v>
      </c>
      <c r="D2142" t="s">
        <v>470</v>
      </c>
      <c r="E2142" s="1">
        <v>1891682421.3991001</v>
      </c>
      <c r="F2142">
        <v>118.27363254399999</v>
      </c>
      <c r="G2142" t="s">
        <v>462</v>
      </c>
    </row>
    <row r="2143" spans="1:7" x14ac:dyDescent="0.3">
      <c r="A2143">
        <v>2141</v>
      </c>
      <c r="B2143">
        <v>2024</v>
      </c>
      <c r="C2143">
        <v>11</v>
      </c>
      <c r="D2143" t="s">
        <v>471</v>
      </c>
      <c r="E2143" s="1">
        <v>1274623984.5311</v>
      </c>
      <c r="F2143">
        <v>81.500453175945907</v>
      </c>
      <c r="G2143" t="s">
        <v>462</v>
      </c>
    </row>
    <row r="2144" spans="1:7" x14ac:dyDescent="0.3">
      <c r="A2144">
        <v>2142</v>
      </c>
      <c r="B2144">
        <v>2024</v>
      </c>
      <c r="C2144">
        <v>11</v>
      </c>
      <c r="D2144" t="s">
        <v>472</v>
      </c>
      <c r="E2144" s="1">
        <v>1292373019.9695799</v>
      </c>
      <c r="F2144">
        <v>149.09386327210299</v>
      </c>
      <c r="G2144" t="s">
        <v>462</v>
      </c>
    </row>
    <row r="2145" spans="1:7" x14ac:dyDescent="0.3">
      <c r="A2145">
        <v>2143</v>
      </c>
      <c r="B2145">
        <v>2024</v>
      </c>
      <c r="C2145">
        <v>11</v>
      </c>
      <c r="D2145" t="s">
        <v>473</v>
      </c>
      <c r="E2145" s="1">
        <v>519932261.79277802</v>
      </c>
      <c r="F2145">
        <v>89.128968542411499</v>
      </c>
      <c r="G2145" t="s">
        <v>462</v>
      </c>
    </row>
    <row r="2146" spans="1:7" x14ac:dyDescent="0.3">
      <c r="A2146">
        <v>2144</v>
      </c>
      <c r="B2146">
        <v>2024</v>
      </c>
      <c r="C2146">
        <v>11</v>
      </c>
      <c r="D2146" t="s">
        <v>474</v>
      </c>
      <c r="E2146" s="1">
        <v>676923699.23607099</v>
      </c>
      <c r="F2146">
        <v>107.959581765449</v>
      </c>
      <c r="G2146" t="s">
        <v>462</v>
      </c>
    </row>
    <row r="2147" spans="1:7" x14ac:dyDescent="0.3">
      <c r="A2147">
        <v>2145</v>
      </c>
      <c r="B2147">
        <v>2024</v>
      </c>
      <c r="C2147">
        <v>11</v>
      </c>
      <c r="D2147" t="s">
        <v>475</v>
      </c>
      <c r="E2147" s="1">
        <v>18040480032.521301</v>
      </c>
      <c r="F2147">
        <v>124.537522383368</v>
      </c>
      <c r="G2147" t="s">
        <v>462</v>
      </c>
    </row>
    <row r="2148" spans="1:7" x14ac:dyDescent="0.3">
      <c r="A2148">
        <v>2146</v>
      </c>
      <c r="B2148">
        <v>2024</v>
      </c>
      <c r="C2148">
        <v>11</v>
      </c>
      <c r="D2148" t="s">
        <v>476</v>
      </c>
      <c r="E2148" s="1">
        <v>18521642702.305599</v>
      </c>
      <c r="F2148">
        <v>166.37075927160399</v>
      </c>
      <c r="G2148" t="s">
        <v>462</v>
      </c>
    </row>
    <row r="2149" spans="1:7" x14ac:dyDescent="0.3">
      <c r="A2149">
        <v>2147</v>
      </c>
      <c r="B2149">
        <v>2024</v>
      </c>
      <c r="C2149">
        <v>11</v>
      </c>
      <c r="D2149" t="s">
        <v>477</v>
      </c>
      <c r="E2149" s="1">
        <v>2249615854.0671401</v>
      </c>
      <c r="F2149">
        <v>201.452929464573</v>
      </c>
      <c r="G2149" t="s">
        <v>462</v>
      </c>
    </row>
    <row r="2150" spans="1:7" x14ac:dyDescent="0.3">
      <c r="A2150">
        <v>2148</v>
      </c>
      <c r="B2150">
        <v>2024</v>
      </c>
      <c r="C2150">
        <v>11</v>
      </c>
      <c r="D2150" t="s">
        <v>479</v>
      </c>
      <c r="E2150" s="1">
        <v>1243396803.7176001</v>
      </c>
      <c r="F2150">
        <v>162.40052069202099</v>
      </c>
      <c r="G2150" t="s">
        <v>462</v>
      </c>
    </row>
    <row r="2151" spans="1:7" x14ac:dyDescent="0.3">
      <c r="A2151">
        <v>2149</v>
      </c>
      <c r="B2151">
        <v>2024</v>
      </c>
      <c r="C2151">
        <v>11</v>
      </c>
      <c r="D2151" t="s">
        <v>480</v>
      </c>
      <c r="E2151" s="1">
        <v>451818671.09306198</v>
      </c>
      <c r="F2151">
        <v>145.18115139224599</v>
      </c>
      <c r="G2151" t="s">
        <v>462</v>
      </c>
    </row>
    <row r="2152" spans="1:7" x14ac:dyDescent="0.3">
      <c r="A2152">
        <v>2150</v>
      </c>
      <c r="B2152">
        <v>2024</v>
      </c>
      <c r="C2152">
        <v>11</v>
      </c>
      <c r="D2152" t="s">
        <v>482</v>
      </c>
      <c r="E2152" s="1">
        <v>269695495.99606502</v>
      </c>
      <c r="F2152">
        <v>149.54688331833199</v>
      </c>
      <c r="G2152" t="s">
        <v>462</v>
      </c>
    </row>
    <row r="2153" spans="1:7" x14ac:dyDescent="0.3">
      <c r="A2153">
        <v>2151</v>
      </c>
      <c r="B2153">
        <v>2024</v>
      </c>
      <c r="C2153">
        <v>11</v>
      </c>
      <c r="D2153" t="s">
        <v>484</v>
      </c>
      <c r="E2153" s="1">
        <v>29390706878.122398</v>
      </c>
      <c r="F2153">
        <v>70.164192900787995</v>
      </c>
      <c r="G2153" t="s">
        <v>462</v>
      </c>
    </row>
    <row r="2154" spans="1:7" x14ac:dyDescent="0.3">
      <c r="A2154">
        <v>2152</v>
      </c>
      <c r="B2154">
        <v>2024</v>
      </c>
      <c r="C2154">
        <v>11</v>
      </c>
      <c r="D2154" t="s">
        <v>486</v>
      </c>
      <c r="E2154" s="1">
        <v>3019664936.98875</v>
      </c>
      <c r="F2154">
        <v>108.230903710444</v>
      </c>
      <c r="G2154" t="s">
        <v>462</v>
      </c>
    </row>
    <row r="2155" spans="1:7" x14ac:dyDescent="0.3">
      <c r="A2155">
        <v>2153</v>
      </c>
      <c r="B2155">
        <v>2024</v>
      </c>
      <c r="C2155">
        <v>11</v>
      </c>
      <c r="D2155" t="s">
        <v>488</v>
      </c>
      <c r="E2155" s="1">
        <v>2351507817.33464</v>
      </c>
      <c r="F2155">
        <v>79.327281317318807</v>
      </c>
      <c r="G2155" t="s">
        <v>462</v>
      </c>
    </row>
    <row r="2156" spans="1:7" x14ac:dyDescent="0.3">
      <c r="A2156">
        <v>2154</v>
      </c>
      <c r="B2156">
        <v>2024</v>
      </c>
      <c r="C2156">
        <v>11</v>
      </c>
      <c r="D2156" t="s">
        <v>490</v>
      </c>
      <c r="E2156" s="1">
        <v>1089984379.1817701</v>
      </c>
      <c r="F2156">
        <v>84.650145639354605</v>
      </c>
      <c r="G2156" t="s">
        <v>462</v>
      </c>
    </row>
    <row r="2157" spans="1:7" x14ac:dyDescent="0.3">
      <c r="A2157">
        <v>2155</v>
      </c>
      <c r="B2157">
        <v>2024</v>
      </c>
      <c r="C2157">
        <v>11</v>
      </c>
      <c r="D2157" t="s">
        <v>492</v>
      </c>
      <c r="E2157" s="1">
        <v>1251699218.10427</v>
      </c>
      <c r="F2157">
        <v>112.574693832012</v>
      </c>
      <c r="G2157" t="s">
        <v>462</v>
      </c>
    </row>
    <row r="2158" spans="1:7" x14ac:dyDescent="0.3">
      <c r="A2158">
        <v>2156</v>
      </c>
      <c r="B2158">
        <v>2024</v>
      </c>
      <c r="C2158">
        <v>11</v>
      </c>
      <c r="D2158" t="s">
        <v>493</v>
      </c>
      <c r="E2158" s="1">
        <v>484114621.14210999</v>
      </c>
      <c r="F2158">
        <v>107.171648668118</v>
      </c>
      <c r="G2158" t="s">
        <v>462</v>
      </c>
    </row>
    <row r="2159" spans="1:7" x14ac:dyDescent="0.3">
      <c r="A2159">
        <v>2157</v>
      </c>
      <c r="B2159">
        <v>2024</v>
      </c>
      <c r="C2159">
        <v>11</v>
      </c>
      <c r="D2159" t="s">
        <v>494</v>
      </c>
      <c r="E2159" s="1">
        <v>1644814688.40587</v>
      </c>
      <c r="F2159">
        <v>138.00860329851901</v>
      </c>
      <c r="G2159" t="s">
        <v>462</v>
      </c>
    </row>
    <row r="2160" spans="1:7" x14ac:dyDescent="0.3">
      <c r="A2160">
        <v>2158</v>
      </c>
      <c r="B2160">
        <v>2024</v>
      </c>
      <c r="C2160">
        <v>12</v>
      </c>
      <c r="D2160" t="s">
        <v>461</v>
      </c>
      <c r="E2160" s="1">
        <v>6656579793.6365604</v>
      </c>
      <c r="F2160">
        <v>4.4411787993624197</v>
      </c>
      <c r="G2160" t="s">
        <v>462</v>
      </c>
    </row>
    <row r="2161" spans="1:7" x14ac:dyDescent="0.3">
      <c r="A2161">
        <v>2159</v>
      </c>
      <c r="B2161">
        <v>2024</v>
      </c>
      <c r="C2161">
        <v>12</v>
      </c>
      <c r="D2161" t="s">
        <v>463</v>
      </c>
      <c r="E2161" s="1">
        <v>22453044741.655602</v>
      </c>
      <c r="F2161">
        <v>1.49264869038832</v>
      </c>
      <c r="G2161" t="s">
        <v>462</v>
      </c>
    </row>
    <row r="2162" spans="1:7" x14ac:dyDescent="0.3">
      <c r="A2162">
        <v>2160</v>
      </c>
      <c r="B2162">
        <v>2024</v>
      </c>
      <c r="C2162">
        <v>12</v>
      </c>
      <c r="D2162" t="s">
        <v>464</v>
      </c>
      <c r="E2162" s="1">
        <v>3355455783.8830199</v>
      </c>
      <c r="F2162">
        <v>0</v>
      </c>
      <c r="G2162" t="s">
        <v>462</v>
      </c>
    </row>
    <row r="2163" spans="1:7" x14ac:dyDescent="0.3">
      <c r="A2163">
        <v>2161</v>
      </c>
      <c r="B2163">
        <v>2024</v>
      </c>
      <c r="C2163">
        <v>12</v>
      </c>
      <c r="D2163" t="s">
        <v>465</v>
      </c>
      <c r="E2163" s="1">
        <v>27218095239.4039</v>
      </c>
      <c r="F2163">
        <v>0.678845282342873</v>
      </c>
      <c r="G2163" t="s">
        <v>462</v>
      </c>
    </row>
    <row r="2164" spans="1:7" x14ac:dyDescent="0.3">
      <c r="A2164">
        <v>2162</v>
      </c>
      <c r="B2164">
        <v>2024</v>
      </c>
      <c r="C2164">
        <v>12</v>
      </c>
      <c r="D2164" t="s">
        <v>466</v>
      </c>
      <c r="E2164" s="1">
        <v>29429244026.125599</v>
      </c>
      <c r="F2164">
        <v>6.90439199490313</v>
      </c>
      <c r="G2164" t="s">
        <v>462</v>
      </c>
    </row>
    <row r="2165" spans="1:7" x14ac:dyDescent="0.3">
      <c r="A2165">
        <v>2163</v>
      </c>
      <c r="B2165">
        <v>2024</v>
      </c>
      <c r="C2165">
        <v>12</v>
      </c>
      <c r="D2165" t="s">
        <v>467</v>
      </c>
      <c r="E2165" s="1">
        <v>25314563230.447399</v>
      </c>
      <c r="F2165">
        <v>2.01939431523392</v>
      </c>
      <c r="G2165" t="s">
        <v>462</v>
      </c>
    </row>
    <row r="2166" spans="1:7" x14ac:dyDescent="0.3">
      <c r="A2166">
        <v>2164</v>
      </c>
      <c r="B2166">
        <v>2024</v>
      </c>
      <c r="C2166">
        <v>12</v>
      </c>
      <c r="D2166" t="s">
        <v>468</v>
      </c>
      <c r="E2166" s="1">
        <v>2269416535.0559802</v>
      </c>
      <c r="F2166">
        <v>18.991416529823599</v>
      </c>
      <c r="G2166" t="s">
        <v>462</v>
      </c>
    </row>
    <row r="2167" spans="1:7" x14ac:dyDescent="0.3">
      <c r="A2167">
        <v>2165</v>
      </c>
      <c r="B2167">
        <v>2024</v>
      </c>
      <c r="C2167">
        <v>12</v>
      </c>
      <c r="D2167" t="s">
        <v>469</v>
      </c>
      <c r="E2167" s="1">
        <v>8215352275.2908001</v>
      </c>
      <c r="F2167">
        <v>1.4511496469402401</v>
      </c>
      <c r="G2167" t="s">
        <v>462</v>
      </c>
    </row>
    <row r="2168" spans="1:7" x14ac:dyDescent="0.3">
      <c r="A2168">
        <v>2166</v>
      </c>
      <c r="B2168">
        <v>2024</v>
      </c>
      <c r="C2168">
        <v>12</v>
      </c>
      <c r="D2168" t="s">
        <v>470</v>
      </c>
      <c r="E2168" s="1">
        <v>1891682421.3991001</v>
      </c>
      <c r="F2168">
        <v>29.700017182046999</v>
      </c>
      <c r="G2168" t="s">
        <v>462</v>
      </c>
    </row>
    <row r="2169" spans="1:7" x14ac:dyDescent="0.3">
      <c r="A2169">
        <v>2167</v>
      </c>
      <c r="B2169">
        <v>2024</v>
      </c>
      <c r="C2169">
        <v>12</v>
      </c>
      <c r="D2169" t="s">
        <v>471</v>
      </c>
      <c r="E2169" s="1">
        <v>1274623984.5311</v>
      </c>
      <c r="F2169">
        <v>22.338748949359498</v>
      </c>
      <c r="G2169" t="s">
        <v>462</v>
      </c>
    </row>
    <row r="2170" spans="1:7" x14ac:dyDescent="0.3">
      <c r="A2170">
        <v>2168</v>
      </c>
      <c r="B2170">
        <v>2024</v>
      </c>
      <c r="C2170">
        <v>12</v>
      </c>
      <c r="D2170" t="s">
        <v>472</v>
      </c>
      <c r="E2170" s="1">
        <v>1292373019.9695799</v>
      </c>
      <c r="F2170">
        <v>36.800012215583301</v>
      </c>
      <c r="G2170" t="s">
        <v>462</v>
      </c>
    </row>
    <row r="2171" spans="1:7" x14ac:dyDescent="0.3">
      <c r="A2171">
        <v>2169</v>
      </c>
      <c r="B2171">
        <v>2024</v>
      </c>
      <c r="C2171">
        <v>12</v>
      </c>
      <c r="D2171" t="s">
        <v>473</v>
      </c>
      <c r="E2171" s="1">
        <v>519932261.79277802</v>
      </c>
      <c r="F2171">
        <v>23.322591054389999</v>
      </c>
      <c r="G2171" t="s">
        <v>462</v>
      </c>
    </row>
    <row r="2172" spans="1:7" x14ac:dyDescent="0.3">
      <c r="A2172">
        <v>2170</v>
      </c>
      <c r="B2172">
        <v>2024</v>
      </c>
      <c r="C2172">
        <v>12</v>
      </c>
      <c r="D2172" t="s">
        <v>474</v>
      </c>
      <c r="E2172" s="1">
        <v>676923699.23607099</v>
      </c>
      <c r="F2172">
        <v>28.095357633920099</v>
      </c>
      <c r="G2172" t="s">
        <v>462</v>
      </c>
    </row>
    <row r="2173" spans="1:7" x14ac:dyDescent="0.3">
      <c r="A2173">
        <v>2171</v>
      </c>
      <c r="B2173">
        <v>2024</v>
      </c>
      <c r="C2173">
        <v>12</v>
      </c>
      <c r="D2173" t="s">
        <v>475</v>
      </c>
      <c r="E2173" s="1">
        <v>18040480032.521301</v>
      </c>
      <c r="F2173">
        <v>17.888049123067098</v>
      </c>
      <c r="G2173" t="s">
        <v>462</v>
      </c>
    </row>
    <row r="2174" spans="1:7" x14ac:dyDescent="0.3">
      <c r="A2174">
        <v>2172</v>
      </c>
      <c r="B2174">
        <v>2024</v>
      </c>
      <c r="C2174">
        <v>12</v>
      </c>
      <c r="D2174" t="s">
        <v>476</v>
      </c>
      <c r="E2174" s="1">
        <v>18521642702.305599</v>
      </c>
      <c r="F2174">
        <v>7.6521987225623098</v>
      </c>
      <c r="G2174" t="s">
        <v>462</v>
      </c>
    </row>
    <row r="2175" spans="1:7" x14ac:dyDescent="0.3">
      <c r="A2175">
        <v>2173</v>
      </c>
      <c r="B2175">
        <v>2024</v>
      </c>
      <c r="C2175">
        <v>12</v>
      </c>
      <c r="D2175" t="s">
        <v>477</v>
      </c>
      <c r="E2175" s="1">
        <v>2249615854.0671401</v>
      </c>
      <c r="F2175">
        <v>44.819866669142201</v>
      </c>
      <c r="G2175" t="s">
        <v>462</v>
      </c>
    </row>
    <row r="2176" spans="1:7" x14ac:dyDescent="0.3">
      <c r="A2176">
        <v>2174</v>
      </c>
      <c r="B2176">
        <v>2024</v>
      </c>
      <c r="C2176">
        <v>12</v>
      </c>
      <c r="D2176" t="s">
        <v>479</v>
      </c>
      <c r="E2176" s="1">
        <v>1243396803.7176001</v>
      </c>
      <c r="F2176">
        <v>42.093070768254101</v>
      </c>
      <c r="G2176" t="s">
        <v>462</v>
      </c>
    </row>
    <row r="2177" spans="1:7" x14ac:dyDescent="0.3">
      <c r="A2177">
        <v>2175</v>
      </c>
      <c r="B2177">
        <v>2024</v>
      </c>
      <c r="C2177">
        <v>12</v>
      </c>
      <c r="D2177" t="s">
        <v>480</v>
      </c>
      <c r="E2177" s="1">
        <v>451818671.09306198</v>
      </c>
      <c r="F2177">
        <v>42.5622184530921</v>
      </c>
      <c r="G2177" t="s">
        <v>462</v>
      </c>
    </row>
    <row r="2178" spans="1:7" x14ac:dyDescent="0.3">
      <c r="A2178">
        <v>2176</v>
      </c>
      <c r="B2178">
        <v>2024</v>
      </c>
      <c r="C2178">
        <v>12</v>
      </c>
      <c r="D2178" t="s">
        <v>482</v>
      </c>
      <c r="E2178" s="1">
        <v>269695495.99606502</v>
      </c>
      <c r="F2178">
        <v>55.956978246277401</v>
      </c>
      <c r="G2178" t="s">
        <v>462</v>
      </c>
    </row>
    <row r="2179" spans="1:7" x14ac:dyDescent="0.3">
      <c r="A2179">
        <v>2177</v>
      </c>
      <c r="B2179">
        <v>2024</v>
      </c>
      <c r="C2179">
        <v>12</v>
      </c>
      <c r="D2179" t="s">
        <v>484</v>
      </c>
      <c r="E2179" s="1">
        <v>29390706878.122398</v>
      </c>
      <c r="F2179">
        <v>3.8164661212292201</v>
      </c>
      <c r="G2179" t="s">
        <v>462</v>
      </c>
    </row>
    <row r="2180" spans="1:7" x14ac:dyDescent="0.3">
      <c r="A2180">
        <v>2178</v>
      </c>
      <c r="B2180">
        <v>2024</v>
      </c>
      <c r="C2180">
        <v>12</v>
      </c>
      <c r="D2180" t="s">
        <v>486</v>
      </c>
      <c r="E2180" s="1">
        <v>3019664936.98875</v>
      </c>
      <c r="F2180">
        <v>12.153621457972701</v>
      </c>
      <c r="G2180" t="s">
        <v>462</v>
      </c>
    </row>
    <row r="2181" spans="1:7" x14ac:dyDescent="0.3">
      <c r="A2181">
        <v>2179</v>
      </c>
      <c r="B2181">
        <v>2024</v>
      </c>
      <c r="C2181">
        <v>12</v>
      </c>
      <c r="D2181" t="s">
        <v>488</v>
      </c>
      <c r="E2181" s="1">
        <v>2351507817.33464</v>
      </c>
      <c r="F2181">
        <v>14.421095066527</v>
      </c>
      <c r="G2181" t="s">
        <v>462</v>
      </c>
    </row>
    <row r="2182" spans="1:7" x14ac:dyDescent="0.3">
      <c r="A2182">
        <v>2180</v>
      </c>
      <c r="B2182">
        <v>2024</v>
      </c>
      <c r="C2182">
        <v>12</v>
      </c>
      <c r="D2182" t="s">
        <v>490</v>
      </c>
      <c r="E2182" s="1">
        <v>1089984379.1817701</v>
      </c>
      <c r="F2182">
        <v>14.8287035054536</v>
      </c>
      <c r="G2182" t="s">
        <v>462</v>
      </c>
    </row>
    <row r="2183" spans="1:7" x14ac:dyDescent="0.3">
      <c r="A2183">
        <v>2181</v>
      </c>
      <c r="B2183">
        <v>2024</v>
      </c>
      <c r="C2183">
        <v>12</v>
      </c>
      <c r="D2183" t="s">
        <v>492</v>
      </c>
      <c r="E2183" s="1">
        <v>1251699218.10427</v>
      </c>
      <c r="F2183">
        <v>22.344993682693602</v>
      </c>
      <c r="G2183" t="s">
        <v>462</v>
      </c>
    </row>
    <row r="2184" spans="1:7" x14ac:dyDescent="0.3">
      <c r="A2184">
        <v>2182</v>
      </c>
      <c r="B2184">
        <v>2024</v>
      </c>
      <c r="C2184">
        <v>12</v>
      </c>
      <c r="D2184" t="s">
        <v>493</v>
      </c>
      <c r="E2184" s="1">
        <v>484114621.14210999</v>
      </c>
      <c r="F2184">
        <v>26.1998849923032</v>
      </c>
      <c r="G2184" t="s">
        <v>462</v>
      </c>
    </row>
    <row r="2185" spans="1:7" x14ac:dyDescent="0.3">
      <c r="A2185">
        <v>2183</v>
      </c>
      <c r="B2185">
        <v>2024</v>
      </c>
      <c r="C2185">
        <v>12</v>
      </c>
      <c r="D2185" t="s">
        <v>494</v>
      </c>
      <c r="E2185" s="1">
        <v>1644814688.40587</v>
      </c>
      <c r="F2185">
        <v>38.186941390569203</v>
      </c>
      <c r="G2185" t="s">
        <v>462</v>
      </c>
    </row>
  </sheetData>
  <autoFilter ref="A1:G1" xr:uid="{BAE8A0F3-3CBF-4D1D-A7EC-E9F1DB5B309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7ED1-27CC-4382-A61C-B2864D5C750C}">
  <dimension ref="F4:Q39"/>
  <sheetViews>
    <sheetView tabSelected="1" workbookViewId="0"/>
  </sheetViews>
  <sheetFormatPr defaultColWidth="8.88671875" defaultRowHeight="14.4" x14ac:dyDescent="0.3"/>
  <cols>
    <col min="1" max="1" width="6.21875" style="268" customWidth="1"/>
    <col min="2" max="2" width="4.6640625" style="268" customWidth="1"/>
    <col min="3" max="3" width="8.88671875" style="268" customWidth="1"/>
    <col min="4" max="8" width="8.88671875" style="268"/>
    <col min="9" max="9" width="10.44140625" style="268" customWidth="1"/>
    <col min="10" max="16384" width="8.88671875" style="268"/>
  </cols>
  <sheetData>
    <row r="4" spans="6:17" x14ac:dyDescent="0.3">
      <c r="F4" s="456" t="s">
        <v>670</v>
      </c>
      <c r="G4" s="456"/>
      <c r="H4" s="456"/>
      <c r="I4" s="456"/>
      <c r="J4" s="456"/>
      <c r="K4" s="456"/>
      <c r="L4" s="456"/>
      <c r="M4" s="456"/>
      <c r="N4" s="456"/>
      <c r="O4" s="456"/>
      <c r="P4" s="456"/>
      <c r="Q4" s="456"/>
    </row>
    <row r="5" spans="6:17" x14ac:dyDescent="0.3">
      <c r="F5" s="456"/>
      <c r="G5" s="456"/>
      <c r="H5" s="456"/>
      <c r="I5" s="456"/>
      <c r="J5" s="456"/>
      <c r="K5" s="456"/>
      <c r="L5" s="456"/>
      <c r="M5" s="456"/>
      <c r="N5" s="456"/>
      <c r="O5" s="456"/>
      <c r="P5" s="456"/>
      <c r="Q5" s="456"/>
    </row>
    <row r="6" spans="6:17" x14ac:dyDescent="0.3">
      <c r="F6" s="456"/>
      <c r="G6" s="456"/>
      <c r="H6" s="456"/>
      <c r="I6" s="456"/>
      <c r="J6" s="456"/>
      <c r="K6" s="456"/>
      <c r="L6" s="456"/>
      <c r="M6" s="456"/>
      <c r="N6" s="456"/>
      <c r="O6" s="456"/>
      <c r="P6" s="456"/>
      <c r="Q6" s="456"/>
    </row>
    <row r="7" spans="6:17" x14ac:dyDescent="0.3">
      <c r="F7" s="456"/>
      <c r="G7" s="456"/>
      <c r="H7" s="456"/>
      <c r="I7" s="456"/>
      <c r="J7" s="456"/>
      <c r="K7" s="456"/>
      <c r="L7" s="456"/>
      <c r="M7" s="456"/>
      <c r="N7" s="456"/>
      <c r="O7" s="456"/>
      <c r="P7" s="456"/>
      <c r="Q7" s="456"/>
    </row>
    <row r="9" spans="6:17" x14ac:dyDescent="0.3">
      <c r="J9" s="268" t="s">
        <v>702</v>
      </c>
      <c r="L9" s="446" t="s">
        <v>701</v>
      </c>
    </row>
    <row r="11" spans="6:17" x14ac:dyDescent="0.3">
      <c r="J11" s="457" t="s">
        <v>648</v>
      </c>
      <c r="K11" s="457"/>
      <c r="L11" s="457"/>
    </row>
    <row r="24" spans="10:12" x14ac:dyDescent="0.3">
      <c r="J24" s="457" t="s">
        <v>649</v>
      </c>
      <c r="K24" s="457"/>
      <c r="L24" s="457"/>
    </row>
    <row r="35" spans="8:14" ht="14.4" customHeight="1" x14ac:dyDescent="0.3">
      <c r="J35" s="454" t="s">
        <v>650</v>
      </c>
      <c r="K35" s="454"/>
      <c r="L35" s="454"/>
    </row>
    <row r="36" spans="8:14" x14ac:dyDescent="0.3">
      <c r="J36" s="269"/>
      <c r="K36" s="269"/>
      <c r="L36" s="269"/>
    </row>
    <row r="37" spans="8:14" ht="14.4" customHeight="1" x14ac:dyDescent="0.3">
      <c r="I37" s="454" t="s">
        <v>651</v>
      </c>
      <c r="J37" s="454"/>
      <c r="K37" s="454"/>
      <c r="L37" s="455" t="s">
        <v>652</v>
      </c>
      <c r="M37" s="455"/>
      <c r="N37" s="455"/>
    </row>
    <row r="38" spans="8:14" x14ac:dyDescent="0.3">
      <c r="H38" s="269"/>
      <c r="I38" s="454"/>
      <c r="J38" s="454"/>
      <c r="K38" s="454"/>
      <c r="L38" s="455"/>
      <c r="M38" s="455"/>
      <c r="N38" s="455"/>
    </row>
    <row r="39" spans="8:14" x14ac:dyDescent="0.3">
      <c r="H39" s="269"/>
      <c r="I39" s="454"/>
      <c r="J39" s="454"/>
      <c r="K39" s="454"/>
      <c r="L39" s="455"/>
      <c r="M39" s="455"/>
      <c r="N39" s="455"/>
    </row>
  </sheetData>
  <mergeCells count="6">
    <mergeCell ref="I37:K39"/>
    <mergeCell ref="L37:N39"/>
    <mergeCell ref="F4:Q7"/>
    <mergeCell ref="J11:L11"/>
    <mergeCell ref="J24:L24"/>
    <mergeCell ref="J35:L35"/>
  </mergeCells>
  <pageMargins left="0.7" right="0.7" top="0.75" bottom="0.75" header="0.3" footer="0.3"/>
  <pageSetup orientation="portrait" r:id="rId1"/>
  <headerFooter>
    <oddHeader xml:space="preserve">&amp;CKenya Water Accounts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563-AFBB-4968-861A-8B3649BB99DC}">
  <dimension ref="B1:C18"/>
  <sheetViews>
    <sheetView workbookViewId="0"/>
  </sheetViews>
  <sheetFormatPr defaultColWidth="8.77734375" defaultRowHeight="14.4" x14ac:dyDescent="0.3"/>
  <cols>
    <col min="1" max="1" width="4.77734375" style="158" customWidth="1"/>
    <col min="2" max="2" width="21.77734375" style="158" customWidth="1"/>
    <col min="3" max="3" width="84.33203125" style="158" customWidth="1"/>
    <col min="4" max="16384" width="8.77734375" style="158"/>
  </cols>
  <sheetData>
    <row r="1" spans="2:3" ht="15" thickBot="1" x14ac:dyDescent="0.35"/>
    <row r="2" spans="2:3" ht="15" thickBot="1" x14ac:dyDescent="0.35">
      <c r="B2" s="159" t="s">
        <v>371</v>
      </c>
      <c r="C2" s="160"/>
    </row>
    <row r="3" spans="2:3" ht="15" thickBot="1" x14ac:dyDescent="0.35">
      <c r="B3" s="161" t="s">
        <v>372</v>
      </c>
      <c r="C3" s="161" t="s">
        <v>373</v>
      </c>
    </row>
    <row r="4" spans="2:3" ht="15" thickBot="1" x14ac:dyDescent="0.35">
      <c r="B4" s="172" t="s">
        <v>391</v>
      </c>
      <c r="C4" s="172" t="s">
        <v>392</v>
      </c>
    </row>
    <row r="5" spans="2:3" ht="15" thickBot="1" x14ac:dyDescent="0.35">
      <c r="B5" s="162" t="s">
        <v>374</v>
      </c>
      <c r="C5" s="162" t="s">
        <v>393</v>
      </c>
    </row>
    <row r="6" spans="2:3" ht="15" thickBot="1" x14ac:dyDescent="0.35">
      <c r="B6" s="163" t="s">
        <v>375</v>
      </c>
      <c r="C6" s="163" t="s">
        <v>394</v>
      </c>
    </row>
    <row r="7" spans="2:3" ht="15" thickBot="1" x14ac:dyDescent="0.35">
      <c r="B7" s="164" t="s">
        <v>376</v>
      </c>
      <c r="C7" s="165" t="s">
        <v>377</v>
      </c>
    </row>
    <row r="8" spans="2:3" ht="15" thickBot="1" x14ac:dyDescent="0.35">
      <c r="B8" s="166" t="s">
        <v>378</v>
      </c>
      <c r="C8" s="166" t="s">
        <v>379</v>
      </c>
    </row>
    <row r="9" spans="2:3" ht="15" thickBot="1" x14ac:dyDescent="0.35"/>
    <row r="10" spans="2:3" ht="15" thickBot="1" x14ac:dyDescent="0.35">
      <c r="B10" s="159" t="s">
        <v>380</v>
      </c>
      <c r="C10" s="160"/>
    </row>
    <row r="11" spans="2:3" ht="15" thickBot="1" x14ac:dyDescent="0.35">
      <c r="B11" s="161" t="s">
        <v>381</v>
      </c>
      <c r="C11" s="161" t="s">
        <v>382</v>
      </c>
    </row>
    <row r="12" spans="2:3" ht="15" thickBot="1" x14ac:dyDescent="0.35">
      <c r="B12" s="167" t="s">
        <v>383</v>
      </c>
      <c r="C12" s="167" t="s">
        <v>384</v>
      </c>
    </row>
    <row r="13" spans="2:3" ht="15" thickBot="1" x14ac:dyDescent="0.35">
      <c r="B13" s="168" t="s">
        <v>385</v>
      </c>
      <c r="C13" s="168" t="s">
        <v>386</v>
      </c>
    </row>
    <row r="14" spans="2:3" ht="15" thickBot="1" x14ac:dyDescent="0.35"/>
    <row r="15" spans="2:3" ht="15" thickBot="1" x14ac:dyDescent="0.35">
      <c r="B15" s="159" t="s">
        <v>387</v>
      </c>
      <c r="C15" s="160"/>
    </row>
    <row r="16" spans="2:3" ht="15" thickBot="1" x14ac:dyDescent="0.35">
      <c r="B16" s="169" t="s">
        <v>388</v>
      </c>
      <c r="C16" s="161" t="s">
        <v>386</v>
      </c>
    </row>
    <row r="17" spans="2:3" ht="15" thickBot="1" x14ac:dyDescent="0.35">
      <c r="B17" s="170" t="s">
        <v>389</v>
      </c>
      <c r="C17" s="167" t="s">
        <v>384</v>
      </c>
    </row>
    <row r="18" spans="2:3" ht="15" thickBot="1" x14ac:dyDescent="0.35">
      <c r="B18" s="171" t="s">
        <v>390</v>
      </c>
      <c r="C18" s="161" t="s">
        <v>656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03998-FAAD-4DFE-9848-359DCF3E5A66}">
  <dimension ref="B3:M24"/>
  <sheetViews>
    <sheetView workbookViewId="0"/>
  </sheetViews>
  <sheetFormatPr defaultRowHeight="14.4" x14ac:dyDescent="0.3"/>
  <cols>
    <col min="2" max="2" width="25.21875" customWidth="1"/>
    <col min="13" max="13" width="36.44140625" customWidth="1"/>
  </cols>
  <sheetData>
    <row r="3" spans="2:13" x14ac:dyDescent="0.3">
      <c r="B3" s="53" t="s">
        <v>633</v>
      </c>
    </row>
    <row r="4" spans="2:13" s="265" customFormat="1" x14ac:dyDescent="0.3">
      <c r="B4" s="266" t="s">
        <v>635</v>
      </c>
    </row>
    <row r="5" spans="2:13" ht="42.6" customHeight="1" x14ac:dyDescent="0.3">
      <c r="B5">
        <v>1</v>
      </c>
      <c r="C5" s="458" t="s">
        <v>642</v>
      </c>
      <c r="D5" s="458"/>
      <c r="E5" s="458"/>
      <c r="F5" s="458"/>
      <c r="G5" s="458"/>
      <c r="H5" s="458"/>
      <c r="I5" s="458"/>
      <c r="J5" s="458"/>
      <c r="K5" s="458"/>
      <c r="L5" s="458"/>
      <c r="M5" s="458"/>
    </row>
    <row r="6" spans="2:13" x14ac:dyDescent="0.3">
      <c r="B6">
        <v>2</v>
      </c>
      <c r="C6" t="s">
        <v>634</v>
      </c>
    </row>
    <row r="7" spans="2:13" x14ac:dyDescent="0.3">
      <c r="B7">
        <v>3</v>
      </c>
      <c r="C7" t="s">
        <v>636</v>
      </c>
    </row>
    <row r="10" spans="2:13" s="265" customFormat="1" x14ac:dyDescent="0.3">
      <c r="B10" s="266" t="s">
        <v>637</v>
      </c>
    </row>
    <row r="11" spans="2:13" x14ac:dyDescent="0.3">
      <c r="B11">
        <v>4</v>
      </c>
      <c r="C11" t="s">
        <v>638</v>
      </c>
    </row>
    <row r="12" spans="2:13" x14ac:dyDescent="0.3">
      <c r="B12">
        <v>5</v>
      </c>
      <c r="C12" t="s">
        <v>639</v>
      </c>
    </row>
    <row r="13" spans="2:13" x14ac:dyDescent="0.3">
      <c r="B13">
        <v>6</v>
      </c>
      <c r="C13" t="s">
        <v>643</v>
      </c>
    </row>
    <row r="14" spans="2:13" x14ac:dyDescent="0.3">
      <c r="C14" s="53"/>
    </row>
    <row r="15" spans="2:13" x14ac:dyDescent="0.3">
      <c r="C15" s="53"/>
    </row>
    <row r="16" spans="2:13" s="266" customFormat="1" x14ac:dyDescent="0.3">
      <c r="B16" s="266" t="s">
        <v>640</v>
      </c>
    </row>
    <row r="17" spans="2:13" s="53" customFormat="1" x14ac:dyDescent="0.3">
      <c r="B17">
        <v>7</v>
      </c>
      <c r="C17" t="s">
        <v>644</v>
      </c>
    </row>
    <row r="18" spans="2:13" x14ac:dyDescent="0.3">
      <c r="B18">
        <v>8</v>
      </c>
      <c r="C18" t="s">
        <v>645</v>
      </c>
    </row>
    <row r="19" spans="2:13" x14ac:dyDescent="0.3">
      <c r="B19">
        <v>9</v>
      </c>
      <c r="C19" t="s">
        <v>646</v>
      </c>
    </row>
    <row r="20" spans="2:13" x14ac:dyDescent="0.3">
      <c r="B20">
        <v>10</v>
      </c>
      <c r="C20" t="s">
        <v>641</v>
      </c>
    </row>
    <row r="21" spans="2:13" x14ac:dyDescent="0.3">
      <c r="B21">
        <v>11</v>
      </c>
      <c r="C21" t="s">
        <v>647</v>
      </c>
    </row>
    <row r="23" spans="2:13" s="265" customFormat="1" x14ac:dyDescent="0.3">
      <c r="B23" s="266" t="s">
        <v>654</v>
      </c>
    </row>
    <row r="24" spans="2:13" ht="59.4" customHeight="1" x14ac:dyDescent="0.3">
      <c r="B24">
        <v>12</v>
      </c>
      <c r="C24" s="458" t="s">
        <v>673</v>
      </c>
      <c r="D24" s="458"/>
      <c r="E24" s="458"/>
      <c r="F24" s="458"/>
      <c r="G24" s="458"/>
      <c r="H24" s="458"/>
      <c r="I24" s="458"/>
      <c r="J24" s="458"/>
      <c r="K24" s="458"/>
      <c r="L24" s="458"/>
      <c r="M24" s="458"/>
    </row>
  </sheetData>
  <mergeCells count="2">
    <mergeCell ref="C5:M5"/>
    <mergeCell ref="C24:M2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F2ACA-66F9-4CD8-ADB8-DF23C42048F2}">
  <dimension ref="A1:AH26"/>
  <sheetViews>
    <sheetView workbookViewId="0"/>
  </sheetViews>
  <sheetFormatPr defaultColWidth="8.88671875" defaultRowHeight="11.4" x14ac:dyDescent="0.2"/>
  <cols>
    <col min="1" max="1" width="15.6640625" style="4" bestFit="1" customWidth="1"/>
    <col min="2" max="2" width="11.88671875" style="4" bestFit="1" customWidth="1"/>
    <col min="3" max="3" width="10.33203125" style="4" customWidth="1"/>
    <col min="4" max="5" width="12.21875" style="4" customWidth="1"/>
    <col min="6" max="6" width="9.6640625" style="4" bestFit="1" customWidth="1"/>
    <col min="7" max="7" width="15.5546875" style="4" customWidth="1"/>
    <col min="8" max="8" width="17.33203125" style="4" customWidth="1"/>
    <col min="9" max="9" width="8.88671875" style="4"/>
    <col min="10" max="10" width="9.6640625" style="4" bestFit="1" customWidth="1"/>
    <col min="11" max="11" width="15.88671875" style="4" customWidth="1"/>
    <col min="12" max="12" width="15.88671875" style="4" bestFit="1" customWidth="1"/>
    <col min="13" max="13" width="16.6640625" style="4" customWidth="1"/>
    <col min="14" max="14" width="8.88671875" style="4"/>
    <col min="15" max="15" width="9.6640625" style="4" customWidth="1"/>
    <col min="16" max="16" width="8.88671875" style="4"/>
    <col min="17" max="17" width="9.6640625" style="4" customWidth="1"/>
    <col min="18" max="22" width="10.21875" style="4" customWidth="1"/>
    <col min="23" max="23" width="8.88671875" style="4"/>
    <col min="24" max="24" width="17.109375" style="4" bestFit="1" customWidth="1"/>
    <col min="25" max="25" width="8.88671875" style="4"/>
    <col min="26" max="26" width="11" style="4" customWidth="1"/>
    <col min="27" max="27" width="13.88671875" style="4" customWidth="1"/>
    <col min="28" max="28" width="13.44140625" style="4" customWidth="1"/>
    <col min="29" max="29" width="13.21875" style="4" customWidth="1"/>
    <col min="30" max="30" width="26.77734375" style="4" customWidth="1"/>
    <col min="31" max="34" width="8.88671875" style="3"/>
    <col min="35" max="16384" width="8.88671875" style="4"/>
  </cols>
  <sheetData>
    <row r="1" spans="1:34" ht="18" thickBot="1" x14ac:dyDescent="0.35">
      <c r="A1" s="37">
        <v>2021</v>
      </c>
    </row>
    <row r="2" spans="1:34" s="16" customFormat="1" ht="48.6" thickBot="1" x14ac:dyDescent="0.35">
      <c r="A2" s="16" t="s">
        <v>39</v>
      </c>
      <c r="B2" s="17" t="s">
        <v>8</v>
      </c>
      <c r="C2" s="18" t="s">
        <v>22</v>
      </c>
      <c r="D2" s="18" t="s">
        <v>29</v>
      </c>
      <c r="E2" s="18" t="s">
        <v>90</v>
      </c>
      <c r="F2" s="18" t="s">
        <v>30</v>
      </c>
      <c r="G2" s="18" t="s">
        <v>21</v>
      </c>
      <c r="H2" s="18" t="s">
        <v>10</v>
      </c>
      <c r="I2" s="18" t="s">
        <v>40</v>
      </c>
      <c r="J2" s="19" t="s">
        <v>9</v>
      </c>
      <c r="K2" s="17" t="s">
        <v>14</v>
      </c>
      <c r="L2" s="18" t="s">
        <v>92</v>
      </c>
      <c r="M2" s="18" t="s">
        <v>11</v>
      </c>
      <c r="N2" s="19" t="s">
        <v>41</v>
      </c>
      <c r="O2" s="18" t="s">
        <v>70</v>
      </c>
      <c r="P2" s="18" t="s">
        <v>71</v>
      </c>
      <c r="Q2" s="18" t="s">
        <v>72</v>
      </c>
      <c r="R2" s="18" t="s">
        <v>73</v>
      </c>
      <c r="S2" s="18" t="s">
        <v>76</v>
      </c>
      <c r="T2" s="18" t="s">
        <v>78</v>
      </c>
      <c r="U2" s="18" t="s">
        <v>77</v>
      </c>
      <c r="V2" s="18" t="s">
        <v>79</v>
      </c>
      <c r="W2" s="18" t="s">
        <v>74</v>
      </c>
      <c r="X2" s="20" t="s">
        <v>75</v>
      </c>
      <c r="Y2" s="21" t="s">
        <v>37</v>
      </c>
      <c r="Z2" s="22" t="s">
        <v>25</v>
      </c>
      <c r="AA2" s="22" t="s">
        <v>34</v>
      </c>
      <c r="AB2" s="22" t="s">
        <v>91</v>
      </c>
      <c r="AC2" s="22" t="s">
        <v>35</v>
      </c>
      <c r="AD2" s="23" t="s">
        <v>36</v>
      </c>
      <c r="AE2" s="24"/>
      <c r="AF2" s="24"/>
      <c r="AG2" s="24"/>
      <c r="AH2" s="24"/>
    </row>
    <row r="3" spans="1:34" x14ac:dyDescent="0.2">
      <c r="A3" s="25" t="s">
        <v>0</v>
      </c>
      <c r="B3" s="7">
        <f>rainfall!C2</f>
        <v>354</v>
      </c>
      <c r="C3" s="8">
        <f>'Basin Data WS1'!B3</f>
        <v>66559</v>
      </c>
      <c r="D3" s="8">
        <f>B3*100*C3*10/1000000</f>
        <v>23561.885999999999</v>
      </c>
      <c r="E3" s="8">
        <f>rainfall!D2</f>
        <v>147</v>
      </c>
      <c r="F3" s="8">
        <f>C3*100*E3*10/1000000</f>
        <v>9784.1730000000007</v>
      </c>
      <c r="G3" s="8">
        <v>-156</v>
      </c>
      <c r="H3" s="8">
        <v>2943</v>
      </c>
      <c r="I3" s="8">
        <f>H3*0.2</f>
        <v>588.6</v>
      </c>
      <c r="J3" s="8">
        <f>D3-F3+G3-H3-I3</f>
        <v>10090.112999999998</v>
      </c>
      <c r="K3" s="26">
        <v>22</v>
      </c>
      <c r="L3" s="27">
        <v>181</v>
      </c>
      <c r="M3" s="27">
        <f>H3*'Basin Data WS1'!I15</f>
        <v>549</v>
      </c>
      <c r="N3" s="28">
        <f>SUM(L3+M3+J3)</f>
        <v>10820.112999999998</v>
      </c>
      <c r="O3" s="26">
        <f>'WRA 2021-2024'!C4</f>
        <v>2.8585007999999998</v>
      </c>
      <c r="P3" s="27">
        <f>'WRA 2021-2024'!D4</f>
        <v>24.864548400000004</v>
      </c>
      <c r="Q3" s="27">
        <f>'WRA 2021-2024'!C3</f>
        <v>9.6399648000000013</v>
      </c>
      <c r="R3" s="27">
        <f>'WRA 2021-2024'!D3</f>
        <v>19.008521999999999</v>
      </c>
      <c r="S3" s="27">
        <f>'WRA 2021-2024'!C5+'WRA 2021-2024'!C6+'WRA 2021-2024'!C7</f>
        <v>67.296869999999998</v>
      </c>
      <c r="T3" s="27">
        <f>'WRA 2021-2024'!D5+'WRA 2021-2024'!D6+'WRA 2021-2024'!D7</f>
        <v>6.1697015999999998</v>
      </c>
      <c r="U3" s="27">
        <f>'WRA 2021-2024'!C8</f>
        <v>13.2410484</v>
      </c>
      <c r="V3" s="27">
        <f>'WRA 2021-2024'!D8</f>
        <v>7.8946199999999997</v>
      </c>
      <c r="W3" s="27"/>
      <c r="X3" s="28">
        <f>SUM(O3+Q3+S3+U3)</f>
        <v>93.036383999999998</v>
      </c>
      <c r="Y3" s="29">
        <f>N3-X3</f>
        <v>10727.076615999998</v>
      </c>
      <c r="Z3" s="3">
        <f>'Basin Data WS1'!B28</f>
        <v>104</v>
      </c>
      <c r="AA3" s="3">
        <f>'Basin Data WS1'!B29</f>
        <v>156</v>
      </c>
      <c r="AB3" s="3">
        <v>0</v>
      </c>
      <c r="AC3" s="3">
        <f>'Basin Data WS1'!B30</f>
        <v>2210</v>
      </c>
      <c r="AD3" s="30"/>
    </row>
    <row r="4" spans="1:34" x14ac:dyDescent="0.2">
      <c r="A4" s="31" t="s">
        <v>1</v>
      </c>
      <c r="B4" s="10">
        <f>rainfall!C3</f>
        <v>201</v>
      </c>
      <c r="C4" s="11">
        <f>'Basin Data WS1'!C3</f>
        <v>210000</v>
      </c>
      <c r="D4" s="11">
        <f t="shared" ref="D4:D8" si="0">B4*100*C4*10/1000000</f>
        <v>42210</v>
      </c>
      <c r="E4" s="11">
        <f>rainfall!D3</f>
        <v>74</v>
      </c>
      <c r="F4" s="11">
        <f t="shared" ref="F4:F8" si="1">C4*100*E4*10/1000000</f>
        <v>15540</v>
      </c>
      <c r="G4" s="11">
        <v>-168</v>
      </c>
      <c r="H4" s="11">
        <v>3241</v>
      </c>
      <c r="I4" s="11">
        <f t="shared" ref="I4:I7" si="2">H4*0.2</f>
        <v>648.20000000000005</v>
      </c>
      <c r="J4" s="11">
        <f t="shared" ref="J4:J8" si="3">D4-F4+G4-H4-I4</f>
        <v>22612.799999999999</v>
      </c>
      <c r="K4" s="29">
        <v>0</v>
      </c>
      <c r="L4" s="3">
        <v>0</v>
      </c>
      <c r="M4" s="3">
        <f>'Basin Data WS1'!C15</f>
        <v>449</v>
      </c>
      <c r="N4" s="30">
        <f t="shared" ref="N4:N8" si="4">SUM(L4+M4+J4)</f>
        <v>23061.8</v>
      </c>
      <c r="O4" s="29">
        <f>'WRA 2021-2024'!M4</f>
        <v>11.1465864</v>
      </c>
      <c r="P4" s="3">
        <f>'WRA 2021-2024'!N4</f>
        <v>1.8552312</v>
      </c>
      <c r="Q4" s="3">
        <f>'WRA 2021-2024'!M3</f>
        <v>5.881392</v>
      </c>
      <c r="R4" s="3">
        <f>'WRA 2021-2024'!N3</f>
        <v>0.455148</v>
      </c>
      <c r="S4" s="3">
        <f>'WRA 2021-2024'!M5+'WRA 2021-2024'!M6+'WRA 2021-2024'!M7</f>
        <v>30.7419984</v>
      </c>
      <c r="T4" s="3">
        <f>'WRA 2021-2024'!N5+'WRA 2021-2024'!N6+'WRA 2021-2024'!N7</f>
        <v>7.2756359999999995</v>
      </c>
      <c r="U4" s="3">
        <f>'WRA 2021-2024'!M8</f>
        <v>1.1078243999999999</v>
      </c>
      <c r="V4" s="3">
        <f>'WRA 2021-2024'!N8</f>
        <v>0.17748</v>
      </c>
      <c r="W4" s="3"/>
      <c r="X4" s="30">
        <f t="shared" ref="X4:X8" si="5">SUM(O4+Q4+S4+U4)</f>
        <v>48.8778012</v>
      </c>
      <c r="Y4" s="29">
        <f t="shared" ref="Y4:Y8" si="6">N4-X4</f>
        <v>23012.922198799999</v>
      </c>
      <c r="Z4" s="3">
        <v>34</v>
      </c>
      <c r="AA4" s="3">
        <f>Y4-Z4</f>
        <v>22978.922198799999</v>
      </c>
      <c r="AB4" s="3">
        <v>0</v>
      </c>
      <c r="AC4" s="3">
        <v>0</v>
      </c>
      <c r="AD4" s="30"/>
    </row>
    <row r="5" spans="1:34" x14ac:dyDescent="0.2">
      <c r="A5" s="31" t="s">
        <v>2</v>
      </c>
      <c r="B5" s="10">
        <f>rainfall!C4</f>
        <v>852</v>
      </c>
      <c r="C5" s="11">
        <f>'Basin Data WS1'!D3</f>
        <v>22507</v>
      </c>
      <c r="D5" s="11">
        <f t="shared" si="0"/>
        <v>19175.964</v>
      </c>
      <c r="E5" s="11">
        <f>rainfall!D4</f>
        <v>380</v>
      </c>
      <c r="F5" s="11">
        <f t="shared" si="1"/>
        <v>8552.66</v>
      </c>
      <c r="G5" s="11">
        <v>-792</v>
      </c>
      <c r="H5" s="11">
        <v>1508</v>
      </c>
      <c r="I5" s="11">
        <f t="shared" si="2"/>
        <v>301.60000000000002</v>
      </c>
      <c r="J5" s="11">
        <f t="shared" si="3"/>
        <v>8021.7039999999997</v>
      </c>
      <c r="K5" s="29">
        <v>32</v>
      </c>
      <c r="L5" s="3">
        <v>0</v>
      </c>
      <c r="M5" s="3">
        <f>'Basin Data WS1'!D15</f>
        <v>216</v>
      </c>
      <c r="N5" s="30">
        <f t="shared" si="4"/>
        <v>8237.7039999999997</v>
      </c>
      <c r="O5" s="29">
        <f>'WRA 2021-2024'!G4</f>
        <v>1.8635183999999998</v>
      </c>
      <c r="P5" s="3">
        <f>'WRA 2021-2024'!H4</f>
        <v>5.201568</v>
      </c>
      <c r="Q5" s="3">
        <f>'WRA 2021-2024'!G3</f>
        <v>11.7111204</v>
      </c>
      <c r="R5" s="3">
        <f>'WRA 2021-2024'!H3</f>
        <v>0.31409999999999999</v>
      </c>
      <c r="S5" s="3">
        <f>'WRA 2021-2024'!G5+'WRA 2021-2024'!G6+'WRA 2021-2024'!G7</f>
        <v>3.782394</v>
      </c>
      <c r="T5" s="3">
        <f>'WRA 2021-2024'!H5+'WRA 2021-2024'!H6+'WRA 2021-2024'!H7</f>
        <v>0.157356</v>
      </c>
      <c r="U5" s="3">
        <f>'WRA 2021-2024'!G8</f>
        <v>18.099720000000001</v>
      </c>
      <c r="V5" s="3">
        <f>'WRA 2021-2024'!H8</f>
        <v>5.9400000000000001E-2</v>
      </c>
      <c r="W5" s="3"/>
      <c r="X5" s="30">
        <f t="shared" si="5"/>
        <v>35.456752800000004</v>
      </c>
      <c r="Y5" s="29">
        <f t="shared" si="6"/>
        <v>8202.247247199999</v>
      </c>
      <c r="Z5" s="3">
        <f>Y5-AA5</f>
        <v>7818.247247199999</v>
      </c>
      <c r="AA5" s="3">
        <f>'Basin Data WS1'!D29</f>
        <v>384</v>
      </c>
      <c r="AB5" s="3">
        <v>0</v>
      </c>
      <c r="AC5" s="3">
        <v>0</v>
      </c>
      <c r="AD5" s="30"/>
    </row>
    <row r="6" spans="1:34" x14ac:dyDescent="0.2">
      <c r="A6" s="31" t="s">
        <v>3</v>
      </c>
      <c r="B6" s="10">
        <f>rainfall!C5</f>
        <v>763</v>
      </c>
      <c r="C6" s="11">
        <f>'Basin Data WS1'!E3</f>
        <v>26906</v>
      </c>
      <c r="D6" s="11">
        <f t="shared" si="0"/>
        <v>20529.277999999998</v>
      </c>
      <c r="E6" s="11">
        <f>rainfall!D5</f>
        <v>407</v>
      </c>
      <c r="F6" s="11">
        <f t="shared" si="1"/>
        <v>10950.742</v>
      </c>
      <c r="G6" s="11">
        <v>-316</v>
      </c>
      <c r="H6" s="11">
        <v>2095</v>
      </c>
      <c r="I6" s="11">
        <f t="shared" si="2"/>
        <v>419</v>
      </c>
      <c r="J6" s="11">
        <f t="shared" si="3"/>
        <v>6748.5359999999982</v>
      </c>
      <c r="K6" s="29">
        <v>1</v>
      </c>
      <c r="L6" s="3"/>
      <c r="M6" s="3">
        <f>'Basin Data WS1'!E15</f>
        <v>292</v>
      </c>
      <c r="N6" s="30">
        <f t="shared" si="4"/>
        <v>7040.5359999999982</v>
      </c>
      <c r="O6" s="29">
        <f>'WRA 2021-2024'!I4</f>
        <v>2.1438899999999999</v>
      </c>
      <c r="P6" s="3">
        <f>'WRA 2021-2024'!J4</f>
        <v>1.5488207999999999</v>
      </c>
      <c r="Q6" s="3">
        <f>'WRA 2021-2024'!I3</f>
        <v>34.928604</v>
      </c>
      <c r="R6" s="3">
        <f>'WRA 2021-2024'!J3</f>
        <v>4.5752399999999999E-2</v>
      </c>
      <c r="S6" s="3">
        <f>'WRA 2021-2024'!I6+'WRA 2021-2024'!I5+'WRA 2021-2024'!I7</f>
        <v>3.2785595999999999</v>
      </c>
      <c r="T6" s="3">
        <f>'WRA 2021-2024'!J6+'WRA 2021-2024'!J5+'WRA 2021-2024'!J7</f>
        <v>0.21063600000000002</v>
      </c>
      <c r="U6" s="3">
        <f>'WRA 2021-2024'!I8</f>
        <v>7.3758131999999996</v>
      </c>
      <c r="V6" s="3">
        <f>'WRA 2021-2024'!J8</f>
        <v>9.8280000000000006E-2</v>
      </c>
      <c r="W6" s="3"/>
      <c r="X6" s="30">
        <f t="shared" si="5"/>
        <v>47.726866799999996</v>
      </c>
      <c r="Y6" s="29">
        <f t="shared" si="6"/>
        <v>6992.8091331999985</v>
      </c>
      <c r="Z6" s="3">
        <f>Y6-AA6</f>
        <v>563.80913319999854</v>
      </c>
      <c r="AA6" s="3">
        <f>'Basin Data WS1'!E31</f>
        <v>6429</v>
      </c>
      <c r="AB6" s="3">
        <v>0</v>
      </c>
      <c r="AC6" s="3">
        <v>0</v>
      </c>
      <c r="AD6" s="30"/>
    </row>
    <row r="7" spans="1:34" x14ac:dyDescent="0.2">
      <c r="A7" s="25" t="s">
        <v>5</v>
      </c>
      <c r="B7" s="10">
        <f>rainfall!C6</f>
        <v>253</v>
      </c>
      <c r="C7" s="11">
        <f>'Basin Data WS1'!G3</f>
        <v>131423</v>
      </c>
      <c r="D7" s="11">
        <f t="shared" si="0"/>
        <v>33250.019</v>
      </c>
      <c r="E7" s="11">
        <f>rainfall!D6</f>
        <v>160</v>
      </c>
      <c r="F7" s="11">
        <f t="shared" si="1"/>
        <v>21027.68</v>
      </c>
      <c r="G7" s="11">
        <v>-251</v>
      </c>
      <c r="H7" s="11">
        <v>3168</v>
      </c>
      <c r="I7" s="11">
        <f t="shared" si="2"/>
        <v>633.6</v>
      </c>
      <c r="J7" s="11">
        <f t="shared" si="3"/>
        <v>8169.7389999999996</v>
      </c>
      <c r="K7" s="29">
        <v>1659</v>
      </c>
      <c r="L7" s="3">
        <v>0</v>
      </c>
      <c r="M7" s="3">
        <f>'Basin Data WS1'!G15</f>
        <v>398</v>
      </c>
      <c r="N7" s="30">
        <f t="shared" si="4"/>
        <v>8567.7389999999996</v>
      </c>
      <c r="O7" s="29">
        <f>'WRA 2021-2024'!K4</f>
        <v>8.5153535999999992</v>
      </c>
      <c r="P7" s="3">
        <f>'WRA 2021-2024'!L4</f>
        <v>7.1315244</v>
      </c>
      <c r="Q7" s="3">
        <f>'WRA 2021-2024'!K3</f>
        <v>5.2134912</v>
      </c>
      <c r="R7" s="3">
        <f>'WRA 2021-2024'!L3</f>
        <v>22.994373600000003</v>
      </c>
      <c r="S7" s="3">
        <f>'WRA 2021-2024'!K5+'WRA 2021-2024'!K6+'WRA 2021-2024'!K7</f>
        <v>58.157467199999992</v>
      </c>
      <c r="T7" s="3">
        <f>'WRA 2021-2024'!L5+'WRA 2021-2024'!L6+'WRA 2021-2024'!L7</f>
        <v>63.885715200000007</v>
      </c>
      <c r="U7" s="3">
        <f>'WRA 2021-2024'!K8</f>
        <v>6.2696519999999998</v>
      </c>
      <c r="V7" s="3">
        <f>'WRA 2021-2024'!L8</f>
        <v>0.99141120000000005</v>
      </c>
      <c r="W7" s="3"/>
      <c r="X7" s="30">
        <f t="shared" si="5"/>
        <v>78.155963999999983</v>
      </c>
      <c r="Y7" s="29">
        <f t="shared" si="6"/>
        <v>8489.583036</v>
      </c>
      <c r="Z7" s="3">
        <f>Y7-AA7</f>
        <v>8059.583036</v>
      </c>
      <c r="AA7" s="3">
        <f>'Basin Data WS1'!G29</f>
        <v>430</v>
      </c>
      <c r="AB7" s="3">
        <f>'Basin Data WS1'!G36</f>
        <v>15469</v>
      </c>
      <c r="AC7" s="3">
        <v>0</v>
      </c>
      <c r="AD7" s="30"/>
    </row>
    <row r="8" spans="1:34" ht="12" thickBot="1" x14ac:dyDescent="0.25">
      <c r="A8" s="25" t="s">
        <v>4</v>
      </c>
      <c r="B8" s="13">
        <f>rainfall!C7</f>
        <v>293</v>
      </c>
      <c r="C8" s="14">
        <f>'Basin Data WS1'!F3</f>
        <v>126208</v>
      </c>
      <c r="D8" s="14">
        <f t="shared" si="0"/>
        <v>36978.944000000003</v>
      </c>
      <c r="E8" s="14">
        <f>rainfall!D7</f>
        <v>118</v>
      </c>
      <c r="F8" s="14">
        <f t="shared" si="1"/>
        <v>14892.544</v>
      </c>
      <c r="G8" s="14">
        <v>-251</v>
      </c>
      <c r="H8" s="14">
        <v>4479</v>
      </c>
      <c r="I8" s="14">
        <f>H7*0.2</f>
        <v>633.6</v>
      </c>
      <c r="J8" s="14">
        <f t="shared" si="3"/>
        <v>16722.800000000003</v>
      </c>
      <c r="K8" s="32">
        <f>16+70+1560+123+20+16+585</f>
        <v>2390</v>
      </c>
      <c r="L8" s="5">
        <v>-181</v>
      </c>
      <c r="M8" s="5">
        <f>'Basin Data WS1'!F15</f>
        <v>693</v>
      </c>
      <c r="N8" s="33">
        <f t="shared" si="4"/>
        <v>17234.800000000003</v>
      </c>
      <c r="O8" s="32">
        <f>'WRA 2021-2024'!E4</f>
        <v>158.24904480000001</v>
      </c>
      <c r="P8" s="5">
        <f>'WRA 2021-2024'!F4</f>
        <v>2.2938299999999998</v>
      </c>
      <c r="Q8" s="5">
        <f>'WRA 2021-2024'!E3</f>
        <v>49.201884</v>
      </c>
      <c r="R8" s="5">
        <f>'WRA 2021-2024'!F3</f>
        <v>7.1999999999999998E-3</v>
      </c>
      <c r="S8" s="5">
        <f>'WRA 2021-2024'!E5+'WRA 2021-2024'!E6+'WRA 2021-2024'!E7</f>
        <v>134.2685448</v>
      </c>
      <c r="T8" s="5">
        <f>'WRA 2021-2024'!F5+'WRA 2021-2024'!F6+'WRA 2021-2024'!F7</f>
        <v>0.50362200000000001</v>
      </c>
      <c r="U8" s="5">
        <f>'WRA 2021-2024'!E8</f>
        <v>2.6370792000000001</v>
      </c>
      <c r="V8" s="5">
        <f>'WRA 2021-2024'!F8</f>
        <v>2.07E-2</v>
      </c>
      <c r="W8" s="5"/>
      <c r="X8" s="33">
        <f t="shared" si="5"/>
        <v>344.35655280000003</v>
      </c>
      <c r="Y8" s="32">
        <f t="shared" si="6"/>
        <v>16890.443447200003</v>
      </c>
      <c r="Z8" s="5"/>
      <c r="AA8" s="5"/>
      <c r="AB8" s="5"/>
      <c r="AC8" s="5"/>
      <c r="AD8" s="33"/>
    </row>
    <row r="10" spans="1:34" ht="18" thickBot="1" x14ac:dyDescent="0.35">
      <c r="A10" s="37">
        <v>2022</v>
      </c>
    </row>
    <row r="11" spans="1:34" ht="48.6" thickBot="1" x14ac:dyDescent="0.25">
      <c r="A11" s="16" t="s">
        <v>39</v>
      </c>
      <c r="B11" s="17" t="s">
        <v>8</v>
      </c>
      <c r="C11" s="18" t="s">
        <v>22</v>
      </c>
      <c r="D11" s="18" t="s">
        <v>29</v>
      </c>
      <c r="E11" s="18" t="s">
        <v>90</v>
      </c>
      <c r="F11" s="18" t="s">
        <v>30</v>
      </c>
      <c r="G11" s="18" t="s">
        <v>21</v>
      </c>
      <c r="H11" s="18" t="s">
        <v>10</v>
      </c>
      <c r="I11" s="18" t="s">
        <v>40</v>
      </c>
      <c r="J11" s="19" t="s">
        <v>9</v>
      </c>
      <c r="K11" s="17" t="s">
        <v>14</v>
      </c>
      <c r="L11" s="18" t="s">
        <v>92</v>
      </c>
      <c r="M11" s="18" t="s">
        <v>11</v>
      </c>
      <c r="N11" s="19" t="s">
        <v>41</v>
      </c>
      <c r="O11" s="18" t="s">
        <v>70</v>
      </c>
      <c r="P11" s="18" t="s">
        <v>71</v>
      </c>
      <c r="Q11" s="18" t="s">
        <v>72</v>
      </c>
      <c r="R11" s="18" t="s">
        <v>73</v>
      </c>
      <c r="S11" s="18" t="s">
        <v>76</v>
      </c>
      <c r="T11" s="18" t="s">
        <v>78</v>
      </c>
      <c r="U11" s="18" t="s">
        <v>77</v>
      </c>
      <c r="V11" s="18" t="s">
        <v>79</v>
      </c>
      <c r="W11" s="18" t="s">
        <v>74</v>
      </c>
      <c r="X11" s="20" t="s">
        <v>75</v>
      </c>
      <c r="Y11" s="21" t="s">
        <v>37</v>
      </c>
      <c r="Z11" s="22" t="s">
        <v>25</v>
      </c>
      <c r="AA11" s="22" t="s">
        <v>34</v>
      </c>
      <c r="AB11" s="22" t="s">
        <v>91</v>
      </c>
      <c r="AC11" s="22" t="s">
        <v>35</v>
      </c>
      <c r="AD11" s="23" t="s">
        <v>36</v>
      </c>
    </row>
    <row r="12" spans="1:34" x14ac:dyDescent="0.2">
      <c r="A12" s="25" t="s">
        <v>0</v>
      </c>
      <c r="B12" s="7">
        <f>rainfall!C8</f>
        <v>364</v>
      </c>
      <c r="C12" s="8">
        <f>C3</f>
        <v>66559</v>
      </c>
      <c r="D12" s="8">
        <f>B12*100*C12*10/1000000</f>
        <v>24227.475999999999</v>
      </c>
      <c r="E12" s="8">
        <f>rainfall!D8</f>
        <v>110</v>
      </c>
      <c r="F12" s="8">
        <f>C12*100*E12*10/1000000</f>
        <v>7321.49</v>
      </c>
      <c r="G12" s="8">
        <v>-156</v>
      </c>
      <c r="H12" s="8">
        <v>2943</v>
      </c>
      <c r="I12" s="8">
        <f>H12*0.2</f>
        <v>588.6</v>
      </c>
      <c r="J12" s="9">
        <f>D12-F12+G12-H12-I12</f>
        <v>13218.385999999997</v>
      </c>
      <c r="K12" s="26">
        <v>22</v>
      </c>
      <c r="L12" s="27">
        <v>181</v>
      </c>
      <c r="M12" s="27">
        <f>'Basin Data WS1'!B24</f>
        <v>971</v>
      </c>
      <c r="N12" s="27">
        <f>SUM(L12+M12+J12)</f>
        <v>14370.385999999997</v>
      </c>
      <c r="O12" s="26">
        <f>'WRA 2021-2024'!C17</f>
        <v>2.8753127999999997</v>
      </c>
      <c r="P12" s="27">
        <f>'WRA 2021-2024'!D17</f>
        <v>27.731678400000003</v>
      </c>
      <c r="Q12" s="27">
        <f>'WRA 2021-2024'!C16</f>
        <v>9.6399648000000013</v>
      </c>
      <c r="R12" s="27">
        <f>'WRA 2021-2024'!D16</f>
        <v>19.216691999999998</v>
      </c>
      <c r="S12" s="27">
        <f>'WRA 2021-2024'!C18+'WRA 2021-2024'!C19+'WRA 2021-2024'!C20</f>
        <v>67.870908</v>
      </c>
      <c r="T12" s="27">
        <f>'WRA 2021-2024'!D18+'WRA 2021-2024'!D19+'WRA 2021-2024'!D20</f>
        <v>6.6323015999999999</v>
      </c>
      <c r="U12" s="27">
        <f>'WRA 2021-2024'!C21</f>
        <v>13.305783600000002</v>
      </c>
      <c r="V12" s="27">
        <f>'WRA 2021-2024'!D21</f>
        <v>8.5271399999999993</v>
      </c>
      <c r="W12" s="27"/>
      <c r="X12" s="28">
        <f>SUM(O12+Q12+S12+U12)</f>
        <v>93.691969200000003</v>
      </c>
      <c r="Y12" s="29">
        <f>N12-X12</f>
        <v>14276.694030799998</v>
      </c>
      <c r="Z12" s="3">
        <f>'Basin Data WS1'!B37</f>
        <v>0</v>
      </c>
      <c r="AA12" s="3">
        <v>156</v>
      </c>
      <c r="AB12" s="3">
        <v>0</v>
      </c>
      <c r="AC12" s="3">
        <v>2210</v>
      </c>
      <c r="AD12" s="30"/>
    </row>
    <row r="13" spans="1:34" x14ac:dyDescent="0.2">
      <c r="A13" s="31" t="s">
        <v>1</v>
      </c>
      <c r="B13" s="10">
        <f>rainfall!C9</f>
        <v>215</v>
      </c>
      <c r="C13" s="11">
        <f t="shared" ref="C13:C17" si="7">C4</f>
        <v>210000</v>
      </c>
      <c r="D13" s="11">
        <f t="shared" ref="D13:D17" si="8">B13*100*C13*10/1000000</f>
        <v>45150</v>
      </c>
      <c r="E13" s="11">
        <f>rainfall!D9</f>
        <v>49</v>
      </c>
      <c r="F13" s="11">
        <f t="shared" ref="F13:F17" si="9">C13*100*E13*10/1000000</f>
        <v>10290</v>
      </c>
      <c r="G13" s="11">
        <v>-168</v>
      </c>
      <c r="H13" s="11">
        <v>3241</v>
      </c>
      <c r="I13" s="11">
        <f t="shared" ref="I13:I16" si="10">H13*0.2</f>
        <v>648.20000000000005</v>
      </c>
      <c r="J13" s="12">
        <f t="shared" ref="J13:J17" si="11">D13-F13+G13-H13-I13</f>
        <v>30802.799999999999</v>
      </c>
      <c r="K13" s="29">
        <v>0</v>
      </c>
      <c r="L13" s="3">
        <v>0</v>
      </c>
      <c r="M13" s="3">
        <f>'Basin Data WS1'!C24</f>
        <v>246</v>
      </c>
      <c r="N13" s="3">
        <f t="shared" ref="N13:N17" si="12">SUM(L13+M13+J13)</f>
        <v>31048.799999999999</v>
      </c>
      <c r="O13" s="29">
        <f>'WRA 2021-2024'!M17</f>
        <v>11.4265404</v>
      </c>
      <c r="P13" s="3">
        <f>'WRA 2021-2024'!N17</f>
        <v>2.1786732</v>
      </c>
      <c r="Q13" s="3">
        <f>'WRA 2021-2024'!M16</f>
        <v>5.881392</v>
      </c>
      <c r="R13" s="3">
        <f>'WRA 2021-2024'!N16</f>
        <v>0.45874799999999999</v>
      </c>
      <c r="S13" s="3">
        <f>'WRA 2021-2024'!M18+'WRA 2021-2024'!M19+'WRA 2021-2024'!M20</f>
        <v>31.121668799999998</v>
      </c>
      <c r="T13" s="3">
        <f>'WRA 2021-2024'!N18+'WRA 2021-2024'!N19+'WRA 2021-2024'!N20</f>
        <v>7.5549059999999999</v>
      </c>
      <c r="U13" s="3">
        <f>'WRA 2021-2024'!M21</f>
        <v>1.1468124000000002</v>
      </c>
      <c r="V13" s="3">
        <f>'WRA 2021-2024'!N21</f>
        <v>0.17748</v>
      </c>
      <c r="W13" s="3"/>
      <c r="X13" s="30">
        <f t="shared" ref="X13:X17" si="13">SUM(O13+Q13+S13+U13)</f>
        <v>49.576413599999995</v>
      </c>
      <c r="Y13" s="29">
        <f t="shared" ref="Y13:Y17" si="14">N13-X13</f>
        <v>30999.223586399999</v>
      </c>
      <c r="Z13" s="3">
        <v>34</v>
      </c>
      <c r="AA13" s="3">
        <f>Y13-Z13</f>
        <v>30965.223586399999</v>
      </c>
      <c r="AB13" s="3">
        <v>0</v>
      </c>
      <c r="AC13" s="3">
        <v>0</v>
      </c>
      <c r="AD13" s="30"/>
    </row>
    <row r="14" spans="1:34" x14ac:dyDescent="0.2">
      <c r="A14" s="31" t="s">
        <v>2</v>
      </c>
      <c r="B14" s="10">
        <f>rainfall!C10</f>
        <v>763</v>
      </c>
      <c r="C14" s="11">
        <f t="shared" si="7"/>
        <v>22507</v>
      </c>
      <c r="D14" s="11">
        <f t="shared" si="8"/>
        <v>17172.841</v>
      </c>
      <c r="E14" s="11">
        <f>rainfall!D10</f>
        <v>299</v>
      </c>
      <c r="F14" s="11">
        <f t="shared" si="9"/>
        <v>6729.5929999999998</v>
      </c>
      <c r="G14" s="11">
        <v>-792</v>
      </c>
      <c r="H14" s="11">
        <v>1508</v>
      </c>
      <c r="I14" s="11">
        <f t="shared" si="10"/>
        <v>301.60000000000002</v>
      </c>
      <c r="J14" s="12">
        <f t="shared" si="11"/>
        <v>7841.6479999999992</v>
      </c>
      <c r="K14" s="29">
        <v>32</v>
      </c>
      <c r="L14" s="3">
        <v>0</v>
      </c>
      <c r="M14" s="3">
        <f>'Basin Data WS1'!D24</f>
        <v>286</v>
      </c>
      <c r="N14" s="3">
        <f t="shared" si="12"/>
        <v>8127.6479999999992</v>
      </c>
      <c r="O14" s="29">
        <f>'WRA 2021-2024'!G17</f>
        <v>2.7692783999999997</v>
      </c>
      <c r="P14" s="3">
        <f>'WRA 2021-2024'!H17</f>
        <v>5.5592280000000001</v>
      </c>
      <c r="Q14" s="3">
        <f>'WRA 2021-2024'!G16</f>
        <v>11.7111204</v>
      </c>
      <c r="R14" s="3">
        <f>'WRA 2021-2024'!H16</f>
        <v>0.31409999999999999</v>
      </c>
      <c r="S14" s="3">
        <f>'WRA 2021-2024'!G18+'WRA 2021-2024'!G19+'WRA 2021-2024'!G20</f>
        <v>3.782394</v>
      </c>
      <c r="T14" s="3">
        <f>'WRA 2021-2024'!H18+'WRA 2021-2024'!H19+'WRA 2021-2024'!H20</f>
        <v>0.169236</v>
      </c>
      <c r="U14" s="3">
        <f>'WRA 2021-2024'!G21</f>
        <v>44.394120000000001</v>
      </c>
      <c r="V14" s="3">
        <f>'WRA 2021-2024'!H21</f>
        <v>7.3800000000000004E-2</v>
      </c>
      <c r="W14" s="3"/>
      <c r="X14" s="30">
        <f t="shared" si="13"/>
        <v>62.656912800000001</v>
      </c>
      <c r="Y14" s="29">
        <f t="shared" si="14"/>
        <v>8064.9910871999991</v>
      </c>
      <c r="Z14" s="3">
        <f>Y14-AA14</f>
        <v>7680.9910871999991</v>
      </c>
      <c r="AA14" s="3">
        <v>384</v>
      </c>
      <c r="AB14" s="3">
        <v>0</v>
      </c>
      <c r="AC14" s="3">
        <v>0</v>
      </c>
      <c r="AD14" s="30"/>
    </row>
    <row r="15" spans="1:34" x14ac:dyDescent="0.2">
      <c r="A15" s="31" t="s">
        <v>3</v>
      </c>
      <c r="B15" s="10">
        <f>rainfall!C11</f>
        <v>771</v>
      </c>
      <c r="C15" s="11">
        <f t="shared" si="7"/>
        <v>26906</v>
      </c>
      <c r="D15" s="11">
        <f t="shared" si="8"/>
        <v>20744.526000000002</v>
      </c>
      <c r="E15" s="11">
        <f>rainfall!D11</f>
        <v>335</v>
      </c>
      <c r="F15" s="11">
        <f t="shared" si="9"/>
        <v>9013.51</v>
      </c>
      <c r="G15" s="11">
        <v>-316</v>
      </c>
      <c r="H15" s="11">
        <v>2095</v>
      </c>
      <c r="I15" s="11">
        <f t="shared" si="10"/>
        <v>419</v>
      </c>
      <c r="J15" s="12">
        <f t="shared" si="11"/>
        <v>8901.0160000000014</v>
      </c>
      <c r="K15" s="29">
        <v>1</v>
      </c>
      <c r="L15" s="3"/>
      <c r="M15" s="3">
        <f>'Basin Data WS1'!E24</f>
        <v>633</v>
      </c>
      <c r="N15" s="3">
        <f t="shared" si="12"/>
        <v>9534.0160000000014</v>
      </c>
      <c r="O15" s="29">
        <f>'WRA 2021-2024'!I17</f>
        <v>2.1965759999999999</v>
      </c>
      <c r="P15" s="3">
        <f>'WRA 2021-2024'!J17</f>
        <v>1.7241407999999998</v>
      </c>
      <c r="Q15" s="3">
        <f>'WRA 2021-2024'!I16</f>
        <v>34.928604</v>
      </c>
      <c r="R15" s="3">
        <f>'WRA 2021-2024'!J16</f>
        <v>5.6552400000000003E-2</v>
      </c>
      <c r="S15" s="3">
        <f>'WRA 2021-2024'!I18+'WRA 2021-2024'!I19+'WRA 2021-2024'!I20</f>
        <v>4.6105596000000002</v>
      </c>
      <c r="T15" s="3">
        <f>'WRA 2021-2024'!J18+'WRA 2021-2024'!J19+'WRA 2021-2024'!J20</f>
        <v>0.217836</v>
      </c>
      <c r="U15" s="3">
        <f>'WRA 2021-2024'!I21</f>
        <v>8.2995731999999993</v>
      </c>
      <c r="V15" s="3">
        <f>'WRA 2021-2024'!J21</f>
        <v>9.8280000000000006E-2</v>
      </c>
      <c r="W15" s="3"/>
      <c r="X15" s="30">
        <f t="shared" si="13"/>
        <v>50.0353128</v>
      </c>
      <c r="Y15" s="29">
        <f t="shared" si="14"/>
        <v>9483.9806872000008</v>
      </c>
      <c r="Z15" s="3">
        <f>Y15-AA15</f>
        <v>8673.9806872000008</v>
      </c>
      <c r="AA15" s="3">
        <v>810</v>
      </c>
      <c r="AB15" s="3">
        <v>0</v>
      </c>
      <c r="AC15" s="3">
        <v>0</v>
      </c>
      <c r="AD15" s="30"/>
    </row>
    <row r="16" spans="1:34" x14ac:dyDescent="0.2">
      <c r="A16" s="25" t="s">
        <v>5</v>
      </c>
      <c r="B16" s="10">
        <f>rainfall!C12</f>
        <v>250</v>
      </c>
      <c r="C16" s="11">
        <f t="shared" si="7"/>
        <v>131423</v>
      </c>
      <c r="D16" s="11">
        <f t="shared" si="8"/>
        <v>32855.75</v>
      </c>
      <c r="E16" s="11">
        <f>rainfall!D12</f>
        <v>114</v>
      </c>
      <c r="F16" s="11">
        <f t="shared" si="9"/>
        <v>14982.222</v>
      </c>
      <c r="G16" s="11">
        <v>-251</v>
      </c>
      <c r="H16" s="11">
        <v>3168</v>
      </c>
      <c r="I16" s="11">
        <f t="shared" si="10"/>
        <v>633.6</v>
      </c>
      <c r="J16" s="12">
        <f t="shared" si="11"/>
        <v>13820.927999999998</v>
      </c>
      <c r="K16" s="29">
        <v>1659</v>
      </c>
      <c r="L16" s="3">
        <v>0</v>
      </c>
      <c r="M16" s="3">
        <f>'Basin Data WS1'!G24</f>
        <v>481</v>
      </c>
      <c r="N16" s="3">
        <f t="shared" si="12"/>
        <v>14301.927999999998</v>
      </c>
      <c r="O16" s="29">
        <f>'WRA 2021-2024'!K17</f>
        <v>8.8868304000000009</v>
      </c>
      <c r="P16" s="3">
        <f>'WRA 2021-2024'!L17</f>
        <v>7.6515444000000006</v>
      </c>
      <c r="Q16" s="3">
        <f>'WRA 2021-2024'!K16</f>
        <v>5.2296912000000004</v>
      </c>
      <c r="R16" s="3">
        <f>'WRA 2021-2024'!L16</f>
        <v>23.019573600000001</v>
      </c>
      <c r="S16" s="3">
        <f>'WRA 2021-2024'!L18+'WRA 2021-2024'!L19+'WRA 2021-2024'!L20</f>
        <v>67.991623200000006</v>
      </c>
      <c r="T16" s="3">
        <f>'WRA 2021-2024'!M18+'WRA 2021-2024'!M19+'WRA 2021-2024'!M20</f>
        <v>31.121668799999998</v>
      </c>
      <c r="U16" s="3">
        <f>'WRA 2021-2024'!K21</f>
        <v>1.8039599999999999E-2</v>
      </c>
      <c r="V16" s="3">
        <f>'WRA 2021-2024'!L21</f>
        <v>0.99321120000000007</v>
      </c>
      <c r="W16" s="3"/>
      <c r="X16" s="30">
        <f t="shared" si="13"/>
        <v>82.1261844</v>
      </c>
      <c r="Y16" s="29">
        <f t="shared" si="14"/>
        <v>14219.801815599998</v>
      </c>
      <c r="Z16" s="3">
        <f>Y16-AA16</f>
        <v>13789.801815599998</v>
      </c>
      <c r="AA16" s="3">
        <v>430</v>
      </c>
      <c r="AB16" s="3">
        <v>15469</v>
      </c>
      <c r="AC16" s="3">
        <v>0</v>
      </c>
      <c r="AD16" s="30"/>
    </row>
    <row r="17" spans="1:30" ht="12" thickBot="1" x14ac:dyDescent="0.25">
      <c r="A17" s="25" t="s">
        <v>4</v>
      </c>
      <c r="B17" s="13">
        <f>rainfall!C13</f>
        <v>337</v>
      </c>
      <c r="C17" s="14">
        <f t="shared" si="7"/>
        <v>126208</v>
      </c>
      <c r="D17" s="14">
        <f t="shared" si="8"/>
        <v>42532.095999999998</v>
      </c>
      <c r="E17" s="14">
        <f>rainfall!D13</f>
        <v>105</v>
      </c>
      <c r="F17" s="14">
        <f t="shared" si="9"/>
        <v>13251.84</v>
      </c>
      <c r="G17" s="14">
        <v>-251</v>
      </c>
      <c r="H17" s="14">
        <v>4479</v>
      </c>
      <c r="I17" s="14">
        <f>H16*0.2</f>
        <v>633.6</v>
      </c>
      <c r="J17" s="15">
        <f t="shared" si="11"/>
        <v>23916.655999999999</v>
      </c>
      <c r="K17" s="32">
        <f>16+70+1560+123+20+16+585</f>
        <v>2390</v>
      </c>
      <c r="L17" s="5">
        <v>-181</v>
      </c>
      <c r="M17" s="5">
        <f>'Basin Data WS1'!F24</f>
        <v>1639</v>
      </c>
      <c r="N17" s="5">
        <f t="shared" si="12"/>
        <v>25374.655999999999</v>
      </c>
      <c r="O17" s="32">
        <f>'WRA 2021-2024'!E17</f>
        <v>158.459022</v>
      </c>
      <c r="P17" s="5">
        <f>'WRA 2021-2024'!F17</f>
        <v>2.7801900000000002</v>
      </c>
      <c r="Q17" s="5">
        <f>'WRA 2021-2024'!E16</f>
        <v>49.201884</v>
      </c>
      <c r="R17" s="5">
        <f>'WRA 2021-2024'!F16</f>
        <v>2.8799999999999999E-2</v>
      </c>
      <c r="S17" s="5">
        <f>'WRA 2021-2024'!E18+'WRA 2021-2024'!E19+'WRA 2021-2024'!E20</f>
        <v>136.87966799999998</v>
      </c>
      <c r="T17" s="5">
        <f>'WRA 2021-2024'!F18+'WRA 2021-2024'!F19+'WRA 2021-2024'!F20</f>
        <v>0.33704999999999996</v>
      </c>
      <c r="U17" s="5">
        <f>'WRA 2021-2024'!E21</f>
        <v>2.7990792</v>
      </c>
      <c r="V17" s="5">
        <f>'WRA 2021-2024'!F21</f>
        <v>2.7900000000000001E-2</v>
      </c>
      <c r="W17" s="5"/>
      <c r="X17" s="33">
        <f t="shared" si="13"/>
        <v>347.33965319999999</v>
      </c>
      <c r="Y17" s="32">
        <f t="shared" si="14"/>
        <v>25027.316346799998</v>
      </c>
      <c r="Z17" s="5"/>
      <c r="AA17" s="5"/>
      <c r="AB17" s="5"/>
      <c r="AC17" s="5"/>
      <c r="AD17" s="33"/>
    </row>
    <row r="19" spans="1:30" ht="16.2" thickBot="1" x14ac:dyDescent="0.35">
      <c r="A19" s="36">
        <v>2023</v>
      </c>
    </row>
    <row r="20" spans="1:30" ht="48.6" thickBot="1" x14ac:dyDescent="0.25">
      <c r="A20" s="16" t="s">
        <v>39</v>
      </c>
      <c r="B20" s="17" t="s">
        <v>8</v>
      </c>
      <c r="C20" s="18" t="s">
        <v>22</v>
      </c>
      <c r="D20" s="18" t="s">
        <v>29</v>
      </c>
      <c r="E20" s="18" t="s">
        <v>90</v>
      </c>
      <c r="F20" s="18" t="s">
        <v>30</v>
      </c>
      <c r="G20" s="18" t="s">
        <v>21</v>
      </c>
      <c r="H20" s="18" t="s">
        <v>10</v>
      </c>
      <c r="I20" s="18" t="s">
        <v>40</v>
      </c>
      <c r="J20" s="19" t="s">
        <v>9</v>
      </c>
      <c r="K20" s="17" t="s">
        <v>14</v>
      </c>
      <c r="L20" s="18" t="s">
        <v>92</v>
      </c>
      <c r="M20" s="18" t="s">
        <v>11</v>
      </c>
      <c r="N20" s="19" t="s">
        <v>41</v>
      </c>
      <c r="O20" s="35" t="s">
        <v>70</v>
      </c>
      <c r="P20" s="22" t="s">
        <v>71</v>
      </c>
      <c r="Q20" s="22" t="s">
        <v>72</v>
      </c>
      <c r="R20" s="22" t="s">
        <v>73</v>
      </c>
      <c r="S20" s="22" t="s">
        <v>76</v>
      </c>
      <c r="T20" s="22" t="s">
        <v>78</v>
      </c>
      <c r="U20" s="22" t="s">
        <v>77</v>
      </c>
      <c r="V20" s="22" t="s">
        <v>79</v>
      </c>
      <c r="W20" s="22" t="s">
        <v>74</v>
      </c>
      <c r="X20" s="38" t="s">
        <v>75</v>
      </c>
      <c r="Y20" s="21" t="s">
        <v>37</v>
      </c>
      <c r="Z20" s="22" t="s">
        <v>25</v>
      </c>
      <c r="AA20" s="22" t="s">
        <v>34</v>
      </c>
      <c r="AB20" s="22" t="s">
        <v>91</v>
      </c>
      <c r="AC20" s="22" t="s">
        <v>35</v>
      </c>
      <c r="AD20" s="23" t="s">
        <v>36</v>
      </c>
    </row>
    <row r="21" spans="1:30" x14ac:dyDescent="0.2">
      <c r="A21" s="25" t="s">
        <v>0</v>
      </c>
      <c r="B21" s="7">
        <f>rainfall!C14</f>
        <v>775</v>
      </c>
      <c r="C21" s="8">
        <f>C12</f>
        <v>66559</v>
      </c>
      <c r="D21" s="8">
        <f>B21*100*C21*10/1000000</f>
        <v>51583.224999999999</v>
      </c>
      <c r="E21" s="8">
        <f>rainfall!D14</f>
        <v>234.2032967032967</v>
      </c>
      <c r="F21" s="8">
        <f>C21*100*E21*10/1000000</f>
        <v>15588.337225274725</v>
      </c>
      <c r="G21" s="8">
        <v>-156</v>
      </c>
      <c r="H21" s="8">
        <v>2943</v>
      </c>
      <c r="I21" s="8">
        <f>H21*0.2</f>
        <v>588.6</v>
      </c>
      <c r="J21" s="9">
        <f>D21-F21+G21-H21-I21</f>
        <v>32307.287774725271</v>
      </c>
      <c r="K21" s="26">
        <v>22</v>
      </c>
      <c r="L21" s="27">
        <v>181</v>
      </c>
      <c r="M21" s="27">
        <f>'Basin Data WS1'!B33</f>
        <v>0</v>
      </c>
      <c r="N21" s="27">
        <f>SUM(L21+M21+J21)</f>
        <v>32488.287774725271</v>
      </c>
      <c r="O21" s="26">
        <f>'WRA 2021-2024'!C30</f>
        <v>3.0448367999999997</v>
      </c>
      <c r="P21" s="27">
        <f>'WRA 2021-2024'!D30</f>
        <v>32.242766400000001</v>
      </c>
      <c r="Q21" s="27">
        <f>'WRA 2021-2024'!C29</f>
        <v>11.019844800000001</v>
      </c>
      <c r="R21" s="27">
        <f>'WRA 2021-2024'!D29</f>
        <v>19.395972</v>
      </c>
      <c r="S21" s="27">
        <f>'WRA 2021-2024'!C31+'WRA 2021-2024'!C32+'WRA 2021-2024'!C33</f>
        <v>68.499496799999989</v>
      </c>
      <c r="T21" s="27">
        <f>'WRA 2021-2024'!D31+'WRA 2021-2024'!D32+'WRA 2021-2024'!D33</f>
        <v>7.5111336</v>
      </c>
      <c r="U21" s="27">
        <f>'WRA 2021-2024'!C34</f>
        <v>13.305783600000002</v>
      </c>
      <c r="V21" s="27">
        <f>'WRA 2021-2024'!D34</f>
        <v>8.8674119999999998</v>
      </c>
      <c r="W21" s="27"/>
      <c r="X21" s="28">
        <f>SUM(O21+Q21+S21+U21)</f>
        <v>95.869961999999987</v>
      </c>
      <c r="Y21" s="29">
        <f>N21-X21</f>
        <v>32392.417812725271</v>
      </c>
      <c r="Z21" s="3">
        <f>'Basin Data WS1'!B46</f>
        <v>0</v>
      </c>
      <c r="AA21" s="3">
        <f>'Basin Data WS1'!B47</f>
        <v>0</v>
      </c>
      <c r="AB21" s="3">
        <v>0</v>
      </c>
      <c r="AC21" s="3">
        <f>'Basin Data WS1'!B48</f>
        <v>0</v>
      </c>
      <c r="AD21" s="30"/>
    </row>
    <row r="22" spans="1:30" x14ac:dyDescent="0.2">
      <c r="A22" s="31" t="s">
        <v>1</v>
      </c>
      <c r="B22" s="10">
        <f>rainfall!C15</f>
        <v>681</v>
      </c>
      <c r="C22" s="11">
        <f t="shared" ref="C22:C26" si="15">C13</f>
        <v>210000</v>
      </c>
      <c r="D22" s="11">
        <f t="shared" ref="D22:D26" si="16">B22*100*C22*10/1000000</f>
        <v>143010</v>
      </c>
      <c r="E22" s="11">
        <f>rainfall!D15</f>
        <v>155.2046511627907</v>
      </c>
      <c r="F22" s="11">
        <f t="shared" ref="F22:F26" si="17">C22*100*E22*10/1000000</f>
        <v>32592.976744186049</v>
      </c>
      <c r="G22" s="11">
        <v>-168</v>
      </c>
      <c r="H22" s="11">
        <v>3241</v>
      </c>
      <c r="I22" s="11">
        <f t="shared" ref="I22:I25" si="18">H22*0.2</f>
        <v>648.20000000000005</v>
      </c>
      <c r="J22" s="12">
        <f t="shared" ref="J22:J26" si="19">D22-F22+G22-H22-I22</f>
        <v>106359.82325581396</v>
      </c>
      <c r="K22" s="29">
        <v>0</v>
      </c>
      <c r="L22" s="3">
        <v>0</v>
      </c>
      <c r="M22" s="3">
        <f>'Basin Data WS1'!C33</f>
        <v>0</v>
      </c>
      <c r="N22" s="3">
        <f t="shared" ref="N22:N26" si="20">SUM(L22+M22+J22)</f>
        <v>106359.82325581396</v>
      </c>
      <c r="O22" s="29">
        <f>'WRA 2021-2024'!M30</f>
        <v>14.0905872</v>
      </c>
      <c r="P22" s="3">
        <f>'WRA 2021-2024'!N30</f>
        <v>2.6925012000000001</v>
      </c>
      <c r="Q22" s="3">
        <f>'WRA 2021-2024'!M29</f>
        <v>5.881392</v>
      </c>
      <c r="R22" s="3">
        <f>'WRA 2021-2024'!N29</f>
        <v>0.47278799999999999</v>
      </c>
      <c r="S22" s="3">
        <f>'WRA 2021-2024'!M31+'WRA 2021-2024'!M32+'WRA 2021-2024'!M33</f>
        <v>32.823190799999999</v>
      </c>
      <c r="T22" s="3">
        <f>'WRA 2021-2024'!N31+'WRA 2021-2024'!N32+'WRA 2021-2024'!N33</f>
        <v>8.9753219999999985</v>
      </c>
      <c r="U22" s="3">
        <f>'WRA 2021-2024'!M34</f>
        <v>1.1468124000000002</v>
      </c>
      <c r="V22" s="3">
        <f>'WRA 2021-2024'!N34</f>
        <v>0.17748</v>
      </c>
      <c r="W22" s="3"/>
      <c r="X22" s="30">
        <f t="shared" ref="X22:X26" si="21">SUM(O22+Q22+S22+U22)</f>
        <v>53.941982400000001</v>
      </c>
      <c r="Y22" s="29">
        <f t="shared" ref="Y22:Y26" si="22">N22-X22</f>
        <v>106305.88127341395</v>
      </c>
      <c r="Z22" s="3">
        <v>34</v>
      </c>
      <c r="AA22" s="3">
        <f>Y22-Z22</f>
        <v>106271.88127341395</v>
      </c>
      <c r="AB22" s="3">
        <v>0</v>
      </c>
      <c r="AC22" s="3">
        <v>0</v>
      </c>
      <c r="AD22" s="30"/>
    </row>
    <row r="23" spans="1:30" x14ac:dyDescent="0.2">
      <c r="A23" s="31" t="s">
        <v>2</v>
      </c>
      <c r="B23" s="10">
        <f>rainfall!C16</f>
        <v>963</v>
      </c>
      <c r="C23" s="11">
        <f t="shared" si="15"/>
        <v>22507</v>
      </c>
      <c r="D23" s="11">
        <f t="shared" si="16"/>
        <v>21674.241000000002</v>
      </c>
      <c r="E23" s="11">
        <f>rainfall!D16</f>
        <v>377.37483617300131</v>
      </c>
      <c r="F23" s="11">
        <f t="shared" si="17"/>
        <v>8493.5754377457415</v>
      </c>
      <c r="G23" s="11">
        <v>-792</v>
      </c>
      <c r="H23" s="11">
        <v>1508</v>
      </c>
      <c r="I23" s="11">
        <f t="shared" si="18"/>
        <v>301.60000000000002</v>
      </c>
      <c r="J23" s="12">
        <f t="shared" si="19"/>
        <v>10579.06556225426</v>
      </c>
      <c r="K23" s="29">
        <v>32</v>
      </c>
      <c r="L23" s="3">
        <v>0</v>
      </c>
      <c r="M23" s="3">
        <f>'Basin Data WS1'!D33</f>
        <v>0</v>
      </c>
      <c r="N23" s="3">
        <f t="shared" si="20"/>
        <v>10579.06556225426</v>
      </c>
      <c r="O23" s="29">
        <f>'WRA 2021-2024'!G30</f>
        <v>2.7825983999999999</v>
      </c>
      <c r="P23" s="3">
        <f>'WRA 2021-2024'!H30</f>
        <v>6.0785280000000004</v>
      </c>
      <c r="Q23" s="3">
        <f>'WRA 2021-2024'!G29</f>
        <v>11.7471204</v>
      </c>
      <c r="R23" s="3">
        <f>'WRA 2021-2024'!H29</f>
        <v>0.4995</v>
      </c>
      <c r="S23" s="3">
        <f>'WRA 2021-2024'!G31+'WRA 2021-2024'!G32+'WRA 2021-2024'!G33</f>
        <v>4.1418755999999997</v>
      </c>
      <c r="T23" s="3">
        <f>'WRA 2021-2024'!H31+'WRA 2021-2024'!H32+'WRA 2021-2024'!H33</f>
        <v>0.23403599999999999</v>
      </c>
      <c r="U23" s="3">
        <f>'WRA 2021-2024'!G34</f>
        <v>44.649720000000002</v>
      </c>
      <c r="V23" s="3">
        <f>'WRA 2021-2024'!H34</f>
        <v>9.3600000000000003E-2</v>
      </c>
      <c r="W23" s="3"/>
      <c r="X23" s="30">
        <f t="shared" si="21"/>
        <v>63.321314400000006</v>
      </c>
      <c r="Y23" s="29">
        <f t="shared" si="22"/>
        <v>10515.74424785426</v>
      </c>
      <c r="Z23" s="3">
        <f>Y23-AA23</f>
        <v>10515.74424785426</v>
      </c>
      <c r="AA23" s="3">
        <f>'Basin Data WS1'!D47</f>
        <v>0</v>
      </c>
      <c r="AB23" s="3">
        <v>0</v>
      </c>
      <c r="AC23" s="3">
        <v>0</v>
      </c>
      <c r="AD23" s="30"/>
    </row>
    <row r="24" spans="1:30" x14ac:dyDescent="0.2">
      <c r="A24" s="31" t="s">
        <v>3</v>
      </c>
      <c r="B24" s="10">
        <f>rainfall!C17</f>
        <v>991</v>
      </c>
      <c r="C24" s="11">
        <f t="shared" si="15"/>
        <v>26906</v>
      </c>
      <c r="D24" s="11">
        <f t="shared" si="16"/>
        <v>26663.846000000001</v>
      </c>
      <c r="E24" s="11">
        <f>rainfall!D17</f>
        <v>430.59014267185472</v>
      </c>
      <c r="F24" s="11">
        <f t="shared" si="17"/>
        <v>11585.458378728923</v>
      </c>
      <c r="G24" s="11">
        <v>-316</v>
      </c>
      <c r="H24" s="11">
        <v>2095</v>
      </c>
      <c r="I24" s="11">
        <f t="shared" si="18"/>
        <v>419</v>
      </c>
      <c r="J24" s="12">
        <f t="shared" si="19"/>
        <v>12248.387621271078</v>
      </c>
      <c r="K24" s="29">
        <v>1</v>
      </c>
      <c r="L24" s="3"/>
      <c r="M24" s="3">
        <f>'Basin Data WS1'!E33</f>
        <v>0</v>
      </c>
      <c r="N24" s="3">
        <f t="shared" si="20"/>
        <v>12248.387621271078</v>
      </c>
      <c r="O24" s="29">
        <f>'WRA 2021-2024'!I30</f>
        <v>2.3272020000000002</v>
      </c>
      <c r="P24" s="3">
        <f>'WRA 2021-2024'!J30</f>
        <v>1.8645407999999999</v>
      </c>
      <c r="Q24" s="3">
        <f>'WRA 2021-2024'!I29</f>
        <v>34.957403999999997</v>
      </c>
      <c r="R24" s="3">
        <f>'WRA 2021-2024'!J29</f>
        <v>6.3752400000000001E-2</v>
      </c>
      <c r="S24" s="3">
        <f>'WRA 2021-2024'!I31+'WRA 2021-2024'!I32+'WRA 2021-2024'!I33</f>
        <v>4.7689596000000005</v>
      </c>
      <c r="T24" s="3">
        <f>'WRA 2021-2024'!J31+'WRA 2021-2024'!J32+'WRA 2021-2024'!J33</f>
        <v>0.26139600000000002</v>
      </c>
      <c r="U24" s="3">
        <f>'WRA 2021-2024'!I34</f>
        <v>8.4550931999999985</v>
      </c>
      <c r="V24" s="3">
        <f>'WRA 2021-2024'!J34</f>
        <v>0.10008</v>
      </c>
      <c r="W24" s="3"/>
      <c r="X24" s="30">
        <f t="shared" si="21"/>
        <v>50.508658799999999</v>
      </c>
      <c r="Y24" s="29">
        <f t="shared" si="22"/>
        <v>12197.878962471079</v>
      </c>
      <c r="Z24" s="3">
        <f>Y24-AA24</f>
        <v>12197.878962471079</v>
      </c>
      <c r="AA24" s="3">
        <f>'Basin Data WS1'!E49</f>
        <v>0</v>
      </c>
      <c r="AB24" s="3">
        <v>0</v>
      </c>
      <c r="AC24" s="3">
        <v>0</v>
      </c>
      <c r="AD24" s="30"/>
    </row>
    <row r="25" spans="1:30" x14ac:dyDescent="0.2">
      <c r="A25" s="25" t="s">
        <v>5</v>
      </c>
      <c r="B25" s="10">
        <f>rainfall!C18</f>
        <v>418</v>
      </c>
      <c r="C25" s="11">
        <f t="shared" si="15"/>
        <v>131423</v>
      </c>
      <c r="D25" s="11">
        <f t="shared" si="16"/>
        <v>54934.813999999998</v>
      </c>
      <c r="E25" s="11">
        <f>rainfall!D18</f>
        <v>190.608</v>
      </c>
      <c r="F25" s="11">
        <f t="shared" si="17"/>
        <v>25050.275183999998</v>
      </c>
      <c r="G25" s="11">
        <v>-251</v>
      </c>
      <c r="H25" s="11">
        <v>3168</v>
      </c>
      <c r="I25" s="11">
        <f t="shared" si="18"/>
        <v>633.6</v>
      </c>
      <c r="J25" s="12">
        <f t="shared" si="19"/>
        <v>25831.938816000002</v>
      </c>
      <c r="K25" s="29">
        <v>1659</v>
      </c>
      <c r="L25" s="3">
        <v>0</v>
      </c>
      <c r="M25" s="3">
        <f>'Basin Data WS1'!G33</f>
        <v>0</v>
      </c>
      <c r="N25" s="3">
        <f t="shared" si="20"/>
        <v>25831.938816000002</v>
      </c>
      <c r="O25" s="29">
        <f>'WRA 2021-2024'!K22</f>
        <v>597.09588479999991</v>
      </c>
      <c r="P25" s="3">
        <f>'WRA 2021-2024'!L22</f>
        <v>0.11592</v>
      </c>
      <c r="Q25" s="3">
        <f>'WRA 2021-2024'!K29</f>
        <v>5.3445312000000005</v>
      </c>
      <c r="R25" s="3">
        <f>'WRA 2021-2024'!L29</f>
        <v>23.251053600000002</v>
      </c>
      <c r="S25" s="3">
        <f>'WRA 2021-2024'!K31+'WRA 2021-2024'!K32+'WRA 2021-2024'!K33</f>
        <v>61.313101199999991</v>
      </c>
      <c r="T25" s="3">
        <f>'WRA 2021-2024'!L31+'WRA 2021-2024'!L32+'WRA 2021-2024'!L33</f>
        <v>68.957409600000005</v>
      </c>
      <c r="U25" s="3">
        <f>'WRA 2021-2024'!K34</f>
        <v>3.6039599999999998E-2</v>
      </c>
      <c r="V25" s="3">
        <f>'WRA 2021-2024'!L34</f>
        <v>0.99321120000000007</v>
      </c>
      <c r="W25" s="3"/>
      <c r="X25" s="30">
        <f t="shared" si="21"/>
        <v>663.7895567999999</v>
      </c>
      <c r="Y25" s="29">
        <f t="shared" si="22"/>
        <v>25168.149259200003</v>
      </c>
      <c r="Z25" s="3">
        <f>Y25-AA25</f>
        <v>25168.149259200003</v>
      </c>
      <c r="AA25" s="3">
        <f>'Basin Data WS1'!G47</f>
        <v>0</v>
      </c>
      <c r="AB25" s="3">
        <f>'Basin Data WS1'!G54</f>
        <v>0</v>
      </c>
      <c r="AC25" s="3">
        <v>0</v>
      </c>
      <c r="AD25" s="30"/>
    </row>
    <row r="26" spans="1:30" ht="12" thickBot="1" x14ac:dyDescent="0.25">
      <c r="A26" s="25" t="s">
        <v>4</v>
      </c>
      <c r="B26" s="13">
        <f>rainfall!C19</f>
        <v>784</v>
      </c>
      <c r="C26" s="14">
        <f t="shared" si="15"/>
        <v>126208</v>
      </c>
      <c r="D26" s="14">
        <f t="shared" si="16"/>
        <v>98947.072</v>
      </c>
      <c r="E26" s="14">
        <f>rainfall!D19</f>
        <v>244.27299703264094</v>
      </c>
      <c r="F26" s="14">
        <f t="shared" si="17"/>
        <v>30829.206409495549</v>
      </c>
      <c r="G26" s="14">
        <v>-251</v>
      </c>
      <c r="H26" s="14">
        <v>4479</v>
      </c>
      <c r="I26" s="14">
        <f>H25*0.2</f>
        <v>633.6</v>
      </c>
      <c r="J26" s="15">
        <f t="shared" si="19"/>
        <v>62754.265590504459</v>
      </c>
      <c r="K26" s="32">
        <f>16+70+1560+123+20+16+585</f>
        <v>2390</v>
      </c>
      <c r="L26" s="5">
        <v>-181</v>
      </c>
      <c r="M26" s="5">
        <f>'Basin Data WS1'!F33</f>
        <v>0</v>
      </c>
      <c r="N26" s="5">
        <f t="shared" si="20"/>
        <v>62573.265590504459</v>
      </c>
      <c r="O26" s="32">
        <f>'WRA 2021-2024'!E30</f>
        <v>159.2315352</v>
      </c>
      <c r="P26" s="5">
        <f>'WRA 2021-2024'!F30</f>
        <v>3.4325100000000002</v>
      </c>
      <c r="Q26" s="5">
        <f>'WRA 2021-2024'!E29</f>
        <v>82.611863999999997</v>
      </c>
      <c r="R26" s="5">
        <f>'WRA 2021-2024'!F29</f>
        <v>2.8799999999999999E-2</v>
      </c>
      <c r="S26" s="5">
        <f>'WRA 2021-2024'!E31+'WRA 2021-2024'!E32+'WRA 2021-2024'!E33</f>
        <v>144.94085279999999</v>
      </c>
      <c r="T26" s="5">
        <f>'WRA 2021-2024'!F31+'WRA 2021-2024'!F32+'WRA 2021-2024'!F33</f>
        <v>0.47169</v>
      </c>
      <c r="U26" s="5">
        <f>'WRA 2021-2024'!E34</f>
        <v>2.7990792</v>
      </c>
      <c r="V26" s="5">
        <f>'WRA 2021-2024'!F34</f>
        <v>3.6179999999999997E-2</v>
      </c>
      <c r="W26" s="5"/>
      <c r="X26" s="33">
        <f t="shared" si="21"/>
        <v>389.58333119999998</v>
      </c>
      <c r="Y26" s="32">
        <f t="shared" si="22"/>
        <v>62183.682259304456</v>
      </c>
      <c r="Z26" s="5"/>
      <c r="AA26" s="5"/>
      <c r="AB26" s="5"/>
      <c r="AC26" s="5"/>
      <c r="AD26" s="33"/>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5B6D-0394-4438-8476-4FD17FCB25B0}">
  <sheetPr>
    <tabColor theme="7" tint="0.79998168889431442"/>
  </sheetPr>
  <dimension ref="A2:C13"/>
  <sheetViews>
    <sheetView workbookViewId="0"/>
  </sheetViews>
  <sheetFormatPr defaultRowHeight="14.4" x14ac:dyDescent="0.3"/>
  <cols>
    <col min="2" max="2" width="106.88671875" customWidth="1"/>
  </cols>
  <sheetData>
    <row r="2" spans="1:3" x14ac:dyDescent="0.3">
      <c r="A2" s="445"/>
      <c r="B2" s="53" t="s">
        <v>658</v>
      </c>
      <c r="C2" s="447"/>
    </row>
    <row r="3" spans="1:3" x14ac:dyDescent="0.3">
      <c r="A3" s="445">
        <v>1</v>
      </c>
      <c r="B3" t="s">
        <v>659</v>
      </c>
    </row>
    <row r="4" spans="1:3" x14ac:dyDescent="0.3">
      <c r="A4" s="445">
        <v>2</v>
      </c>
      <c r="B4" t="s">
        <v>660</v>
      </c>
    </row>
    <row r="5" spans="1:3" x14ac:dyDescent="0.3">
      <c r="A5" s="445">
        <v>3</v>
      </c>
      <c r="B5" t="s">
        <v>661</v>
      </c>
    </row>
    <row r="6" spans="1:3" x14ac:dyDescent="0.3">
      <c r="A6" s="445">
        <v>4</v>
      </c>
      <c r="B6" t="s">
        <v>662</v>
      </c>
    </row>
    <row r="7" spans="1:3" x14ac:dyDescent="0.3">
      <c r="A7" s="445">
        <v>5</v>
      </c>
      <c r="B7" t="s">
        <v>663</v>
      </c>
    </row>
    <row r="8" spans="1:3" x14ac:dyDescent="0.3">
      <c r="A8" s="445">
        <v>6</v>
      </c>
      <c r="B8" t="s">
        <v>664</v>
      </c>
    </row>
    <row r="9" spans="1:3" x14ac:dyDescent="0.3">
      <c r="A9" s="445">
        <v>7</v>
      </c>
      <c r="B9" t="s">
        <v>665</v>
      </c>
    </row>
    <row r="10" spans="1:3" x14ac:dyDescent="0.3">
      <c r="A10" s="445">
        <v>8</v>
      </c>
      <c r="B10" t="s">
        <v>666</v>
      </c>
    </row>
    <row r="11" spans="1:3" x14ac:dyDescent="0.3">
      <c r="A11" s="445">
        <v>9</v>
      </c>
      <c r="B11" t="s">
        <v>667</v>
      </c>
    </row>
    <row r="12" spans="1:3" x14ac:dyDescent="0.3">
      <c r="A12" s="445">
        <v>10</v>
      </c>
      <c r="B12" t="s">
        <v>669</v>
      </c>
    </row>
    <row r="13" spans="1:3" x14ac:dyDescent="0.3">
      <c r="A13" s="445">
        <v>11</v>
      </c>
      <c r="B13" t="s">
        <v>668</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BCFB-55FF-41D5-ACD2-D3E5356F98E5}">
  <sheetPr>
    <tabColor theme="7" tint="0.79998168889431442"/>
  </sheetPr>
  <dimension ref="A1:EE89"/>
  <sheetViews>
    <sheetView workbookViewId="0"/>
  </sheetViews>
  <sheetFormatPr defaultColWidth="8.77734375" defaultRowHeight="14.4" x14ac:dyDescent="0.3"/>
  <cols>
    <col min="1" max="1" width="47.77734375" style="386" customWidth="1"/>
    <col min="2" max="2" width="12.21875" style="388" bestFit="1" customWidth="1"/>
    <col min="3" max="3" width="14" style="388" hidden="1" customWidth="1"/>
    <col min="4" max="4" width="15" style="388" hidden="1" customWidth="1"/>
    <col min="5" max="5" width="19.77734375" style="388" hidden="1" customWidth="1"/>
    <col min="6" max="6" width="16.6640625" style="388" hidden="1" customWidth="1"/>
    <col min="7" max="7" width="15.33203125" style="388" hidden="1" customWidth="1"/>
    <col min="8" max="8" width="13.6640625" style="388" hidden="1" customWidth="1"/>
    <col min="9" max="9" width="13.6640625" style="444" customWidth="1"/>
    <col min="10" max="10" width="13.6640625" style="388" customWidth="1"/>
    <col min="11" max="11" width="16.6640625" style="388" customWidth="1"/>
    <col min="12" max="12" width="15.33203125" style="388" bestFit="1" customWidth="1"/>
    <col min="13" max="13" width="15.33203125" style="388" hidden="1" customWidth="1"/>
    <col min="14" max="14" width="17.21875" style="388" hidden="1" customWidth="1"/>
    <col min="15" max="15" width="15.33203125" style="388" hidden="1" customWidth="1"/>
    <col min="16" max="16" width="16.6640625" style="388" hidden="1" customWidth="1"/>
    <col min="17" max="19" width="15.33203125" style="388" hidden="1" customWidth="1"/>
    <col min="20" max="20" width="19.44140625" style="388" hidden="1" customWidth="1"/>
    <col min="21" max="21" width="16.44140625" style="388" hidden="1" customWidth="1"/>
    <col min="22" max="22" width="15.33203125" style="388" hidden="1" customWidth="1"/>
    <col min="23" max="23" width="17.77734375" style="388" hidden="1" customWidth="1"/>
    <col min="24" max="25" width="13.77734375" style="388" hidden="1" customWidth="1"/>
    <col min="26" max="26" width="15.33203125" style="388" hidden="1" customWidth="1"/>
    <col min="27" max="27" width="16.6640625" style="388" hidden="1" customWidth="1"/>
    <col min="28" max="28" width="15.33203125" style="388" hidden="1" customWidth="1"/>
    <col min="29" max="29" width="16.6640625" style="388" hidden="1" customWidth="1"/>
    <col min="30" max="30" width="15.33203125" style="388" hidden="1" customWidth="1"/>
    <col min="31" max="31" width="16.6640625" style="388" hidden="1" customWidth="1"/>
    <col min="32" max="34" width="15.33203125" style="388" hidden="1" customWidth="1"/>
    <col min="35" max="35" width="15.77734375" style="388" hidden="1" customWidth="1"/>
    <col min="36" max="36" width="17.77734375" style="388" hidden="1" customWidth="1"/>
    <col min="37" max="37" width="14.44140625" style="388" hidden="1" customWidth="1"/>
    <col min="38" max="38" width="13.77734375" style="388" bestFit="1" customWidth="1"/>
    <col min="39" max="39" width="13.77734375" style="444" customWidth="1"/>
    <col min="40" max="40" width="13.77734375" style="388" customWidth="1"/>
    <col min="41" max="41" width="15.33203125" style="388" customWidth="1"/>
    <col min="42" max="42" width="15.33203125" style="388" bestFit="1" customWidth="1"/>
    <col min="43" max="43" width="15.21875" style="388" hidden="1" customWidth="1"/>
    <col min="44" max="44" width="18.88671875" style="388" hidden="1" customWidth="1"/>
    <col min="45" max="46" width="15.33203125" style="388" hidden="1" customWidth="1"/>
    <col min="47" max="47" width="12.44140625" style="388" hidden="1" customWidth="1"/>
    <col min="48" max="51" width="15.33203125" style="388" hidden="1" customWidth="1"/>
    <col min="52" max="52" width="16.6640625" style="388" hidden="1" customWidth="1"/>
    <col min="53" max="53" width="15.33203125" style="388" hidden="1" customWidth="1"/>
    <col min="54" max="54" width="14.44140625" style="388" hidden="1" customWidth="1"/>
    <col min="55" max="55" width="16.6640625" style="388" hidden="1" customWidth="1"/>
    <col min="56" max="56" width="15.33203125" style="388" hidden="1" customWidth="1"/>
    <col min="57" max="57" width="16.6640625" style="388" hidden="1" customWidth="1"/>
    <col min="58" max="58" width="14.77734375" style="388" hidden="1" customWidth="1"/>
    <col min="59" max="59" width="14" style="388" hidden="1" customWidth="1"/>
    <col min="60" max="63" width="15.33203125" style="388" hidden="1" customWidth="1"/>
    <col min="64" max="64" width="16.6640625" style="388" hidden="1" customWidth="1"/>
    <col min="65" max="65" width="13.77734375" style="388" hidden="1" customWidth="1"/>
    <col min="66" max="66" width="13.6640625" style="388" hidden="1" customWidth="1"/>
    <col min="67" max="67" width="15.33203125" style="388" hidden="1" customWidth="1"/>
    <col min="68" max="68" width="16.6640625" style="388" hidden="1" customWidth="1"/>
    <col min="69" max="70" width="15.33203125" style="388" hidden="1" customWidth="1"/>
    <col min="71" max="71" width="16.77734375" style="388" hidden="1" customWidth="1"/>
    <col min="72" max="72" width="16.77734375" style="444" customWidth="1"/>
    <col min="73" max="73" width="16.77734375" style="388" hidden="1" customWidth="1"/>
    <col min="74" max="74" width="12.44140625" style="388" hidden="1" customWidth="1"/>
    <col min="75" max="75" width="14" style="388" bestFit="1" customWidth="1"/>
    <col min="76" max="77" width="14" style="388" hidden="1" customWidth="1"/>
    <col min="78" max="78" width="15.5546875" style="388" hidden="1" customWidth="1"/>
    <col min="79" max="79" width="15.33203125" style="388" hidden="1" customWidth="1"/>
    <col min="80" max="80" width="17.21875" style="388" hidden="1" customWidth="1"/>
    <col min="81" max="81" width="19.5546875" style="388" hidden="1" customWidth="1"/>
    <col min="82" max="82" width="16.6640625" style="388" hidden="1" customWidth="1"/>
    <col min="83" max="83" width="15.33203125" style="388" hidden="1" customWidth="1"/>
    <col min="84" max="84" width="14.5546875" style="388" hidden="1" customWidth="1"/>
    <col min="85" max="85" width="17" style="388" bestFit="1" customWidth="1"/>
    <col min="86" max="86" width="17" style="444" customWidth="1"/>
    <col min="87" max="88" width="14.5546875" style="388" hidden="1" customWidth="1"/>
    <col min="89" max="89" width="17.5546875" style="388" bestFit="1" customWidth="1"/>
    <col min="90" max="90" width="15.33203125" style="388" hidden="1" customWidth="1"/>
    <col min="91" max="91" width="18" style="388" hidden="1" customWidth="1"/>
    <col min="92" max="92" width="13.77734375" style="388" hidden="1" customWidth="1"/>
    <col min="93" max="94" width="16.6640625" style="388" hidden="1" customWidth="1"/>
    <col min="95" max="95" width="15.33203125" style="388" hidden="1" customWidth="1"/>
    <col min="96" max="96" width="15.33203125" style="444" customWidth="1"/>
    <col min="97" max="97" width="15.33203125" style="388" customWidth="1"/>
    <col min="98" max="98" width="13.77734375" style="388" hidden="1" customWidth="1"/>
    <col min="99" max="99" width="18.5546875" style="388" bestFit="1" customWidth="1"/>
    <col min="100" max="100" width="15.77734375" style="388" hidden="1" customWidth="1"/>
    <col min="101" max="101" width="16.6640625" style="388" hidden="1" customWidth="1"/>
    <col min="102" max="102" width="17.5546875" style="388" hidden="1" customWidth="1"/>
    <col min="103" max="103" width="15.21875" style="388" hidden="1" customWidth="1"/>
    <col min="104" max="104" width="15.33203125" style="388" hidden="1" customWidth="1"/>
    <col min="105" max="105" width="15.6640625" style="388" hidden="1" customWidth="1"/>
    <col min="106" max="106" width="14.44140625" style="388" bestFit="1" customWidth="1"/>
    <col min="107" max="107" width="16.6640625" style="444" customWidth="1"/>
    <col min="118" max="118" width="11.77734375" style="388" customWidth="1"/>
    <col min="119" max="119" width="18.5546875" style="60" bestFit="1" customWidth="1"/>
    <col min="120" max="120" width="8.77734375" style="388"/>
    <col min="121" max="121" width="18.77734375" style="388" customWidth="1"/>
    <col min="122" max="16384" width="8.77734375" style="388"/>
  </cols>
  <sheetData>
    <row r="1" spans="1:121" x14ac:dyDescent="0.3">
      <c r="A1" s="386" t="s">
        <v>146</v>
      </c>
      <c r="B1" s="387" t="s">
        <v>147</v>
      </c>
      <c r="G1" s="387"/>
      <c r="H1" s="387"/>
      <c r="I1" s="389" t="s">
        <v>112</v>
      </c>
      <c r="J1" s="387"/>
      <c r="L1" s="387" t="s">
        <v>148</v>
      </c>
      <c r="X1" s="387"/>
      <c r="AL1" s="387"/>
      <c r="AM1" s="389" t="s">
        <v>112</v>
      </c>
      <c r="AN1" s="387"/>
      <c r="AP1" s="387" t="s">
        <v>128</v>
      </c>
      <c r="AS1" s="387"/>
      <c r="BC1" s="387"/>
      <c r="BN1" s="387"/>
      <c r="BO1" s="387"/>
      <c r="BT1" s="389" t="s">
        <v>112</v>
      </c>
      <c r="BW1" s="387" t="s">
        <v>5</v>
      </c>
      <c r="BX1" s="387"/>
      <c r="BZ1" s="387"/>
      <c r="CA1" s="387"/>
      <c r="CG1" s="387"/>
      <c r="CH1" s="389" t="s">
        <v>112</v>
      </c>
      <c r="CK1" s="387" t="s">
        <v>3</v>
      </c>
      <c r="CR1" s="389" t="s">
        <v>112</v>
      </c>
      <c r="CU1" s="387" t="s">
        <v>2</v>
      </c>
      <c r="CY1" s="390" t="s">
        <v>149</v>
      </c>
      <c r="DB1" s="387"/>
      <c r="DC1" s="389" t="s">
        <v>112</v>
      </c>
    </row>
    <row r="2" spans="1:121" s="393" customFormat="1" x14ac:dyDescent="0.3">
      <c r="A2" s="391" t="s">
        <v>150</v>
      </c>
      <c r="B2" s="392" t="s">
        <v>151</v>
      </c>
      <c r="C2" s="393" t="s">
        <v>152</v>
      </c>
      <c r="D2" s="393" t="s">
        <v>152</v>
      </c>
      <c r="E2" s="392" t="s">
        <v>153</v>
      </c>
      <c r="F2" s="392" t="s">
        <v>154</v>
      </c>
      <c r="G2" s="393" t="s">
        <v>155</v>
      </c>
      <c r="H2" s="392" t="s">
        <v>156</v>
      </c>
      <c r="I2" s="394"/>
      <c r="J2" s="392"/>
      <c r="K2" s="392"/>
      <c r="L2" s="392" t="s">
        <v>157</v>
      </c>
      <c r="M2" s="393" t="s">
        <v>158</v>
      </c>
      <c r="N2" s="393" t="s">
        <v>158</v>
      </c>
      <c r="O2" s="395" t="s">
        <v>158</v>
      </c>
      <c r="P2" s="393" t="s">
        <v>158</v>
      </c>
      <c r="Q2" s="392" t="s">
        <v>159</v>
      </c>
      <c r="R2" s="392" t="s">
        <v>159</v>
      </c>
      <c r="S2" s="393" t="s">
        <v>160</v>
      </c>
      <c r="T2" s="392" t="s">
        <v>161</v>
      </c>
      <c r="U2" s="392" t="s">
        <v>158</v>
      </c>
      <c r="V2" s="395" t="s">
        <v>155</v>
      </c>
      <c r="W2" s="393" t="s">
        <v>161</v>
      </c>
      <c r="X2" s="61" t="s">
        <v>161</v>
      </c>
      <c r="Y2" s="393" t="s">
        <v>162</v>
      </c>
      <c r="Z2" s="395" t="s">
        <v>162</v>
      </c>
      <c r="AA2" s="395" t="s">
        <v>162</v>
      </c>
      <c r="AB2" s="393" t="s">
        <v>155</v>
      </c>
      <c r="AC2" s="393" t="s">
        <v>155</v>
      </c>
      <c r="AD2" s="393" t="s">
        <v>155</v>
      </c>
      <c r="AE2" s="392" t="s">
        <v>163</v>
      </c>
      <c r="AF2" s="392" t="s">
        <v>164</v>
      </c>
      <c r="AG2" s="392" t="s">
        <v>165</v>
      </c>
      <c r="AH2" s="395" t="s">
        <v>165</v>
      </c>
      <c r="AI2" s="392" t="s">
        <v>165</v>
      </c>
      <c r="AJ2" s="393" t="s">
        <v>165</v>
      </c>
      <c r="AK2" s="393" t="s">
        <v>166</v>
      </c>
      <c r="AL2" s="392" t="s">
        <v>167</v>
      </c>
      <c r="AM2" s="394"/>
      <c r="AN2" s="392"/>
      <c r="AO2" s="392"/>
      <c r="AP2" s="392" t="s">
        <v>168</v>
      </c>
      <c r="AQ2" s="392" t="s">
        <v>169</v>
      </c>
      <c r="AR2" s="393" t="s">
        <v>170</v>
      </c>
      <c r="AS2" s="393" t="s">
        <v>170</v>
      </c>
      <c r="AT2" s="392" t="s">
        <v>171</v>
      </c>
      <c r="AU2" s="392" t="s">
        <v>171</v>
      </c>
      <c r="AV2" s="393" t="s">
        <v>166</v>
      </c>
      <c r="AW2" s="395" t="s">
        <v>166</v>
      </c>
      <c r="AX2" s="392" t="s">
        <v>166</v>
      </c>
      <c r="AY2" s="392" t="s">
        <v>166</v>
      </c>
      <c r="AZ2" s="392" t="s">
        <v>166</v>
      </c>
      <c r="BA2" s="395" t="s">
        <v>166</v>
      </c>
      <c r="BB2" s="393" t="s">
        <v>166</v>
      </c>
      <c r="BC2" s="395" t="s">
        <v>166</v>
      </c>
      <c r="BD2" s="395" t="s">
        <v>165</v>
      </c>
      <c r="BE2" s="393" t="s">
        <v>172</v>
      </c>
      <c r="BF2" s="393" t="s">
        <v>172</v>
      </c>
      <c r="BG2" s="392" t="s">
        <v>173</v>
      </c>
      <c r="BH2" s="392" t="s">
        <v>173</v>
      </c>
      <c r="BI2" s="392" t="s">
        <v>173</v>
      </c>
      <c r="BJ2" s="392" t="s">
        <v>173</v>
      </c>
      <c r="BK2" s="392" t="s">
        <v>173</v>
      </c>
      <c r="BL2" s="392" t="s">
        <v>173</v>
      </c>
      <c r="BM2" s="393" t="s">
        <v>160</v>
      </c>
      <c r="BN2" s="393" t="s">
        <v>166</v>
      </c>
      <c r="BO2" s="392" t="s">
        <v>171</v>
      </c>
      <c r="BP2" s="393" t="s">
        <v>174</v>
      </c>
      <c r="BQ2" s="392" t="s">
        <v>175</v>
      </c>
      <c r="BR2" s="392" t="s">
        <v>175</v>
      </c>
      <c r="BS2" s="392" t="s">
        <v>175</v>
      </c>
      <c r="BT2" s="394"/>
      <c r="BU2" s="392"/>
      <c r="BV2" s="392"/>
      <c r="BW2" s="393" t="s">
        <v>176</v>
      </c>
      <c r="BX2" s="392" t="s">
        <v>177</v>
      </c>
      <c r="BY2" s="392" t="s">
        <v>178</v>
      </c>
      <c r="BZ2" s="392" t="s">
        <v>179</v>
      </c>
      <c r="CA2" s="392" t="s">
        <v>179</v>
      </c>
      <c r="CB2" s="393" t="s">
        <v>180</v>
      </c>
      <c r="CC2" s="393" t="s">
        <v>180</v>
      </c>
      <c r="CD2" s="392" t="s">
        <v>180</v>
      </c>
      <c r="CE2" s="392" t="s">
        <v>181</v>
      </c>
      <c r="CF2" s="392" t="s">
        <v>178</v>
      </c>
      <c r="CG2" s="395" t="s">
        <v>182</v>
      </c>
      <c r="CH2" s="396"/>
      <c r="CI2" s="392"/>
      <c r="CJ2" s="392"/>
      <c r="CK2" s="392" t="s">
        <v>183</v>
      </c>
      <c r="CL2" s="395" t="s">
        <v>184</v>
      </c>
      <c r="CM2" s="395" t="s">
        <v>185</v>
      </c>
      <c r="CN2" s="393" t="s">
        <v>183</v>
      </c>
      <c r="CO2" s="393" t="s">
        <v>186</v>
      </c>
      <c r="CP2" s="393" t="s">
        <v>187</v>
      </c>
      <c r="CQ2" s="395" t="s">
        <v>188</v>
      </c>
      <c r="CR2" s="396"/>
      <c r="CS2" s="395"/>
      <c r="CU2" s="393" t="s">
        <v>189</v>
      </c>
      <c r="CV2" s="393" t="s">
        <v>190</v>
      </c>
      <c r="CW2" s="393" t="s">
        <v>191</v>
      </c>
      <c r="CX2" s="393" t="s">
        <v>192</v>
      </c>
      <c r="CY2" s="392" t="s">
        <v>193</v>
      </c>
      <c r="CZ2" s="393" t="s">
        <v>194</v>
      </c>
      <c r="DA2" s="393" t="s">
        <v>195</v>
      </c>
      <c r="DB2" s="392" t="s">
        <v>189</v>
      </c>
      <c r="DC2" s="397"/>
      <c r="DN2" s="392"/>
      <c r="DO2" s="62" t="s">
        <v>196</v>
      </c>
    </row>
    <row r="3" spans="1:121" s="393" customFormat="1" ht="32.25" customHeight="1" x14ac:dyDescent="0.3">
      <c r="A3" s="398" t="s">
        <v>197</v>
      </c>
      <c r="B3" s="395" t="s">
        <v>151</v>
      </c>
      <c r="C3" s="393" t="s">
        <v>198</v>
      </c>
      <c r="D3" s="393" t="s">
        <v>152</v>
      </c>
      <c r="E3" s="395" t="s">
        <v>199</v>
      </c>
      <c r="F3" s="395" t="s">
        <v>200</v>
      </c>
      <c r="G3" s="393" t="s">
        <v>201</v>
      </c>
      <c r="H3" s="395" t="s">
        <v>156</v>
      </c>
      <c r="I3" s="396"/>
      <c r="J3" s="395"/>
      <c r="K3" s="395"/>
      <c r="L3" s="392" t="s">
        <v>157</v>
      </c>
      <c r="M3" s="393" t="s">
        <v>202</v>
      </c>
      <c r="N3" s="393" t="s">
        <v>203</v>
      </c>
      <c r="O3" s="395" t="s">
        <v>204</v>
      </c>
      <c r="P3" s="393" t="s">
        <v>205</v>
      </c>
      <c r="Q3" s="395" t="s">
        <v>206</v>
      </c>
      <c r="R3" s="395" t="s">
        <v>207</v>
      </c>
      <c r="S3" s="393" t="s">
        <v>160</v>
      </c>
      <c r="T3" s="392" t="s">
        <v>208</v>
      </c>
      <c r="U3" s="395" t="s">
        <v>209</v>
      </c>
      <c r="V3" s="395" t="s">
        <v>210</v>
      </c>
      <c r="W3" s="393" t="s">
        <v>211</v>
      </c>
      <c r="X3" s="63" t="s">
        <v>212</v>
      </c>
      <c r="Y3" s="393" t="s">
        <v>213</v>
      </c>
      <c r="Z3" s="395" t="s">
        <v>214</v>
      </c>
      <c r="AA3" s="395" t="s">
        <v>162</v>
      </c>
      <c r="AB3" s="393" t="s">
        <v>215</v>
      </c>
      <c r="AC3" s="393" t="s">
        <v>155</v>
      </c>
      <c r="AD3" s="393" t="s">
        <v>216</v>
      </c>
      <c r="AE3" s="395" t="s">
        <v>217</v>
      </c>
      <c r="AF3" s="395" t="s">
        <v>218</v>
      </c>
      <c r="AG3" s="395" t="s">
        <v>219</v>
      </c>
      <c r="AH3" s="395" t="s">
        <v>220</v>
      </c>
      <c r="AI3" s="395" t="s">
        <v>165</v>
      </c>
      <c r="AJ3" s="393" t="s">
        <v>221</v>
      </c>
      <c r="AK3" s="393" t="s">
        <v>222</v>
      </c>
      <c r="AL3" s="392" t="s">
        <v>4</v>
      </c>
      <c r="AM3" s="394"/>
      <c r="AN3" s="392"/>
      <c r="AO3" s="395"/>
      <c r="AP3" s="392" t="s">
        <v>223</v>
      </c>
      <c r="AQ3" s="392" t="s">
        <v>224</v>
      </c>
      <c r="AR3" s="393" t="s">
        <v>170</v>
      </c>
      <c r="AS3" s="393" t="s">
        <v>225</v>
      </c>
      <c r="AT3" s="395" t="s">
        <v>226</v>
      </c>
      <c r="AU3" s="395" t="s">
        <v>227</v>
      </c>
      <c r="AV3" s="393" t="s">
        <v>228</v>
      </c>
      <c r="AW3" s="395" t="s">
        <v>229</v>
      </c>
      <c r="AX3" s="395" t="s">
        <v>230</v>
      </c>
      <c r="AY3" s="395" t="s">
        <v>231</v>
      </c>
      <c r="AZ3" s="395" t="s">
        <v>232</v>
      </c>
      <c r="BA3" s="395" t="s">
        <v>233</v>
      </c>
      <c r="BB3" s="393" t="s">
        <v>234</v>
      </c>
      <c r="BC3" s="395" t="s">
        <v>166</v>
      </c>
      <c r="BD3" s="395" t="s">
        <v>235</v>
      </c>
      <c r="BE3" s="393" t="s">
        <v>236</v>
      </c>
      <c r="BF3" s="393" t="s">
        <v>237</v>
      </c>
      <c r="BG3" s="395" t="s">
        <v>238</v>
      </c>
      <c r="BH3" s="395" t="s">
        <v>239</v>
      </c>
      <c r="BI3" s="395" t="s">
        <v>240</v>
      </c>
      <c r="BJ3" s="395" t="s">
        <v>241</v>
      </c>
      <c r="BK3" s="395" t="s">
        <v>242</v>
      </c>
      <c r="BL3" s="395" t="s">
        <v>243</v>
      </c>
      <c r="BM3" s="393" t="s">
        <v>244</v>
      </c>
      <c r="BN3" s="393" t="s">
        <v>245</v>
      </c>
      <c r="BO3" s="395" t="s">
        <v>246</v>
      </c>
      <c r="BP3" s="393" t="s">
        <v>247</v>
      </c>
      <c r="BQ3" s="395" t="s">
        <v>248</v>
      </c>
      <c r="BR3" s="395" t="s">
        <v>249</v>
      </c>
      <c r="BS3" s="395" t="s">
        <v>250</v>
      </c>
      <c r="BT3" s="396"/>
      <c r="BU3" s="395"/>
      <c r="BV3" s="395"/>
      <c r="BW3" s="393" t="s">
        <v>251</v>
      </c>
      <c r="BX3" s="395" t="s">
        <v>252</v>
      </c>
      <c r="BY3" s="395" t="s">
        <v>253</v>
      </c>
      <c r="BZ3" s="392" t="s">
        <v>254</v>
      </c>
      <c r="CA3" s="395" t="s">
        <v>255</v>
      </c>
      <c r="CB3" s="395" t="s">
        <v>256</v>
      </c>
      <c r="CC3" s="393" t="s">
        <v>180</v>
      </c>
      <c r="CD3" s="395" t="s">
        <v>257</v>
      </c>
      <c r="CE3" s="395" t="s">
        <v>258</v>
      </c>
      <c r="CF3" s="395" t="s">
        <v>259</v>
      </c>
      <c r="CG3" s="395" t="s">
        <v>260</v>
      </c>
      <c r="CH3" s="396"/>
      <c r="CI3" s="395"/>
      <c r="CJ3" s="395"/>
      <c r="CK3" s="392" t="s">
        <v>183</v>
      </c>
      <c r="CL3" s="395" t="s">
        <v>184</v>
      </c>
      <c r="CM3" s="395" t="s">
        <v>185</v>
      </c>
      <c r="CN3" s="393" t="s">
        <v>261</v>
      </c>
      <c r="CO3" s="393" t="s">
        <v>186</v>
      </c>
      <c r="CP3" s="393" t="s">
        <v>187</v>
      </c>
      <c r="CQ3" s="395" t="s">
        <v>188</v>
      </c>
      <c r="CR3" s="396"/>
      <c r="CS3" s="395"/>
      <c r="CU3" s="393" t="s">
        <v>262</v>
      </c>
      <c r="CV3" s="393" t="s">
        <v>190</v>
      </c>
      <c r="CW3" s="393" t="s">
        <v>263</v>
      </c>
      <c r="CX3" s="393" t="s">
        <v>264</v>
      </c>
      <c r="CY3" s="395" t="s">
        <v>265</v>
      </c>
      <c r="CZ3" s="393" t="s">
        <v>266</v>
      </c>
      <c r="DA3" s="393" t="s">
        <v>267</v>
      </c>
      <c r="DB3" s="395" t="s">
        <v>268</v>
      </c>
      <c r="DC3" s="397"/>
      <c r="DN3" s="395"/>
      <c r="DO3" s="64"/>
    </row>
    <row r="4" spans="1:121" s="402" customFormat="1" x14ac:dyDescent="0.3">
      <c r="A4" s="399" t="s">
        <v>269</v>
      </c>
      <c r="B4" s="65">
        <f>B14</f>
        <v>571536</v>
      </c>
      <c r="C4" s="65">
        <v>349920</v>
      </c>
      <c r="D4" s="65">
        <v>582496</v>
      </c>
      <c r="E4" s="400">
        <v>3184387</v>
      </c>
      <c r="F4" s="400">
        <v>4551704</v>
      </c>
      <c r="G4" s="65">
        <v>269700</v>
      </c>
      <c r="H4" s="65">
        <v>648000</v>
      </c>
      <c r="I4" s="66">
        <f>SUM(B4:H4)</f>
        <v>10157743</v>
      </c>
      <c r="J4" s="65"/>
      <c r="K4" s="400"/>
      <c r="L4" s="65">
        <v>600563</v>
      </c>
      <c r="M4" s="65">
        <v>1157580</v>
      </c>
      <c r="N4" s="65">
        <v>2758450</v>
      </c>
      <c r="O4" s="65">
        <v>1034205</v>
      </c>
      <c r="P4" s="67">
        <v>7637891</v>
      </c>
      <c r="Q4" s="65">
        <v>3626236</v>
      </c>
      <c r="R4" s="65">
        <v>974979</v>
      </c>
      <c r="S4" s="67">
        <v>6722945</v>
      </c>
      <c r="T4" s="65">
        <v>2214840</v>
      </c>
      <c r="U4" s="65">
        <v>1039740</v>
      </c>
      <c r="V4" s="65">
        <v>2281551</v>
      </c>
      <c r="W4" s="65">
        <v>3700773</v>
      </c>
      <c r="X4" s="65">
        <v>648456</v>
      </c>
      <c r="Y4" s="65">
        <v>1885587</v>
      </c>
      <c r="Z4" s="65">
        <v>1184866</v>
      </c>
      <c r="AA4" s="65">
        <v>3001251</v>
      </c>
      <c r="AB4" s="65">
        <v>5460800</v>
      </c>
      <c r="AC4" s="400">
        <v>7401710</v>
      </c>
      <c r="AD4" s="400">
        <v>3028040</v>
      </c>
      <c r="AE4" s="400">
        <v>5961600</v>
      </c>
      <c r="AF4" s="400">
        <v>2286780</v>
      </c>
      <c r="AG4" s="65">
        <v>3335937</v>
      </c>
      <c r="AH4" s="400">
        <v>2790003</v>
      </c>
      <c r="AI4" s="400">
        <v>2742691</v>
      </c>
      <c r="AJ4" s="67">
        <v>5690163</v>
      </c>
      <c r="AK4" s="67">
        <v>13172207</v>
      </c>
      <c r="AL4" s="65">
        <v>1908000</v>
      </c>
      <c r="AM4" s="66">
        <f>SUM(L4:AL4)</f>
        <v>94247844</v>
      </c>
      <c r="AN4" s="65"/>
      <c r="AO4" s="65"/>
      <c r="AP4" s="65">
        <v>0</v>
      </c>
      <c r="AQ4" s="65">
        <v>0</v>
      </c>
      <c r="AR4" s="400">
        <v>193642797</v>
      </c>
      <c r="AS4" s="65">
        <v>834833</v>
      </c>
      <c r="AT4" s="65">
        <v>1298437</v>
      </c>
      <c r="AU4" s="65">
        <v>64972</v>
      </c>
      <c r="AV4" s="67">
        <v>7169376</v>
      </c>
      <c r="AW4" s="65">
        <v>1183987</v>
      </c>
      <c r="AX4" s="400">
        <v>523274</v>
      </c>
      <c r="AY4" s="400">
        <v>0</v>
      </c>
      <c r="AZ4" s="65">
        <v>2148401</v>
      </c>
      <c r="BA4" s="65">
        <v>1410393</v>
      </c>
      <c r="BB4" s="67">
        <v>10747235</v>
      </c>
      <c r="BC4" s="400">
        <v>2132758</v>
      </c>
      <c r="BD4" s="65">
        <v>2273106</v>
      </c>
      <c r="BE4" s="67">
        <v>0</v>
      </c>
      <c r="BF4" s="400">
        <v>0</v>
      </c>
      <c r="BG4" s="65">
        <v>100541</v>
      </c>
      <c r="BH4" s="400">
        <v>1242862</v>
      </c>
      <c r="BI4" s="68">
        <f>BI10</f>
        <v>153695</v>
      </c>
      <c r="BJ4" s="400">
        <v>51337</v>
      </c>
      <c r="BK4" s="400">
        <v>389392</v>
      </c>
      <c r="BL4" s="65">
        <v>960832</v>
      </c>
      <c r="BM4" s="65">
        <v>384030</v>
      </c>
      <c r="BN4" s="65">
        <v>136818</v>
      </c>
      <c r="BO4" s="400">
        <v>181233</v>
      </c>
      <c r="BP4" s="67">
        <v>0</v>
      </c>
      <c r="BQ4" s="65">
        <v>2190000</v>
      </c>
      <c r="BR4" s="400">
        <v>0</v>
      </c>
      <c r="BS4" s="400">
        <v>1792633</v>
      </c>
      <c r="BT4" s="401">
        <f>SUM(AP4:BS4)</f>
        <v>231012942</v>
      </c>
      <c r="BU4" s="400"/>
      <c r="BV4" s="65"/>
      <c r="BW4" s="65">
        <v>2304940</v>
      </c>
      <c r="BX4" s="65">
        <v>243026</v>
      </c>
      <c r="BY4" s="65">
        <v>850153</v>
      </c>
      <c r="BZ4" s="400">
        <v>659793</v>
      </c>
      <c r="CA4" s="65">
        <v>621290</v>
      </c>
      <c r="CB4" s="65">
        <v>1899235</v>
      </c>
      <c r="CC4" s="67">
        <v>11537195</v>
      </c>
      <c r="CD4" s="65">
        <v>8242189</v>
      </c>
      <c r="CE4" s="65">
        <v>882905</v>
      </c>
      <c r="CF4" s="65">
        <v>1035999.9999999999</v>
      </c>
      <c r="CG4" s="400">
        <v>1168859</v>
      </c>
      <c r="CH4" s="401">
        <f>SUM(BW4:CG4)</f>
        <v>29445585</v>
      </c>
      <c r="CI4" s="65"/>
      <c r="CJ4" s="65"/>
      <c r="CK4" s="65">
        <v>481921</v>
      </c>
      <c r="CL4" s="65">
        <v>1018819</v>
      </c>
      <c r="CM4" s="65">
        <v>4424004</v>
      </c>
      <c r="CN4" s="400">
        <v>114293</v>
      </c>
      <c r="CO4" s="67">
        <v>4100926</v>
      </c>
      <c r="CP4" s="67">
        <v>9915691</v>
      </c>
      <c r="CQ4" s="65">
        <v>3231652</v>
      </c>
      <c r="CR4" s="66">
        <f>SUM(CK4:CQ4)</f>
        <v>23287306</v>
      </c>
      <c r="CS4" s="65"/>
      <c r="CT4" s="400"/>
      <c r="CU4" s="400">
        <v>350447</v>
      </c>
      <c r="CV4" s="65">
        <v>1207650</v>
      </c>
      <c r="CW4" s="67">
        <v>5432762</v>
      </c>
      <c r="CX4" s="67">
        <v>8265495</v>
      </c>
      <c r="CY4" s="65">
        <v>1573007</v>
      </c>
      <c r="CZ4" s="65">
        <v>3224003</v>
      </c>
      <c r="DA4" s="400">
        <v>15290495</v>
      </c>
      <c r="DB4" s="65">
        <v>1085366</v>
      </c>
      <c r="DC4" s="69">
        <f>SUM(CU4:DB4)</f>
        <v>36429225</v>
      </c>
      <c r="DN4" s="400"/>
      <c r="DO4" s="70">
        <f t="shared" ref="DO4:DO10" si="0">SUM(CY4:DM4)</f>
        <v>57602096</v>
      </c>
    </row>
    <row r="5" spans="1:121" s="402" customFormat="1" x14ac:dyDescent="0.3">
      <c r="A5" s="399" t="s">
        <v>270</v>
      </c>
      <c r="B5" s="65"/>
      <c r="C5" s="65"/>
      <c r="D5" s="65"/>
      <c r="E5" s="400"/>
      <c r="F5" s="400">
        <v>109546</v>
      </c>
      <c r="G5" s="65"/>
      <c r="H5" s="65"/>
      <c r="I5" s="66">
        <f>SUM(B5:H5)</f>
        <v>109546</v>
      </c>
      <c r="J5" s="65"/>
      <c r="K5" s="400"/>
      <c r="L5" s="65"/>
      <c r="M5" s="65"/>
      <c r="N5" s="65"/>
      <c r="O5" s="65"/>
      <c r="P5" s="67"/>
      <c r="Q5" s="65"/>
      <c r="R5" s="65"/>
      <c r="S5" s="67"/>
      <c r="T5" s="65"/>
      <c r="U5" s="65"/>
      <c r="V5" s="65"/>
      <c r="W5" s="65"/>
      <c r="X5" s="65"/>
      <c r="Y5" s="65"/>
      <c r="Z5" s="65"/>
      <c r="AA5" s="65"/>
      <c r="AB5" s="65"/>
      <c r="AC5" s="400"/>
      <c r="AD5" s="400"/>
      <c r="AE5" s="400"/>
      <c r="AF5" s="400">
        <v>76160</v>
      </c>
      <c r="AG5" s="65"/>
      <c r="AH5" s="400"/>
      <c r="AI5" s="400"/>
      <c r="AJ5" s="67"/>
      <c r="AK5" s="67"/>
      <c r="AL5" s="65"/>
      <c r="AM5" s="66">
        <f t="shared" ref="AM5" si="1">SUM(L5:AL5)</f>
        <v>76160</v>
      </c>
      <c r="AN5" s="65"/>
      <c r="AO5" s="65"/>
      <c r="AP5" s="65"/>
      <c r="AQ5" s="400">
        <v>408110</v>
      </c>
      <c r="AR5" s="400"/>
      <c r="AS5" s="65"/>
      <c r="AT5" s="65"/>
      <c r="AU5" s="65"/>
      <c r="AV5" s="67"/>
      <c r="AW5" s="400">
        <v>256968</v>
      </c>
      <c r="AX5" s="400"/>
      <c r="AY5" s="400">
        <v>2507323</v>
      </c>
      <c r="AZ5" s="65"/>
      <c r="BA5" s="400">
        <v>779729</v>
      </c>
      <c r="BB5" s="67"/>
      <c r="BC5" s="400">
        <v>215399</v>
      </c>
      <c r="BD5" s="65"/>
      <c r="BE5" s="67"/>
      <c r="BF5" s="400"/>
      <c r="BG5" s="65"/>
      <c r="BH5" s="400">
        <v>21120</v>
      </c>
      <c r="BI5" s="400"/>
      <c r="BJ5" s="400">
        <v>32196</v>
      </c>
      <c r="BK5" s="400"/>
      <c r="BL5" s="400">
        <v>99230</v>
      </c>
      <c r="BM5" s="65"/>
      <c r="BN5" s="65"/>
      <c r="BO5" s="400">
        <v>278132</v>
      </c>
      <c r="BP5" s="67"/>
      <c r="BQ5" s="65"/>
      <c r="BR5" s="400">
        <v>357800</v>
      </c>
      <c r="BS5" s="400">
        <v>654586</v>
      </c>
      <c r="BT5" s="401">
        <f>SUM(AP5:BS5)</f>
        <v>5610593</v>
      </c>
      <c r="BU5" s="400"/>
      <c r="BV5" s="65"/>
      <c r="BW5" s="65"/>
      <c r="BX5" s="65"/>
      <c r="BY5" s="65"/>
      <c r="BZ5" s="400">
        <v>28928</v>
      </c>
      <c r="CA5" s="65"/>
      <c r="CB5" s="400">
        <v>1974833</v>
      </c>
      <c r="CC5" s="67"/>
      <c r="CD5" s="65"/>
      <c r="CE5" s="65"/>
      <c r="CF5" s="65"/>
      <c r="CG5" s="400"/>
      <c r="CH5" s="401">
        <f>SUM(BW5:CG5)</f>
        <v>2003761</v>
      </c>
      <c r="CI5" s="65"/>
      <c r="CJ5" s="65"/>
      <c r="CK5" s="65"/>
      <c r="CL5" s="65"/>
      <c r="CM5" s="65"/>
      <c r="CN5" s="400">
        <v>25979</v>
      </c>
      <c r="CO5" s="67"/>
      <c r="CP5" s="67"/>
      <c r="CQ5" s="65"/>
      <c r="CR5" s="66">
        <f>SUM(CK5:CQ5)</f>
        <v>25979</v>
      </c>
      <c r="CS5" s="65"/>
      <c r="CT5" s="400"/>
      <c r="CU5" s="400"/>
      <c r="CV5" s="65"/>
      <c r="CW5" s="400">
        <v>274551</v>
      </c>
      <c r="CX5" s="67"/>
      <c r="CY5" s="65"/>
      <c r="CZ5" s="65"/>
      <c r="DA5" s="400"/>
      <c r="DB5" s="65"/>
      <c r="DC5" s="69">
        <f>SUM(CU5:DB5)</f>
        <v>274551</v>
      </c>
      <c r="DN5" s="400"/>
      <c r="DO5" s="70">
        <f t="shared" si="0"/>
        <v>274551</v>
      </c>
    </row>
    <row r="6" spans="1:121" s="407" customFormat="1" x14ac:dyDescent="0.3">
      <c r="A6" s="403" t="s">
        <v>271</v>
      </c>
      <c r="B6" s="71"/>
      <c r="C6" s="71"/>
      <c r="D6" s="71"/>
      <c r="E6" s="404">
        <v>3180625</v>
      </c>
      <c r="F6" s="404">
        <v>4661250</v>
      </c>
      <c r="G6" s="71"/>
      <c r="H6" s="71"/>
      <c r="I6" s="72">
        <f>SUM(I4:I5)</f>
        <v>10267289</v>
      </c>
      <c r="J6" s="65"/>
      <c r="K6" s="400"/>
      <c r="L6" s="71"/>
      <c r="M6" s="71"/>
      <c r="N6" s="71"/>
      <c r="O6" s="71"/>
      <c r="P6" s="73"/>
      <c r="Q6" s="71"/>
      <c r="R6" s="71"/>
      <c r="S6" s="73"/>
      <c r="T6" s="71"/>
      <c r="U6" s="71"/>
      <c r="V6" s="71"/>
      <c r="W6" s="71"/>
      <c r="X6" s="71"/>
      <c r="Y6" s="71"/>
      <c r="Z6" s="71"/>
      <c r="AA6" s="71"/>
      <c r="AB6" s="71"/>
      <c r="AC6" s="404">
        <v>7401710</v>
      </c>
      <c r="AD6" s="404">
        <v>1010520</v>
      </c>
      <c r="AE6" s="404">
        <v>5166915</v>
      </c>
      <c r="AF6" s="404">
        <v>0</v>
      </c>
      <c r="AG6" s="71"/>
      <c r="AH6" s="404">
        <v>2790003</v>
      </c>
      <c r="AI6" s="404">
        <v>2742691</v>
      </c>
      <c r="AJ6" s="73"/>
      <c r="AK6" s="73"/>
      <c r="AL6" s="71"/>
      <c r="AM6" s="66"/>
      <c r="AN6" s="71"/>
      <c r="AO6" s="71"/>
      <c r="AP6" s="71"/>
      <c r="AQ6" s="71"/>
      <c r="AR6" s="404">
        <v>179341134</v>
      </c>
      <c r="AS6" s="71"/>
      <c r="AT6" s="71"/>
      <c r="AU6" s="71"/>
      <c r="AV6" s="73"/>
      <c r="AW6" s="71"/>
      <c r="AX6" s="404">
        <v>465132</v>
      </c>
      <c r="AY6" s="404">
        <v>2507323</v>
      </c>
      <c r="AZ6" s="71"/>
      <c r="BA6" s="71"/>
      <c r="BB6" s="73"/>
      <c r="BC6" s="404">
        <v>2132758</v>
      </c>
      <c r="BD6" s="71"/>
      <c r="BE6" s="73"/>
      <c r="BF6" s="404">
        <v>0</v>
      </c>
      <c r="BG6" s="71"/>
      <c r="BH6" s="404">
        <v>1208832</v>
      </c>
      <c r="BI6" s="404">
        <v>0</v>
      </c>
      <c r="BJ6" s="404">
        <v>115101</v>
      </c>
      <c r="BK6" s="404">
        <v>389392</v>
      </c>
      <c r="BL6" s="71"/>
      <c r="BM6" s="71"/>
      <c r="BN6" s="71"/>
      <c r="BO6" s="405">
        <f>SUM(BO4:BO5)</f>
        <v>459365</v>
      </c>
      <c r="BP6" s="73"/>
      <c r="BQ6" s="71"/>
      <c r="BR6" s="404">
        <v>0</v>
      </c>
      <c r="BS6" s="404">
        <v>1792633</v>
      </c>
      <c r="BT6" s="406"/>
      <c r="BU6" s="404"/>
      <c r="BV6" s="71"/>
      <c r="BW6" s="71"/>
      <c r="BX6" s="71"/>
      <c r="BY6" s="71"/>
      <c r="BZ6" s="404">
        <v>267731</v>
      </c>
      <c r="CA6" s="71"/>
      <c r="CB6" s="71"/>
      <c r="CC6" s="73"/>
      <c r="CD6" s="71"/>
      <c r="CE6" s="71"/>
      <c r="CF6" s="71"/>
      <c r="CG6" s="404">
        <v>1168859</v>
      </c>
      <c r="CH6" s="406"/>
      <c r="CI6" s="71"/>
      <c r="CJ6" s="71"/>
      <c r="CK6" s="71"/>
      <c r="CL6" s="71"/>
      <c r="CM6" s="71"/>
      <c r="CN6" s="404">
        <v>0</v>
      </c>
      <c r="CO6" s="73"/>
      <c r="CP6" s="73"/>
      <c r="CQ6" s="71"/>
      <c r="CR6" s="72"/>
      <c r="CS6" s="71"/>
      <c r="CT6" s="404"/>
      <c r="CU6" s="404">
        <v>0</v>
      </c>
      <c r="CV6" s="71"/>
      <c r="CW6" s="73"/>
      <c r="CX6" s="73"/>
      <c r="CY6" s="71"/>
      <c r="CZ6" s="71"/>
      <c r="DA6" s="73"/>
      <c r="DB6" s="71"/>
      <c r="DC6" s="74"/>
      <c r="DN6" s="404"/>
      <c r="DO6" s="75">
        <f t="shared" si="0"/>
        <v>0</v>
      </c>
    </row>
    <row r="7" spans="1:121" s="402" customFormat="1" x14ac:dyDescent="0.3">
      <c r="A7" s="399" t="s">
        <v>272</v>
      </c>
      <c r="B7" s="65"/>
      <c r="C7" s="65"/>
      <c r="D7" s="65"/>
      <c r="E7" s="400">
        <v>0</v>
      </c>
      <c r="F7" s="400">
        <v>0</v>
      </c>
      <c r="G7" s="65"/>
      <c r="H7" s="65"/>
      <c r="I7" s="66"/>
      <c r="J7" s="65"/>
      <c r="K7" s="400"/>
      <c r="L7" s="65"/>
      <c r="M7" s="65"/>
      <c r="N7" s="65"/>
      <c r="O7" s="65"/>
      <c r="P7" s="67"/>
      <c r="Q7" s="65"/>
      <c r="R7" s="65"/>
      <c r="S7" s="67"/>
      <c r="T7" s="65"/>
      <c r="U7" s="65"/>
      <c r="V7" s="65"/>
      <c r="W7" s="65"/>
      <c r="X7" s="65"/>
      <c r="Y7" s="65"/>
      <c r="Z7" s="65"/>
      <c r="AA7" s="65"/>
      <c r="AB7" s="65"/>
      <c r="AC7" s="400">
        <v>0</v>
      </c>
      <c r="AD7" s="400">
        <v>0</v>
      </c>
      <c r="AE7" s="400">
        <v>0</v>
      </c>
      <c r="AF7" s="400">
        <v>0</v>
      </c>
      <c r="AG7" s="65"/>
      <c r="AH7" s="400">
        <v>0</v>
      </c>
      <c r="AI7" s="400">
        <v>0</v>
      </c>
      <c r="AJ7" s="67"/>
      <c r="AK7" s="67"/>
      <c r="AL7" s="65"/>
      <c r="AM7" s="66"/>
      <c r="AN7" s="65"/>
      <c r="AO7" s="65"/>
      <c r="AP7" s="65">
        <v>4521589</v>
      </c>
      <c r="AQ7" s="65">
        <v>5357895</v>
      </c>
      <c r="AR7" s="400">
        <v>0</v>
      </c>
      <c r="AS7" s="65"/>
      <c r="AT7" s="65"/>
      <c r="AU7" s="65"/>
      <c r="AV7" s="67"/>
      <c r="AW7" s="65"/>
      <c r="AX7" s="400">
        <v>0</v>
      </c>
      <c r="AY7" s="400">
        <v>0</v>
      </c>
      <c r="AZ7" s="65"/>
      <c r="BA7" s="65"/>
      <c r="BB7" s="67"/>
      <c r="BC7" s="400">
        <v>819034</v>
      </c>
      <c r="BD7" s="65"/>
      <c r="BE7" s="67">
        <v>11231993</v>
      </c>
      <c r="BF7" s="400">
        <v>6886695</v>
      </c>
      <c r="BG7" s="65"/>
      <c r="BH7" s="400">
        <v>0</v>
      </c>
      <c r="BI7" s="400">
        <v>0</v>
      </c>
      <c r="BJ7" s="400">
        <v>0</v>
      </c>
      <c r="BK7" s="400">
        <v>0</v>
      </c>
      <c r="BL7" s="65"/>
      <c r="BM7" s="65"/>
      <c r="BN7" s="65"/>
      <c r="BO7" s="400">
        <v>0</v>
      </c>
      <c r="BP7" s="67">
        <v>12495475</v>
      </c>
      <c r="BQ7" s="65"/>
      <c r="BR7" s="400">
        <v>0</v>
      </c>
      <c r="BS7" s="400">
        <v>0</v>
      </c>
      <c r="BT7" s="401">
        <f>SUM(AP7:BS7)</f>
        <v>41312681</v>
      </c>
      <c r="BU7" s="400"/>
      <c r="BV7" s="65"/>
      <c r="BW7" s="65"/>
      <c r="BX7" s="65"/>
      <c r="BY7" s="65"/>
      <c r="BZ7" s="400">
        <v>50287</v>
      </c>
      <c r="CA7" s="65"/>
      <c r="CB7" s="65"/>
      <c r="CC7" s="67"/>
      <c r="CD7" s="65"/>
      <c r="CE7" s="65"/>
      <c r="CF7" s="65"/>
      <c r="CG7" s="400">
        <v>0</v>
      </c>
      <c r="CH7" s="401">
        <f>SUM(BW7:CG7)</f>
        <v>50287</v>
      </c>
      <c r="CI7" s="65"/>
      <c r="CJ7" s="65"/>
      <c r="CK7" s="65"/>
      <c r="CL7" s="65"/>
      <c r="CM7" s="65"/>
      <c r="CN7" s="400">
        <v>0</v>
      </c>
      <c r="CO7" s="67"/>
      <c r="CP7" s="67"/>
      <c r="CQ7" s="65"/>
      <c r="CR7" s="66"/>
      <c r="CS7" s="65"/>
      <c r="CT7" s="400"/>
      <c r="CU7" s="400">
        <v>0</v>
      </c>
      <c r="CV7" s="65"/>
      <c r="CW7" s="67"/>
      <c r="CX7" s="67"/>
      <c r="CY7" s="65"/>
      <c r="CZ7" s="65"/>
      <c r="DA7" s="67"/>
      <c r="DB7" s="65"/>
      <c r="DC7" s="69"/>
      <c r="DN7" s="400"/>
      <c r="DO7" s="70">
        <f t="shared" si="0"/>
        <v>0</v>
      </c>
    </row>
    <row r="8" spans="1:121" s="402" customFormat="1" x14ac:dyDescent="0.3">
      <c r="A8" s="399" t="s">
        <v>273</v>
      </c>
      <c r="B8" s="65"/>
      <c r="C8" s="65"/>
      <c r="D8" s="65"/>
      <c r="E8" s="400">
        <v>0</v>
      </c>
      <c r="F8" s="400">
        <v>0</v>
      </c>
      <c r="G8" s="65"/>
      <c r="H8" s="65"/>
      <c r="I8" s="66"/>
      <c r="J8" s="65"/>
      <c r="K8" s="400"/>
      <c r="L8" s="65"/>
      <c r="M8" s="65"/>
      <c r="N8" s="65"/>
      <c r="O8" s="65"/>
      <c r="P8" s="67"/>
      <c r="Q8" s="65"/>
      <c r="R8" s="65"/>
      <c r="S8" s="67"/>
      <c r="T8" s="65"/>
      <c r="U8" s="65"/>
      <c r="V8" s="65"/>
      <c r="W8" s="65"/>
      <c r="X8" s="65"/>
      <c r="Y8" s="65"/>
      <c r="Z8" s="65"/>
      <c r="AA8" s="65"/>
      <c r="AB8" s="65"/>
      <c r="AC8" s="400">
        <v>0</v>
      </c>
      <c r="AD8" s="400">
        <v>0</v>
      </c>
      <c r="AE8" s="400">
        <v>0</v>
      </c>
      <c r="AF8" s="400">
        <v>0</v>
      </c>
      <c r="AG8" s="65"/>
      <c r="AH8" s="400">
        <v>0</v>
      </c>
      <c r="AI8" s="400">
        <v>0</v>
      </c>
      <c r="AJ8" s="67"/>
      <c r="AK8" s="67"/>
      <c r="AL8" s="65"/>
      <c r="AM8" s="66"/>
      <c r="AN8" s="65"/>
      <c r="AO8" s="65"/>
      <c r="AP8" s="65"/>
      <c r="AQ8" s="65"/>
      <c r="AR8" s="400">
        <v>0</v>
      </c>
      <c r="AS8" s="65"/>
      <c r="AT8" s="65"/>
      <c r="AU8" s="65"/>
      <c r="AV8" s="67"/>
      <c r="AW8" s="65"/>
      <c r="AX8" s="400">
        <v>0</v>
      </c>
      <c r="AY8" s="400">
        <v>0</v>
      </c>
      <c r="AZ8" s="65"/>
      <c r="BA8" s="65"/>
      <c r="BB8" s="67"/>
      <c r="BC8" s="400">
        <v>0</v>
      </c>
      <c r="BD8" s="65"/>
      <c r="BE8" s="67"/>
      <c r="BF8" s="400">
        <v>0</v>
      </c>
      <c r="BG8" s="65"/>
      <c r="BH8" s="400">
        <v>0</v>
      </c>
      <c r="BI8" s="400">
        <v>0</v>
      </c>
      <c r="BJ8" s="400">
        <v>0</v>
      </c>
      <c r="BK8" s="400">
        <v>0</v>
      </c>
      <c r="BL8" s="65"/>
      <c r="BM8" s="65"/>
      <c r="BN8" s="65"/>
      <c r="BO8" s="400">
        <v>0</v>
      </c>
      <c r="BP8" s="67"/>
      <c r="BQ8" s="65"/>
      <c r="BR8" s="400">
        <v>0</v>
      </c>
      <c r="BS8" s="400">
        <v>0</v>
      </c>
      <c r="BT8" s="401"/>
      <c r="BU8" s="400"/>
      <c r="BV8" s="65"/>
      <c r="BW8" s="65"/>
      <c r="BX8" s="65"/>
      <c r="BY8" s="65"/>
      <c r="BZ8" s="400">
        <v>0</v>
      </c>
      <c r="CA8" s="65"/>
      <c r="CB8" s="65"/>
      <c r="CC8" s="67"/>
      <c r="CD8" s="65"/>
      <c r="CE8" s="65"/>
      <c r="CF8" s="65"/>
      <c r="CG8" s="400">
        <v>0</v>
      </c>
      <c r="CH8" s="401"/>
      <c r="CI8" s="65"/>
      <c r="CJ8" s="65"/>
      <c r="CK8" s="65"/>
      <c r="CL8" s="65"/>
      <c r="CM8" s="65"/>
      <c r="CN8" s="400">
        <v>0</v>
      </c>
      <c r="CO8" s="67"/>
      <c r="CP8" s="67"/>
      <c r="CQ8" s="65"/>
      <c r="CR8" s="66"/>
      <c r="CS8" s="65"/>
      <c r="CT8" s="400"/>
      <c r="CU8" s="400">
        <v>0</v>
      </c>
      <c r="CV8" s="65"/>
      <c r="CW8" s="67"/>
      <c r="CX8" s="67"/>
      <c r="CY8" s="65"/>
      <c r="CZ8" s="65"/>
      <c r="DA8" s="67"/>
      <c r="DB8" s="65"/>
      <c r="DC8" s="69"/>
      <c r="DN8" s="400"/>
      <c r="DO8" s="70">
        <f t="shared" si="0"/>
        <v>0</v>
      </c>
    </row>
    <row r="9" spans="1:121" s="402" customFormat="1" x14ac:dyDescent="0.3">
      <c r="A9" s="399" t="s">
        <v>274</v>
      </c>
      <c r="B9" s="65" t="s">
        <v>275</v>
      </c>
      <c r="C9" s="65">
        <v>349920</v>
      </c>
      <c r="D9" s="65">
        <v>582496</v>
      </c>
      <c r="E9" s="400">
        <v>3180625</v>
      </c>
      <c r="F9" s="400">
        <v>4661250</v>
      </c>
      <c r="G9" s="65">
        <v>269700</v>
      </c>
      <c r="H9" s="65">
        <v>648000</v>
      </c>
      <c r="I9" s="66"/>
      <c r="J9" s="65"/>
      <c r="K9" s="400"/>
      <c r="L9" s="65">
        <v>600563</v>
      </c>
      <c r="M9" s="65">
        <v>1157580</v>
      </c>
      <c r="N9" s="65">
        <v>2758450</v>
      </c>
      <c r="O9" s="65">
        <v>1034205</v>
      </c>
      <c r="P9" s="67">
        <v>7637891</v>
      </c>
      <c r="Q9" s="65">
        <v>3626236</v>
      </c>
      <c r="R9" s="65">
        <v>974979</v>
      </c>
      <c r="S9" s="67">
        <v>6722945</v>
      </c>
      <c r="T9" s="65">
        <v>2214840</v>
      </c>
      <c r="U9" s="65">
        <v>1039740</v>
      </c>
      <c r="V9" s="65">
        <v>2281551</v>
      </c>
      <c r="W9" s="65">
        <v>3700773</v>
      </c>
      <c r="X9" s="65">
        <v>648456</v>
      </c>
      <c r="Y9" s="65">
        <v>1885587</v>
      </c>
      <c r="Z9" s="65">
        <v>1184866</v>
      </c>
      <c r="AA9" s="65">
        <v>3001251</v>
      </c>
      <c r="AB9" s="65">
        <v>5460800</v>
      </c>
      <c r="AC9" s="400">
        <v>7401710</v>
      </c>
      <c r="AD9" s="400">
        <v>1990520</v>
      </c>
      <c r="AE9" s="400">
        <v>0</v>
      </c>
      <c r="AF9" s="400">
        <v>2362940</v>
      </c>
      <c r="AG9" s="65">
        <v>3335937</v>
      </c>
      <c r="AH9" s="400">
        <v>2790003</v>
      </c>
      <c r="AI9" s="400">
        <v>2742691</v>
      </c>
      <c r="AJ9" s="67">
        <v>5690163</v>
      </c>
      <c r="AK9" s="67">
        <v>13172207</v>
      </c>
      <c r="AL9" s="65">
        <v>1908000</v>
      </c>
      <c r="AM9" s="66"/>
      <c r="AN9" s="65"/>
      <c r="AO9" s="65"/>
      <c r="AP9" s="65">
        <v>4521589</v>
      </c>
      <c r="AQ9" s="65">
        <v>5357895</v>
      </c>
      <c r="AR9" s="400">
        <v>179341134</v>
      </c>
      <c r="AS9" s="65">
        <v>834833</v>
      </c>
      <c r="AT9" s="65">
        <v>1298437</v>
      </c>
      <c r="AU9" s="65">
        <v>64972</v>
      </c>
      <c r="AV9" s="67">
        <v>7169376</v>
      </c>
      <c r="AW9" s="65">
        <v>1183987</v>
      </c>
      <c r="AX9" s="400">
        <v>465132</v>
      </c>
      <c r="AY9" s="400">
        <v>2507323</v>
      </c>
      <c r="AZ9" s="65">
        <v>2148401</v>
      </c>
      <c r="BA9" s="65">
        <v>1410393</v>
      </c>
      <c r="BB9" s="67">
        <v>10747235</v>
      </c>
      <c r="BC9" s="400">
        <v>3162191</v>
      </c>
      <c r="BD9" s="65">
        <v>2273106</v>
      </c>
      <c r="BE9" s="67">
        <v>11231993</v>
      </c>
      <c r="BF9" s="400">
        <v>6886695</v>
      </c>
      <c r="BG9" s="65">
        <v>100541</v>
      </c>
      <c r="BH9" s="400">
        <v>1208832</v>
      </c>
      <c r="BI9" s="400">
        <v>119125</v>
      </c>
      <c r="BJ9" s="400">
        <v>115101</v>
      </c>
      <c r="BK9" s="400">
        <v>389392</v>
      </c>
      <c r="BL9" s="65">
        <v>960832</v>
      </c>
      <c r="BM9" s="65">
        <v>384030</v>
      </c>
      <c r="BN9" s="65">
        <v>136818</v>
      </c>
      <c r="BO9" s="400">
        <v>459365</v>
      </c>
      <c r="BP9" s="67">
        <v>12495475</v>
      </c>
      <c r="BQ9" s="65">
        <v>2190000</v>
      </c>
      <c r="BR9" s="400">
        <v>357800</v>
      </c>
      <c r="BS9" s="400">
        <v>2447219</v>
      </c>
      <c r="BT9" s="401"/>
      <c r="BU9" s="400"/>
      <c r="BV9" s="65"/>
      <c r="BW9" s="65">
        <v>2304940</v>
      </c>
      <c r="BX9" s="65">
        <v>243026</v>
      </c>
      <c r="BY9" s="65">
        <v>850153</v>
      </c>
      <c r="BZ9" s="400">
        <v>657679</v>
      </c>
      <c r="CA9" s="65">
        <v>621290</v>
      </c>
      <c r="CB9" s="65">
        <v>1899235</v>
      </c>
      <c r="CC9" s="67">
        <v>11537195</v>
      </c>
      <c r="CD9" s="65">
        <v>8242189</v>
      </c>
      <c r="CE9" s="65">
        <v>882905</v>
      </c>
      <c r="CF9" s="65">
        <v>1035999.9999999999</v>
      </c>
      <c r="CG9" s="400">
        <v>1168859</v>
      </c>
      <c r="CH9" s="401"/>
      <c r="CI9" s="65"/>
      <c r="CJ9" s="65"/>
      <c r="CK9" s="65">
        <v>481921</v>
      </c>
      <c r="CL9" s="65">
        <v>1018819</v>
      </c>
      <c r="CM9" s="65">
        <v>4424004</v>
      </c>
      <c r="CN9" s="400">
        <v>0</v>
      </c>
      <c r="CO9" s="67">
        <v>4100926</v>
      </c>
      <c r="CP9" s="67">
        <v>9915691</v>
      </c>
      <c r="CQ9" s="65">
        <v>3231652</v>
      </c>
      <c r="CR9" s="66"/>
      <c r="CS9" s="65"/>
      <c r="CT9" s="400"/>
      <c r="CU9" s="400">
        <v>0</v>
      </c>
      <c r="CV9" s="65">
        <v>1207650</v>
      </c>
      <c r="CW9" s="67">
        <v>5432762</v>
      </c>
      <c r="CX9" s="67">
        <v>8265495</v>
      </c>
      <c r="CY9" s="65">
        <v>1573007</v>
      </c>
      <c r="CZ9" s="65">
        <v>3224003</v>
      </c>
      <c r="DA9" s="400">
        <v>15290495</v>
      </c>
      <c r="DB9" s="65">
        <v>1085366</v>
      </c>
      <c r="DC9" s="69"/>
      <c r="DN9" s="400"/>
      <c r="DO9" s="70">
        <f t="shared" si="0"/>
        <v>21172871</v>
      </c>
    </row>
    <row r="10" spans="1:121" s="409" customFormat="1" x14ac:dyDescent="0.3">
      <c r="A10" s="408" t="s">
        <v>276</v>
      </c>
      <c r="B10" s="76">
        <f>SUM(B4:B5,B7)</f>
        <v>571536</v>
      </c>
      <c r="C10" s="71">
        <v>349920</v>
      </c>
      <c r="D10" s="71">
        <v>582496</v>
      </c>
      <c r="E10" s="71">
        <v>3184387</v>
      </c>
      <c r="F10" s="71">
        <v>4661250</v>
      </c>
      <c r="G10" s="71">
        <v>269700</v>
      </c>
      <c r="H10" s="71">
        <v>648000</v>
      </c>
      <c r="I10" s="72">
        <f>SUM(B10:H10)</f>
        <v>10267289</v>
      </c>
      <c r="J10" s="65"/>
      <c r="K10" s="65"/>
      <c r="L10" s="71">
        <v>600563</v>
      </c>
      <c r="M10" s="71">
        <v>1157580</v>
      </c>
      <c r="N10" s="71">
        <v>2758450</v>
      </c>
      <c r="O10" s="71">
        <v>1034205</v>
      </c>
      <c r="P10" s="77">
        <v>7637891</v>
      </c>
      <c r="Q10" s="71">
        <v>3626236</v>
      </c>
      <c r="R10" s="71">
        <v>974979</v>
      </c>
      <c r="S10" s="77">
        <v>6722945</v>
      </c>
      <c r="T10" s="71">
        <v>2214840</v>
      </c>
      <c r="U10" s="71">
        <v>1039740</v>
      </c>
      <c r="V10" s="71">
        <v>2281551</v>
      </c>
      <c r="W10" s="71">
        <v>3700773</v>
      </c>
      <c r="X10" s="71">
        <v>648456</v>
      </c>
      <c r="Y10" s="71">
        <v>1885587</v>
      </c>
      <c r="Z10" s="71">
        <v>1184866</v>
      </c>
      <c r="AA10" s="71">
        <v>3001251</v>
      </c>
      <c r="AB10" s="71">
        <v>5460800</v>
      </c>
      <c r="AC10" s="77">
        <v>7401710</v>
      </c>
      <c r="AD10" s="71">
        <v>3028040</v>
      </c>
      <c r="AE10" s="71">
        <v>5961600</v>
      </c>
      <c r="AF10" s="71">
        <v>2362940</v>
      </c>
      <c r="AG10" s="71">
        <v>3335937</v>
      </c>
      <c r="AH10" s="71">
        <v>2790003</v>
      </c>
      <c r="AI10" s="71">
        <v>2742691</v>
      </c>
      <c r="AJ10" s="77">
        <v>5690163</v>
      </c>
      <c r="AK10" s="77">
        <v>13172207</v>
      </c>
      <c r="AL10" s="71">
        <v>1908000</v>
      </c>
      <c r="AM10" s="72">
        <f>SUM(L10:AL10)</f>
        <v>94324004</v>
      </c>
      <c r="AN10" s="71"/>
      <c r="AO10" s="71"/>
      <c r="AP10" s="71">
        <v>4521589</v>
      </c>
      <c r="AQ10" s="76">
        <f>SUM(AQ4:AQ5,AQ7)</f>
        <v>5766005</v>
      </c>
      <c r="AR10" s="76">
        <f>SUM(AR4:AR5,AR7)</f>
        <v>193642797</v>
      </c>
      <c r="AS10" s="71">
        <v>834833</v>
      </c>
      <c r="AT10" s="71">
        <v>1298437</v>
      </c>
      <c r="AU10" s="71">
        <v>64972</v>
      </c>
      <c r="AV10" s="77">
        <v>7169376</v>
      </c>
      <c r="AW10" s="76">
        <f>SUM(AW4:AW5,AW7)</f>
        <v>1440955</v>
      </c>
      <c r="AX10" s="76">
        <f>SUM(AX4:AX5,AX7)</f>
        <v>523274</v>
      </c>
      <c r="AY10" s="71">
        <v>2507323</v>
      </c>
      <c r="AZ10" s="71">
        <v>2148401</v>
      </c>
      <c r="BA10" s="76">
        <f>SUM(BA4:BA5,BA7)</f>
        <v>2190122</v>
      </c>
      <c r="BB10" s="77">
        <v>10747235</v>
      </c>
      <c r="BC10" s="71">
        <v>3167191</v>
      </c>
      <c r="BD10" s="71">
        <v>2273106</v>
      </c>
      <c r="BE10" s="77">
        <v>11231993</v>
      </c>
      <c r="BF10" s="77">
        <v>6886695</v>
      </c>
      <c r="BG10" s="71">
        <v>100541</v>
      </c>
      <c r="BH10" s="71">
        <v>1263982</v>
      </c>
      <c r="BI10" s="76">
        <v>153695</v>
      </c>
      <c r="BJ10" s="76">
        <f>SUM(BJ4:BJ5,BJ7)</f>
        <v>83533</v>
      </c>
      <c r="BK10" s="71">
        <v>389392</v>
      </c>
      <c r="BL10" s="76">
        <f>SUM(BL4:BL5,BL7)</f>
        <v>1060062</v>
      </c>
      <c r="BM10" s="71">
        <v>384030</v>
      </c>
      <c r="BN10" s="71">
        <v>136818</v>
      </c>
      <c r="BO10" s="71">
        <v>459365</v>
      </c>
      <c r="BP10" s="77">
        <v>12495475</v>
      </c>
      <c r="BQ10" s="71">
        <v>2190000</v>
      </c>
      <c r="BR10" s="76">
        <f>SUM(BR4:BR5,BR7)</f>
        <v>357800</v>
      </c>
      <c r="BS10" s="71">
        <v>2447219</v>
      </c>
      <c r="BT10" s="72">
        <f>SUM(AP10:BS10)</f>
        <v>277936216</v>
      </c>
      <c r="BU10" s="71"/>
      <c r="BV10" s="71"/>
      <c r="BW10" s="71">
        <v>2304940</v>
      </c>
      <c r="BX10" s="71">
        <v>243026</v>
      </c>
      <c r="BY10" s="71">
        <v>850153</v>
      </c>
      <c r="BZ10" s="71">
        <v>739008</v>
      </c>
      <c r="CA10" s="71">
        <v>621290</v>
      </c>
      <c r="CB10" s="76">
        <f>SUM(CB4:CB5,CB7)</f>
        <v>3874068</v>
      </c>
      <c r="CC10" s="77">
        <v>11537195</v>
      </c>
      <c r="CD10" s="71">
        <v>8242189</v>
      </c>
      <c r="CE10" s="71">
        <v>882905</v>
      </c>
      <c r="CF10" s="71">
        <v>1035999.9999999999</v>
      </c>
      <c r="CG10" s="71">
        <v>1168859</v>
      </c>
      <c r="CH10" s="72">
        <f>SUM(BW10:CG10)</f>
        <v>31499633</v>
      </c>
      <c r="CI10" s="71"/>
      <c r="CJ10" s="71"/>
      <c r="CK10" s="71">
        <v>481921</v>
      </c>
      <c r="CL10" s="71">
        <v>1018819</v>
      </c>
      <c r="CM10" s="71">
        <v>4424004</v>
      </c>
      <c r="CN10" s="71">
        <v>140272</v>
      </c>
      <c r="CO10" s="77">
        <v>4100926</v>
      </c>
      <c r="CP10" s="77">
        <v>9915691</v>
      </c>
      <c r="CQ10" s="71">
        <v>3231652</v>
      </c>
      <c r="CR10" s="72">
        <f>SUM(CK10:CQ10)</f>
        <v>23313285</v>
      </c>
      <c r="CS10" s="71"/>
      <c r="CT10" s="71"/>
      <c r="CU10" s="71">
        <v>350447</v>
      </c>
      <c r="CV10" s="71">
        <v>1207650</v>
      </c>
      <c r="CW10" s="76">
        <f>SUM(CW4:CW5,CW7)</f>
        <v>5707313</v>
      </c>
      <c r="CX10" s="77">
        <v>8265495</v>
      </c>
      <c r="CY10" s="71">
        <v>1573007</v>
      </c>
      <c r="CZ10" s="71">
        <v>3224003</v>
      </c>
      <c r="DA10" s="77">
        <v>15290495</v>
      </c>
      <c r="DB10" s="71">
        <v>1085366</v>
      </c>
      <c r="DC10" s="78">
        <f>SUM(CU10:DB10)</f>
        <v>36703776</v>
      </c>
      <c r="DN10" s="71"/>
      <c r="DO10" s="75">
        <f t="shared" si="0"/>
        <v>57876647</v>
      </c>
    </row>
    <row r="11" spans="1:121" x14ac:dyDescent="0.3">
      <c r="A11" s="410"/>
      <c r="B11" s="65">
        <f t="shared" ref="B11:H11" si="2">SUM(B4:B5,B7)-B10</f>
        <v>0</v>
      </c>
      <c r="C11" s="65">
        <f t="shared" si="2"/>
        <v>0</v>
      </c>
      <c r="D11" s="65">
        <f t="shared" si="2"/>
        <v>0</v>
      </c>
      <c r="E11" s="65">
        <f t="shared" si="2"/>
        <v>0</v>
      </c>
      <c r="F11" s="65">
        <f t="shared" si="2"/>
        <v>0</v>
      </c>
      <c r="G11" s="65">
        <f t="shared" si="2"/>
        <v>0</v>
      </c>
      <c r="H11" s="65">
        <f t="shared" si="2"/>
        <v>0</v>
      </c>
      <c r="I11" s="66"/>
      <c r="J11" s="65"/>
      <c r="K11" s="65"/>
      <c r="L11" s="65">
        <f t="shared" ref="L11:AL11" si="3">SUM(L4:L5,L7)-L10</f>
        <v>0</v>
      </c>
      <c r="M11" s="65">
        <f t="shared" si="3"/>
        <v>0</v>
      </c>
      <c r="N11" s="65">
        <f t="shared" si="3"/>
        <v>0</v>
      </c>
      <c r="O11" s="65">
        <f t="shared" si="3"/>
        <v>0</v>
      </c>
      <c r="P11" s="65">
        <f t="shared" si="3"/>
        <v>0</v>
      </c>
      <c r="Q11" s="65">
        <f t="shared" si="3"/>
        <v>0</v>
      </c>
      <c r="R11" s="65">
        <f t="shared" si="3"/>
        <v>0</v>
      </c>
      <c r="S11" s="65">
        <f t="shared" si="3"/>
        <v>0</v>
      </c>
      <c r="T11" s="65">
        <f t="shared" si="3"/>
        <v>0</v>
      </c>
      <c r="U11" s="65">
        <f t="shared" si="3"/>
        <v>0</v>
      </c>
      <c r="V11" s="65">
        <f t="shared" si="3"/>
        <v>0</v>
      </c>
      <c r="W11" s="65">
        <f t="shared" si="3"/>
        <v>0</v>
      </c>
      <c r="X11" s="65">
        <f t="shared" si="3"/>
        <v>0</v>
      </c>
      <c r="Y11" s="65">
        <f t="shared" si="3"/>
        <v>0</v>
      </c>
      <c r="Z11" s="65">
        <f t="shared" si="3"/>
        <v>0</v>
      </c>
      <c r="AA11" s="65">
        <f t="shared" si="3"/>
        <v>0</v>
      </c>
      <c r="AB11" s="65">
        <f t="shared" si="3"/>
        <v>0</v>
      </c>
      <c r="AC11" s="65">
        <f t="shared" si="3"/>
        <v>0</v>
      </c>
      <c r="AD11" s="65">
        <f t="shared" si="3"/>
        <v>0</v>
      </c>
      <c r="AE11" s="65">
        <f t="shared" si="3"/>
        <v>0</v>
      </c>
      <c r="AF11" s="65">
        <f t="shared" si="3"/>
        <v>0</v>
      </c>
      <c r="AG11" s="65">
        <f t="shared" si="3"/>
        <v>0</v>
      </c>
      <c r="AH11" s="65">
        <f t="shared" si="3"/>
        <v>0</v>
      </c>
      <c r="AI11" s="65">
        <f t="shared" si="3"/>
        <v>0</v>
      </c>
      <c r="AJ11" s="65">
        <f t="shared" si="3"/>
        <v>0</v>
      </c>
      <c r="AK11" s="65">
        <f t="shared" si="3"/>
        <v>0</v>
      </c>
      <c r="AL11" s="65">
        <f t="shared" si="3"/>
        <v>0</v>
      </c>
      <c r="AM11" s="66"/>
      <c r="AN11" s="65"/>
      <c r="AO11" s="65"/>
      <c r="AP11" s="65">
        <f t="shared" ref="AP11:BS11" si="4">SUM(AP4:AP5,AP7)-AP10</f>
        <v>0</v>
      </c>
      <c r="AQ11" s="65">
        <f t="shared" si="4"/>
        <v>0</v>
      </c>
      <c r="AR11" s="65">
        <f t="shared" si="4"/>
        <v>0</v>
      </c>
      <c r="AS11" s="65">
        <f t="shared" si="4"/>
        <v>0</v>
      </c>
      <c r="AT11" s="65">
        <f t="shared" si="4"/>
        <v>0</v>
      </c>
      <c r="AU11" s="65">
        <f t="shared" si="4"/>
        <v>0</v>
      </c>
      <c r="AV11" s="65">
        <f t="shared" si="4"/>
        <v>0</v>
      </c>
      <c r="AW11" s="65">
        <f t="shared" si="4"/>
        <v>0</v>
      </c>
      <c r="AX11" s="65">
        <f t="shared" si="4"/>
        <v>0</v>
      </c>
      <c r="AY11" s="65">
        <f t="shared" si="4"/>
        <v>0</v>
      </c>
      <c r="AZ11" s="65">
        <f t="shared" si="4"/>
        <v>0</v>
      </c>
      <c r="BA11" s="65">
        <f t="shared" si="4"/>
        <v>0</v>
      </c>
      <c r="BB11" s="65">
        <f t="shared" si="4"/>
        <v>0</v>
      </c>
      <c r="BC11" s="65">
        <f t="shared" si="4"/>
        <v>0</v>
      </c>
      <c r="BD11" s="65">
        <f t="shared" si="4"/>
        <v>0</v>
      </c>
      <c r="BE11" s="65">
        <f t="shared" si="4"/>
        <v>0</v>
      </c>
      <c r="BF11" s="65">
        <f t="shared" si="4"/>
        <v>0</v>
      </c>
      <c r="BG11" s="65">
        <f t="shared" si="4"/>
        <v>0</v>
      </c>
      <c r="BH11" s="65">
        <f t="shared" si="4"/>
        <v>0</v>
      </c>
      <c r="BI11" s="65">
        <f t="shared" si="4"/>
        <v>0</v>
      </c>
      <c r="BJ11" s="65">
        <f t="shared" si="4"/>
        <v>0</v>
      </c>
      <c r="BK11" s="65">
        <f t="shared" si="4"/>
        <v>0</v>
      </c>
      <c r="BL11" s="65">
        <f t="shared" si="4"/>
        <v>0</v>
      </c>
      <c r="BM11" s="65">
        <f t="shared" si="4"/>
        <v>0</v>
      </c>
      <c r="BN11" s="65">
        <f t="shared" si="4"/>
        <v>0</v>
      </c>
      <c r="BO11" s="65">
        <f t="shared" si="4"/>
        <v>0</v>
      </c>
      <c r="BP11" s="65">
        <f t="shared" si="4"/>
        <v>0</v>
      </c>
      <c r="BQ11" s="65">
        <f t="shared" si="4"/>
        <v>0</v>
      </c>
      <c r="BR11" s="65">
        <f t="shared" si="4"/>
        <v>0</v>
      </c>
      <c r="BS11" s="65">
        <f t="shared" si="4"/>
        <v>0</v>
      </c>
      <c r="BT11" s="66"/>
      <c r="BU11" s="65"/>
      <c r="BV11" s="65"/>
      <c r="BW11" s="65">
        <f t="shared" ref="BW11:CG11" si="5">SUM(BW4:BW5,BW7)-BW10</f>
        <v>0</v>
      </c>
      <c r="BX11" s="65">
        <f t="shared" si="5"/>
        <v>0</v>
      </c>
      <c r="BY11" s="65">
        <f t="shared" si="5"/>
        <v>0</v>
      </c>
      <c r="BZ11" s="65">
        <f t="shared" si="5"/>
        <v>0</v>
      </c>
      <c r="CA11" s="65">
        <f t="shared" si="5"/>
        <v>0</v>
      </c>
      <c r="CB11" s="65">
        <f t="shared" si="5"/>
        <v>0</v>
      </c>
      <c r="CC11" s="65">
        <f t="shared" si="5"/>
        <v>0</v>
      </c>
      <c r="CD11" s="65">
        <f t="shared" si="5"/>
        <v>0</v>
      </c>
      <c r="CE11" s="65">
        <f t="shared" si="5"/>
        <v>0</v>
      </c>
      <c r="CF11" s="65">
        <f t="shared" si="5"/>
        <v>0</v>
      </c>
      <c r="CG11" s="65">
        <f t="shared" si="5"/>
        <v>0</v>
      </c>
      <c r="CH11" s="66"/>
      <c r="CI11" s="65"/>
      <c r="CJ11" s="65"/>
      <c r="CK11" s="65">
        <f t="shared" ref="CK11:CQ11" si="6">SUM(CK4:CK5,CK7)-CK10</f>
        <v>0</v>
      </c>
      <c r="CL11" s="65">
        <f t="shared" si="6"/>
        <v>0</v>
      </c>
      <c r="CM11" s="65">
        <f t="shared" si="6"/>
        <v>0</v>
      </c>
      <c r="CN11" s="65">
        <f t="shared" si="6"/>
        <v>0</v>
      </c>
      <c r="CO11" s="65">
        <f t="shared" si="6"/>
        <v>0</v>
      </c>
      <c r="CP11" s="65">
        <f t="shared" si="6"/>
        <v>0</v>
      </c>
      <c r="CQ11" s="65">
        <f t="shared" si="6"/>
        <v>0</v>
      </c>
      <c r="CR11" s="66"/>
      <c r="CS11" s="65"/>
      <c r="CT11" s="65"/>
      <c r="CU11" s="65">
        <f t="shared" ref="CU11:DB11" si="7">SUM(CU4:CU5,CU7)-CU10</f>
        <v>0</v>
      </c>
      <c r="CV11" s="65">
        <f t="shared" si="7"/>
        <v>0</v>
      </c>
      <c r="CW11" s="65">
        <f t="shared" si="7"/>
        <v>0</v>
      </c>
      <c r="CX11" s="65">
        <f t="shared" si="7"/>
        <v>0</v>
      </c>
      <c r="CY11" s="65">
        <f t="shared" si="7"/>
        <v>0</v>
      </c>
      <c r="CZ11" s="65">
        <f t="shared" si="7"/>
        <v>0</v>
      </c>
      <c r="DA11" s="65">
        <f t="shared" si="7"/>
        <v>0</v>
      </c>
      <c r="DB11" s="65">
        <f t="shared" si="7"/>
        <v>0</v>
      </c>
      <c r="DC11" s="66"/>
      <c r="DN11" s="65"/>
      <c r="DO11" s="70"/>
    </row>
    <row r="12" spans="1:121" x14ac:dyDescent="0.3">
      <c r="A12" s="410" t="s">
        <v>277</v>
      </c>
      <c r="B12" s="65" t="s">
        <v>278</v>
      </c>
      <c r="C12" s="65">
        <v>79772794</v>
      </c>
      <c r="D12" s="65">
        <v>178566758.00000003</v>
      </c>
      <c r="E12" s="65">
        <v>221959600.69999999</v>
      </c>
      <c r="F12" s="65">
        <v>395503353.04999995</v>
      </c>
      <c r="G12" s="65">
        <v>16540076</v>
      </c>
      <c r="H12" s="65">
        <v>58365545</v>
      </c>
      <c r="I12" s="66"/>
      <c r="J12" s="65"/>
      <c r="K12" s="65"/>
      <c r="L12" s="65">
        <v>85334549</v>
      </c>
      <c r="M12" s="65">
        <v>38340240</v>
      </c>
      <c r="N12" s="65">
        <v>69827129</v>
      </c>
      <c r="O12" s="65">
        <v>38597578</v>
      </c>
      <c r="P12" s="65">
        <v>362957365.25</v>
      </c>
      <c r="Q12" s="65">
        <v>278521048</v>
      </c>
      <c r="R12" s="65">
        <v>135178025</v>
      </c>
      <c r="S12" s="65">
        <v>175178481</v>
      </c>
      <c r="T12" s="65">
        <v>21187941</v>
      </c>
      <c r="U12" s="65">
        <v>16654271.000000002</v>
      </c>
      <c r="V12" s="65">
        <v>148496925</v>
      </c>
      <c r="W12" s="65">
        <v>110540087</v>
      </c>
      <c r="X12" s="65">
        <v>11512382</v>
      </c>
      <c r="Y12" s="65">
        <v>20530487</v>
      </c>
      <c r="Z12" s="65">
        <v>56402541</v>
      </c>
      <c r="AA12" s="65">
        <v>215552899.00000003</v>
      </c>
      <c r="AB12" s="65">
        <v>158301093</v>
      </c>
      <c r="AC12" s="65">
        <v>452536761.60000002</v>
      </c>
      <c r="AD12" s="65">
        <v>66044176</v>
      </c>
      <c r="AE12" s="65">
        <v>467720773.05000001</v>
      </c>
      <c r="AF12" s="65">
        <v>82307738.049999997</v>
      </c>
      <c r="AG12" s="65">
        <v>76336089</v>
      </c>
      <c r="AH12" s="65">
        <v>60579777</v>
      </c>
      <c r="AI12" s="65">
        <v>228357823.88999999</v>
      </c>
      <c r="AJ12" s="65">
        <v>228667569</v>
      </c>
      <c r="AK12" s="65">
        <v>497763520</v>
      </c>
      <c r="AL12" s="65">
        <v>86273989</v>
      </c>
      <c r="AM12" s="66"/>
      <c r="AN12" s="65"/>
      <c r="AO12" s="65"/>
      <c r="AP12" s="65">
        <v>208215827</v>
      </c>
      <c r="AQ12" s="65">
        <v>415995123</v>
      </c>
      <c r="AR12" s="65">
        <v>6783361904.8000002</v>
      </c>
      <c r="AS12" s="65">
        <v>55328905.999999993</v>
      </c>
      <c r="AT12" s="65">
        <v>86202402</v>
      </c>
      <c r="AU12" s="65">
        <v>5071016</v>
      </c>
      <c r="AV12" s="65">
        <v>136723929</v>
      </c>
      <c r="AW12" s="65">
        <v>70805791</v>
      </c>
      <c r="AX12" s="65">
        <v>22573822</v>
      </c>
      <c r="AY12" s="65">
        <v>139042955</v>
      </c>
      <c r="AZ12" s="65">
        <v>141350626</v>
      </c>
      <c r="BA12" s="65">
        <v>109157959</v>
      </c>
      <c r="BB12" s="65">
        <v>532178498.34999996</v>
      </c>
      <c r="BC12" s="65">
        <v>201580632</v>
      </c>
      <c r="BD12" s="65">
        <v>58531874</v>
      </c>
      <c r="BE12" s="65">
        <v>567200567.25</v>
      </c>
      <c r="BF12" s="65">
        <v>556219860</v>
      </c>
      <c r="BG12" s="65">
        <v>14266064</v>
      </c>
      <c r="BH12" s="65">
        <v>130523129</v>
      </c>
      <c r="BI12" s="65">
        <v>16952185</v>
      </c>
      <c r="BJ12" s="65">
        <v>18538604</v>
      </c>
      <c r="BK12" s="65">
        <v>46115044</v>
      </c>
      <c r="BL12" s="65">
        <v>208513398</v>
      </c>
      <c r="BM12" s="65">
        <v>8885446</v>
      </c>
      <c r="BN12" s="65">
        <v>52349712</v>
      </c>
      <c r="BO12" s="65">
        <v>42400663</v>
      </c>
      <c r="BP12" s="65">
        <v>913363452</v>
      </c>
      <c r="BQ12" s="65">
        <v>69932275</v>
      </c>
      <c r="BR12" s="65">
        <v>32142167</v>
      </c>
      <c r="BS12" s="65">
        <v>187075312</v>
      </c>
      <c r="BT12" s="66"/>
      <c r="BU12" s="65"/>
      <c r="BV12" s="65"/>
      <c r="BW12" s="65">
        <v>54230924</v>
      </c>
      <c r="BX12" s="65">
        <v>12673451</v>
      </c>
      <c r="BY12" s="65">
        <v>23063224</v>
      </c>
      <c r="BZ12" s="65">
        <v>51195602</v>
      </c>
      <c r="CA12" s="65">
        <v>36236035</v>
      </c>
      <c r="CB12" s="65">
        <v>93019470</v>
      </c>
      <c r="CC12" s="65">
        <v>828985022.44999993</v>
      </c>
      <c r="CD12" s="65">
        <v>314924993</v>
      </c>
      <c r="CE12" s="65">
        <v>110004557</v>
      </c>
      <c r="CF12" s="65">
        <v>59753783.999999993</v>
      </c>
      <c r="CG12" s="65">
        <v>35013579</v>
      </c>
      <c r="CH12" s="66"/>
      <c r="CI12" s="65"/>
      <c r="CJ12" s="65"/>
      <c r="CK12" s="65">
        <v>51740623</v>
      </c>
      <c r="CL12" s="65">
        <v>97875348</v>
      </c>
      <c r="CM12" s="65">
        <v>240039575</v>
      </c>
      <c r="CN12" s="65">
        <v>4239561</v>
      </c>
      <c r="CO12" s="65">
        <v>263530219</v>
      </c>
      <c r="CP12" s="65">
        <v>825840836.62499988</v>
      </c>
      <c r="CQ12" s="65">
        <v>175399184.69999999</v>
      </c>
      <c r="CR12" s="66"/>
      <c r="CS12" s="65"/>
      <c r="CT12" s="65"/>
      <c r="CU12" s="65">
        <v>2006153.9999999998</v>
      </c>
      <c r="CV12" s="65">
        <v>79258129.000000015</v>
      </c>
      <c r="CW12" s="65">
        <v>245037471.69999999</v>
      </c>
      <c r="CX12" s="65">
        <v>338225166.84999996</v>
      </c>
      <c r="CY12" s="65">
        <v>73930703</v>
      </c>
      <c r="CZ12" s="65">
        <v>136008536</v>
      </c>
      <c r="DA12" s="65">
        <v>712238579.85000002</v>
      </c>
      <c r="DB12" s="65">
        <v>75328017</v>
      </c>
      <c r="DC12" s="66"/>
      <c r="DN12" s="65"/>
      <c r="DO12" s="70"/>
    </row>
    <row r="13" spans="1:121" x14ac:dyDescent="0.3">
      <c r="A13" s="410" t="s">
        <v>279</v>
      </c>
      <c r="B13" s="65">
        <v>0</v>
      </c>
      <c r="C13" s="65">
        <v>0</v>
      </c>
      <c r="D13" s="65">
        <v>0</v>
      </c>
      <c r="E13" s="65">
        <v>0</v>
      </c>
      <c r="F13" s="65">
        <v>0</v>
      </c>
      <c r="G13" s="65">
        <v>0</v>
      </c>
      <c r="H13" s="65">
        <v>0</v>
      </c>
      <c r="I13" s="66"/>
      <c r="J13" s="65"/>
      <c r="K13" s="65"/>
      <c r="L13" s="65">
        <v>0</v>
      </c>
      <c r="M13" s="65">
        <v>0</v>
      </c>
      <c r="N13" s="65">
        <v>0</v>
      </c>
      <c r="O13" s="65">
        <v>0</v>
      </c>
      <c r="P13" s="65">
        <v>0</v>
      </c>
      <c r="Q13" s="65">
        <v>0</v>
      </c>
      <c r="R13" s="65">
        <v>0</v>
      </c>
      <c r="S13" s="65">
        <v>0</v>
      </c>
      <c r="T13" s="65">
        <v>0</v>
      </c>
      <c r="U13" s="65">
        <v>0</v>
      </c>
      <c r="V13" s="65">
        <v>0</v>
      </c>
      <c r="W13" s="65">
        <v>0</v>
      </c>
      <c r="X13" s="65">
        <v>0</v>
      </c>
      <c r="Y13" s="65">
        <v>0</v>
      </c>
      <c r="Z13" s="65">
        <v>0</v>
      </c>
      <c r="AA13" s="65">
        <v>0</v>
      </c>
      <c r="AB13" s="65">
        <v>0</v>
      </c>
      <c r="AC13" s="65">
        <v>0</v>
      </c>
      <c r="AD13" s="65">
        <v>0</v>
      </c>
      <c r="AE13" s="65">
        <v>0</v>
      </c>
      <c r="AF13" s="65">
        <v>0</v>
      </c>
      <c r="AG13" s="65">
        <v>0</v>
      </c>
      <c r="AH13" s="65">
        <v>0</v>
      </c>
      <c r="AI13" s="65">
        <v>0</v>
      </c>
      <c r="AJ13" s="65">
        <v>0</v>
      </c>
      <c r="AK13" s="65">
        <v>0</v>
      </c>
      <c r="AL13" s="65">
        <v>0</v>
      </c>
      <c r="AM13" s="66"/>
      <c r="AN13" s="65"/>
      <c r="AO13" s="65"/>
      <c r="AP13" s="65">
        <v>208215827</v>
      </c>
      <c r="AQ13" s="65">
        <v>415995123</v>
      </c>
      <c r="AR13" s="65">
        <v>0</v>
      </c>
      <c r="AS13" s="65">
        <v>0</v>
      </c>
      <c r="AT13" s="65">
        <v>0</v>
      </c>
      <c r="AU13" s="65">
        <v>0</v>
      </c>
      <c r="AV13" s="65">
        <v>0</v>
      </c>
      <c r="AW13" s="65">
        <v>0</v>
      </c>
      <c r="AX13" s="65">
        <v>0</v>
      </c>
      <c r="AY13" s="65">
        <v>0</v>
      </c>
      <c r="AZ13" s="65">
        <v>0</v>
      </c>
      <c r="BA13" s="65">
        <v>0</v>
      </c>
      <c r="BB13" s="65">
        <v>0</v>
      </c>
      <c r="BC13" s="65">
        <v>52128650.071779065</v>
      </c>
      <c r="BD13" s="65">
        <v>0</v>
      </c>
      <c r="BE13" s="65">
        <v>567200567.25</v>
      </c>
      <c r="BF13" s="65">
        <v>556219860</v>
      </c>
      <c r="BG13" s="65">
        <v>0</v>
      </c>
      <c r="BH13" s="65">
        <v>0</v>
      </c>
      <c r="BI13" s="65">
        <v>0</v>
      </c>
      <c r="BJ13" s="65">
        <v>0</v>
      </c>
      <c r="BK13" s="65">
        <v>0</v>
      </c>
      <c r="BL13" s="65">
        <v>0</v>
      </c>
      <c r="BM13" s="65">
        <v>0</v>
      </c>
      <c r="BN13" s="65">
        <v>0</v>
      </c>
      <c r="BO13" s="65">
        <v>0</v>
      </c>
      <c r="BP13" s="65">
        <v>913363452</v>
      </c>
      <c r="BQ13" s="65">
        <v>0</v>
      </c>
      <c r="BR13" s="65">
        <v>0</v>
      </c>
      <c r="BS13" s="65">
        <v>0</v>
      </c>
      <c r="BT13" s="66"/>
      <c r="BU13" s="65"/>
      <c r="BV13" s="65"/>
      <c r="BW13" s="65">
        <v>0</v>
      </c>
      <c r="BX13" s="65">
        <v>0</v>
      </c>
      <c r="BY13" s="65">
        <v>0</v>
      </c>
      <c r="BZ13" s="65">
        <v>3483687.9137627739</v>
      </c>
      <c r="CA13" s="65">
        <v>0</v>
      </c>
      <c r="CB13" s="65">
        <v>0</v>
      </c>
      <c r="CC13" s="65">
        <v>0</v>
      </c>
      <c r="CD13" s="65">
        <v>0</v>
      </c>
      <c r="CE13" s="65">
        <v>0</v>
      </c>
      <c r="CF13" s="65">
        <v>0</v>
      </c>
      <c r="CG13" s="65">
        <v>0</v>
      </c>
      <c r="CH13" s="66"/>
      <c r="CI13" s="65"/>
      <c r="CJ13" s="65"/>
      <c r="CK13" s="65">
        <v>0</v>
      </c>
      <c r="CL13" s="65">
        <v>0</v>
      </c>
      <c r="CM13" s="65">
        <v>0</v>
      </c>
      <c r="CN13" s="65">
        <v>0</v>
      </c>
      <c r="CO13" s="65">
        <v>0</v>
      </c>
      <c r="CP13" s="65">
        <v>0</v>
      </c>
      <c r="CQ13" s="65">
        <v>0</v>
      </c>
      <c r="CR13" s="66"/>
      <c r="CS13" s="65"/>
      <c r="CT13" s="65"/>
      <c r="CU13" s="65">
        <v>0</v>
      </c>
      <c r="CV13" s="65">
        <v>0</v>
      </c>
      <c r="CW13" s="65">
        <v>0</v>
      </c>
      <c r="CX13" s="65">
        <v>0</v>
      </c>
      <c r="CY13" s="65">
        <v>0</v>
      </c>
      <c r="CZ13" s="65">
        <v>0</v>
      </c>
      <c r="DA13" s="65">
        <v>0</v>
      </c>
      <c r="DB13" s="65">
        <v>0</v>
      </c>
      <c r="DC13" s="66"/>
      <c r="DN13" s="65"/>
      <c r="DO13" s="70"/>
    </row>
    <row r="14" spans="1:121" x14ac:dyDescent="0.3">
      <c r="A14" s="410" t="s">
        <v>280</v>
      </c>
      <c r="B14" s="65">
        <v>571536</v>
      </c>
      <c r="C14" s="65">
        <v>141426</v>
      </c>
      <c r="D14" s="65">
        <v>344242</v>
      </c>
      <c r="E14" s="65">
        <v>1931100</v>
      </c>
      <c r="F14" s="65">
        <v>2789074</v>
      </c>
      <c r="G14" s="65">
        <v>167689</v>
      </c>
      <c r="H14" s="65">
        <v>361390</v>
      </c>
      <c r="I14" s="66"/>
      <c r="J14" s="65"/>
      <c r="K14" s="65"/>
      <c r="L14" s="65">
        <v>352197</v>
      </c>
      <c r="M14" s="65">
        <v>721694</v>
      </c>
      <c r="N14" s="65">
        <v>1740204</v>
      </c>
      <c r="O14" s="65">
        <v>461783</v>
      </c>
      <c r="P14" s="79">
        <v>4739448</v>
      </c>
      <c r="Q14" s="65">
        <v>1653210</v>
      </c>
      <c r="R14" s="65">
        <v>602643</v>
      </c>
      <c r="S14" s="79">
        <v>2701227</v>
      </c>
      <c r="T14" s="65">
        <v>1771192</v>
      </c>
      <c r="U14" s="65">
        <v>573552</v>
      </c>
      <c r="V14" s="65">
        <v>1214018</v>
      </c>
      <c r="W14" s="65">
        <v>1298768</v>
      </c>
      <c r="X14" s="65">
        <v>486523</v>
      </c>
      <c r="Y14" s="65">
        <v>435051</v>
      </c>
      <c r="Z14" s="65">
        <v>716731</v>
      </c>
      <c r="AA14" s="65">
        <v>2421650</v>
      </c>
      <c r="AB14" s="65">
        <v>2986416</v>
      </c>
      <c r="AC14" s="79">
        <v>6117001</v>
      </c>
      <c r="AD14" s="65">
        <v>2149900</v>
      </c>
      <c r="AE14" s="65">
        <v>3576960</v>
      </c>
      <c r="AF14" s="65">
        <v>1638248</v>
      </c>
      <c r="AG14" s="65">
        <v>1214494</v>
      </c>
      <c r="AH14" s="65">
        <v>1020766</v>
      </c>
      <c r="AI14" s="65">
        <v>2068366</v>
      </c>
      <c r="AJ14" s="79">
        <v>2977634</v>
      </c>
      <c r="AK14" s="79">
        <v>9214087</v>
      </c>
      <c r="AL14" s="65">
        <v>566988</v>
      </c>
      <c r="AM14" s="66"/>
      <c r="AN14" s="65"/>
      <c r="AO14" s="65"/>
      <c r="AP14" s="65">
        <v>1835915</v>
      </c>
      <c r="AQ14" s="65">
        <v>3350520</v>
      </c>
      <c r="AR14" s="79">
        <v>89727204</v>
      </c>
      <c r="AS14" s="65">
        <v>618158</v>
      </c>
      <c r="AT14" s="65">
        <v>935944</v>
      </c>
      <c r="AU14" s="65">
        <v>42602</v>
      </c>
      <c r="AV14" s="79">
        <v>4742140</v>
      </c>
      <c r="AW14" s="65">
        <v>690912</v>
      </c>
      <c r="AX14" s="65">
        <v>354485</v>
      </c>
      <c r="AY14" s="65">
        <v>1454089</v>
      </c>
      <c r="AZ14" s="65">
        <v>1519934</v>
      </c>
      <c r="BA14" s="65">
        <v>1005557</v>
      </c>
      <c r="BB14" s="79">
        <v>6915527</v>
      </c>
      <c r="BC14" s="65">
        <v>2072421</v>
      </c>
      <c r="BD14" s="65">
        <v>1370875</v>
      </c>
      <c r="BE14" s="79">
        <v>5347542</v>
      </c>
      <c r="BF14" s="79">
        <v>5164287</v>
      </c>
      <c r="BG14" s="65">
        <v>70381</v>
      </c>
      <c r="BH14" s="65">
        <v>710419</v>
      </c>
      <c r="BI14" s="65">
        <v>90678</v>
      </c>
      <c r="BJ14" s="65">
        <v>42682</v>
      </c>
      <c r="BK14" s="65">
        <v>274619</v>
      </c>
      <c r="BL14" s="65">
        <v>604643</v>
      </c>
      <c r="BM14" s="65">
        <v>156414</v>
      </c>
      <c r="BN14" s="65">
        <v>125326</v>
      </c>
      <c r="BO14" s="65">
        <v>298451</v>
      </c>
      <c r="BP14" s="79">
        <v>5823200</v>
      </c>
      <c r="BQ14" s="65">
        <v>1081545</v>
      </c>
      <c r="BR14" s="65">
        <v>219878</v>
      </c>
      <c r="BS14" s="65">
        <v>1428834</v>
      </c>
      <c r="BT14" s="66"/>
      <c r="BU14" s="65"/>
      <c r="BV14" s="65"/>
      <c r="BW14" s="65">
        <v>1273305</v>
      </c>
      <c r="BX14" s="65">
        <v>75766</v>
      </c>
      <c r="BY14" s="65">
        <v>272266</v>
      </c>
      <c r="BZ14" s="65">
        <v>394594</v>
      </c>
      <c r="CA14" s="65">
        <v>322268</v>
      </c>
      <c r="CB14" s="65">
        <v>1358834.9458333333</v>
      </c>
      <c r="CC14" s="79">
        <v>7905899</v>
      </c>
      <c r="CD14" s="65">
        <v>3830215</v>
      </c>
      <c r="CE14" s="65">
        <v>785675</v>
      </c>
      <c r="CF14" s="65">
        <v>440400</v>
      </c>
      <c r="CG14" s="65">
        <v>794825</v>
      </c>
      <c r="CH14" s="66"/>
      <c r="CI14" s="65"/>
      <c r="CJ14" s="65"/>
      <c r="CK14" s="65">
        <v>249630</v>
      </c>
      <c r="CL14" s="65">
        <v>569227</v>
      </c>
      <c r="CM14" s="65">
        <v>2005094</v>
      </c>
      <c r="CN14" s="65">
        <v>89065</v>
      </c>
      <c r="CO14" s="79">
        <v>1946176</v>
      </c>
      <c r="CP14" s="79">
        <v>6696511</v>
      </c>
      <c r="CQ14" s="65">
        <v>1348246</v>
      </c>
      <c r="CR14" s="66"/>
      <c r="CS14" s="65"/>
      <c r="CT14" s="65"/>
      <c r="CU14" s="65">
        <v>262729</v>
      </c>
      <c r="CV14" s="65">
        <v>620242</v>
      </c>
      <c r="CW14" s="79">
        <v>3072689</v>
      </c>
      <c r="CX14" s="79">
        <v>4254899</v>
      </c>
      <c r="CY14" s="65">
        <v>1101104.8999999999</v>
      </c>
      <c r="CZ14" s="65">
        <v>974798</v>
      </c>
      <c r="DA14" s="79">
        <v>8869969</v>
      </c>
      <c r="DB14" s="65">
        <v>681984</v>
      </c>
      <c r="DC14" s="80"/>
      <c r="DN14" s="65"/>
      <c r="DO14" s="70"/>
    </row>
    <row r="15" spans="1:121" x14ac:dyDescent="0.3">
      <c r="A15" s="411" t="s">
        <v>281</v>
      </c>
      <c r="B15" s="65"/>
      <c r="C15" s="65"/>
      <c r="D15" s="65"/>
      <c r="E15" s="65"/>
      <c r="F15" s="65"/>
      <c r="G15" s="65"/>
      <c r="H15" s="65"/>
      <c r="I15" s="66"/>
      <c r="J15" s="65"/>
      <c r="K15" s="65"/>
      <c r="L15" s="65"/>
      <c r="M15" s="65"/>
      <c r="N15" s="65"/>
      <c r="O15" s="65"/>
      <c r="P15" s="79"/>
      <c r="Q15" s="65"/>
      <c r="R15" s="65"/>
      <c r="S15" s="79"/>
      <c r="T15" s="65"/>
      <c r="U15" s="65"/>
      <c r="V15" s="65"/>
      <c r="W15" s="65"/>
      <c r="X15" s="65"/>
      <c r="Y15" s="65"/>
      <c r="Z15" s="65"/>
      <c r="AA15" s="65"/>
      <c r="AB15" s="65"/>
      <c r="AC15" s="79"/>
      <c r="AD15" s="65"/>
      <c r="AE15" s="65"/>
      <c r="AF15" s="65"/>
      <c r="AG15" s="65"/>
      <c r="AH15" s="65"/>
      <c r="AI15" s="65"/>
      <c r="AJ15" s="79"/>
      <c r="AK15" s="79"/>
      <c r="AL15" s="65">
        <f>AL12/AL10</f>
        <v>45.216975366876312</v>
      </c>
      <c r="AM15" s="66"/>
      <c r="AN15" s="65"/>
      <c r="AO15" s="65"/>
      <c r="AP15" s="65"/>
      <c r="AQ15" s="65"/>
      <c r="AR15" s="79"/>
      <c r="AS15" s="65"/>
      <c r="AT15" s="65"/>
      <c r="AU15" s="65"/>
      <c r="AV15" s="79"/>
      <c r="AW15" s="65"/>
      <c r="AX15" s="65"/>
      <c r="AY15" s="65"/>
      <c r="AZ15" s="65"/>
      <c r="BA15" s="65"/>
      <c r="BB15" s="79"/>
      <c r="BC15" s="65"/>
      <c r="BD15" s="65"/>
      <c r="BE15" s="79"/>
      <c r="BF15" s="79"/>
      <c r="BG15" s="65"/>
      <c r="BH15" s="65"/>
      <c r="BI15" s="65"/>
      <c r="BJ15" s="65"/>
      <c r="BK15" s="65"/>
      <c r="BL15" s="65"/>
      <c r="BM15" s="65"/>
      <c r="BN15" s="65"/>
      <c r="BO15" s="65"/>
      <c r="BP15" s="79"/>
      <c r="BQ15" s="65"/>
      <c r="BR15" s="65"/>
      <c r="BS15" s="65"/>
      <c r="BT15" s="66"/>
      <c r="BU15" s="65"/>
      <c r="BV15" s="65"/>
      <c r="BW15" s="65"/>
      <c r="BX15" s="65"/>
      <c r="BY15" s="65"/>
      <c r="BZ15" s="65"/>
      <c r="CA15" s="65"/>
      <c r="CB15" s="65"/>
      <c r="CC15" s="79"/>
      <c r="CD15" s="65"/>
      <c r="CE15" s="65"/>
      <c r="CF15" s="65"/>
      <c r="CG15" s="65"/>
      <c r="CH15" s="66"/>
      <c r="CI15" s="65"/>
      <c r="CJ15" s="65"/>
      <c r="CK15" s="65"/>
      <c r="CL15" s="65"/>
      <c r="CM15" s="65"/>
      <c r="CN15" s="65"/>
      <c r="CO15" s="79"/>
      <c r="CP15" s="79"/>
      <c r="CQ15" s="65"/>
      <c r="CR15" s="66"/>
      <c r="CS15" s="65"/>
      <c r="CT15" s="65"/>
      <c r="CU15" s="65">
        <f>CU12/CU10</f>
        <v>5.7245574937151691</v>
      </c>
      <c r="CV15" s="65"/>
      <c r="CW15" s="79"/>
      <c r="CX15" s="79"/>
      <c r="CY15" s="65"/>
      <c r="CZ15" s="65">
        <f>CZ12/CZ10</f>
        <v>42.186231216286089</v>
      </c>
      <c r="DA15" s="79"/>
      <c r="DB15" s="65"/>
      <c r="DC15" s="80"/>
      <c r="DN15" s="65"/>
      <c r="DO15" s="70"/>
    </row>
    <row r="16" spans="1:121" s="409" customFormat="1" x14ac:dyDescent="0.3">
      <c r="A16" s="408" t="s">
        <v>276</v>
      </c>
      <c r="B16" s="412"/>
      <c r="C16" s="413">
        <v>349920</v>
      </c>
      <c r="D16" s="413">
        <v>582496</v>
      </c>
      <c r="E16" s="413">
        <v>3184387</v>
      </c>
      <c r="F16" s="413">
        <v>4661250</v>
      </c>
      <c r="G16" s="413">
        <v>269700</v>
      </c>
      <c r="H16" s="413">
        <v>648000</v>
      </c>
      <c r="I16" s="414"/>
      <c r="J16" s="415"/>
      <c r="K16" s="415"/>
      <c r="L16" s="413">
        <v>600563</v>
      </c>
      <c r="M16" s="413">
        <v>1157580</v>
      </c>
      <c r="N16" s="413">
        <v>2758450</v>
      </c>
      <c r="O16" s="413">
        <v>1034205</v>
      </c>
      <c r="P16" s="413">
        <v>7637891</v>
      </c>
      <c r="Q16" s="413">
        <v>3626236</v>
      </c>
      <c r="R16" s="413">
        <v>974979</v>
      </c>
      <c r="S16" s="413">
        <v>6722945</v>
      </c>
      <c r="T16" s="413">
        <v>2214840</v>
      </c>
      <c r="U16" s="413">
        <v>1039740</v>
      </c>
      <c r="V16" s="413">
        <v>2281551</v>
      </c>
      <c r="W16" s="413">
        <v>3700773</v>
      </c>
      <c r="X16" s="413">
        <v>648456</v>
      </c>
      <c r="Y16" s="413">
        <v>1885587</v>
      </c>
      <c r="Z16" s="413">
        <v>1184866</v>
      </c>
      <c r="AA16" s="413">
        <v>3001251</v>
      </c>
      <c r="AB16" s="413">
        <v>5460800</v>
      </c>
      <c r="AC16" s="413">
        <v>7401710</v>
      </c>
      <c r="AD16" s="413">
        <v>3028040</v>
      </c>
      <c r="AE16" s="413">
        <v>5961600</v>
      </c>
      <c r="AF16" s="413">
        <v>2362940</v>
      </c>
      <c r="AG16" s="413">
        <v>3335937</v>
      </c>
      <c r="AH16" s="413">
        <v>2790003</v>
      </c>
      <c r="AI16" s="413">
        <v>2742691</v>
      </c>
      <c r="AJ16" s="413">
        <v>5690163</v>
      </c>
      <c r="AK16" s="413">
        <v>13172207</v>
      </c>
      <c r="AL16" s="413">
        <v>1908000</v>
      </c>
      <c r="AM16" s="416"/>
      <c r="AN16" s="413"/>
      <c r="AO16" s="413"/>
      <c r="AP16" s="413">
        <v>4521589</v>
      </c>
      <c r="AQ16" s="413">
        <v>5357895</v>
      </c>
      <c r="AR16" s="413">
        <v>179341134</v>
      </c>
      <c r="AS16" s="413">
        <v>834833</v>
      </c>
      <c r="AT16" s="413">
        <v>1298437</v>
      </c>
      <c r="AU16" s="413">
        <v>64972</v>
      </c>
      <c r="AV16" s="413">
        <v>7169376</v>
      </c>
      <c r="AW16" s="413">
        <v>1183987</v>
      </c>
      <c r="AX16" s="413">
        <v>465132</v>
      </c>
      <c r="AY16" s="413">
        <v>2507323</v>
      </c>
      <c r="AZ16" s="413">
        <v>2148401</v>
      </c>
      <c r="BA16" s="413">
        <v>1410393</v>
      </c>
      <c r="BB16" s="413">
        <v>10747235</v>
      </c>
      <c r="BC16" s="413">
        <v>3167191</v>
      </c>
      <c r="BD16" s="413">
        <v>2273106</v>
      </c>
      <c r="BE16" s="413">
        <v>11231993</v>
      </c>
      <c r="BF16" s="413">
        <v>6886695</v>
      </c>
      <c r="BG16" s="413">
        <v>100541</v>
      </c>
      <c r="BH16" s="413">
        <v>1263982</v>
      </c>
      <c r="BI16" s="413">
        <v>153695</v>
      </c>
      <c r="BJ16" s="413">
        <v>58205</v>
      </c>
      <c r="BK16" s="413">
        <v>389392</v>
      </c>
      <c r="BL16" s="413">
        <v>960832</v>
      </c>
      <c r="BM16" s="413">
        <v>384030</v>
      </c>
      <c r="BN16" s="413">
        <v>136818</v>
      </c>
      <c r="BO16" s="413">
        <v>459365</v>
      </c>
      <c r="BP16" s="413">
        <v>12495475</v>
      </c>
      <c r="BQ16" s="413">
        <v>2190000</v>
      </c>
      <c r="BR16" s="413">
        <v>377280</v>
      </c>
      <c r="BS16" s="413">
        <v>2447219</v>
      </c>
      <c r="BT16" s="416"/>
      <c r="BU16" s="413"/>
      <c r="BV16" s="413"/>
      <c r="BW16" s="413">
        <v>2304940</v>
      </c>
      <c r="BX16" s="413">
        <v>243026</v>
      </c>
      <c r="BY16" s="413">
        <v>850153</v>
      </c>
      <c r="BZ16" s="413">
        <v>739008</v>
      </c>
      <c r="CA16" s="413">
        <v>621290</v>
      </c>
      <c r="CB16" s="413">
        <v>1899235</v>
      </c>
      <c r="CC16" s="413">
        <v>11537195</v>
      </c>
      <c r="CD16" s="413">
        <v>8242189</v>
      </c>
      <c r="CE16" s="413">
        <v>882905</v>
      </c>
      <c r="CF16" s="413">
        <v>1036000</v>
      </c>
      <c r="CG16" s="413">
        <v>1168859</v>
      </c>
      <c r="CH16" s="416"/>
      <c r="CI16" s="413"/>
      <c r="CJ16" s="413"/>
      <c r="CK16" s="413">
        <v>481921</v>
      </c>
      <c r="CL16" s="413">
        <v>1018819</v>
      </c>
      <c r="CM16" s="413">
        <v>4424004</v>
      </c>
      <c r="CN16" s="413">
        <v>140272</v>
      </c>
      <c r="CO16" s="413">
        <v>4100926</v>
      </c>
      <c r="CP16" s="413">
        <v>9915691</v>
      </c>
      <c r="CQ16" s="413">
        <v>3231652</v>
      </c>
      <c r="CR16" s="416"/>
      <c r="CS16" s="413"/>
      <c r="CT16" s="413"/>
      <c r="CU16" s="413">
        <v>350447</v>
      </c>
      <c r="CV16" s="413">
        <v>1207650</v>
      </c>
      <c r="CW16" s="413">
        <v>5432762</v>
      </c>
      <c r="CX16" s="413">
        <v>8265495</v>
      </c>
      <c r="CY16" s="413">
        <v>1573007</v>
      </c>
      <c r="CZ16" s="413">
        <v>3224003</v>
      </c>
      <c r="DA16" s="413">
        <v>15290495</v>
      </c>
      <c r="DB16" s="413">
        <v>1085366</v>
      </c>
      <c r="DC16" s="416"/>
      <c r="DN16" s="413"/>
      <c r="DO16" s="75">
        <f>SUM(CY16:DM16)</f>
        <v>21172871</v>
      </c>
      <c r="DQ16" s="417"/>
    </row>
    <row r="17" spans="1:121" s="409" customFormat="1" x14ac:dyDescent="0.3">
      <c r="A17" s="408" t="s">
        <v>282</v>
      </c>
      <c r="B17" s="412"/>
      <c r="C17" s="413"/>
      <c r="D17" s="413"/>
      <c r="E17" s="413">
        <v>1116976</v>
      </c>
      <c r="F17" s="412">
        <v>995579.1</v>
      </c>
      <c r="G17" s="413"/>
      <c r="H17" s="413"/>
      <c r="I17" s="416">
        <f>SUM(B17:H17)</f>
        <v>2112555.1</v>
      </c>
      <c r="J17" s="415"/>
      <c r="K17" s="418"/>
      <c r="L17" s="413"/>
      <c r="M17" s="413"/>
      <c r="N17" s="413"/>
      <c r="O17" s="413"/>
      <c r="P17" s="413">
        <v>1950734</v>
      </c>
      <c r="Q17" s="413" t="s">
        <v>278</v>
      </c>
      <c r="R17" s="413"/>
      <c r="S17" s="413"/>
      <c r="T17" s="413"/>
      <c r="U17" s="413"/>
      <c r="V17" s="413"/>
      <c r="W17" s="413"/>
      <c r="X17" s="413"/>
      <c r="Y17" s="413"/>
      <c r="Z17" s="413"/>
      <c r="AA17" s="413"/>
      <c r="AB17" s="413"/>
      <c r="AC17" s="413">
        <v>3810236</v>
      </c>
      <c r="AD17" s="413"/>
      <c r="AE17" s="413">
        <v>240000</v>
      </c>
      <c r="AF17" s="413">
        <v>297423</v>
      </c>
      <c r="AG17" s="413"/>
      <c r="AH17" s="413"/>
      <c r="AI17" s="81">
        <v>1261585.8799999999</v>
      </c>
      <c r="AJ17" s="413"/>
      <c r="AK17" s="413">
        <v>4015000</v>
      </c>
      <c r="AL17" s="413"/>
      <c r="AM17" s="416">
        <f>SUM(L17:AL17)</f>
        <v>11574978.879999999</v>
      </c>
      <c r="AN17" s="413"/>
      <c r="AO17" s="413"/>
      <c r="AP17" s="413"/>
      <c r="AQ17" s="413"/>
      <c r="AR17" s="413">
        <v>80525515</v>
      </c>
      <c r="AS17" s="413"/>
      <c r="AT17" s="413"/>
      <c r="AU17" s="413"/>
      <c r="AV17" s="413"/>
      <c r="AW17" s="413"/>
      <c r="AX17" s="413"/>
      <c r="AY17" s="413"/>
      <c r="AZ17" s="413"/>
      <c r="BA17" s="413"/>
      <c r="BB17" s="419">
        <v>1379820.48</v>
      </c>
      <c r="BC17" s="413">
        <v>2500</v>
      </c>
      <c r="BD17" s="413"/>
      <c r="BE17" s="413"/>
      <c r="BF17" s="413"/>
      <c r="BG17" s="413"/>
      <c r="BH17" s="413">
        <v>72204</v>
      </c>
      <c r="BI17" s="413"/>
      <c r="BJ17" s="413"/>
      <c r="BK17" s="413"/>
      <c r="BL17" s="413">
        <v>752000</v>
      </c>
      <c r="BM17" s="413"/>
      <c r="BN17" s="413"/>
      <c r="BO17" s="413"/>
      <c r="BP17" s="413">
        <v>6000</v>
      </c>
      <c r="BQ17" s="413"/>
      <c r="BR17" s="413"/>
      <c r="BS17" s="413"/>
      <c r="BT17" s="416">
        <f>SUM(AP17:BS17)</f>
        <v>82738039.480000004</v>
      </c>
      <c r="BU17" s="413"/>
      <c r="BV17" s="413"/>
      <c r="BW17" s="413"/>
      <c r="BX17" s="413"/>
      <c r="BY17" s="413"/>
      <c r="BZ17" s="413"/>
      <c r="CA17" s="413"/>
      <c r="CB17" s="413">
        <v>993631</v>
      </c>
      <c r="CC17" s="404">
        <v>4393860</v>
      </c>
      <c r="CD17" s="413"/>
      <c r="CE17" s="413"/>
      <c r="CF17" s="413"/>
      <c r="CG17" s="413"/>
      <c r="CH17" s="416">
        <f>SUM(BW17:CG17)</f>
        <v>5387491</v>
      </c>
      <c r="CI17" s="413"/>
      <c r="CJ17" s="413"/>
      <c r="CK17" s="413"/>
      <c r="CL17" s="413" t="s">
        <v>278</v>
      </c>
      <c r="CM17" s="413"/>
      <c r="CN17" s="413"/>
      <c r="CO17" s="413">
        <v>175140</v>
      </c>
      <c r="CP17" s="413">
        <v>4692420</v>
      </c>
      <c r="CQ17" s="413">
        <v>1816500</v>
      </c>
      <c r="CR17" s="416">
        <f>SUM(CK17:CQ17)</f>
        <v>6684060</v>
      </c>
      <c r="CS17" s="413"/>
      <c r="CT17" s="413"/>
      <c r="CU17" s="413"/>
      <c r="CV17" s="413"/>
      <c r="CW17" s="413">
        <v>396060</v>
      </c>
      <c r="CX17" s="413">
        <v>1471640</v>
      </c>
      <c r="CY17" s="413"/>
      <c r="CZ17" s="413"/>
      <c r="DA17" s="413">
        <v>7850064</v>
      </c>
      <c r="DB17" s="413"/>
      <c r="DC17" s="416">
        <f>SUM(CU17:DB17)</f>
        <v>9717764</v>
      </c>
      <c r="DN17" s="413"/>
      <c r="DO17" s="75">
        <f>SUM(CY17:DM17)</f>
        <v>17567828</v>
      </c>
      <c r="DQ17" s="417"/>
    </row>
    <row r="18" spans="1:121" x14ac:dyDescent="0.3">
      <c r="A18" s="410" t="s">
        <v>283</v>
      </c>
      <c r="B18" s="420" t="s">
        <v>284</v>
      </c>
      <c r="C18" s="420">
        <v>79772794</v>
      </c>
      <c r="D18" s="420">
        <v>178566758</v>
      </c>
      <c r="E18" s="420">
        <v>261128942</v>
      </c>
      <c r="F18" s="420">
        <v>416319319</v>
      </c>
      <c r="G18" s="420">
        <v>16540076</v>
      </c>
      <c r="H18" s="420">
        <v>58365545</v>
      </c>
      <c r="I18" s="421"/>
      <c r="J18" s="420"/>
      <c r="K18" s="420"/>
      <c r="L18" s="420">
        <v>85334549</v>
      </c>
      <c r="M18" s="420">
        <v>38340240</v>
      </c>
      <c r="N18" s="420">
        <v>69827129</v>
      </c>
      <c r="O18" s="420">
        <v>38597578</v>
      </c>
      <c r="P18" s="420">
        <v>427008665</v>
      </c>
      <c r="Q18" s="420">
        <v>278521048</v>
      </c>
      <c r="R18" s="420">
        <v>135178025</v>
      </c>
      <c r="S18" s="420">
        <v>175178481</v>
      </c>
      <c r="T18" s="420">
        <v>21187941</v>
      </c>
      <c r="U18" s="420">
        <v>16654271</v>
      </c>
      <c r="V18" s="420">
        <v>148496925</v>
      </c>
      <c r="W18" s="420">
        <v>110540087</v>
      </c>
      <c r="X18" s="420">
        <v>11512382</v>
      </c>
      <c r="Y18" s="420">
        <v>20530487</v>
      </c>
      <c r="Z18" s="420">
        <v>56402541</v>
      </c>
      <c r="AA18" s="420">
        <v>215552899</v>
      </c>
      <c r="AB18" s="420">
        <v>158301093</v>
      </c>
      <c r="AC18" s="420">
        <v>502818624</v>
      </c>
      <c r="AD18" s="420">
        <v>66044176</v>
      </c>
      <c r="AE18" s="420">
        <v>550259733</v>
      </c>
      <c r="AF18" s="420">
        <v>96832633</v>
      </c>
      <c r="AG18" s="420">
        <v>76336089</v>
      </c>
      <c r="AH18" s="420">
        <v>60579777</v>
      </c>
      <c r="AI18" s="420">
        <v>235420437</v>
      </c>
      <c r="AJ18" s="420">
        <v>228667569</v>
      </c>
      <c r="AK18" s="420">
        <v>654952000</v>
      </c>
      <c r="AL18" s="420">
        <v>86273989</v>
      </c>
      <c r="AM18" s="421"/>
      <c r="AN18" s="420"/>
      <c r="AO18" s="420"/>
      <c r="AP18" s="420">
        <v>208215827</v>
      </c>
      <c r="AQ18" s="420">
        <v>415995123</v>
      </c>
      <c r="AR18" s="420">
        <v>10435941392</v>
      </c>
      <c r="AS18" s="420">
        <v>55328906</v>
      </c>
      <c r="AT18" s="420">
        <v>86202402</v>
      </c>
      <c r="AU18" s="420">
        <v>5071016</v>
      </c>
      <c r="AV18" s="420">
        <v>136723929</v>
      </c>
      <c r="AW18" s="420">
        <v>70805791</v>
      </c>
      <c r="AX18" s="420">
        <v>22573822</v>
      </c>
      <c r="AY18" s="420">
        <v>139042955</v>
      </c>
      <c r="AZ18" s="420">
        <v>141350626</v>
      </c>
      <c r="BA18" s="420">
        <v>109157959</v>
      </c>
      <c r="BB18" s="420">
        <v>626092351</v>
      </c>
      <c r="BC18" s="420">
        <v>201580632</v>
      </c>
      <c r="BD18" s="420">
        <v>58531874</v>
      </c>
      <c r="BE18" s="420">
        <v>667294785</v>
      </c>
      <c r="BF18" s="420">
        <v>556219860</v>
      </c>
      <c r="BG18" s="420">
        <v>14266064</v>
      </c>
      <c r="BH18" s="420">
        <v>130523129</v>
      </c>
      <c r="BI18" s="420">
        <v>16952185</v>
      </c>
      <c r="BJ18" s="420">
        <v>18538604</v>
      </c>
      <c r="BK18" s="420">
        <v>46115044</v>
      </c>
      <c r="BL18" s="420">
        <v>208513398</v>
      </c>
      <c r="BM18" s="420">
        <v>8885446</v>
      </c>
      <c r="BN18" s="420">
        <v>52349712</v>
      </c>
      <c r="BO18" s="420">
        <v>42400663</v>
      </c>
      <c r="BP18" s="420">
        <v>913363452</v>
      </c>
      <c r="BQ18" s="420">
        <v>69932275</v>
      </c>
      <c r="BR18" s="420">
        <v>32142167</v>
      </c>
      <c r="BS18" s="420">
        <v>187075312</v>
      </c>
      <c r="BT18" s="421"/>
      <c r="BU18" s="420"/>
      <c r="BV18" s="420"/>
      <c r="BW18" s="420">
        <v>54230924</v>
      </c>
      <c r="BX18" s="420">
        <v>12673451</v>
      </c>
      <c r="BY18" s="420">
        <v>23063224</v>
      </c>
      <c r="BZ18" s="420">
        <v>51195602</v>
      </c>
      <c r="CA18" s="420">
        <v>36236035</v>
      </c>
      <c r="CB18" s="420">
        <v>186038940</v>
      </c>
      <c r="CC18" s="420">
        <v>975276497</v>
      </c>
      <c r="CD18" s="420">
        <v>314924993</v>
      </c>
      <c r="CE18" s="420">
        <v>110004557</v>
      </c>
      <c r="CF18" s="420">
        <v>59753784</v>
      </c>
      <c r="CG18" s="420">
        <v>35013579</v>
      </c>
      <c r="CH18" s="421"/>
      <c r="CI18" s="420"/>
      <c r="CJ18" s="420"/>
      <c r="CK18" s="420">
        <v>51740623</v>
      </c>
      <c r="CL18" s="420">
        <v>97875348</v>
      </c>
      <c r="CM18" s="420">
        <v>240039575</v>
      </c>
      <c r="CN18" s="420">
        <v>4239561</v>
      </c>
      <c r="CO18" s="420">
        <v>263530219</v>
      </c>
      <c r="CP18" s="420">
        <v>943818099</v>
      </c>
      <c r="CQ18" s="420">
        <v>206351982</v>
      </c>
      <c r="CR18" s="421"/>
      <c r="CS18" s="420"/>
      <c r="CT18" s="420"/>
      <c r="CU18" s="420">
        <v>2006154</v>
      </c>
      <c r="CV18" s="420">
        <v>79258129</v>
      </c>
      <c r="CW18" s="420">
        <v>350053531</v>
      </c>
      <c r="CX18" s="420">
        <v>397911961</v>
      </c>
      <c r="CY18" s="420">
        <v>73930703</v>
      </c>
      <c r="CZ18" s="420">
        <v>136008536</v>
      </c>
      <c r="DA18" s="420">
        <v>837927741</v>
      </c>
      <c r="DB18" s="420">
        <v>75328017</v>
      </c>
      <c r="DC18" s="421"/>
      <c r="DN18" s="420"/>
      <c r="DO18" s="70"/>
    </row>
    <row r="19" spans="1:121" x14ac:dyDescent="0.3">
      <c r="A19" s="386" t="s">
        <v>285</v>
      </c>
      <c r="B19" s="420" t="s">
        <v>284</v>
      </c>
      <c r="C19" s="420">
        <v>79772794</v>
      </c>
      <c r="D19" s="420">
        <v>178566758</v>
      </c>
      <c r="E19" s="420">
        <v>221959600.69999999</v>
      </c>
      <c r="F19" s="420">
        <v>395503353.04999995</v>
      </c>
      <c r="G19" s="420">
        <v>16540076</v>
      </c>
      <c r="H19" s="420">
        <v>58365545</v>
      </c>
      <c r="I19" s="421"/>
      <c r="J19" s="420"/>
      <c r="K19" s="420"/>
      <c r="L19" s="420">
        <v>85334549</v>
      </c>
      <c r="M19" s="420">
        <v>38340240</v>
      </c>
      <c r="N19" s="420">
        <v>69827129</v>
      </c>
      <c r="O19" s="420">
        <v>38597578</v>
      </c>
      <c r="P19" s="420">
        <v>362957365.25</v>
      </c>
      <c r="Q19" s="420">
        <v>278521048</v>
      </c>
      <c r="R19" s="420">
        <v>135178025</v>
      </c>
      <c r="S19" s="420">
        <v>175178481</v>
      </c>
      <c r="T19" s="420">
        <v>21187941</v>
      </c>
      <c r="U19" s="420">
        <v>16654271</v>
      </c>
      <c r="V19" s="420">
        <v>148496925</v>
      </c>
      <c r="W19" s="420">
        <v>110540087</v>
      </c>
      <c r="X19" s="420">
        <v>11512382</v>
      </c>
      <c r="Y19" s="420">
        <v>20530487</v>
      </c>
      <c r="Z19" s="420">
        <v>56402541</v>
      </c>
      <c r="AA19" s="420">
        <v>215552899</v>
      </c>
      <c r="AB19" s="420">
        <v>158301093</v>
      </c>
      <c r="AC19" s="420">
        <v>452536761.60000002</v>
      </c>
      <c r="AD19" s="420">
        <v>66044176</v>
      </c>
      <c r="AE19" s="420">
        <v>467720773.05000001</v>
      </c>
      <c r="AF19" s="420">
        <v>82307738.049999997</v>
      </c>
      <c r="AG19" s="420">
        <v>76336089</v>
      </c>
      <c r="AH19" s="420">
        <v>60579777</v>
      </c>
      <c r="AI19" s="420">
        <v>228357823.88999999</v>
      </c>
      <c r="AJ19" s="420">
        <v>228667569</v>
      </c>
      <c r="AK19" s="420">
        <v>497763520</v>
      </c>
      <c r="AL19" s="420">
        <v>86273989</v>
      </c>
      <c r="AM19" s="421"/>
      <c r="AN19" s="420"/>
      <c r="AO19" s="420"/>
      <c r="AP19" s="420">
        <v>208215827</v>
      </c>
      <c r="AQ19" s="420">
        <v>415995123</v>
      </c>
      <c r="AR19" s="420">
        <v>6783361904.8000002</v>
      </c>
      <c r="AS19" s="420">
        <v>55328906</v>
      </c>
      <c r="AT19" s="420">
        <v>86202402</v>
      </c>
      <c r="AU19" s="420">
        <v>5071016</v>
      </c>
      <c r="AV19" s="420">
        <v>136723929</v>
      </c>
      <c r="AW19" s="420">
        <v>70805791</v>
      </c>
      <c r="AX19" s="420">
        <v>22573822</v>
      </c>
      <c r="AY19" s="420">
        <v>139042955</v>
      </c>
      <c r="AZ19" s="420">
        <v>141350626</v>
      </c>
      <c r="BA19" s="420">
        <v>109157959</v>
      </c>
      <c r="BB19" s="420">
        <v>532178498.34999996</v>
      </c>
      <c r="BC19" s="420">
        <v>201580632</v>
      </c>
      <c r="BD19" s="420">
        <v>58531874</v>
      </c>
      <c r="BE19" s="420">
        <v>567200567.25</v>
      </c>
      <c r="BF19" s="420">
        <v>556219860</v>
      </c>
      <c r="BG19" s="420">
        <v>14266064</v>
      </c>
      <c r="BH19" s="420">
        <v>130523129</v>
      </c>
      <c r="BI19" s="420">
        <v>16952185</v>
      </c>
      <c r="BJ19" s="420">
        <v>18538604</v>
      </c>
      <c r="BK19" s="420">
        <v>46115044</v>
      </c>
      <c r="BL19" s="420">
        <v>208513398</v>
      </c>
      <c r="BM19" s="420">
        <v>8885446</v>
      </c>
      <c r="BN19" s="420">
        <v>52349712</v>
      </c>
      <c r="BO19" s="420">
        <v>42400663</v>
      </c>
      <c r="BP19" s="420">
        <v>913363452</v>
      </c>
      <c r="BQ19" s="420">
        <v>69932275</v>
      </c>
      <c r="BR19" s="420">
        <v>32142167</v>
      </c>
      <c r="BS19" s="420">
        <v>187075312</v>
      </c>
      <c r="BT19" s="421"/>
      <c r="BU19" s="420"/>
      <c r="BV19" s="420"/>
      <c r="BW19" s="420">
        <v>54230924</v>
      </c>
      <c r="BX19" s="420">
        <v>12673451</v>
      </c>
      <c r="BY19" s="420">
        <v>23063224</v>
      </c>
      <c r="BZ19" s="420">
        <v>51195602</v>
      </c>
      <c r="CA19" s="420">
        <v>36236035</v>
      </c>
      <c r="CB19" s="420">
        <v>93019470</v>
      </c>
      <c r="CC19" s="420">
        <v>828985022.44999993</v>
      </c>
      <c r="CD19" s="420">
        <v>314924993</v>
      </c>
      <c r="CE19" s="420">
        <v>110004557</v>
      </c>
      <c r="CF19" s="420">
        <v>59753784</v>
      </c>
      <c r="CG19" s="420">
        <v>35013579</v>
      </c>
      <c r="CH19" s="421"/>
      <c r="CI19" s="420"/>
      <c r="CJ19" s="420"/>
      <c r="CK19" s="420">
        <v>51740623</v>
      </c>
      <c r="CL19" s="420">
        <v>97875348</v>
      </c>
      <c r="CM19" s="420">
        <v>240039575</v>
      </c>
      <c r="CN19" s="420">
        <v>4239561</v>
      </c>
      <c r="CO19" s="420">
        <v>263530219</v>
      </c>
      <c r="CP19" s="420">
        <v>825840836.625</v>
      </c>
      <c r="CQ19" s="420">
        <v>175399184.69999999</v>
      </c>
      <c r="CR19" s="421"/>
      <c r="CS19" s="420"/>
      <c r="CT19" s="420"/>
      <c r="CU19" s="420">
        <v>2006154</v>
      </c>
      <c r="CV19" s="420">
        <v>79258129</v>
      </c>
      <c r="CW19" s="420">
        <v>245037471.69999999</v>
      </c>
      <c r="CX19" s="420">
        <v>338225166.84999996</v>
      </c>
      <c r="CY19" s="420">
        <v>73930703</v>
      </c>
      <c r="CZ19" s="420">
        <v>136008536</v>
      </c>
      <c r="DA19" s="420">
        <v>712238579.85000002</v>
      </c>
      <c r="DB19" s="420">
        <v>75328017</v>
      </c>
      <c r="DC19" s="421"/>
      <c r="DN19" s="420"/>
      <c r="DO19" s="70"/>
    </row>
    <row r="20" spans="1:121" x14ac:dyDescent="0.3">
      <c r="A20" s="386" t="s">
        <v>286</v>
      </c>
      <c r="B20" s="420"/>
      <c r="C20" s="420"/>
      <c r="D20" s="420"/>
      <c r="E20" s="420">
        <v>39169341.299999997</v>
      </c>
      <c r="F20" s="420">
        <v>19775167.6525</v>
      </c>
      <c r="G20" s="420"/>
      <c r="H20" s="420"/>
      <c r="I20" s="421"/>
      <c r="J20" s="420"/>
      <c r="K20" s="420"/>
      <c r="L20" s="420"/>
      <c r="M20" s="420"/>
      <c r="N20" s="420"/>
      <c r="O20" s="420"/>
      <c r="P20" s="420">
        <v>54443604.787500001</v>
      </c>
      <c r="Q20" s="420" t="s">
        <v>278</v>
      </c>
      <c r="R20" s="420"/>
      <c r="S20" s="420"/>
      <c r="T20" s="420"/>
      <c r="U20" s="420"/>
      <c r="V20" s="420"/>
      <c r="W20" s="420"/>
      <c r="X20" s="420"/>
      <c r="Y20" s="420"/>
      <c r="Z20" s="420"/>
      <c r="AA20" s="420"/>
      <c r="AB20" s="420"/>
      <c r="AC20" s="420">
        <v>45253676.160000004</v>
      </c>
      <c r="AD20" s="420"/>
      <c r="AE20" s="420">
        <v>70158115.957499996</v>
      </c>
      <c r="AF20" s="420">
        <v>12346160.7075</v>
      </c>
      <c r="AG20" s="420"/>
      <c r="AH20" s="420"/>
      <c r="AI20" s="420">
        <v>6850734.7166999998</v>
      </c>
      <c r="AJ20" s="420"/>
      <c r="AK20" s="420">
        <v>119463244.8</v>
      </c>
      <c r="AL20" s="420"/>
      <c r="AM20" s="421"/>
      <c r="AN20" s="420"/>
      <c r="AO20" s="420"/>
      <c r="AP20" s="420"/>
      <c r="AQ20" s="420"/>
      <c r="AR20" s="420">
        <v>3652579487.1999998</v>
      </c>
      <c r="AS20" s="420"/>
      <c r="AT20" s="420"/>
      <c r="AU20" s="420"/>
      <c r="AV20" s="420"/>
      <c r="AW20" s="420"/>
      <c r="AX20" s="420"/>
      <c r="AY20" s="420"/>
      <c r="AZ20" s="420"/>
      <c r="BA20" s="420"/>
      <c r="BB20" s="420">
        <v>79826774.752499998</v>
      </c>
      <c r="BC20" s="420" t="s">
        <v>287</v>
      </c>
      <c r="BD20" s="420"/>
      <c r="BE20" s="420"/>
      <c r="BF20" s="420"/>
      <c r="BG20" s="420"/>
      <c r="BH20" s="420" t="s">
        <v>278</v>
      </c>
      <c r="BI20" s="420"/>
      <c r="BJ20" s="420"/>
      <c r="BK20" s="420"/>
      <c r="BL20" s="420" t="s">
        <v>278</v>
      </c>
      <c r="BM20" s="420"/>
      <c r="BN20" s="420"/>
      <c r="BO20" s="420"/>
      <c r="BP20" s="420" t="s">
        <v>278</v>
      </c>
      <c r="BQ20" s="420"/>
      <c r="BR20" s="420"/>
      <c r="BS20" s="420"/>
      <c r="BT20" s="421"/>
      <c r="BU20" s="420"/>
      <c r="BV20" s="420"/>
      <c r="BW20" s="420"/>
      <c r="BX20" s="420"/>
      <c r="BY20" s="420"/>
      <c r="BZ20" s="420"/>
      <c r="CA20" s="420"/>
      <c r="CB20" s="420">
        <v>79066549.5</v>
      </c>
      <c r="CC20" s="420">
        <v>124347753.36749998</v>
      </c>
      <c r="CD20" s="420"/>
      <c r="CE20" s="420"/>
      <c r="CF20" s="420"/>
      <c r="CG20" s="420"/>
      <c r="CH20" s="421"/>
      <c r="CI20" s="420"/>
      <c r="CJ20" s="420"/>
      <c r="CK20" s="420"/>
      <c r="CL20" s="420" t="s">
        <v>278</v>
      </c>
      <c r="CM20" s="420"/>
      <c r="CN20" s="420"/>
      <c r="CO20" s="420"/>
      <c r="CP20" s="420">
        <v>103230104.578125</v>
      </c>
      <c r="CQ20" s="420">
        <v>26309877.704999998</v>
      </c>
      <c r="CR20" s="421"/>
      <c r="CS20" s="420"/>
      <c r="CT20" s="420"/>
      <c r="CU20" s="420"/>
      <c r="CV20" s="420"/>
      <c r="CW20" s="420">
        <v>73511241.50999999</v>
      </c>
      <c r="CX20" s="420">
        <v>59686794.149999999</v>
      </c>
      <c r="CY20" s="420"/>
      <c r="CZ20" s="420"/>
      <c r="DA20" s="420">
        <v>106835786.97750001</v>
      </c>
      <c r="DB20" s="420"/>
      <c r="DC20" s="421"/>
      <c r="DN20" s="420"/>
      <c r="DO20" s="70"/>
    </row>
    <row r="21" spans="1:121" s="409" customFormat="1" x14ac:dyDescent="0.3">
      <c r="A21" s="408" t="s">
        <v>288</v>
      </c>
      <c r="B21" s="422"/>
      <c r="C21" s="422">
        <v>227.97437700045725</v>
      </c>
      <c r="D21" s="422">
        <v>306.55447934406419</v>
      </c>
      <c r="E21" s="422">
        <v>69.702457867087134</v>
      </c>
      <c r="F21" s="422">
        <v>84.849204194153913</v>
      </c>
      <c r="G21" s="422">
        <v>61.327682610307747</v>
      </c>
      <c r="H21" s="422">
        <v>90.070285493827157</v>
      </c>
      <c r="I21" s="421"/>
      <c r="J21" s="420"/>
      <c r="K21" s="420"/>
      <c r="L21" s="422">
        <v>142.090919687027</v>
      </c>
      <c r="M21" s="422">
        <v>33.121028352252111</v>
      </c>
      <c r="N21" s="422">
        <v>25.313900560097157</v>
      </c>
      <c r="O21" s="422">
        <v>37.321012758592346</v>
      </c>
      <c r="P21" s="422">
        <v>47.520626472674195</v>
      </c>
      <c r="Q21" s="422">
        <v>76.807203943703612</v>
      </c>
      <c r="R21" s="422">
        <v>138.64711445067022</v>
      </c>
      <c r="S21" s="422">
        <v>26.056807098674764</v>
      </c>
      <c r="T21" s="422">
        <v>9.5663528742482526</v>
      </c>
      <c r="U21" s="422">
        <v>16.017726547021372</v>
      </c>
      <c r="V21" s="422">
        <v>65.085954686088542</v>
      </c>
      <c r="W21" s="422">
        <v>29.869458894128336</v>
      </c>
      <c r="X21" s="422">
        <v>17.753528381262569</v>
      </c>
      <c r="Y21" s="422">
        <v>10.888114417420146</v>
      </c>
      <c r="Z21" s="422">
        <v>47.602463907311041</v>
      </c>
      <c r="AA21" s="422">
        <v>71.821016969257158</v>
      </c>
      <c r="AB21" s="422">
        <v>28.988626757984179</v>
      </c>
      <c r="AC21" s="422">
        <v>61.139488253390098</v>
      </c>
      <c r="AD21" s="422">
        <v>21.810866435053697</v>
      </c>
      <c r="AE21" s="422">
        <v>78.4555778733897</v>
      </c>
      <c r="AF21" s="422">
        <v>34.83276682861181</v>
      </c>
      <c r="AG21" s="422">
        <v>22.882952825547964</v>
      </c>
      <c r="AH21" s="422">
        <v>21.713158372947987</v>
      </c>
      <c r="AI21" s="422">
        <v>83.260499957888072</v>
      </c>
      <c r="AJ21" s="422">
        <v>40.186470756637377</v>
      </c>
      <c r="AK21" s="422">
        <v>37.78892329888226</v>
      </c>
      <c r="AL21" s="422">
        <v>45.216975366876312</v>
      </c>
      <c r="AM21" s="423"/>
      <c r="AN21" s="422"/>
      <c r="AO21" s="422"/>
      <c r="AP21" s="422">
        <v>46.049259895138633</v>
      </c>
      <c r="AQ21" s="422">
        <v>77.641522090298523</v>
      </c>
      <c r="AR21" s="422">
        <v>37.823792866169789</v>
      </c>
      <c r="AS21" s="422">
        <v>66.275417957843061</v>
      </c>
      <c r="AT21" s="422">
        <v>66.389360438742884</v>
      </c>
      <c r="AU21" s="422">
        <v>78.049251985470661</v>
      </c>
      <c r="AV21" s="422">
        <v>19.070547980744767</v>
      </c>
      <c r="AW21" s="422">
        <v>59.802844963669365</v>
      </c>
      <c r="AX21" s="422">
        <v>48.532076915800246</v>
      </c>
      <c r="AY21" s="422">
        <v>55.454743963980711</v>
      </c>
      <c r="AZ21" s="422">
        <v>65.793409144754634</v>
      </c>
      <c r="BA21" s="422">
        <v>77.395420283566352</v>
      </c>
      <c r="BB21" s="422">
        <v>49.517713007112988</v>
      </c>
      <c r="BC21" s="422">
        <v>63.646503163213083</v>
      </c>
      <c r="BD21" s="422">
        <v>25.749733624388831</v>
      </c>
      <c r="BE21" s="422">
        <v>50.498657473344224</v>
      </c>
      <c r="BF21" s="422">
        <v>80.76731436487313</v>
      </c>
      <c r="BG21" s="422">
        <v>141.89299887608041</v>
      </c>
      <c r="BH21" s="422">
        <v>103.26343966923579</v>
      </c>
      <c r="BI21" s="422">
        <v>110.29756986238979</v>
      </c>
      <c r="BJ21" s="422">
        <v>318.50535177390259</v>
      </c>
      <c r="BK21" s="422">
        <v>118.42832929284629</v>
      </c>
      <c r="BL21" s="422">
        <v>217.01337798907613</v>
      </c>
      <c r="BM21" s="422">
        <v>23.137374684269457</v>
      </c>
      <c r="BN21" s="422">
        <v>382.62298820330659</v>
      </c>
      <c r="BO21" s="405">
        <f t="shared" ref="BO21" si="8">BO19/BO16</f>
        <v>92.302772305247458</v>
      </c>
      <c r="BP21" s="422">
        <v>73.095536744301441</v>
      </c>
      <c r="BQ21" s="422">
        <v>31.932545662100456</v>
      </c>
      <c r="BR21" s="422">
        <v>85.194462998303649</v>
      </c>
      <c r="BS21" s="422">
        <v>76.444041992155178</v>
      </c>
      <c r="BT21" s="423"/>
      <c r="BU21" s="422"/>
      <c r="BV21" s="422"/>
      <c r="BW21" s="422">
        <v>23.528128280996469</v>
      </c>
      <c r="BX21" s="422">
        <v>52.148539662422948</v>
      </c>
      <c r="BY21" s="422">
        <v>27.128321607992913</v>
      </c>
      <c r="BZ21" s="422">
        <v>69.276113384428854</v>
      </c>
      <c r="CA21" s="422">
        <v>58.323866471374075</v>
      </c>
      <c r="CB21" s="422">
        <v>48.977335611443557</v>
      </c>
      <c r="CC21" s="422">
        <v>71.853255704701184</v>
      </c>
      <c r="CD21" s="422">
        <v>38.208902149659515</v>
      </c>
      <c r="CE21" s="422">
        <v>124.59387703093765</v>
      </c>
      <c r="CF21" s="422">
        <v>57.677397683397686</v>
      </c>
      <c r="CG21" s="422">
        <v>29.955348763195559</v>
      </c>
      <c r="CH21" s="423"/>
      <c r="CI21" s="422"/>
      <c r="CJ21" s="422"/>
      <c r="CK21" s="422">
        <v>107.36328775878204</v>
      </c>
      <c r="CL21" s="422">
        <v>96.067454572401971</v>
      </c>
      <c r="CM21" s="422">
        <v>54.258444386578311</v>
      </c>
      <c r="CN21" s="422">
        <v>30.223857933158435</v>
      </c>
      <c r="CO21" s="422">
        <v>64.261149555002945</v>
      </c>
      <c r="CP21" s="422">
        <v>83.286261807170064</v>
      </c>
      <c r="CQ21" s="422">
        <v>54.275393730513059</v>
      </c>
      <c r="CR21" s="423"/>
      <c r="CS21" s="422"/>
      <c r="CT21" s="422"/>
      <c r="CU21" s="422">
        <v>5.7245574937151691</v>
      </c>
      <c r="CV21" s="422">
        <v>65.630049269241923</v>
      </c>
      <c r="CW21" s="422">
        <v>45.103663974236305</v>
      </c>
      <c r="CX21" s="422">
        <v>40.920134468655533</v>
      </c>
      <c r="CY21" s="422">
        <v>46.999602036100285</v>
      </c>
      <c r="CZ21" s="422">
        <v>42.186231216286089</v>
      </c>
      <c r="DA21" s="422">
        <v>46.580478908629189</v>
      </c>
      <c r="DB21" s="422">
        <v>69.403332147865328</v>
      </c>
      <c r="DC21" s="423"/>
      <c r="DN21" s="405"/>
      <c r="DO21" s="75"/>
      <c r="DQ21" s="424"/>
    </row>
    <row r="22" spans="1:121" s="409" customFormat="1" x14ac:dyDescent="0.3">
      <c r="A22" s="408" t="s">
        <v>289</v>
      </c>
      <c r="B22" s="422"/>
      <c r="C22" s="422"/>
      <c r="D22" s="422"/>
      <c r="E22" s="422">
        <v>35.067307892022747</v>
      </c>
      <c r="F22" s="422">
        <v>19.862979900341418</v>
      </c>
      <c r="G22" s="422"/>
      <c r="H22" s="422"/>
      <c r="I22" s="421"/>
      <c r="J22" s="420"/>
      <c r="K22" s="420"/>
      <c r="L22" s="422"/>
      <c r="M22" s="422"/>
      <c r="N22" s="422"/>
      <c r="O22" s="422"/>
      <c r="P22" s="422">
        <v>27.909291983171464</v>
      </c>
      <c r="Q22" s="422" t="s">
        <v>278</v>
      </c>
      <c r="R22" s="422"/>
      <c r="S22" s="422"/>
      <c r="T22" s="422"/>
      <c r="U22" s="422"/>
      <c r="V22" s="422"/>
      <c r="W22" s="422"/>
      <c r="X22" s="422"/>
      <c r="Y22" s="422"/>
      <c r="Z22" s="422"/>
      <c r="AA22" s="422"/>
      <c r="AB22" s="422"/>
      <c r="AC22" s="422">
        <v>11.876869611226182</v>
      </c>
      <c r="AD22" s="422"/>
      <c r="AE22" s="422">
        <v>292.32548315624996</v>
      </c>
      <c r="AF22" s="422">
        <v>41.510443736698235</v>
      </c>
      <c r="AG22" s="422"/>
      <c r="AH22" s="422"/>
      <c r="AI22" s="422">
        <v>5.4302563347490862</v>
      </c>
      <c r="AJ22" s="422"/>
      <c r="AK22" s="422">
        <v>29.754232826899127</v>
      </c>
      <c r="AL22" s="422"/>
      <c r="AM22" s="423"/>
      <c r="AN22" s="422"/>
      <c r="AO22" s="422"/>
      <c r="AP22" s="422"/>
      <c r="AQ22" s="422"/>
      <c r="AR22" s="422">
        <v>45.3592813060556</v>
      </c>
      <c r="AS22" s="422"/>
      <c r="AT22" s="422"/>
      <c r="AU22" s="422"/>
      <c r="AV22" s="422"/>
      <c r="AW22" s="422"/>
      <c r="AX22" s="422"/>
      <c r="AY22" s="422"/>
      <c r="AZ22" s="422"/>
      <c r="BA22" s="422"/>
      <c r="BB22" s="422">
        <v>57.853014873717484</v>
      </c>
      <c r="BC22" s="422" t="s">
        <v>287</v>
      </c>
      <c r="BD22" s="422"/>
      <c r="BE22" s="422"/>
      <c r="BF22" s="422"/>
      <c r="BG22" s="422"/>
      <c r="BH22" s="422" t="s">
        <v>278</v>
      </c>
      <c r="BI22" s="422"/>
      <c r="BJ22" s="422"/>
      <c r="BK22" s="422"/>
      <c r="BL22" s="422" t="s">
        <v>278</v>
      </c>
      <c r="BM22" s="422"/>
      <c r="BN22" s="422"/>
      <c r="BO22" s="422"/>
      <c r="BP22" s="422" t="s">
        <v>278</v>
      </c>
      <c r="BQ22" s="422"/>
      <c r="BR22" s="422"/>
      <c r="BS22" s="422"/>
      <c r="BT22" s="423"/>
      <c r="BU22" s="422"/>
      <c r="BV22" s="422"/>
      <c r="BW22" s="422"/>
      <c r="BX22" s="422"/>
      <c r="BY22" s="422"/>
      <c r="BZ22" s="422"/>
      <c r="CA22" s="422"/>
      <c r="CB22" s="422">
        <v>79.573352180034647</v>
      </c>
      <c r="CC22" s="422">
        <v>28.300344882973054</v>
      </c>
      <c r="CD22" s="422"/>
      <c r="CE22" s="422"/>
      <c r="CF22" s="422"/>
      <c r="CG22" s="422"/>
      <c r="CH22" s="423"/>
      <c r="CI22" s="422"/>
      <c r="CJ22" s="422"/>
      <c r="CK22" s="422"/>
      <c r="CL22" s="422" t="s">
        <v>278</v>
      </c>
      <c r="CM22" s="422"/>
      <c r="CN22" s="422"/>
      <c r="CO22" s="422"/>
      <c r="CP22" s="422">
        <v>21.999331811330826</v>
      </c>
      <c r="CQ22" s="422">
        <v>14.483830280759701</v>
      </c>
      <c r="CR22" s="423"/>
      <c r="CS22" s="422"/>
      <c r="CT22" s="422"/>
      <c r="CU22" s="422"/>
      <c r="CV22" s="422"/>
      <c r="CW22" s="422">
        <v>185.6063260869565</v>
      </c>
      <c r="CX22" s="422">
        <v>40.558012931151637</v>
      </c>
      <c r="CY22" s="422"/>
      <c r="CZ22" s="422"/>
      <c r="DA22" s="422">
        <v>13.609543435250975</v>
      </c>
      <c r="DB22" s="422"/>
      <c r="DC22" s="423"/>
      <c r="DN22" s="422"/>
      <c r="DO22" s="75"/>
      <c r="DQ22" s="424"/>
    </row>
    <row r="23" spans="1:121" x14ac:dyDescent="0.3">
      <c r="A23" s="410" t="s">
        <v>290</v>
      </c>
      <c r="B23" s="418"/>
      <c r="C23" s="418"/>
      <c r="D23" s="418"/>
      <c r="E23" s="418"/>
      <c r="F23" s="418"/>
      <c r="G23" s="418"/>
      <c r="H23" s="418"/>
      <c r="I23" s="425"/>
      <c r="J23" s="418"/>
      <c r="K23" s="418"/>
      <c r="L23" s="418"/>
      <c r="M23" s="418"/>
      <c r="N23" s="418"/>
      <c r="O23" s="418"/>
      <c r="P23" s="418"/>
      <c r="Q23" s="418"/>
      <c r="R23" s="418"/>
      <c r="S23" s="418"/>
      <c r="T23" s="418"/>
      <c r="U23" s="418"/>
      <c r="V23" s="418"/>
      <c r="W23" s="418"/>
      <c r="X23" s="418"/>
      <c r="Y23" s="418"/>
      <c r="Z23" s="418"/>
      <c r="AA23" s="418"/>
      <c r="AB23" s="418"/>
      <c r="AC23" s="418"/>
      <c r="AD23" s="418"/>
      <c r="AE23" s="418"/>
      <c r="AF23" s="418"/>
      <c r="AG23" s="418"/>
      <c r="AH23" s="418"/>
      <c r="AI23" s="418"/>
      <c r="AJ23" s="418"/>
      <c r="AK23" s="418"/>
      <c r="AL23" s="418"/>
      <c r="AM23" s="425"/>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c r="BK23" s="418"/>
      <c r="BL23" s="418"/>
      <c r="BM23" s="418"/>
      <c r="BN23" s="418"/>
      <c r="BO23" s="418"/>
      <c r="BP23" s="418"/>
      <c r="BQ23" s="418"/>
      <c r="BR23" s="418"/>
      <c r="BS23" s="418"/>
      <c r="BT23" s="425"/>
      <c r="BU23" s="418"/>
      <c r="BV23" s="418"/>
      <c r="BW23" s="418"/>
      <c r="BX23" s="418"/>
      <c r="BY23" s="418"/>
      <c r="BZ23" s="418"/>
      <c r="CA23" s="418"/>
      <c r="CB23" s="418"/>
      <c r="CC23" s="418"/>
      <c r="CD23" s="418"/>
      <c r="CE23" s="418"/>
      <c r="CF23" s="418"/>
      <c r="CG23" s="418"/>
      <c r="CH23" s="425"/>
      <c r="CI23" s="418"/>
      <c r="CJ23" s="418"/>
      <c r="CK23" s="418"/>
      <c r="CL23" s="418"/>
      <c r="CM23" s="418"/>
      <c r="CN23" s="418"/>
      <c r="CO23" s="418"/>
      <c r="CP23" s="418"/>
      <c r="CQ23" s="418"/>
      <c r="CR23" s="425"/>
      <c r="CS23" s="418"/>
      <c r="CT23" s="418"/>
      <c r="CU23" s="418"/>
      <c r="CV23" s="418"/>
      <c r="CW23" s="418"/>
      <c r="CX23" s="418"/>
      <c r="CY23" s="418"/>
      <c r="CZ23" s="418"/>
      <c r="DA23" s="418"/>
      <c r="DB23" s="418"/>
      <c r="DC23" s="425"/>
      <c r="DN23" s="418"/>
      <c r="DO23" s="70"/>
    </row>
    <row r="24" spans="1:121" s="402" customFormat="1" x14ac:dyDescent="0.3">
      <c r="A24" s="399" t="s">
        <v>291</v>
      </c>
      <c r="B24" s="400">
        <v>18488.900000000001</v>
      </c>
      <c r="C24" s="400">
        <v>0</v>
      </c>
      <c r="D24" s="400">
        <v>0</v>
      </c>
      <c r="E24" s="400">
        <v>73522410.289787725</v>
      </c>
      <c r="F24" s="400">
        <v>151010642.40095273</v>
      </c>
      <c r="G24" s="400">
        <v>5092117.4453440337</v>
      </c>
      <c r="H24" s="400">
        <v>44440.05</v>
      </c>
      <c r="I24" s="401"/>
      <c r="J24" s="400"/>
      <c r="K24" s="400"/>
      <c r="L24" s="400">
        <v>36876823.644600816</v>
      </c>
      <c r="M24" s="400">
        <v>20025060.531270806</v>
      </c>
      <c r="N24" s="400">
        <v>16861228.853028744</v>
      </c>
      <c r="O24" s="400">
        <v>7786394.8548633968</v>
      </c>
      <c r="P24" s="400">
        <v>160312734.62977073</v>
      </c>
      <c r="Q24" s="400">
        <v>18344917.216135483</v>
      </c>
      <c r="R24" s="400">
        <v>30070879.991930407</v>
      </c>
      <c r="S24" s="400">
        <v>57462830.715215154</v>
      </c>
      <c r="T24" s="400">
        <v>13555081.970577559</v>
      </c>
      <c r="U24" s="400">
        <v>8414365.8752685282</v>
      </c>
      <c r="V24" s="400">
        <v>54209124.755045086</v>
      </c>
      <c r="W24" s="400">
        <v>19396775.221170034</v>
      </c>
      <c r="X24" s="400">
        <v>8466014.4133180361</v>
      </c>
      <c r="Y24" s="400">
        <v>3961054.6805899907</v>
      </c>
      <c r="Z24" s="400">
        <v>15353162.31026738</v>
      </c>
      <c r="AA24" s="400">
        <v>137769643.56692469</v>
      </c>
      <c r="AB24" s="400">
        <v>74144825.109419554</v>
      </c>
      <c r="AC24" s="400">
        <v>140105996.57749733</v>
      </c>
      <c r="AD24" s="400">
        <v>44366639.391463786</v>
      </c>
      <c r="AE24" s="400">
        <v>103834236.28789338</v>
      </c>
      <c r="AF24" s="400">
        <v>50701249.062092245</v>
      </c>
      <c r="AG24" s="400">
        <v>35563472.281397767</v>
      </c>
      <c r="AH24" s="400">
        <v>15388491.019585203</v>
      </c>
      <c r="AI24" s="400">
        <v>1523830</v>
      </c>
      <c r="AJ24" s="400">
        <v>86160436.285762638</v>
      </c>
      <c r="AK24" s="400">
        <v>214943929.8608672</v>
      </c>
      <c r="AL24" s="400">
        <v>1356368</v>
      </c>
      <c r="AM24" s="401"/>
      <c r="AN24" s="400"/>
      <c r="AO24" s="400"/>
      <c r="AP24" s="400">
        <v>70917884.417632759</v>
      </c>
      <c r="AQ24" s="400">
        <v>201491551.33568239</v>
      </c>
      <c r="AR24" s="400">
        <v>409504215.61715657</v>
      </c>
      <c r="AS24" s="400">
        <v>40450735.918468751</v>
      </c>
      <c r="AT24" s="400">
        <v>29805270.595643252</v>
      </c>
      <c r="AU24" s="400">
        <v>0</v>
      </c>
      <c r="AV24" s="400">
        <v>86659009.784709617</v>
      </c>
      <c r="AW24" s="400">
        <v>30353412.384070095</v>
      </c>
      <c r="AX24" s="400">
        <v>12042749.565886673</v>
      </c>
      <c r="AY24" s="400">
        <v>32738040.827599797</v>
      </c>
      <c r="AZ24" s="400">
        <v>71373817.585696384</v>
      </c>
      <c r="BA24" s="400">
        <v>25838615.852509193</v>
      </c>
      <c r="BB24" s="400">
        <v>221158178.54648334</v>
      </c>
      <c r="BC24" s="400">
        <v>72299665.981038615</v>
      </c>
      <c r="BD24" s="400">
        <v>19767829.996217389</v>
      </c>
      <c r="BE24" s="400">
        <v>203194798.75411895</v>
      </c>
      <c r="BF24" s="400">
        <v>303948066.83392769</v>
      </c>
      <c r="BG24" s="400">
        <v>1497955.2836647539</v>
      </c>
      <c r="BH24" s="400">
        <v>12309951.244549349</v>
      </c>
      <c r="BI24" s="400">
        <v>7022967.1637080694</v>
      </c>
      <c r="BJ24" s="400">
        <v>2933434.289837643</v>
      </c>
      <c r="BK24" s="400">
        <v>7807824.4478287445</v>
      </c>
      <c r="BL24" s="400">
        <v>39279779.01272852</v>
      </c>
      <c r="BM24" s="400">
        <v>3047196.8434858155</v>
      </c>
      <c r="BN24" s="400">
        <v>14186.35</v>
      </c>
      <c r="BO24" s="400">
        <v>4610180.2340328302</v>
      </c>
      <c r="BP24" s="400">
        <v>200800558.11245772</v>
      </c>
      <c r="BQ24" s="400">
        <v>22202015.926309228</v>
      </c>
      <c r="BR24" s="400">
        <v>3692515.3493591519</v>
      </c>
      <c r="BS24" s="400">
        <v>29188372.074616253</v>
      </c>
      <c r="BT24" s="401"/>
      <c r="BU24" s="400"/>
      <c r="BV24" s="400"/>
      <c r="BW24" s="400">
        <v>0</v>
      </c>
      <c r="BX24" s="400">
        <v>1503167.6797808118</v>
      </c>
      <c r="BY24" s="400">
        <v>3545318.9659837699</v>
      </c>
      <c r="BZ24" s="400">
        <v>24314668.827893607</v>
      </c>
      <c r="CA24" s="400">
        <v>13326245.278444849</v>
      </c>
      <c r="CB24" s="400">
        <v>37280976.240972884</v>
      </c>
      <c r="CC24" s="400">
        <v>292266748.88697737</v>
      </c>
      <c r="CD24" s="400">
        <v>22681367.661065783</v>
      </c>
      <c r="CE24" s="400">
        <v>56705040.720443308</v>
      </c>
      <c r="CF24" s="400">
        <v>135194.5</v>
      </c>
      <c r="CG24" s="400">
        <v>10217606.130012561</v>
      </c>
      <c r="CH24" s="401"/>
      <c r="CI24" s="400"/>
      <c r="CJ24" s="400"/>
      <c r="CK24" s="400">
        <v>20011916.501849957</v>
      </c>
      <c r="CL24" s="400">
        <v>47893487.088398464</v>
      </c>
      <c r="CM24" s="400">
        <v>20777511.659618754</v>
      </c>
      <c r="CN24" s="400">
        <v>1894884.7731193681</v>
      </c>
      <c r="CO24" s="400">
        <v>104558518.58565523</v>
      </c>
      <c r="CP24" s="400">
        <v>269563989.50249869</v>
      </c>
      <c r="CQ24" s="400">
        <v>28543890.338295247</v>
      </c>
      <c r="CR24" s="401"/>
      <c r="CS24" s="400"/>
      <c r="CT24" s="400"/>
      <c r="CU24" s="400">
        <v>1253844.1032909397</v>
      </c>
      <c r="CV24" s="400">
        <v>36328001.952678233</v>
      </c>
      <c r="CW24" s="400">
        <v>47338910.309209831</v>
      </c>
      <c r="CX24" s="400">
        <v>126469764.60803692</v>
      </c>
      <c r="CY24" s="400">
        <v>17102918.803223178</v>
      </c>
      <c r="CZ24" s="400">
        <v>22732431.919855434</v>
      </c>
      <c r="DA24" s="400">
        <v>322151114.34433389</v>
      </c>
      <c r="DB24" s="400">
        <v>17126215.139113933</v>
      </c>
      <c r="DC24" s="401"/>
      <c r="DN24" s="400"/>
      <c r="DO24" s="70"/>
    </row>
    <row r="25" spans="1:121" s="402" customFormat="1" x14ac:dyDescent="0.3">
      <c r="A25" s="399" t="s">
        <v>292</v>
      </c>
      <c r="B25" s="400">
        <v>0</v>
      </c>
      <c r="C25" s="400">
        <v>0</v>
      </c>
      <c r="D25" s="400">
        <v>0</v>
      </c>
      <c r="E25" s="400">
        <v>0</v>
      </c>
      <c r="F25" s="400">
        <v>0</v>
      </c>
      <c r="G25" s="400">
        <v>4403161.0975169977</v>
      </c>
      <c r="H25" s="400">
        <v>74067.7</v>
      </c>
      <c r="I25" s="401"/>
      <c r="J25" s="400"/>
      <c r="K25" s="400"/>
      <c r="L25" s="400">
        <v>0</v>
      </c>
      <c r="M25" s="400">
        <v>0</v>
      </c>
      <c r="N25" s="400">
        <v>0</v>
      </c>
      <c r="O25" s="400">
        <v>3909376.086462548</v>
      </c>
      <c r="P25" s="400">
        <v>0</v>
      </c>
      <c r="Q25" s="400">
        <v>7678624.5338847153</v>
      </c>
      <c r="R25" s="400">
        <v>9854667.875362033</v>
      </c>
      <c r="S25" s="400">
        <v>0</v>
      </c>
      <c r="T25" s="400">
        <v>0</v>
      </c>
      <c r="U25" s="400">
        <v>0</v>
      </c>
      <c r="V25" s="400">
        <v>0</v>
      </c>
      <c r="W25" s="400">
        <v>0</v>
      </c>
      <c r="X25" s="400">
        <v>0</v>
      </c>
      <c r="Y25" s="400">
        <v>0</v>
      </c>
      <c r="Z25" s="400">
        <v>5117703.4514715439</v>
      </c>
      <c r="AA25" s="400">
        <v>0</v>
      </c>
      <c r="AB25" s="400">
        <v>0</v>
      </c>
      <c r="AC25" s="400">
        <v>124701439.50435877</v>
      </c>
      <c r="AD25" s="400">
        <v>201227.0537298054</v>
      </c>
      <c r="AE25" s="400">
        <v>19644353.732003991</v>
      </c>
      <c r="AF25" s="400">
        <v>0</v>
      </c>
      <c r="AG25" s="400">
        <v>2045000.124591874</v>
      </c>
      <c r="AH25" s="400">
        <v>0</v>
      </c>
      <c r="AI25" s="400">
        <v>0</v>
      </c>
      <c r="AJ25" s="400">
        <v>0</v>
      </c>
      <c r="AK25" s="400">
        <v>7929790.5072684772</v>
      </c>
      <c r="AL25" s="400">
        <v>3390.55</v>
      </c>
      <c r="AM25" s="401"/>
      <c r="AN25" s="400"/>
      <c r="AO25" s="400"/>
      <c r="AP25" s="400">
        <v>0</v>
      </c>
      <c r="AQ25" s="400">
        <v>0</v>
      </c>
      <c r="AR25" s="400">
        <v>146283966.61813313</v>
      </c>
      <c r="AS25" s="400">
        <v>0</v>
      </c>
      <c r="AT25" s="400">
        <v>8845359.7603595797</v>
      </c>
      <c r="AU25" s="400">
        <v>0</v>
      </c>
      <c r="AV25" s="400">
        <v>0</v>
      </c>
      <c r="AW25" s="400">
        <v>1866087.9742463389</v>
      </c>
      <c r="AX25" s="400">
        <v>3440778.6570994901</v>
      </c>
      <c r="AY25" s="400">
        <v>0</v>
      </c>
      <c r="AZ25" s="400">
        <v>0</v>
      </c>
      <c r="BA25" s="400">
        <v>35177998.613547429</v>
      </c>
      <c r="BB25" s="400">
        <v>81980455.902559131</v>
      </c>
      <c r="BC25" s="400">
        <v>35955451.304679245</v>
      </c>
      <c r="BD25" s="400">
        <v>0</v>
      </c>
      <c r="BE25" s="400">
        <v>0</v>
      </c>
      <c r="BF25" s="400">
        <v>0</v>
      </c>
      <c r="BG25" s="400">
        <v>1597875.6961594732</v>
      </c>
      <c r="BH25" s="400">
        <v>11111834.302699586</v>
      </c>
      <c r="BI25" s="400">
        <v>393192.61348265974</v>
      </c>
      <c r="BJ25" s="400">
        <v>2682770.5779915815</v>
      </c>
      <c r="BK25" s="400">
        <v>14936879.108381324</v>
      </c>
      <c r="BL25" s="400">
        <v>23194412.711086243</v>
      </c>
      <c r="BM25" s="400">
        <v>0</v>
      </c>
      <c r="BN25" s="400">
        <v>8196.6</v>
      </c>
      <c r="BO25" s="400">
        <v>3504950.4838270475</v>
      </c>
      <c r="BP25" s="400">
        <v>86057439.201732039</v>
      </c>
      <c r="BQ25" s="400">
        <v>0</v>
      </c>
      <c r="BR25" s="400">
        <v>6857451.4683430195</v>
      </c>
      <c r="BS25" s="400">
        <v>71322464.779160157</v>
      </c>
      <c r="BT25" s="401"/>
      <c r="BU25" s="400"/>
      <c r="BV25" s="400"/>
      <c r="BW25" s="400">
        <v>0</v>
      </c>
      <c r="BX25" s="400">
        <v>0</v>
      </c>
      <c r="BY25" s="400">
        <v>0</v>
      </c>
      <c r="BZ25" s="400">
        <v>0</v>
      </c>
      <c r="CA25" s="400">
        <v>0</v>
      </c>
      <c r="CB25" s="400">
        <v>9568550.2211586181</v>
      </c>
      <c r="CC25" s="400">
        <v>249913622.6866177</v>
      </c>
      <c r="CD25" s="400">
        <v>26374559.968299799</v>
      </c>
      <c r="CE25" s="400">
        <v>3279310.843454279</v>
      </c>
      <c r="CF25" s="400">
        <v>66592.149999999994</v>
      </c>
      <c r="CG25" s="400">
        <v>2707124.5753755295</v>
      </c>
      <c r="CH25" s="401"/>
      <c r="CI25" s="400"/>
      <c r="CJ25" s="400"/>
      <c r="CK25" s="400">
        <v>0</v>
      </c>
      <c r="CL25" s="400">
        <v>0</v>
      </c>
      <c r="CM25" s="400">
        <v>0</v>
      </c>
      <c r="CN25" s="400">
        <v>266876.66554978897</v>
      </c>
      <c r="CO25" s="400">
        <v>0</v>
      </c>
      <c r="CP25" s="400">
        <v>0</v>
      </c>
      <c r="CQ25" s="400">
        <v>17248783.043757189</v>
      </c>
      <c r="CR25" s="401"/>
      <c r="CS25" s="400"/>
      <c r="CT25" s="400"/>
      <c r="CU25" s="400">
        <v>0</v>
      </c>
      <c r="CV25" s="400">
        <v>0</v>
      </c>
      <c r="CW25" s="400">
        <v>61544689.506537192</v>
      </c>
      <c r="CX25" s="400">
        <v>6813027.5817681625</v>
      </c>
      <c r="CY25" s="400">
        <v>0</v>
      </c>
      <c r="CZ25" s="400">
        <v>83409.508748894223</v>
      </c>
      <c r="DA25" s="400">
        <v>1706298.6239050901</v>
      </c>
      <c r="DB25" s="400">
        <v>2753280.9435077449</v>
      </c>
      <c r="DC25" s="401"/>
      <c r="DN25" s="400"/>
      <c r="DO25" s="70"/>
    </row>
    <row r="26" spans="1:121" s="402" customFormat="1" x14ac:dyDescent="0.3">
      <c r="A26" s="399" t="s">
        <v>293</v>
      </c>
      <c r="B26" s="400">
        <v>0</v>
      </c>
      <c r="C26" s="400">
        <v>0</v>
      </c>
      <c r="D26" s="400">
        <v>0</v>
      </c>
      <c r="E26" s="400">
        <v>6628106.0377388494</v>
      </c>
      <c r="F26" s="400">
        <v>0</v>
      </c>
      <c r="G26" s="400">
        <v>208819.74257392515</v>
      </c>
      <c r="H26" s="400">
        <v>85919.9</v>
      </c>
      <c r="I26" s="401"/>
      <c r="J26" s="400"/>
      <c r="K26" s="400"/>
      <c r="L26" s="400">
        <v>0</v>
      </c>
      <c r="M26" s="400">
        <v>1544298.2867087494</v>
      </c>
      <c r="N26" s="400">
        <v>7945165.404646731</v>
      </c>
      <c r="O26" s="400">
        <v>1562966.6933170888</v>
      </c>
      <c r="P26" s="400">
        <v>9875403.2099988367</v>
      </c>
      <c r="Q26" s="400">
        <v>4639138.4607113609</v>
      </c>
      <c r="R26" s="400">
        <v>4585285.8464987259</v>
      </c>
      <c r="S26" s="400">
        <v>5403341.5489005903</v>
      </c>
      <c r="T26" s="400">
        <v>1186065.1284079212</v>
      </c>
      <c r="U26" s="400">
        <v>0</v>
      </c>
      <c r="V26" s="400">
        <v>11754659.719794225</v>
      </c>
      <c r="W26" s="400">
        <v>7758704.7831349336</v>
      </c>
      <c r="X26" s="400">
        <v>7483.3653892103875</v>
      </c>
      <c r="Y26" s="400">
        <v>402763.83093600796</v>
      </c>
      <c r="Z26" s="400">
        <v>3411836.9382161936</v>
      </c>
      <c r="AA26" s="400">
        <v>6850291.8357029362</v>
      </c>
      <c r="AB26" s="400">
        <v>2425256.926559499</v>
      </c>
      <c r="AC26" s="400">
        <v>36237421.73961772</v>
      </c>
      <c r="AD26" s="400">
        <v>745168.25175360951</v>
      </c>
      <c r="AE26" s="400">
        <v>33675761.813169904</v>
      </c>
      <c r="AF26" s="400">
        <v>1688591.1655511553</v>
      </c>
      <c r="AG26" s="400">
        <v>3943954.585235171</v>
      </c>
      <c r="AH26" s="400">
        <v>1323559.9024158136</v>
      </c>
      <c r="AI26" s="400">
        <v>0</v>
      </c>
      <c r="AJ26" s="400">
        <v>1297138.9030827412</v>
      </c>
      <c r="AK26" s="400">
        <v>4464327.2003741246</v>
      </c>
      <c r="AL26" s="400">
        <v>113596.3</v>
      </c>
      <c r="AM26" s="401"/>
      <c r="AN26" s="400"/>
      <c r="AO26" s="400"/>
      <c r="AP26" s="400">
        <v>1476790.6849008475</v>
      </c>
      <c r="AQ26" s="400">
        <v>17888994.897215232</v>
      </c>
      <c r="AR26" s="400">
        <v>21055236.268113021</v>
      </c>
      <c r="AS26" s="400">
        <v>0</v>
      </c>
      <c r="AT26" s="400">
        <v>2125946.7326028002</v>
      </c>
      <c r="AU26" s="400">
        <v>0</v>
      </c>
      <c r="AV26" s="400">
        <v>2185470.9845834584</v>
      </c>
      <c r="AW26" s="400">
        <v>580924.83597708424</v>
      </c>
      <c r="AX26" s="400">
        <v>1204274.9565886674</v>
      </c>
      <c r="AY26" s="400">
        <v>0</v>
      </c>
      <c r="AZ26" s="400">
        <v>5775482.8053162657</v>
      </c>
      <c r="BA26" s="400">
        <v>311284.38038050389</v>
      </c>
      <c r="BB26" s="400">
        <v>2231363.5504642781</v>
      </c>
      <c r="BC26" s="400">
        <v>1976746.2463936459</v>
      </c>
      <c r="BD26" s="400">
        <v>10589903.092029121</v>
      </c>
      <c r="BE26" s="400">
        <v>13245608.265357291</v>
      </c>
      <c r="BF26" s="400">
        <v>12649946.465105372</v>
      </c>
      <c r="BG26" s="400">
        <v>3495269.5144442371</v>
      </c>
      <c r="BH26" s="400">
        <v>13577121.592361588</v>
      </c>
      <c r="BI26" s="400">
        <v>584881.84299783851</v>
      </c>
      <c r="BJ26" s="400">
        <v>1732669.11365003</v>
      </c>
      <c r="BK26" s="400">
        <v>837178.61755398009</v>
      </c>
      <c r="BL26" s="400">
        <v>1252829.4497990233</v>
      </c>
      <c r="BM26" s="400">
        <v>18101.584109574855</v>
      </c>
      <c r="BN26" s="400">
        <v>18442.349999999999</v>
      </c>
      <c r="BO26" s="400">
        <v>7754379.2592536034</v>
      </c>
      <c r="BP26" s="400">
        <v>8256502.6670049122</v>
      </c>
      <c r="BQ26" s="400">
        <v>0</v>
      </c>
      <c r="BR26" s="400">
        <v>3260924.9806603245</v>
      </c>
      <c r="BS26" s="400">
        <v>392974.00367268029</v>
      </c>
      <c r="BT26" s="401"/>
      <c r="BU26" s="400"/>
      <c r="BV26" s="400"/>
      <c r="BW26" s="400">
        <v>0</v>
      </c>
      <c r="BX26" s="400">
        <v>583632.85770350473</v>
      </c>
      <c r="BY26" s="400">
        <v>960234.07163651718</v>
      </c>
      <c r="BZ26" s="400">
        <v>1737306.3714547069</v>
      </c>
      <c r="CA26" s="400">
        <v>908219.24869223707</v>
      </c>
      <c r="CB26" s="400">
        <v>281029.62832132587</v>
      </c>
      <c r="CC26" s="400">
        <v>791458.34233068384</v>
      </c>
      <c r="CD26" s="400">
        <v>15593298.096139399</v>
      </c>
      <c r="CE26" s="400">
        <v>8547513.7459534146</v>
      </c>
      <c r="CF26" s="400">
        <v>7789.05</v>
      </c>
      <c r="CG26" s="400">
        <v>4029601.9884053399</v>
      </c>
      <c r="CH26" s="401"/>
      <c r="CI26" s="400"/>
      <c r="CJ26" s="400"/>
      <c r="CK26" s="400">
        <v>3147823.2343897005</v>
      </c>
      <c r="CL26" s="400">
        <v>2630372.4056123141</v>
      </c>
      <c r="CM26" s="400">
        <v>35945785.338553041</v>
      </c>
      <c r="CN26" s="400">
        <v>133438.33277489449</v>
      </c>
      <c r="CO26" s="400">
        <v>1165231.8846099535</v>
      </c>
      <c r="CP26" s="400">
        <v>23590507.949617755</v>
      </c>
      <c r="CQ26" s="400">
        <v>5234768.6670185803</v>
      </c>
      <c r="CR26" s="401"/>
      <c r="CS26" s="400"/>
      <c r="CT26" s="400"/>
      <c r="CU26" s="400">
        <v>0</v>
      </c>
      <c r="CV26" s="400">
        <v>372229.8390853352</v>
      </c>
      <c r="CW26" s="400">
        <v>3377634.6238333103</v>
      </c>
      <c r="CX26" s="400">
        <v>500202.33939400688</v>
      </c>
      <c r="CY26" s="400">
        <v>29588617.637894917</v>
      </c>
      <c r="CZ26" s="400">
        <v>1973596.7345210409</v>
      </c>
      <c r="DA26" s="400">
        <v>16646105.925546637</v>
      </c>
      <c r="DB26" s="400">
        <v>9466406.5344195198</v>
      </c>
      <c r="DC26" s="401"/>
      <c r="DN26" s="400"/>
      <c r="DO26" s="70"/>
    </row>
    <row r="27" spans="1:121" s="402" customFormat="1" x14ac:dyDescent="0.3">
      <c r="A27" s="399" t="s">
        <v>294</v>
      </c>
      <c r="B27" s="400">
        <v>0</v>
      </c>
      <c r="C27" s="400">
        <v>0</v>
      </c>
      <c r="D27" s="400">
        <v>0</v>
      </c>
      <c r="E27" s="400">
        <v>5952057.2799531352</v>
      </c>
      <c r="F27" s="400">
        <v>5606603.480568083</v>
      </c>
      <c r="G27" s="400">
        <v>147540.09883435175</v>
      </c>
      <c r="H27" s="400">
        <v>35551.85</v>
      </c>
      <c r="I27" s="401"/>
      <c r="J27" s="400"/>
      <c r="K27" s="400"/>
      <c r="L27" s="400">
        <v>7790134.6718412554</v>
      </c>
      <c r="M27" s="400">
        <v>0</v>
      </c>
      <c r="N27" s="400">
        <v>8193120.6470523095</v>
      </c>
      <c r="O27" s="400">
        <v>2830686.8547009537</v>
      </c>
      <c r="P27" s="400">
        <v>13665285.191918595</v>
      </c>
      <c r="Q27" s="400">
        <v>1988193.2894324597</v>
      </c>
      <c r="R27" s="400">
        <v>3920849.9875293621</v>
      </c>
      <c r="S27" s="400">
        <v>2673085.2525911094</v>
      </c>
      <c r="T27" s="400">
        <v>1694382.8547339763</v>
      </c>
      <c r="U27" s="400">
        <v>772633.22122867254</v>
      </c>
      <c r="V27" s="400">
        <v>0</v>
      </c>
      <c r="W27" s="400">
        <v>3879365.6549001681</v>
      </c>
      <c r="X27" s="400">
        <v>147538.70607349902</v>
      </c>
      <c r="Y27" s="400">
        <v>301828.21882834536</v>
      </c>
      <c r="Z27" s="400">
        <v>3070642.8532240246</v>
      </c>
      <c r="AA27" s="400">
        <v>2947328.7903100071</v>
      </c>
      <c r="AB27" s="400">
        <v>6230170.0293380162</v>
      </c>
      <c r="AC27" s="400">
        <v>26490252.442362666</v>
      </c>
      <c r="AD27" s="400">
        <v>748243.58392095217</v>
      </c>
      <c r="AE27" s="400">
        <v>50513642.71975486</v>
      </c>
      <c r="AF27" s="400">
        <v>0</v>
      </c>
      <c r="AG27" s="400">
        <v>2048788.8323657098</v>
      </c>
      <c r="AH27" s="400">
        <v>2727641.0211375263</v>
      </c>
      <c r="AI27" s="400">
        <v>70075.8</v>
      </c>
      <c r="AJ27" s="400">
        <v>7022867.0700176777</v>
      </c>
      <c r="AK27" s="400">
        <v>5764383.5288262079</v>
      </c>
      <c r="AL27" s="400">
        <v>169546.5</v>
      </c>
      <c r="AM27" s="401"/>
      <c r="AN27" s="400"/>
      <c r="AO27" s="400"/>
      <c r="AP27" s="400">
        <v>2215243.561661887</v>
      </c>
      <c r="AQ27" s="400">
        <v>8696393.964768067</v>
      </c>
      <c r="AR27" s="400">
        <v>2031389.2178752415</v>
      </c>
      <c r="AS27" s="400">
        <v>400088.39833240834</v>
      </c>
      <c r="AT27" s="400">
        <v>1471932.4012208513</v>
      </c>
      <c r="AU27" s="400">
        <v>0</v>
      </c>
      <c r="AV27" s="400">
        <v>1280817.7599711495</v>
      </c>
      <c r="AW27" s="400">
        <v>3788988.6512081637</v>
      </c>
      <c r="AX27" s="400">
        <v>516090.10592261981</v>
      </c>
      <c r="AY27" s="400">
        <v>8869099.0211352911</v>
      </c>
      <c r="AZ27" s="400">
        <v>4215553.9509069426</v>
      </c>
      <c r="BA27" s="400">
        <v>233424.58757523613</v>
      </c>
      <c r="BB27" s="400">
        <v>2514942.1361037297</v>
      </c>
      <c r="BC27" s="400">
        <v>557833.66227170266</v>
      </c>
      <c r="BD27" s="400">
        <v>0</v>
      </c>
      <c r="BE27" s="400">
        <v>12705387.882653806</v>
      </c>
      <c r="BF27" s="400">
        <v>6474726.4995267047</v>
      </c>
      <c r="BG27" s="400">
        <v>1797594.9634694781</v>
      </c>
      <c r="BH27" s="400">
        <v>7977224.6841258435</v>
      </c>
      <c r="BI27" s="400">
        <v>408853.49824697175</v>
      </c>
      <c r="BJ27" s="400">
        <v>1748594.3812387253</v>
      </c>
      <c r="BK27" s="400">
        <v>2887072.1391020142</v>
      </c>
      <c r="BL27" s="400">
        <v>498598.62704367493</v>
      </c>
      <c r="BM27" s="400">
        <v>97713.68757704692</v>
      </c>
      <c r="BN27" s="400">
        <v>22541.599999999999</v>
      </c>
      <c r="BO27" s="400">
        <v>4281543.5252602594</v>
      </c>
      <c r="BP27" s="400">
        <v>5504388.4546367461</v>
      </c>
      <c r="BQ27" s="400">
        <v>7048268.098175548</v>
      </c>
      <c r="BR27" s="400">
        <v>1468773.38718789</v>
      </c>
      <c r="BS27" s="400">
        <v>1442000.841928622</v>
      </c>
      <c r="BT27" s="401"/>
      <c r="BU27" s="400"/>
      <c r="BV27" s="400"/>
      <c r="BW27" s="400">
        <v>0</v>
      </c>
      <c r="BX27" s="400">
        <v>659920.00178079109</v>
      </c>
      <c r="BY27" s="400">
        <v>590881.97294369363</v>
      </c>
      <c r="BZ27" s="400">
        <v>1203741.7461678358</v>
      </c>
      <c r="CA27" s="400">
        <v>500418.77432438958</v>
      </c>
      <c r="CB27" s="400">
        <v>1474026.7509030029</v>
      </c>
      <c r="CC27" s="400">
        <v>809073.61599539372</v>
      </c>
      <c r="CD27" s="400">
        <v>2846788.3465451114</v>
      </c>
      <c r="CE27" s="400">
        <v>5379589.8285647947</v>
      </c>
      <c r="CF27" s="400">
        <v>0</v>
      </c>
      <c r="CG27" s="400">
        <v>3471327.0354803815</v>
      </c>
      <c r="CH27" s="401"/>
      <c r="CI27" s="400"/>
      <c r="CJ27" s="400"/>
      <c r="CK27" s="400">
        <v>1488623.8387835955</v>
      </c>
      <c r="CL27" s="400">
        <v>1215686.0790690868</v>
      </c>
      <c r="CM27" s="400">
        <v>3559299.6933151507</v>
      </c>
      <c r="CN27" s="400">
        <v>53375.333109957799</v>
      </c>
      <c r="CO27" s="400">
        <v>6269337.6485038903</v>
      </c>
      <c r="CP27" s="400">
        <v>4095088.0511129126</v>
      </c>
      <c r="CQ27" s="400">
        <v>1877309.7107109567</v>
      </c>
      <c r="CR27" s="401"/>
      <c r="CS27" s="400"/>
      <c r="CT27" s="400"/>
      <c r="CU27" s="400">
        <v>250163.1624753529</v>
      </c>
      <c r="CV27" s="400">
        <v>2258876.8258830211</v>
      </c>
      <c r="CW27" s="400">
        <v>9907012.1789788324</v>
      </c>
      <c r="CX27" s="400">
        <v>17156811.904774178</v>
      </c>
      <c r="CY27" s="400">
        <v>2929822.1388760451</v>
      </c>
      <c r="CZ27" s="400">
        <v>1695246.8686169407</v>
      </c>
      <c r="DA27" s="400">
        <v>2702905.3346769712</v>
      </c>
      <c r="DB27" s="400">
        <v>2240297.2177903419</v>
      </c>
      <c r="DC27" s="401"/>
      <c r="DN27" s="400"/>
      <c r="DO27" s="70"/>
    </row>
    <row r="28" spans="1:121" s="402" customFormat="1" x14ac:dyDescent="0.3">
      <c r="A28" s="399" t="s">
        <v>295</v>
      </c>
      <c r="B28" s="400">
        <v>0</v>
      </c>
      <c r="C28" s="400">
        <v>0</v>
      </c>
      <c r="D28" s="400">
        <v>0</v>
      </c>
      <c r="E28" s="400">
        <v>23729291.481296659</v>
      </c>
      <c r="F28" s="400">
        <v>79599887.006894872</v>
      </c>
      <c r="G28" s="400">
        <v>427153.83748710703</v>
      </c>
      <c r="H28" s="400">
        <v>50366.15</v>
      </c>
      <c r="I28" s="401"/>
      <c r="J28" s="400"/>
      <c r="K28" s="400"/>
      <c r="L28" s="400">
        <v>8068917.0562672019</v>
      </c>
      <c r="M28" s="400">
        <v>2333888.6176706818</v>
      </c>
      <c r="N28" s="400">
        <v>5532888.2345969342</v>
      </c>
      <c r="O28" s="400">
        <v>877043.79982692015</v>
      </c>
      <c r="P28" s="400">
        <v>39533920.030660897</v>
      </c>
      <c r="Q28" s="400">
        <v>2419728.7270123912</v>
      </c>
      <c r="R28" s="400">
        <v>2606377.3796829069</v>
      </c>
      <c r="S28" s="400">
        <v>4831150.9201441379</v>
      </c>
      <c r="T28" s="400">
        <v>491375.71538576152</v>
      </c>
      <c r="U28" s="400">
        <v>0</v>
      </c>
      <c r="V28" s="400">
        <v>12950454.994545447</v>
      </c>
      <c r="W28" s="400">
        <v>7370752.3016456775</v>
      </c>
      <c r="X28" s="400">
        <v>4490.0192335262336</v>
      </c>
      <c r="Y28" s="400">
        <v>0</v>
      </c>
      <c r="Z28" s="400">
        <v>6823621.9205796402</v>
      </c>
      <c r="AA28" s="400">
        <v>23699028.974856105</v>
      </c>
      <c r="AB28" s="400">
        <v>3658573.086264214</v>
      </c>
      <c r="AC28" s="400">
        <v>45611035.544352986</v>
      </c>
      <c r="AD28" s="400">
        <v>826522.78355635982</v>
      </c>
      <c r="AE28" s="400">
        <v>58933061.196011975</v>
      </c>
      <c r="AF28" s="400">
        <v>4316444.487290726</v>
      </c>
      <c r="AG28" s="400">
        <v>4289674.1695976919</v>
      </c>
      <c r="AH28" s="400">
        <v>2686955.3386903526</v>
      </c>
      <c r="AI28" s="400">
        <v>1084050</v>
      </c>
      <c r="AJ28" s="400">
        <v>24828367.041102514</v>
      </c>
      <c r="AK28" s="400">
        <v>85600892.367722511</v>
      </c>
      <c r="AL28" s="400">
        <v>50863.95</v>
      </c>
      <c r="AM28" s="401"/>
      <c r="AN28" s="400"/>
      <c r="AO28" s="400"/>
      <c r="AP28" s="400">
        <v>2616545.3782110307</v>
      </c>
      <c r="AQ28" s="400">
        <v>26278239.000594076</v>
      </c>
      <c r="AR28" s="400">
        <v>103291401.02859513</v>
      </c>
      <c r="AS28" s="400">
        <v>42738.125031167336</v>
      </c>
      <c r="AT28" s="400">
        <v>4235807.2096246192</v>
      </c>
      <c r="AU28" s="400">
        <v>0</v>
      </c>
      <c r="AV28" s="400">
        <v>150682.24728723767</v>
      </c>
      <c r="AW28" s="400">
        <v>406719.14859791537</v>
      </c>
      <c r="AX28" s="400">
        <v>0</v>
      </c>
      <c r="AY28" s="400">
        <v>36578004.573385641</v>
      </c>
      <c r="AZ28" s="400">
        <v>11845285.280240458</v>
      </c>
      <c r="BA28" s="400">
        <v>13775378.670011124</v>
      </c>
      <c r="BB28" s="400">
        <v>0</v>
      </c>
      <c r="BC28" s="400">
        <v>4685638.9352813419</v>
      </c>
      <c r="BD28" s="400">
        <v>2823985.0489707938</v>
      </c>
      <c r="BE28" s="400">
        <v>7566299.2673871554</v>
      </c>
      <c r="BF28" s="400">
        <v>63200671.464714304</v>
      </c>
      <c r="BG28" s="400">
        <v>1398156.4288494685</v>
      </c>
      <c r="BH28" s="400">
        <v>14427435.319205025</v>
      </c>
      <c r="BI28" s="400">
        <v>0</v>
      </c>
      <c r="BJ28" s="400">
        <v>1661323.914852676</v>
      </c>
      <c r="BK28" s="400">
        <v>0</v>
      </c>
      <c r="BL28" s="400">
        <v>44608667.684663713</v>
      </c>
      <c r="BM28" s="400">
        <v>383619.92776680068</v>
      </c>
      <c r="BN28" s="400">
        <v>12294.9</v>
      </c>
      <c r="BO28" s="400">
        <v>5461665.3798213219</v>
      </c>
      <c r="BP28" s="400">
        <v>41282513.335024565</v>
      </c>
      <c r="BQ28" s="400">
        <v>0</v>
      </c>
      <c r="BR28" s="400">
        <v>2877239.1655884176</v>
      </c>
      <c r="BS28" s="400">
        <v>5020171.8955294667</v>
      </c>
      <c r="BT28" s="401"/>
      <c r="BU28" s="400"/>
      <c r="BV28" s="400"/>
      <c r="BW28" s="400">
        <v>0</v>
      </c>
      <c r="BX28" s="400">
        <v>335305.63828944601</v>
      </c>
      <c r="BY28" s="400">
        <v>2215814.1806192533</v>
      </c>
      <c r="BZ28" s="400">
        <v>0</v>
      </c>
      <c r="CA28" s="400">
        <v>3360912.8054129309</v>
      </c>
      <c r="CB28" s="400">
        <v>13516936.835201284</v>
      </c>
      <c r="CC28" s="400">
        <v>23888769.034509055</v>
      </c>
      <c r="CD28" s="400">
        <v>19496334.568124525</v>
      </c>
      <c r="CE28" s="400">
        <v>15276953.63827139</v>
      </c>
      <c r="CF28" s="400">
        <v>52540.7</v>
      </c>
      <c r="CG28" s="400">
        <v>3273981.1460901904</v>
      </c>
      <c r="CH28" s="401"/>
      <c r="CI28" s="400"/>
      <c r="CJ28" s="400"/>
      <c r="CK28" s="400">
        <v>1790456.5041243427</v>
      </c>
      <c r="CL28" s="400">
        <v>1939059.2414203431</v>
      </c>
      <c r="CM28" s="400">
        <v>2300395.2666577608</v>
      </c>
      <c r="CN28" s="400">
        <v>266876.66554978897</v>
      </c>
      <c r="CO28" s="400">
        <v>12474447.842050018</v>
      </c>
      <c r="CP28" s="400">
        <v>143589671.51635492</v>
      </c>
      <c r="CQ28" s="400">
        <v>4123544.5400100104</v>
      </c>
      <c r="CR28" s="401"/>
      <c r="CS28" s="400"/>
      <c r="CT28" s="400"/>
      <c r="CU28" s="400">
        <v>0</v>
      </c>
      <c r="CV28" s="400">
        <v>347300.77168542607</v>
      </c>
      <c r="CW28" s="400">
        <v>4422117.9797177669</v>
      </c>
      <c r="CX28" s="400">
        <v>19829484.654076278</v>
      </c>
      <c r="CY28" s="400">
        <v>1893560.4082673159</v>
      </c>
      <c r="CZ28" s="400">
        <v>897937.13665898051</v>
      </c>
      <c r="DA28" s="400">
        <v>49128097.183176547</v>
      </c>
      <c r="DB28" s="400">
        <v>14199539.201061469</v>
      </c>
      <c r="DC28" s="401"/>
      <c r="DN28" s="400"/>
      <c r="DO28" s="70"/>
    </row>
    <row r="29" spans="1:121" s="402" customFormat="1" x14ac:dyDescent="0.3">
      <c r="A29" s="399" t="s">
        <v>296</v>
      </c>
      <c r="B29" s="400">
        <v>0</v>
      </c>
      <c r="C29" s="400">
        <v>0</v>
      </c>
      <c r="D29" s="400">
        <v>0</v>
      </c>
      <c r="E29" s="400">
        <v>7558959.3847793611</v>
      </c>
      <c r="F29" s="400">
        <v>0</v>
      </c>
      <c r="G29" s="400">
        <v>0</v>
      </c>
      <c r="H29" s="400">
        <v>0</v>
      </c>
      <c r="I29" s="401"/>
      <c r="J29" s="400"/>
      <c r="K29" s="400"/>
      <c r="L29" s="400">
        <v>0</v>
      </c>
      <c r="M29" s="400">
        <v>0</v>
      </c>
      <c r="N29" s="400">
        <v>5518947.8709585937</v>
      </c>
      <c r="O29" s="400">
        <v>0</v>
      </c>
      <c r="P29" s="400">
        <v>0</v>
      </c>
      <c r="Q29" s="400">
        <v>0</v>
      </c>
      <c r="R29" s="400">
        <v>10814423.944204632</v>
      </c>
      <c r="S29" s="400">
        <v>0</v>
      </c>
      <c r="T29" s="400">
        <v>0</v>
      </c>
      <c r="U29" s="400">
        <v>0</v>
      </c>
      <c r="V29" s="400">
        <v>0</v>
      </c>
      <c r="W29" s="400">
        <v>0</v>
      </c>
      <c r="X29" s="400">
        <v>0</v>
      </c>
      <c r="Y29" s="400">
        <v>0</v>
      </c>
      <c r="Z29" s="400">
        <v>0</v>
      </c>
      <c r="AA29" s="400">
        <v>0</v>
      </c>
      <c r="AB29" s="400">
        <v>0</v>
      </c>
      <c r="AC29" s="400">
        <v>0</v>
      </c>
      <c r="AD29" s="400">
        <v>0</v>
      </c>
      <c r="AE29" s="400">
        <v>14031408.081165912</v>
      </c>
      <c r="AF29" s="400">
        <v>0</v>
      </c>
      <c r="AG29" s="400">
        <v>2185994.1781753367</v>
      </c>
      <c r="AH29" s="400">
        <v>34005.943537936124</v>
      </c>
      <c r="AI29" s="400">
        <v>0</v>
      </c>
      <c r="AJ29" s="400">
        <v>0</v>
      </c>
      <c r="AK29" s="400">
        <v>29125840.554455265</v>
      </c>
      <c r="AL29" s="400">
        <v>0</v>
      </c>
      <c r="AM29" s="401"/>
      <c r="AN29" s="400"/>
      <c r="AO29" s="400"/>
      <c r="AP29" s="400">
        <v>1744382.7635775593</v>
      </c>
      <c r="AQ29" s="400">
        <v>2407120.1093655252</v>
      </c>
      <c r="AR29" s="400">
        <v>6656737.857322339</v>
      </c>
      <c r="AS29" s="400">
        <v>0</v>
      </c>
      <c r="AT29" s="400">
        <v>0</v>
      </c>
      <c r="AU29" s="400">
        <v>0</v>
      </c>
      <c r="AV29" s="400">
        <v>0</v>
      </c>
      <c r="AW29" s="400">
        <v>2722524.516971048</v>
      </c>
      <c r="AX29" s="400">
        <v>0</v>
      </c>
      <c r="AY29" s="400">
        <v>0</v>
      </c>
      <c r="AZ29" s="400">
        <v>0</v>
      </c>
      <c r="BA29" s="400">
        <v>0</v>
      </c>
      <c r="BB29" s="400">
        <v>31576691.37606224</v>
      </c>
      <c r="BC29" s="400">
        <v>0</v>
      </c>
      <c r="BD29" s="400">
        <v>0</v>
      </c>
      <c r="BE29" s="400">
        <v>13979135.854120024</v>
      </c>
      <c r="BF29" s="400">
        <v>2384113.8383137658</v>
      </c>
      <c r="BG29" s="400">
        <v>0</v>
      </c>
      <c r="BH29" s="400">
        <v>11808593.54416403</v>
      </c>
      <c r="BI29" s="400">
        <v>0</v>
      </c>
      <c r="BJ29" s="400">
        <v>0</v>
      </c>
      <c r="BK29" s="400">
        <v>0</v>
      </c>
      <c r="BL29" s="400">
        <v>17533742.796620138</v>
      </c>
      <c r="BM29" s="400">
        <v>0</v>
      </c>
      <c r="BN29" s="400">
        <v>0</v>
      </c>
      <c r="BO29" s="400">
        <v>0</v>
      </c>
      <c r="BP29" s="400">
        <v>27521702.228333112</v>
      </c>
      <c r="BQ29" s="400">
        <v>0</v>
      </c>
      <c r="BR29" s="400">
        <v>0</v>
      </c>
      <c r="BS29" s="400">
        <v>0</v>
      </c>
      <c r="BT29" s="401"/>
      <c r="BU29" s="400"/>
      <c r="BV29" s="400"/>
      <c r="BW29" s="400">
        <v>0</v>
      </c>
      <c r="BX29" s="400">
        <v>0</v>
      </c>
      <c r="BY29" s="400">
        <v>0</v>
      </c>
      <c r="BZ29" s="400">
        <v>0</v>
      </c>
      <c r="CA29" s="400">
        <v>0</v>
      </c>
      <c r="CB29" s="400">
        <v>0</v>
      </c>
      <c r="CC29" s="400">
        <v>0</v>
      </c>
      <c r="CD29" s="400">
        <v>126897.63272986213</v>
      </c>
      <c r="CE29" s="400">
        <v>0</v>
      </c>
      <c r="CF29" s="400">
        <v>0</v>
      </c>
      <c r="CG29" s="400">
        <v>0</v>
      </c>
      <c r="CH29" s="401"/>
      <c r="CI29" s="400"/>
      <c r="CJ29" s="400"/>
      <c r="CK29" s="400">
        <v>0</v>
      </c>
      <c r="CL29" s="400">
        <v>56442.197406638479</v>
      </c>
      <c r="CM29" s="400">
        <v>0</v>
      </c>
      <c r="CN29" s="400">
        <v>49718.246300045626</v>
      </c>
      <c r="CO29" s="400">
        <v>0</v>
      </c>
      <c r="CP29" s="400">
        <v>953250.7015531878</v>
      </c>
      <c r="CQ29" s="400">
        <v>3551.8415579326665</v>
      </c>
      <c r="CR29" s="401"/>
      <c r="CS29" s="400"/>
      <c r="CT29" s="400"/>
      <c r="CU29" s="400">
        <v>0</v>
      </c>
      <c r="CV29" s="400">
        <v>28341.411226512668</v>
      </c>
      <c r="CW29" s="400">
        <v>0</v>
      </c>
      <c r="CX29" s="400">
        <v>0</v>
      </c>
      <c r="CY29" s="400">
        <v>0</v>
      </c>
      <c r="CZ29" s="400">
        <v>13106.159605350018</v>
      </c>
      <c r="DA29" s="400">
        <v>0</v>
      </c>
      <c r="DB29" s="400">
        <v>1159684.9268695374</v>
      </c>
      <c r="DC29" s="401"/>
      <c r="DN29" s="400"/>
      <c r="DO29" s="70"/>
    </row>
    <row r="30" spans="1:121" s="402" customFormat="1" x14ac:dyDescent="0.3">
      <c r="A30" s="399" t="s">
        <v>297</v>
      </c>
      <c r="B30" s="400">
        <v>0</v>
      </c>
      <c r="C30" s="400">
        <v>0</v>
      </c>
      <c r="D30" s="400">
        <v>0</v>
      </c>
      <c r="E30" s="400">
        <v>249758.95382400692</v>
      </c>
      <c r="F30" s="400">
        <v>433576.45018994948</v>
      </c>
      <c r="G30" s="400">
        <v>5185.5474834811894</v>
      </c>
      <c r="H30" s="400">
        <v>5925.15</v>
      </c>
      <c r="I30" s="401"/>
      <c r="J30" s="400"/>
      <c r="K30" s="400"/>
      <c r="L30" s="400">
        <v>363326.48163972801</v>
      </c>
      <c r="M30" s="400">
        <v>0</v>
      </c>
      <c r="N30" s="400">
        <v>0</v>
      </c>
      <c r="O30" s="400">
        <v>267740.94553014147</v>
      </c>
      <c r="P30" s="400">
        <v>1834195.0323137036</v>
      </c>
      <c r="Q30" s="400">
        <v>8357401.9351962311</v>
      </c>
      <c r="R30" s="400">
        <v>19192629.223182149</v>
      </c>
      <c r="S30" s="400">
        <v>14942.431880938109</v>
      </c>
      <c r="T30" s="400">
        <v>16942.010940293654</v>
      </c>
      <c r="U30" s="400">
        <v>0</v>
      </c>
      <c r="V30" s="400">
        <v>0</v>
      </c>
      <c r="W30" s="400">
        <v>387899.42815845541</v>
      </c>
      <c r="X30" s="400">
        <v>11973.384622736623</v>
      </c>
      <c r="Y30" s="400">
        <v>71238.335058708282</v>
      </c>
      <c r="Z30" s="400">
        <v>341194.08499216888</v>
      </c>
      <c r="AA30" s="400">
        <v>2659072.5758078494</v>
      </c>
      <c r="AB30" s="400">
        <v>113273.61649079288</v>
      </c>
      <c r="AC30" s="400">
        <v>844164.97728600854</v>
      </c>
      <c r="AD30" s="400">
        <v>3380.6842974333231</v>
      </c>
      <c r="AE30" s="400">
        <v>0</v>
      </c>
      <c r="AF30" s="400">
        <v>358425.87650551432</v>
      </c>
      <c r="AG30" s="400">
        <v>0</v>
      </c>
      <c r="AH30" s="400">
        <v>3400.5943537936123</v>
      </c>
      <c r="AI30" s="400">
        <v>2480.4499999999998</v>
      </c>
      <c r="AJ30" s="400">
        <v>351792.36500360357</v>
      </c>
      <c r="AK30" s="400">
        <v>361262.89271434932</v>
      </c>
      <c r="AL30" s="400">
        <v>1694.8</v>
      </c>
      <c r="AM30" s="401"/>
      <c r="AN30" s="400"/>
      <c r="AO30" s="400"/>
      <c r="AP30" s="400">
        <v>5571680.1743993666</v>
      </c>
      <c r="AQ30" s="400">
        <v>3098595.5051017236</v>
      </c>
      <c r="AR30" s="400">
        <v>58388792.54317724</v>
      </c>
      <c r="AS30" s="400">
        <v>0</v>
      </c>
      <c r="AT30" s="400">
        <v>9385889.9603294376</v>
      </c>
      <c r="AU30" s="400">
        <v>0</v>
      </c>
      <c r="AV30" s="400">
        <v>159227.62485751443</v>
      </c>
      <c r="AW30" s="400">
        <v>236580.05467627602</v>
      </c>
      <c r="AX30" s="400">
        <v>0</v>
      </c>
      <c r="AY30" s="400">
        <v>2450988.7737200195</v>
      </c>
      <c r="AZ30" s="400">
        <v>1128398.4276002883</v>
      </c>
      <c r="BA30" s="400">
        <v>155564.79476996837</v>
      </c>
      <c r="BB30" s="400">
        <v>2979449.7672683531</v>
      </c>
      <c r="BC30" s="400">
        <v>680540.68519138114</v>
      </c>
      <c r="BD30" s="400">
        <v>703357.89414902392</v>
      </c>
      <c r="BE30" s="400">
        <v>11083828.730407631</v>
      </c>
      <c r="BF30" s="400">
        <v>28288422.631039377</v>
      </c>
      <c r="BG30" s="400">
        <v>199719.26731000494</v>
      </c>
      <c r="BH30" s="400">
        <v>2148148.8592734034</v>
      </c>
      <c r="BI30" s="400">
        <v>1591667.9215462422</v>
      </c>
      <c r="BJ30" s="400">
        <v>2835653.1468430548</v>
      </c>
      <c r="BK30" s="400">
        <v>2534103.0857443954</v>
      </c>
      <c r="BL30" s="400">
        <v>4847589.62550765</v>
      </c>
      <c r="BM30" s="400">
        <v>72377.280926085019</v>
      </c>
      <c r="BN30" s="400">
        <v>3152.1</v>
      </c>
      <c r="BO30" s="400">
        <v>1935135.8150783475</v>
      </c>
      <c r="BP30" s="400">
        <v>48712141.506590821</v>
      </c>
      <c r="BQ30" s="400">
        <v>0</v>
      </c>
      <c r="BR30" s="400">
        <v>575483.78400220652</v>
      </c>
      <c r="BS30" s="400">
        <v>1859862.7009118772</v>
      </c>
      <c r="BT30" s="401"/>
      <c r="BU30" s="400"/>
      <c r="BV30" s="400"/>
      <c r="BW30" s="400">
        <v>0</v>
      </c>
      <c r="BX30" s="400">
        <v>0</v>
      </c>
      <c r="BY30" s="400">
        <v>73870.419738564698</v>
      </c>
      <c r="BZ30" s="400">
        <v>80221.739299168607</v>
      </c>
      <c r="CA30" s="400">
        <v>645878.49730399647</v>
      </c>
      <c r="CB30" s="400">
        <v>4016223.465013383</v>
      </c>
      <c r="CC30" s="400">
        <v>394909.85611116939</v>
      </c>
      <c r="CD30" s="400">
        <v>1203902.7012956641</v>
      </c>
      <c r="CE30" s="400">
        <v>3774197.7230211631</v>
      </c>
      <c r="CF30" s="400">
        <v>1102.95</v>
      </c>
      <c r="CG30" s="400">
        <v>109619.20534290915</v>
      </c>
      <c r="CH30" s="401"/>
      <c r="CI30" s="400"/>
      <c r="CJ30" s="400"/>
      <c r="CK30" s="400">
        <v>362277.44407716411</v>
      </c>
      <c r="CL30" s="400">
        <v>945614.31463989557</v>
      </c>
      <c r="CM30" s="400">
        <v>287406.97991570533</v>
      </c>
      <c r="CN30" s="400">
        <v>26717.890412912056</v>
      </c>
      <c r="CO30" s="400">
        <v>587711.96472296619</v>
      </c>
      <c r="CP30" s="400">
        <v>33834000.284368627</v>
      </c>
      <c r="CQ30" s="400">
        <v>16144734.354239395</v>
      </c>
      <c r="CR30" s="401"/>
      <c r="CS30" s="400"/>
      <c r="CT30" s="400"/>
      <c r="CU30" s="400">
        <v>0</v>
      </c>
      <c r="CV30" s="400">
        <v>1371762.21829462</v>
      </c>
      <c r="CW30" s="400">
        <v>11999167.555055249</v>
      </c>
      <c r="CX30" s="400">
        <v>3019756.4392841589</v>
      </c>
      <c r="CY30" s="400">
        <v>236577.81169875164</v>
      </c>
      <c r="CZ30" s="400">
        <v>12917717.260099987</v>
      </c>
      <c r="DA30" s="400">
        <v>20832882.513055641</v>
      </c>
      <c r="DB30" s="400">
        <v>386538.10876724194</v>
      </c>
      <c r="DC30" s="401"/>
      <c r="DN30" s="400"/>
      <c r="DO30" s="70"/>
    </row>
    <row r="31" spans="1:121" s="402" customFormat="1" x14ac:dyDescent="0.3">
      <c r="A31" s="399" t="s">
        <v>298</v>
      </c>
      <c r="B31" s="400">
        <v>0</v>
      </c>
      <c r="C31" s="400">
        <v>0</v>
      </c>
      <c r="D31" s="400">
        <v>0</v>
      </c>
      <c r="E31" s="400">
        <v>15523760.472037762</v>
      </c>
      <c r="F31" s="400">
        <v>0</v>
      </c>
      <c r="G31" s="400">
        <v>0</v>
      </c>
      <c r="H31" s="400">
        <v>0</v>
      </c>
      <c r="I31" s="401"/>
      <c r="J31" s="400"/>
      <c r="K31" s="400"/>
      <c r="L31" s="400">
        <v>0</v>
      </c>
      <c r="M31" s="400">
        <v>0</v>
      </c>
      <c r="N31" s="400">
        <v>0</v>
      </c>
      <c r="O31" s="400">
        <v>0</v>
      </c>
      <c r="P31" s="400">
        <v>0</v>
      </c>
      <c r="Q31" s="400">
        <v>1764740.1804710135</v>
      </c>
      <c r="R31" s="400">
        <v>0</v>
      </c>
      <c r="S31" s="400">
        <v>0</v>
      </c>
      <c r="T31" s="400">
        <v>0</v>
      </c>
      <c r="U31" s="400">
        <v>0</v>
      </c>
      <c r="V31" s="400">
        <v>101281.06671108385</v>
      </c>
      <c r="W31" s="400">
        <v>0</v>
      </c>
      <c r="X31" s="400">
        <v>0</v>
      </c>
      <c r="Y31" s="400">
        <v>0</v>
      </c>
      <c r="Z31" s="400">
        <v>0</v>
      </c>
      <c r="AA31" s="400">
        <v>0</v>
      </c>
      <c r="AB31" s="400">
        <v>0</v>
      </c>
      <c r="AC31" s="400">
        <v>0</v>
      </c>
      <c r="AD31" s="400">
        <v>0</v>
      </c>
      <c r="AE31" s="400">
        <v>0</v>
      </c>
      <c r="AF31" s="400">
        <v>0</v>
      </c>
      <c r="AG31" s="400">
        <v>4701245.1033625985</v>
      </c>
      <c r="AH31" s="400">
        <v>0</v>
      </c>
      <c r="AI31" s="400">
        <v>0</v>
      </c>
      <c r="AJ31" s="400">
        <v>0</v>
      </c>
      <c r="AK31" s="400">
        <v>0</v>
      </c>
      <c r="AL31" s="400">
        <v>0</v>
      </c>
      <c r="AM31" s="401"/>
      <c r="AN31" s="400"/>
      <c r="AO31" s="400"/>
      <c r="AP31" s="400">
        <v>0</v>
      </c>
      <c r="AQ31" s="400">
        <v>278577.78125999111</v>
      </c>
      <c r="AR31" s="400">
        <v>110549975.49664384</v>
      </c>
      <c r="AS31" s="400">
        <v>75117.372152022712</v>
      </c>
      <c r="AT31" s="400">
        <v>0</v>
      </c>
      <c r="AU31" s="400">
        <v>0</v>
      </c>
      <c r="AV31" s="400">
        <v>0</v>
      </c>
      <c r="AW31" s="400">
        <v>1363265.6537918069</v>
      </c>
      <c r="AX31" s="400">
        <v>0</v>
      </c>
      <c r="AY31" s="400">
        <v>0</v>
      </c>
      <c r="AZ31" s="400">
        <v>5663101.4852631511</v>
      </c>
      <c r="BA31" s="400">
        <v>2334787.6436943463</v>
      </c>
      <c r="BB31" s="400">
        <v>0</v>
      </c>
      <c r="BC31" s="400">
        <v>15746472.917153295</v>
      </c>
      <c r="BD31" s="400">
        <v>1414590.0509677145</v>
      </c>
      <c r="BE31" s="400">
        <v>8231531.2784590302</v>
      </c>
      <c r="BF31" s="400">
        <v>159643.86680035159</v>
      </c>
      <c r="BG31" s="400">
        <v>0</v>
      </c>
      <c r="BH31" s="400">
        <v>0</v>
      </c>
      <c r="BI31" s="400">
        <v>0</v>
      </c>
      <c r="BJ31" s="400">
        <v>0</v>
      </c>
      <c r="BK31" s="400">
        <v>3519611.9634616952</v>
      </c>
      <c r="BL31" s="400">
        <v>0</v>
      </c>
      <c r="BM31" s="400">
        <v>0</v>
      </c>
      <c r="BN31" s="400">
        <v>0</v>
      </c>
      <c r="BO31" s="400">
        <v>0</v>
      </c>
      <c r="BP31" s="400">
        <v>7514684.0636362471</v>
      </c>
      <c r="BQ31" s="400">
        <v>5286201.0736316601</v>
      </c>
      <c r="BR31" s="400">
        <v>0</v>
      </c>
      <c r="BS31" s="400">
        <v>0</v>
      </c>
      <c r="BT31" s="401"/>
      <c r="BU31" s="400"/>
      <c r="BV31" s="400"/>
      <c r="BW31" s="400">
        <v>0</v>
      </c>
      <c r="BX31" s="400">
        <v>869060.07850858325</v>
      </c>
      <c r="BY31" s="400">
        <v>0</v>
      </c>
      <c r="BZ31" s="400">
        <v>0</v>
      </c>
      <c r="CA31" s="400">
        <v>54241.195818377892</v>
      </c>
      <c r="CB31" s="400">
        <v>414374.69400540891</v>
      </c>
      <c r="CC31" s="400">
        <v>0</v>
      </c>
      <c r="CD31" s="400">
        <v>58025161.172957979</v>
      </c>
      <c r="CE31" s="400">
        <v>3403530.9388541239</v>
      </c>
      <c r="CF31" s="400">
        <v>0</v>
      </c>
      <c r="CG31" s="400">
        <v>0</v>
      </c>
      <c r="CH31" s="401"/>
      <c r="CI31" s="400"/>
      <c r="CJ31" s="400"/>
      <c r="CK31" s="400">
        <v>0</v>
      </c>
      <c r="CL31" s="400">
        <v>0</v>
      </c>
      <c r="CM31" s="400">
        <v>0</v>
      </c>
      <c r="CN31" s="400">
        <v>0</v>
      </c>
      <c r="CO31" s="400">
        <v>8259.0708153623582</v>
      </c>
      <c r="CP31" s="400">
        <v>56385510.979638807</v>
      </c>
      <c r="CQ31" s="400">
        <v>0</v>
      </c>
      <c r="CR31" s="401"/>
      <c r="CS31" s="400"/>
      <c r="CT31" s="400"/>
      <c r="CU31" s="400">
        <v>0</v>
      </c>
      <c r="CV31" s="400">
        <v>0</v>
      </c>
      <c r="CW31" s="400">
        <v>0</v>
      </c>
      <c r="CX31" s="400">
        <v>321991.70321426116</v>
      </c>
      <c r="CY31" s="400">
        <v>0</v>
      </c>
      <c r="CZ31" s="400">
        <v>809608.22906662163</v>
      </c>
      <c r="DA31" s="400">
        <v>0</v>
      </c>
      <c r="DB31" s="400">
        <v>0</v>
      </c>
      <c r="DC31" s="401"/>
      <c r="DN31" s="400"/>
      <c r="DO31" s="70"/>
    </row>
    <row r="32" spans="1:121" s="402" customFormat="1" x14ac:dyDescent="0.3">
      <c r="A32" s="399" t="s">
        <v>65</v>
      </c>
      <c r="B32" s="400">
        <v>0</v>
      </c>
      <c r="C32" s="400">
        <v>0</v>
      </c>
      <c r="D32" s="400">
        <v>0</v>
      </c>
      <c r="E32" s="400">
        <v>1438072.4877144638</v>
      </c>
      <c r="F32" s="400">
        <v>0</v>
      </c>
      <c r="G32" s="400">
        <v>0</v>
      </c>
      <c r="H32" s="400">
        <v>0</v>
      </c>
      <c r="I32" s="401"/>
      <c r="J32" s="400"/>
      <c r="K32" s="400"/>
      <c r="L32" s="400">
        <v>0</v>
      </c>
      <c r="M32" s="400">
        <v>0</v>
      </c>
      <c r="N32" s="400">
        <v>0</v>
      </c>
      <c r="O32" s="400">
        <v>0</v>
      </c>
      <c r="P32" s="400">
        <v>0</v>
      </c>
      <c r="Q32" s="400">
        <v>0</v>
      </c>
      <c r="R32" s="400">
        <v>2509598.7455050396</v>
      </c>
      <c r="S32" s="400">
        <v>0</v>
      </c>
      <c r="T32" s="400">
        <v>0</v>
      </c>
      <c r="U32" s="400">
        <v>0</v>
      </c>
      <c r="V32" s="400">
        <v>0</v>
      </c>
      <c r="W32" s="400">
        <v>0</v>
      </c>
      <c r="X32" s="400">
        <v>0</v>
      </c>
      <c r="Y32" s="400">
        <v>0</v>
      </c>
      <c r="Z32" s="400">
        <v>0</v>
      </c>
      <c r="AA32" s="400">
        <v>0</v>
      </c>
      <c r="AB32" s="400">
        <v>0</v>
      </c>
      <c r="AC32" s="400">
        <v>0</v>
      </c>
      <c r="AD32" s="400">
        <v>0</v>
      </c>
      <c r="AE32" s="400">
        <v>0</v>
      </c>
      <c r="AF32" s="400">
        <v>0</v>
      </c>
      <c r="AG32" s="400">
        <v>0</v>
      </c>
      <c r="AH32" s="400">
        <v>0</v>
      </c>
      <c r="AI32" s="400">
        <v>0</v>
      </c>
      <c r="AJ32" s="400">
        <v>0</v>
      </c>
      <c r="AK32" s="400">
        <v>0</v>
      </c>
      <c r="AL32" s="400">
        <v>0</v>
      </c>
      <c r="AM32" s="401"/>
      <c r="AN32" s="400"/>
      <c r="AO32" s="400"/>
      <c r="AP32" s="400">
        <v>0</v>
      </c>
      <c r="AQ32" s="400">
        <v>0</v>
      </c>
      <c r="AR32" s="400">
        <v>18818469.907778554</v>
      </c>
      <c r="AS32" s="400">
        <v>0</v>
      </c>
      <c r="AT32" s="400">
        <v>6266516.9066982316</v>
      </c>
      <c r="AU32" s="400">
        <v>0</v>
      </c>
      <c r="AV32" s="400">
        <v>0</v>
      </c>
      <c r="AW32" s="400">
        <v>0</v>
      </c>
      <c r="AX32" s="400">
        <v>0</v>
      </c>
      <c r="AY32" s="400">
        <v>0</v>
      </c>
      <c r="AZ32" s="400">
        <v>0</v>
      </c>
      <c r="BA32" s="400">
        <v>0</v>
      </c>
      <c r="BB32" s="400">
        <v>0</v>
      </c>
      <c r="BC32" s="400">
        <v>0</v>
      </c>
      <c r="BD32" s="400">
        <v>0</v>
      </c>
      <c r="BE32" s="400">
        <v>37101.749818218217</v>
      </c>
      <c r="BF32" s="400">
        <v>0</v>
      </c>
      <c r="BG32" s="400">
        <v>0</v>
      </c>
      <c r="BH32" s="400">
        <v>0</v>
      </c>
      <c r="BI32" s="400">
        <v>0</v>
      </c>
      <c r="BJ32" s="400">
        <v>0</v>
      </c>
      <c r="BK32" s="400">
        <v>3519611.9634616952</v>
      </c>
      <c r="BL32" s="400">
        <v>0</v>
      </c>
      <c r="BM32" s="400">
        <v>0</v>
      </c>
      <c r="BN32" s="400">
        <v>0</v>
      </c>
      <c r="BO32" s="400">
        <v>0</v>
      </c>
      <c r="BP32" s="400">
        <v>0</v>
      </c>
      <c r="BQ32" s="400">
        <v>0</v>
      </c>
      <c r="BR32" s="400">
        <v>0</v>
      </c>
      <c r="BS32" s="400">
        <v>0</v>
      </c>
      <c r="BT32" s="401"/>
      <c r="BU32" s="400"/>
      <c r="BV32" s="400"/>
      <c r="BW32" s="400">
        <v>0</v>
      </c>
      <c r="BX32" s="400">
        <v>0</v>
      </c>
      <c r="BY32" s="400">
        <v>0</v>
      </c>
      <c r="BZ32" s="400">
        <v>0</v>
      </c>
      <c r="CA32" s="400">
        <v>0</v>
      </c>
      <c r="CB32" s="400">
        <v>0</v>
      </c>
      <c r="CC32" s="400">
        <v>0</v>
      </c>
      <c r="CD32" s="400">
        <v>0</v>
      </c>
      <c r="CE32" s="400">
        <v>1524156.8977194603</v>
      </c>
      <c r="CF32" s="400">
        <v>0</v>
      </c>
      <c r="CG32" s="400">
        <v>0</v>
      </c>
      <c r="CH32" s="401"/>
      <c r="CI32" s="400"/>
      <c r="CJ32" s="400"/>
      <c r="CK32" s="400">
        <v>0</v>
      </c>
      <c r="CL32" s="400">
        <v>3527.6373379149049</v>
      </c>
      <c r="CM32" s="400">
        <v>0</v>
      </c>
      <c r="CN32" s="400">
        <v>0</v>
      </c>
      <c r="CO32" s="400">
        <v>0</v>
      </c>
      <c r="CP32" s="400">
        <v>25715349.355449341</v>
      </c>
      <c r="CQ32" s="400">
        <v>0</v>
      </c>
      <c r="CR32" s="401"/>
      <c r="CS32" s="400"/>
      <c r="CT32" s="400"/>
      <c r="CU32" s="400">
        <v>0</v>
      </c>
      <c r="CV32" s="400">
        <v>0</v>
      </c>
      <c r="CW32" s="400">
        <v>0</v>
      </c>
      <c r="CX32" s="400">
        <v>0</v>
      </c>
      <c r="CY32" s="400">
        <v>0</v>
      </c>
      <c r="CZ32" s="400">
        <v>0</v>
      </c>
      <c r="DA32" s="400">
        <v>0</v>
      </c>
      <c r="DB32" s="400">
        <v>0</v>
      </c>
      <c r="DC32" s="401"/>
      <c r="DN32" s="400"/>
      <c r="DO32" s="70"/>
    </row>
    <row r="33" spans="1:135" s="428" customFormat="1" x14ac:dyDescent="0.3">
      <c r="A33" s="408" t="s">
        <v>299</v>
      </c>
      <c r="B33" s="426">
        <f t="shared" ref="B33:H33" si="9">SUM(B24:B32)</f>
        <v>18488.900000000001</v>
      </c>
      <c r="C33" s="426">
        <f t="shared" si="9"/>
        <v>0</v>
      </c>
      <c r="D33" s="426">
        <f t="shared" si="9"/>
        <v>0</v>
      </c>
      <c r="E33" s="426">
        <f t="shared" si="9"/>
        <v>134602416.38713196</v>
      </c>
      <c r="F33" s="426">
        <f t="shared" si="9"/>
        <v>236650709.33860564</v>
      </c>
      <c r="G33" s="426">
        <f t="shared" si="9"/>
        <v>10283977.769239897</v>
      </c>
      <c r="H33" s="426">
        <f t="shared" si="9"/>
        <v>296270.80000000005</v>
      </c>
      <c r="I33" s="427"/>
      <c r="J33" s="426"/>
      <c r="K33" s="426"/>
      <c r="L33" s="426">
        <f t="shared" ref="L33:AL33" si="10">SUM(L24:L32)</f>
        <v>53099201.854349002</v>
      </c>
      <c r="M33" s="426">
        <f t="shared" si="10"/>
        <v>23903247.435650237</v>
      </c>
      <c r="N33" s="426">
        <f t="shared" si="10"/>
        <v>44051351.010283321</v>
      </c>
      <c r="O33" s="426">
        <f t="shared" si="10"/>
        <v>17234209.234701049</v>
      </c>
      <c r="P33" s="426">
        <f t="shared" si="10"/>
        <v>225221538.09466276</v>
      </c>
      <c r="Q33" s="426">
        <f t="shared" si="10"/>
        <v>45192744.342843644</v>
      </c>
      <c r="R33" s="426">
        <f t="shared" si="10"/>
        <v>83554712.993895262</v>
      </c>
      <c r="S33" s="426">
        <f t="shared" si="10"/>
        <v>70385350.868731931</v>
      </c>
      <c r="T33" s="426">
        <f t="shared" si="10"/>
        <v>16943847.680045512</v>
      </c>
      <c r="U33" s="426">
        <f t="shared" si="10"/>
        <v>9186999.0964972004</v>
      </c>
      <c r="V33" s="426">
        <f t="shared" si="10"/>
        <v>79015520.536095843</v>
      </c>
      <c r="W33" s="426">
        <f t="shared" si="10"/>
        <v>38793497.389009267</v>
      </c>
      <c r="X33" s="426">
        <f t="shared" si="10"/>
        <v>8637499.8886370081</v>
      </c>
      <c r="Y33" s="426">
        <f t="shared" si="10"/>
        <v>4736885.0654130531</v>
      </c>
      <c r="Z33" s="426">
        <f t="shared" si="10"/>
        <v>34118161.55875095</v>
      </c>
      <c r="AA33" s="426">
        <f t="shared" si="10"/>
        <v>173925365.74360156</v>
      </c>
      <c r="AB33" s="426">
        <f t="shared" si="10"/>
        <v>86572098.768072069</v>
      </c>
      <c r="AC33" s="426">
        <f t="shared" si="10"/>
        <v>373990310.78547549</v>
      </c>
      <c r="AD33" s="426">
        <f t="shared" si="10"/>
        <v>46891181.748721942</v>
      </c>
      <c r="AE33" s="426">
        <f t="shared" si="10"/>
        <v>280632463.82999998</v>
      </c>
      <c r="AF33" s="426">
        <f t="shared" si="10"/>
        <v>57064710.591439642</v>
      </c>
      <c r="AG33" s="426">
        <f t="shared" si="10"/>
        <v>54778129.274726145</v>
      </c>
      <c r="AH33" s="426">
        <f t="shared" si="10"/>
        <v>22164053.819720626</v>
      </c>
      <c r="AI33" s="426">
        <f t="shared" si="10"/>
        <v>2680436.25</v>
      </c>
      <c r="AJ33" s="426">
        <f t="shared" si="10"/>
        <v>119660601.66496918</v>
      </c>
      <c r="AK33" s="426">
        <f t="shared" si="10"/>
        <v>348190426.91222817</v>
      </c>
      <c r="AL33" s="426">
        <f t="shared" si="10"/>
        <v>1695460.1</v>
      </c>
      <c r="AM33" s="427"/>
      <c r="AN33" s="426"/>
      <c r="AO33" s="426"/>
      <c r="AP33" s="426">
        <f t="shared" ref="AP33:BS33" si="11">SUM(AP24:AP32)</f>
        <v>84542526.980383456</v>
      </c>
      <c r="AQ33" s="426">
        <f t="shared" si="11"/>
        <v>260139472.59398699</v>
      </c>
      <c r="AR33" s="426">
        <f t="shared" si="11"/>
        <v>876580184.55479503</v>
      </c>
      <c r="AS33" s="426">
        <f t="shared" si="11"/>
        <v>40968679.813984349</v>
      </c>
      <c r="AT33" s="426">
        <f t="shared" si="11"/>
        <v>62136723.566478767</v>
      </c>
      <c r="AU33" s="426">
        <f t="shared" si="11"/>
        <v>0</v>
      </c>
      <c r="AV33" s="426">
        <f t="shared" si="11"/>
        <v>90435208.401408985</v>
      </c>
      <c r="AW33" s="426">
        <f t="shared" si="11"/>
        <v>41318503.219538741</v>
      </c>
      <c r="AX33" s="426">
        <f t="shared" si="11"/>
        <v>17203893.285497449</v>
      </c>
      <c r="AY33" s="426">
        <f t="shared" si="11"/>
        <v>80636133.195840746</v>
      </c>
      <c r="AZ33" s="426">
        <f t="shared" si="11"/>
        <v>100001639.53502351</v>
      </c>
      <c r="BA33" s="426">
        <f t="shared" si="11"/>
        <v>77827054.5424878</v>
      </c>
      <c r="BB33" s="426">
        <f t="shared" si="11"/>
        <v>342441081.27894104</v>
      </c>
      <c r="BC33" s="426">
        <f t="shared" si="11"/>
        <v>131902349.73200923</v>
      </c>
      <c r="BD33" s="426">
        <f t="shared" si="11"/>
        <v>35299666.082334042</v>
      </c>
      <c r="BE33" s="426">
        <f t="shared" si="11"/>
        <v>270043691.78232205</v>
      </c>
      <c r="BF33" s="426">
        <f t="shared" si="11"/>
        <v>417105591.59942752</v>
      </c>
      <c r="BG33" s="426">
        <f t="shared" si="11"/>
        <v>9986571.153897414</v>
      </c>
      <c r="BH33" s="426">
        <f t="shared" si="11"/>
        <v>73360309.546378821</v>
      </c>
      <c r="BI33" s="426">
        <f t="shared" si="11"/>
        <v>10001563.039981782</v>
      </c>
      <c r="BJ33" s="426">
        <f t="shared" si="11"/>
        <v>13594445.424413709</v>
      </c>
      <c r="BK33" s="426">
        <f t="shared" si="11"/>
        <v>36042281.325533852</v>
      </c>
      <c r="BL33" s="426">
        <f t="shared" si="11"/>
        <v>131215619.90744895</v>
      </c>
      <c r="BM33" s="426">
        <f t="shared" si="11"/>
        <v>3619009.3238653233</v>
      </c>
      <c r="BN33" s="426">
        <f t="shared" si="11"/>
        <v>78813.900000000009</v>
      </c>
      <c r="BO33" s="426">
        <f t="shared" si="11"/>
        <v>27547854.697273411</v>
      </c>
      <c r="BP33" s="426">
        <f t="shared" si="11"/>
        <v>425649929.56941622</v>
      </c>
      <c r="BQ33" s="426">
        <f t="shared" si="11"/>
        <v>34536485.098116435</v>
      </c>
      <c r="BR33" s="426">
        <f t="shared" si="11"/>
        <v>18732388.135141011</v>
      </c>
      <c r="BS33" s="426">
        <f t="shared" si="11"/>
        <v>109225846.29581904</v>
      </c>
      <c r="BT33" s="427"/>
      <c r="BU33" s="426"/>
      <c r="BV33" s="426"/>
      <c r="BW33" s="426">
        <f t="shared" ref="BW33:CG33" si="12">SUM(BW24:BW32)</f>
        <v>0</v>
      </c>
      <c r="BX33" s="426">
        <f t="shared" si="12"/>
        <v>3951086.2560631372</v>
      </c>
      <c r="BY33" s="426">
        <f t="shared" si="12"/>
        <v>7386119.6109217983</v>
      </c>
      <c r="BZ33" s="426">
        <f t="shared" si="12"/>
        <v>27335938.684815317</v>
      </c>
      <c r="CA33" s="426">
        <f t="shared" si="12"/>
        <v>18795915.799996782</v>
      </c>
      <c r="CB33" s="426">
        <f t="shared" si="12"/>
        <v>66552117.835575908</v>
      </c>
      <c r="CC33" s="426">
        <f t="shared" si="12"/>
        <v>568064582.42254138</v>
      </c>
      <c r="CD33" s="426">
        <f t="shared" si="12"/>
        <v>146348310.14715812</v>
      </c>
      <c r="CE33" s="426">
        <f t="shared" si="12"/>
        <v>97890294.33628194</v>
      </c>
      <c r="CF33" s="426">
        <f t="shared" si="12"/>
        <v>263219.34999999998</v>
      </c>
      <c r="CG33" s="426">
        <f t="shared" si="12"/>
        <v>23809260.080706909</v>
      </c>
      <c r="CH33" s="427"/>
      <c r="CI33" s="426"/>
      <c r="CJ33" s="426"/>
      <c r="CK33" s="426">
        <f t="shared" ref="CK33:CQ33" si="13">SUM(CK24:CK32)</f>
        <v>26801097.52322476</v>
      </c>
      <c r="CL33" s="426">
        <f t="shared" si="13"/>
        <v>54684188.963884659</v>
      </c>
      <c r="CM33" s="426">
        <f t="shared" si="13"/>
        <v>62870398.93806041</v>
      </c>
      <c r="CN33" s="426">
        <f t="shared" si="13"/>
        <v>2691887.9068167559</v>
      </c>
      <c r="CO33" s="426">
        <f t="shared" si="13"/>
        <v>125063506.99635741</v>
      </c>
      <c r="CP33" s="426">
        <f t="shared" si="13"/>
        <v>557727368.34059417</v>
      </c>
      <c r="CQ33" s="426">
        <f t="shared" si="13"/>
        <v>73176582.495589316</v>
      </c>
      <c r="CR33" s="427"/>
      <c r="CS33" s="426"/>
      <c r="CT33" s="426"/>
      <c r="CU33" s="426">
        <f t="shared" ref="CU33:DB33" si="14">SUM(CU24:CU32)</f>
        <v>1504007.2657662926</v>
      </c>
      <c r="CV33" s="426">
        <f t="shared" si="14"/>
        <v>40706513.01885315</v>
      </c>
      <c r="CW33" s="426">
        <f t="shared" si="14"/>
        <v>138589532.15333217</v>
      </c>
      <c r="CX33" s="426">
        <f t="shared" si="14"/>
        <v>174111039.23054796</v>
      </c>
      <c r="CY33" s="426">
        <f t="shared" si="14"/>
        <v>51751496.799960203</v>
      </c>
      <c r="CZ33" s="426">
        <f t="shared" si="14"/>
        <v>41123053.817173257</v>
      </c>
      <c r="DA33" s="426">
        <f t="shared" si="14"/>
        <v>413167403.92469472</v>
      </c>
      <c r="DB33" s="426">
        <f t="shared" si="14"/>
        <v>47331962.071529783</v>
      </c>
      <c r="DC33" s="427"/>
      <c r="DN33" s="426"/>
      <c r="DO33" s="75"/>
    </row>
    <row r="34" spans="1:135" x14ac:dyDescent="0.3">
      <c r="A34" s="410"/>
      <c r="B34" s="400"/>
      <c r="C34" s="400"/>
      <c r="D34" s="400"/>
      <c r="E34" s="400"/>
      <c r="F34" s="400"/>
      <c r="G34" s="400"/>
      <c r="H34" s="400"/>
      <c r="I34" s="401"/>
      <c r="J34" s="400"/>
      <c r="K34" s="400"/>
      <c r="L34" s="400"/>
      <c r="M34" s="400"/>
      <c r="N34" s="400"/>
      <c r="O34" s="400"/>
      <c r="P34" s="400"/>
      <c r="Q34" s="400"/>
      <c r="R34" s="400"/>
      <c r="S34" s="400"/>
      <c r="T34" s="400"/>
      <c r="U34" s="400"/>
      <c r="V34" s="400"/>
      <c r="W34" s="400"/>
      <c r="X34" s="400"/>
      <c r="Y34" s="400"/>
      <c r="Z34" s="400"/>
      <c r="AA34" s="400"/>
      <c r="AB34" s="400"/>
      <c r="AC34" s="429"/>
      <c r="AD34" s="400"/>
      <c r="AE34" s="400"/>
      <c r="AF34" s="400"/>
      <c r="AG34" s="400"/>
      <c r="AH34" s="400"/>
      <c r="AI34" s="400"/>
      <c r="AJ34" s="400"/>
      <c r="AK34" s="400"/>
      <c r="AL34" s="400"/>
      <c r="AM34" s="401"/>
      <c r="AN34" s="400"/>
      <c r="AO34" s="400"/>
      <c r="AP34" s="400"/>
      <c r="AQ34" s="400"/>
      <c r="AR34" s="400"/>
      <c r="AS34" s="400"/>
      <c r="AT34" s="418"/>
      <c r="AU34" s="400"/>
      <c r="AV34" s="400"/>
      <c r="AW34" s="418"/>
      <c r="AX34" s="400"/>
      <c r="AY34" s="400"/>
      <c r="AZ34" s="400"/>
      <c r="BA34" s="400"/>
      <c r="BB34" s="400"/>
      <c r="BC34" s="400"/>
      <c r="BD34" s="400"/>
      <c r="BE34" s="400"/>
      <c r="BF34" s="400"/>
      <c r="BG34" s="400"/>
      <c r="BH34" s="400"/>
      <c r="BI34" s="400"/>
      <c r="BJ34" s="400"/>
      <c r="BK34" s="400"/>
      <c r="BL34" s="400"/>
      <c r="BM34" s="400"/>
      <c r="BN34" s="400"/>
      <c r="BO34" s="400"/>
      <c r="BP34" s="400"/>
      <c r="BQ34" s="418"/>
      <c r="BR34" s="400"/>
      <c r="BS34" s="400"/>
      <c r="BT34" s="401"/>
      <c r="BU34" s="400"/>
      <c r="BV34" s="400"/>
      <c r="BW34" s="400"/>
      <c r="BX34" s="400"/>
      <c r="BY34" s="400"/>
      <c r="BZ34" s="400"/>
      <c r="CA34" s="400"/>
      <c r="CB34" s="400"/>
      <c r="CC34" s="430"/>
      <c r="CD34" s="418"/>
      <c r="CE34" s="400"/>
      <c r="CF34" s="400"/>
      <c r="CG34" s="400"/>
      <c r="CH34" s="401"/>
      <c r="CI34" s="400"/>
      <c r="CJ34" s="400"/>
      <c r="CK34" s="400"/>
      <c r="CL34" s="400"/>
      <c r="CM34" s="400"/>
      <c r="CN34" s="400"/>
      <c r="CO34" s="400"/>
      <c r="CP34" s="429"/>
      <c r="CQ34" s="400"/>
      <c r="CR34" s="401"/>
      <c r="CS34" s="400"/>
      <c r="CT34" s="400"/>
      <c r="CU34" s="400"/>
      <c r="CV34" s="400"/>
      <c r="CW34" s="400"/>
      <c r="CX34" s="400"/>
      <c r="CY34" s="400"/>
      <c r="CZ34" s="400"/>
      <c r="DA34" s="400"/>
      <c r="DB34" s="400"/>
      <c r="DC34" s="401"/>
      <c r="DN34" s="400"/>
      <c r="DO34" s="70"/>
      <c r="DP34" s="402"/>
      <c r="DQ34" s="402"/>
      <c r="DR34" s="402"/>
      <c r="DS34" s="402"/>
      <c r="DT34" s="402"/>
      <c r="DU34" s="402"/>
      <c r="DV34" s="402"/>
      <c r="DW34" s="402"/>
      <c r="DX34" s="402"/>
      <c r="DY34" s="402"/>
      <c r="DZ34" s="402"/>
      <c r="EA34" s="402"/>
      <c r="EB34" s="402"/>
      <c r="EC34" s="402"/>
      <c r="ED34" s="402"/>
      <c r="EE34" s="402"/>
    </row>
    <row r="35" spans="1:135" x14ac:dyDescent="0.3">
      <c r="B35" s="418"/>
      <c r="C35" s="418"/>
      <c r="D35" s="418"/>
      <c r="E35" s="418"/>
      <c r="F35" s="418"/>
      <c r="G35" s="418"/>
      <c r="H35" s="418"/>
      <c r="I35" s="425"/>
      <c r="J35" s="418"/>
      <c r="K35" s="418"/>
      <c r="L35" s="418"/>
      <c r="M35" s="418"/>
      <c r="N35" s="418"/>
      <c r="O35" s="418"/>
      <c r="P35" s="418"/>
      <c r="Q35" s="418"/>
      <c r="R35" s="418"/>
      <c r="S35" s="418"/>
      <c r="T35" s="418"/>
      <c r="U35" s="418"/>
      <c r="V35" s="418"/>
      <c r="W35" s="418"/>
      <c r="X35" s="418"/>
      <c r="Y35" s="418"/>
      <c r="Z35" s="418"/>
      <c r="AA35" s="418"/>
      <c r="AB35" s="418"/>
      <c r="AC35" s="429"/>
      <c r="AD35" s="418"/>
      <c r="AE35" s="418"/>
      <c r="AF35" s="418"/>
      <c r="AG35" s="418"/>
      <c r="AH35" s="418"/>
      <c r="AI35" s="418"/>
      <c r="AJ35" s="418"/>
      <c r="AK35" s="418"/>
      <c r="AL35" s="418"/>
      <c r="AM35" s="425"/>
      <c r="AN35" s="418"/>
      <c r="AO35" s="418"/>
      <c r="AP35" s="418"/>
      <c r="AQ35" s="418"/>
      <c r="AR35" s="418"/>
      <c r="AS35" s="418"/>
      <c r="AT35" s="418"/>
      <c r="AU35" s="418"/>
      <c r="AV35" s="418"/>
      <c r="AW35" s="418"/>
      <c r="AX35" s="418"/>
      <c r="AY35" s="418"/>
      <c r="AZ35" s="418"/>
      <c r="BA35" s="418"/>
      <c r="BB35" s="418"/>
      <c r="BC35" s="418"/>
      <c r="BD35" s="418"/>
      <c r="BE35" s="418"/>
      <c r="BF35" s="418"/>
      <c r="BG35" s="418"/>
      <c r="BH35" s="418"/>
      <c r="BI35" s="418"/>
      <c r="BJ35" s="418"/>
      <c r="BK35" s="418"/>
      <c r="BL35" s="418"/>
      <c r="BM35" s="418"/>
      <c r="BN35" s="418"/>
      <c r="BO35" s="418"/>
      <c r="BP35" s="418"/>
      <c r="BQ35" s="418"/>
      <c r="BR35" s="418"/>
      <c r="BS35" s="418"/>
      <c r="BT35" s="425"/>
      <c r="BU35" s="418"/>
      <c r="BV35" s="418"/>
      <c r="BW35" s="418"/>
      <c r="BX35" s="418"/>
      <c r="BY35" s="418"/>
      <c r="BZ35" s="418"/>
      <c r="CA35" s="418"/>
      <c r="CB35" s="418"/>
      <c r="CC35" s="418"/>
      <c r="CD35" s="418"/>
      <c r="CE35" s="418"/>
      <c r="CF35" s="418"/>
      <c r="CG35" s="418"/>
      <c r="CH35" s="425"/>
      <c r="CI35" s="418"/>
      <c r="CJ35" s="418"/>
      <c r="CK35" s="418"/>
      <c r="CL35" s="418"/>
      <c r="CM35" s="400"/>
      <c r="CN35" s="418"/>
      <c r="CO35" s="418"/>
      <c r="CP35" s="418"/>
      <c r="CQ35" s="418"/>
      <c r="CR35" s="425"/>
      <c r="CS35" s="418"/>
      <c r="CT35" s="418"/>
      <c r="CU35" s="418"/>
      <c r="CV35" s="418"/>
      <c r="CW35" s="418"/>
      <c r="CX35" s="418"/>
      <c r="CY35" s="431"/>
      <c r="CZ35" s="418"/>
      <c r="DA35" s="418"/>
      <c r="DB35" s="418"/>
      <c r="DC35" s="425"/>
      <c r="DN35" s="418"/>
      <c r="DO35" s="70"/>
    </row>
    <row r="36" spans="1:135" x14ac:dyDescent="0.3">
      <c r="B36" s="418"/>
      <c r="C36" s="418"/>
      <c r="D36" s="418"/>
      <c r="E36" s="418"/>
      <c r="F36" s="418"/>
      <c r="G36" s="418"/>
      <c r="H36" s="418"/>
      <c r="I36" s="425"/>
      <c r="J36" s="418"/>
      <c r="K36" s="418"/>
      <c r="L36" s="418"/>
      <c r="M36" s="418"/>
      <c r="N36" s="418"/>
      <c r="O36" s="418"/>
      <c r="P36" s="418"/>
      <c r="Q36" s="418"/>
      <c r="R36" s="418"/>
      <c r="S36" s="418"/>
      <c r="T36" s="418"/>
      <c r="U36" s="418"/>
      <c r="V36" s="418"/>
      <c r="W36" s="418"/>
      <c r="X36" s="418"/>
      <c r="Y36" s="418"/>
      <c r="Z36" s="418"/>
      <c r="AA36" s="418"/>
      <c r="AB36" s="418"/>
      <c r="AC36" s="418"/>
      <c r="AD36" s="418"/>
      <c r="AE36" s="418"/>
      <c r="AF36" s="418"/>
      <c r="AG36" s="418"/>
      <c r="AH36" s="418"/>
      <c r="AI36" s="418"/>
      <c r="AJ36" s="418"/>
      <c r="AK36" s="418"/>
      <c r="AL36" s="418"/>
      <c r="AM36" s="425"/>
      <c r="AN36" s="418"/>
      <c r="AO36" s="418"/>
      <c r="AP36" s="418"/>
      <c r="AQ36" s="418"/>
      <c r="AR36" s="418"/>
      <c r="AS36" s="418"/>
      <c r="AT36" s="418"/>
      <c r="AU36" s="418"/>
      <c r="AV36" s="418"/>
      <c r="AW36" s="418"/>
      <c r="AX36" s="418"/>
      <c r="AY36" s="418"/>
      <c r="AZ36" s="418"/>
      <c r="BA36" s="418"/>
      <c r="BB36" s="418"/>
      <c r="BC36" s="418"/>
      <c r="BD36" s="418"/>
      <c r="BE36" s="418"/>
      <c r="BF36" s="418"/>
      <c r="BG36" s="418"/>
      <c r="BH36" s="418"/>
      <c r="BI36" s="418"/>
      <c r="BJ36" s="418"/>
      <c r="BK36" s="418"/>
      <c r="BL36" s="418"/>
      <c r="BM36" s="418"/>
      <c r="BN36" s="418"/>
      <c r="BO36" s="418"/>
      <c r="BP36" s="418"/>
      <c r="BQ36" s="418"/>
      <c r="BR36" s="418"/>
      <c r="BS36" s="418"/>
      <c r="BT36" s="425"/>
      <c r="BU36" s="418"/>
      <c r="BV36" s="418"/>
      <c r="BW36" s="418"/>
      <c r="BX36" s="418"/>
      <c r="BY36" s="418"/>
      <c r="BZ36" s="418"/>
      <c r="CA36" s="418"/>
      <c r="CB36" s="418"/>
      <c r="CC36" s="418"/>
      <c r="CD36" s="418"/>
      <c r="CE36" s="418"/>
      <c r="CF36" s="418"/>
      <c r="CG36" s="418"/>
      <c r="CH36" s="425"/>
      <c r="CI36" s="418"/>
      <c r="CJ36" s="418"/>
      <c r="CK36" s="418"/>
      <c r="CL36" s="432"/>
      <c r="CM36" s="400"/>
      <c r="CN36" s="418"/>
      <c r="CO36" s="418"/>
      <c r="CP36" s="418"/>
      <c r="CQ36" s="418"/>
      <c r="CR36" s="425"/>
      <c r="CS36" s="418"/>
      <c r="CT36" s="418"/>
      <c r="CU36" s="418"/>
      <c r="CV36" s="400"/>
      <c r="CW36" s="418"/>
      <c r="CX36" s="418"/>
      <c r="CY36" s="400"/>
      <c r="CZ36" s="418"/>
      <c r="DA36" s="418"/>
      <c r="DB36" s="418"/>
      <c r="DC36" s="425"/>
      <c r="DN36" s="418"/>
      <c r="DO36" s="70"/>
    </row>
    <row r="37" spans="1:135" x14ac:dyDescent="0.3">
      <c r="A37" s="410" t="s">
        <v>300</v>
      </c>
      <c r="B37" s="418"/>
      <c r="C37" s="418"/>
      <c r="D37" s="418"/>
      <c r="E37" s="418"/>
      <c r="F37" s="418"/>
      <c r="G37" s="418"/>
      <c r="H37" s="418"/>
      <c r="I37" s="425"/>
      <c r="J37" s="418"/>
      <c r="K37" s="418"/>
      <c r="L37" s="418"/>
      <c r="M37" s="418"/>
      <c r="N37" s="418"/>
      <c r="O37" s="418"/>
      <c r="P37" s="418"/>
      <c r="Q37" s="418"/>
      <c r="R37" s="418"/>
      <c r="S37" s="418"/>
      <c r="T37" s="418"/>
      <c r="U37" s="418"/>
      <c r="V37" s="418"/>
      <c r="W37" s="418"/>
      <c r="X37" s="430"/>
      <c r="Y37" s="418"/>
      <c r="Z37" s="418"/>
      <c r="AA37" s="418"/>
      <c r="AB37" s="418"/>
      <c r="AC37" s="418"/>
      <c r="AD37" s="418"/>
      <c r="AE37" s="418"/>
      <c r="AF37" s="418"/>
      <c r="AG37" s="418"/>
      <c r="AH37" s="418"/>
      <c r="AI37" s="418"/>
      <c r="AJ37" s="418"/>
      <c r="AK37" s="418"/>
      <c r="AL37" s="418"/>
      <c r="AM37" s="425"/>
      <c r="AN37" s="418"/>
      <c r="AO37" s="418"/>
      <c r="AP37" s="418"/>
      <c r="AQ37" s="418"/>
      <c r="AR37" s="418"/>
      <c r="AS37" s="418"/>
      <c r="AT37" s="418"/>
      <c r="AU37" s="418"/>
      <c r="AV37" s="418"/>
      <c r="AW37" s="418"/>
      <c r="AX37" s="418"/>
      <c r="AY37" s="418"/>
      <c r="AZ37" s="418"/>
      <c r="BA37" s="418"/>
      <c r="BB37" s="418"/>
      <c r="BC37" s="418"/>
      <c r="BD37" s="418"/>
      <c r="BE37" s="418"/>
      <c r="BF37" s="418"/>
      <c r="BG37" s="418"/>
      <c r="BH37" s="418"/>
      <c r="BI37" s="418"/>
      <c r="BJ37" s="418"/>
      <c r="BK37" s="418"/>
      <c r="BL37" s="418"/>
      <c r="BM37" s="418"/>
      <c r="BN37" s="418"/>
      <c r="BO37" s="418"/>
      <c r="BP37" s="418"/>
      <c r="BQ37" s="418"/>
      <c r="BR37" s="418"/>
      <c r="BS37" s="418"/>
      <c r="BT37" s="425"/>
      <c r="BU37" s="418"/>
      <c r="BV37" s="418"/>
      <c r="BW37" s="418"/>
      <c r="BX37" s="418"/>
      <c r="BY37" s="418"/>
      <c r="BZ37" s="418"/>
      <c r="CA37" s="418"/>
      <c r="CB37" s="418"/>
      <c r="CC37" s="418"/>
      <c r="CD37" s="418"/>
      <c r="CE37" s="418"/>
      <c r="CF37" s="418"/>
      <c r="CG37" s="418"/>
      <c r="CH37" s="425"/>
      <c r="CI37" s="418"/>
      <c r="CJ37" s="418"/>
      <c r="CK37" s="418"/>
      <c r="CL37" s="418"/>
      <c r="CM37" s="82"/>
      <c r="CN37" s="418"/>
      <c r="CO37" s="418"/>
      <c r="CP37" s="418"/>
      <c r="CQ37" s="418"/>
      <c r="CR37" s="425"/>
      <c r="CS37" s="418"/>
      <c r="CT37" s="418"/>
      <c r="CU37" s="418"/>
      <c r="CV37" s="83"/>
      <c r="CW37" s="418"/>
      <c r="CX37" s="418"/>
      <c r="CY37" s="433"/>
      <c r="CZ37" s="418"/>
      <c r="DA37" s="418"/>
      <c r="DB37" s="418"/>
      <c r="DC37" s="425"/>
      <c r="DN37" s="418"/>
      <c r="DO37" s="70"/>
    </row>
    <row r="38" spans="1:135" x14ac:dyDescent="0.3">
      <c r="A38" s="399" t="s">
        <v>291</v>
      </c>
      <c r="B38" s="84"/>
      <c r="C38" s="84">
        <f t="shared" ref="C38:C46" si="15">C24/$C$21</f>
        <v>0</v>
      </c>
      <c r="D38" s="84">
        <f t="shared" ref="D38:D46" si="16">D24/$D$21</f>
        <v>0</v>
      </c>
      <c r="E38" s="84">
        <f t="shared" ref="E38:E46" si="17">E24/$E$21</f>
        <v>1054803.6975967865</v>
      </c>
      <c r="F38" s="84">
        <f t="shared" ref="F38:F46" si="18">F24/$F$21</f>
        <v>1779753.1966876988</v>
      </c>
      <c r="G38" s="84">
        <f t="shared" ref="G38:G46" si="19">G24/$G$21</f>
        <v>83031.303786589968</v>
      </c>
      <c r="H38" s="84">
        <f t="shared" ref="H38:H46" si="20">H24/$H$21</f>
        <v>493.39301808969662</v>
      </c>
      <c r="I38" s="70">
        <f>SUM(B38:H38)</f>
        <v>2918081.5910891648</v>
      </c>
      <c r="J38" s="84"/>
      <c r="K38" s="84"/>
      <c r="L38" s="84">
        <f t="shared" ref="L38:L46" si="21">L24/$L$21</f>
        <v>259529.76957167021</v>
      </c>
      <c r="M38" s="84">
        <f t="shared" ref="M38:M46" si="22">M24/$M$21</f>
        <v>604602.6203745323</v>
      </c>
      <c r="N38" s="84">
        <f t="shared" ref="N38:N46" si="23">N24/$N$21</f>
        <v>666085.76631637162</v>
      </c>
      <c r="O38" s="84">
        <f t="shared" ref="O38:O46" si="24">O24/$O$21</f>
        <v>208633</v>
      </c>
      <c r="P38" s="84">
        <f t="shared" ref="P38:P46" si="25">P24/$P$21</f>
        <v>3373540.0083994144</v>
      </c>
      <c r="Q38" s="84">
        <f t="shared" ref="Q38:Q46" si="26">Q24/$Q$21</f>
        <v>238843.70572298818</v>
      </c>
      <c r="R38" s="84">
        <f t="shared" ref="R38:R46" si="27">R24/$R$21</f>
        <v>216887.88916432473</v>
      </c>
      <c r="S38" s="84">
        <f t="shared" ref="S38:S46" si="28">S24/$S$21</f>
        <v>2205290.5598759139</v>
      </c>
      <c r="T38" s="84">
        <f t="shared" ref="T38:T46" si="29">T24/$T$21</f>
        <v>1416954</v>
      </c>
      <c r="U38" s="84">
        <f t="shared" ref="U38:U46" si="30">U24/$U$21</f>
        <v>525315.86493048538</v>
      </c>
      <c r="V38" s="84">
        <f t="shared" ref="V38:V46" si="31">V24/$V$21</f>
        <v>832885.14421425143</v>
      </c>
      <c r="W38" s="84">
        <f t="shared" ref="W38:W46" si="32">W24/$W$21</f>
        <v>649384.88808657345</v>
      </c>
      <c r="X38" s="84">
        <f t="shared" ref="X38:X46" si="33">X24/$X$21</f>
        <v>476863.76654306293</v>
      </c>
      <c r="Y38" s="84">
        <f t="shared" ref="Y38:Y46" si="34">Y24/$Y$21</f>
        <v>363796.20278903458</v>
      </c>
      <c r="Z38" s="84">
        <f t="shared" ref="Z38:Z46" si="35">Z24/$Z$21</f>
        <v>322528.73170939705</v>
      </c>
      <c r="AA38" s="84">
        <f t="shared" ref="AA38:AA46" si="36">AA24/$AA$21</f>
        <v>1918235.7669189884</v>
      </c>
      <c r="AB38" s="84">
        <f t="shared" ref="AB38:AB46" si="37">AB24/$AB$21</f>
        <v>2557721.1962618497</v>
      </c>
      <c r="AC38" s="84">
        <f t="shared" ref="AC38:AC46" si="38">AC24/$AC$21</f>
        <v>2291579.4780099201</v>
      </c>
      <c r="AD38" s="84">
        <f t="shared" ref="AD38:AD46" si="39">AD24/$AD$21</f>
        <v>2034153.0000000002</v>
      </c>
      <c r="AE38" s="84">
        <f t="shared" ref="AE38:AE46" si="40">AE24/$AE$21</f>
        <v>1323478.0636688361</v>
      </c>
      <c r="AF38" s="84">
        <f t="shared" ref="AF38:AF46" si="41">AF24/$AF$21</f>
        <v>1455561.9228170523</v>
      </c>
      <c r="AG38" s="84">
        <f t="shared" ref="AG38:AG46" si="42">AG24/$AG$21</f>
        <v>1554146.9911038962</v>
      </c>
      <c r="AH38" s="84">
        <f t="shared" ref="AH38:AH46" si="43">AH24/$AH$21</f>
        <v>708717.30198207521</v>
      </c>
      <c r="AI38" s="84">
        <f t="shared" ref="AI38:AI46" si="44">AI24/$AI$21</f>
        <v>18301.955918721731</v>
      </c>
      <c r="AJ38" s="84">
        <f t="shared" ref="AJ38:AJ46" si="45">AJ24/$AJ$21</f>
        <v>2144016</v>
      </c>
      <c r="AK38" s="84">
        <f t="shared" ref="AK38:AK46" si="46">AK24/$AK$21</f>
        <v>5688014.1347458009</v>
      </c>
      <c r="AL38" s="84">
        <f t="shared" ref="AL38:AL46" si="47">AL24/$AL$21</f>
        <v>29996.875929777627</v>
      </c>
      <c r="AM38" s="70">
        <f>SUM(L38:AL38)</f>
        <v>34085064.605054945</v>
      </c>
      <c r="AN38" s="84"/>
      <c r="AO38" s="84"/>
      <c r="AP38" s="84">
        <f t="shared" ref="AP38:AP46" si="48">AP24/$AP$21</f>
        <v>1540043.9568219744</v>
      </c>
      <c r="AQ38" s="84">
        <f t="shared" ref="AQ38:AQ46" si="49">AQ24/$AQ$21</f>
        <v>2595152</v>
      </c>
      <c r="AR38" s="84">
        <f t="shared" ref="AR38:AR46" si="50">AR24/$AR$21</f>
        <v>10826630.133738484</v>
      </c>
      <c r="AS38" s="84">
        <f t="shared" ref="AS38:AS46" si="51">AS24/$AS$21</f>
        <v>610342.97730417852</v>
      </c>
      <c r="AT38" s="84">
        <f t="shared" ref="AT38:AT46" si="52">AT24/$AT$21</f>
        <v>448946.49381574354</v>
      </c>
      <c r="AU38" s="84">
        <f t="shared" ref="AU38:AU46" si="53">AU24/$AU$21</f>
        <v>0</v>
      </c>
      <c r="AV38" s="84">
        <f t="shared" ref="AV38:AV46" si="54">AV24/$AV$21</f>
        <v>4544127.9334085137</v>
      </c>
      <c r="AW38" s="84">
        <f t="shared" ref="AW38:AW46" si="55">AW24/$AW$21</f>
        <v>507558</v>
      </c>
      <c r="AX38" s="84">
        <f t="shared" ref="AX38:AX46" si="56">AX24/$AX$21</f>
        <v>248140</v>
      </c>
      <c r="AY38" s="84">
        <f t="shared" ref="AY38:AY46" si="57">AY24/$AY$21</f>
        <v>590356</v>
      </c>
      <c r="AZ38" s="84">
        <f t="shared" ref="AZ38:AZ46" si="58">AZ24/$AZ$21</f>
        <v>1084817.1346261154</v>
      </c>
      <c r="BA38" s="84">
        <f t="shared" ref="BA38:BA46" si="59">BA24/$BA$21</f>
        <v>333852</v>
      </c>
      <c r="BB38" s="84">
        <f t="shared" ref="BB38:BB46" si="60">BB24/$BB$21</f>
        <v>4466243.796734211</v>
      </c>
      <c r="BC38" s="84">
        <f t="shared" ref="BC38:BC46" si="61">BC24/$BC$21</f>
        <v>1135956.6101477034</v>
      </c>
      <c r="BD38" s="84">
        <f t="shared" ref="BD38:BD46" si="62">BD24/$BD$21</f>
        <v>767690.65981693543</v>
      </c>
      <c r="BE38" s="84">
        <f t="shared" ref="BE38:BE46" si="63">BE24/$BE$21</f>
        <v>4023766.3518357011</v>
      </c>
      <c r="BF38" s="84">
        <f t="shared" ref="BF38:BF46" si="64">BF24/$BF$21</f>
        <v>3763255.8321899469</v>
      </c>
      <c r="BG38" s="84">
        <f t="shared" ref="BG38:BG46" si="65">BG24/$BG$21</f>
        <v>10556.935828616639</v>
      </c>
      <c r="BH38" s="84">
        <f t="shared" ref="BH38:BH46" si="66">BH24/$BH$21</f>
        <v>119209.19237224213</v>
      </c>
      <c r="BI38" s="84">
        <f t="shared" ref="BI38:BI46" si="67">BI24/$BI$21</f>
        <v>63672.909316770187</v>
      </c>
      <c r="BJ38" s="84">
        <f t="shared" ref="BJ38:BJ46" si="68">BJ24/$BJ$21</f>
        <v>9210</v>
      </c>
      <c r="BK38" s="84">
        <f t="shared" ref="BK38:BK46" si="69">BK24/$BK$21</f>
        <v>65928.688637680374</v>
      </c>
      <c r="BL38" s="84">
        <f t="shared" ref="BL38:BL46" si="70">BL24/$BL$21</f>
        <v>181001.64780949935</v>
      </c>
      <c r="BM38" s="84">
        <f t="shared" ref="BM38:BM46" si="71">BM24/$BM$21</f>
        <v>131700.19870739835</v>
      </c>
      <c r="BN38" s="84">
        <f t="shared" ref="BN38:BN46" si="72">BN24/$BN$21</f>
        <v>37.076575212104316</v>
      </c>
      <c r="BO38" s="84">
        <f t="shared" ref="BO38:BO46" si="73">BO24/$BO$21</f>
        <v>49946.281340140631</v>
      </c>
      <c r="BP38" s="84">
        <f t="shared" ref="BP38:BP46" si="74">BP24/$BP$21</f>
        <v>2747097.3886529701</v>
      </c>
      <c r="BQ38" s="84">
        <f t="shared" ref="BQ38:BQ46" si="75">BQ24/$BQ$21</f>
        <v>695278.6088914912</v>
      </c>
      <c r="BR38" s="84">
        <f t="shared" ref="BR38:BR46" si="76">BR24/$BR$21</f>
        <v>43342.198769803566</v>
      </c>
      <c r="BS38" s="84">
        <f t="shared" ref="BS38:BS46" si="77">BS24/$BS$21</f>
        <v>381826.64487588994</v>
      </c>
      <c r="BT38" s="70">
        <f>SUM(AP38:BS38)</f>
        <v>41985687.652217232</v>
      </c>
      <c r="BU38" s="84"/>
      <c r="BV38" s="84"/>
      <c r="BW38" s="84">
        <f t="shared" ref="BW38:BW46" si="78">BW24/$BW$21</f>
        <v>0</v>
      </c>
      <c r="BX38" s="84">
        <f t="shared" ref="BX38:BX46" si="79">BX24/$BX$21</f>
        <v>28824.731996550236</v>
      </c>
      <c r="BY38" s="84">
        <f t="shared" ref="BY38:BY46" si="80">BY24/$BY$21</f>
        <v>130687</v>
      </c>
      <c r="BZ38" s="84">
        <f t="shared" ref="BZ38:BZ46" si="81">BZ24/$BZ$21</f>
        <v>350982</v>
      </c>
      <c r="CA38" s="84">
        <f t="shared" ref="CA38:CA46" si="82">CA24/$CA$21</f>
        <v>228487</v>
      </c>
      <c r="CB38" s="84">
        <f t="shared" ref="CB38:CB46" si="83">CB24/$CB$21</f>
        <v>761188.328755519</v>
      </c>
      <c r="CC38" s="84">
        <f t="shared" ref="CC38:CC46" si="84">CC24/$CC$21</f>
        <v>4067550.53783673</v>
      </c>
      <c r="CD38" s="84">
        <f t="shared" ref="CD38:CD46" si="85">CD24/$CD$21</f>
        <v>593614.74381613184</v>
      </c>
      <c r="CE38" s="84">
        <f t="shared" ref="CE38:CE46" si="86">CE24/$CE$21</f>
        <v>455119</v>
      </c>
      <c r="CF38" s="84">
        <f t="shared" ref="CF38:CF46" si="87">CF24/$CF$21</f>
        <v>2343.9771111399405</v>
      </c>
      <c r="CG38" s="84">
        <f t="shared" ref="CG38:CG46" si="88">CG24/$CG$21</f>
        <v>341094.5474474447</v>
      </c>
      <c r="CH38" s="70">
        <f>SUM(BW38:CG38)</f>
        <v>6959891.866963516</v>
      </c>
      <c r="CI38" s="84"/>
      <c r="CJ38" s="84"/>
      <c r="CK38" s="84">
        <f t="shared" ref="CK38:CK46" si="89">CK24/$CK$21</f>
        <v>186394.40836435297</v>
      </c>
      <c r="CL38" s="84">
        <f t="shared" ref="CL38:CL46" si="90">CL24/$CL$21</f>
        <v>498540.19034410006</v>
      </c>
      <c r="CM38" s="84">
        <f t="shared" ref="CM38:CM46" si="91">CM24/$CM$21</f>
        <v>382936.00000000006</v>
      </c>
      <c r="CN38" s="84">
        <f t="shared" ref="CN38:CN46" si="92">CN24/$CN$21</f>
        <v>62695</v>
      </c>
      <c r="CO38" s="84">
        <f t="shared" ref="CO38:CO46" si="93">CO24/$CO$21</f>
        <v>1627087.5841733988</v>
      </c>
      <c r="CP38" s="84">
        <f t="shared" ref="CP38:CP46" si="94">CP24/$CP$21</f>
        <v>3236596.0922416151</v>
      </c>
      <c r="CQ38" s="84">
        <f t="shared" ref="CQ38:CQ46" si="95">CQ24/$CQ$21</f>
        <v>525908.48958223534</v>
      </c>
      <c r="CR38" s="70">
        <f>SUM(CK38:CQ38)</f>
        <v>6520157.7647057017</v>
      </c>
      <c r="CS38" s="84"/>
      <c r="CT38" s="84"/>
      <c r="CU38" s="84">
        <f t="shared" ref="CU38:CU46" si="96">CU24/$CU$21</f>
        <v>219029</v>
      </c>
      <c r="CV38" s="84">
        <f t="shared" ref="CV38:CV46" si="97">CV24/$CV$21</f>
        <v>553526.96451050299</v>
      </c>
      <c r="CW38" s="84">
        <f t="shared" ref="CW38:CW46" si="98">CW24/$CW$21</f>
        <v>1049557.9768475201</v>
      </c>
      <c r="CX38" s="84">
        <f t="shared" ref="CX38:CX46" si="99">CX24/$CX$21</f>
        <v>3090648.8028506273</v>
      </c>
      <c r="CY38" s="84">
        <f t="shared" ref="CY38:CY46" si="100">CY24/$CY$21</f>
        <v>363894.97064435709</v>
      </c>
      <c r="CZ38" s="84">
        <f t="shared" ref="CZ38:CZ46" si="101">CZ24/$CZ$21</f>
        <v>538859.03681008436</v>
      </c>
      <c r="DA38" s="84">
        <f t="shared" ref="DA38:DA46" si="102">DA24/$DA$21</f>
        <v>6916011.2109679133</v>
      </c>
      <c r="DB38" s="84">
        <f t="shared" ref="DB38:DB46" si="103">DB24/$DB$21</f>
        <v>246763.58625874267</v>
      </c>
      <c r="DC38" s="70">
        <f>SUM(CU38:DB38)</f>
        <v>12978291.548889749</v>
      </c>
      <c r="DN38" s="418"/>
      <c r="DO38" s="70">
        <f t="shared" ref="DO38:DO48" si="104">SUM(CY38:DM38)</f>
        <v>21043820.353570849</v>
      </c>
    </row>
    <row r="39" spans="1:135" x14ac:dyDescent="0.3">
      <c r="A39" s="399" t="s">
        <v>292</v>
      </c>
      <c r="B39" s="84"/>
      <c r="C39" s="84">
        <f t="shared" si="15"/>
        <v>0</v>
      </c>
      <c r="D39" s="84">
        <f t="shared" si="16"/>
        <v>0</v>
      </c>
      <c r="E39" s="84">
        <f t="shared" si="17"/>
        <v>0</v>
      </c>
      <c r="F39" s="84">
        <f t="shared" si="18"/>
        <v>0</v>
      </c>
      <c r="G39" s="84">
        <f t="shared" si="19"/>
        <v>71797.284849255491</v>
      </c>
      <c r="H39" s="84">
        <f t="shared" si="20"/>
        <v>822.33224413478877</v>
      </c>
      <c r="I39" s="70">
        <f t="shared" ref="I39:I46" si="105">SUM(B39:H39)</f>
        <v>72619.617093390276</v>
      </c>
      <c r="J39" s="84"/>
      <c r="K39" s="84"/>
      <c r="L39" s="84">
        <f t="shared" si="21"/>
        <v>0</v>
      </c>
      <c r="M39" s="84">
        <f t="shared" si="22"/>
        <v>0</v>
      </c>
      <c r="N39" s="84">
        <f t="shared" si="23"/>
        <v>0</v>
      </c>
      <c r="O39" s="84">
        <f t="shared" si="24"/>
        <v>104750</v>
      </c>
      <c r="P39" s="84">
        <f t="shared" si="25"/>
        <v>0</v>
      </c>
      <c r="Q39" s="84">
        <f t="shared" si="26"/>
        <v>99972.712709511179</v>
      </c>
      <c r="R39" s="84">
        <f t="shared" si="27"/>
        <v>71077.338424293441</v>
      </c>
      <c r="S39" s="84">
        <f t="shared" si="28"/>
        <v>0</v>
      </c>
      <c r="T39" s="84">
        <f t="shared" si="29"/>
        <v>0</v>
      </c>
      <c r="U39" s="84">
        <f t="shared" si="30"/>
        <v>0</v>
      </c>
      <c r="V39" s="84">
        <f t="shared" si="31"/>
        <v>0</v>
      </c>
      <c r="W39" s="84">
        <f t="shared" si="32"/>
        <v>0</v>
      </c>
      <c r="X39" s="84">
        <f t="shared" si="33"/>
        <v>0</v>
      </c>
      <c r="Y39" s="84">
        <f t="shared" si="34"/>
        <v>0</v>
      </c>
      <c r="Z39" s="84">
        <f t="shared" si="35"/>
        <v>107509.21341879405</v>
      </c>
      <c r="AA39" s="84">
        <f t="shared" si="36"/>
        <v>0</v>
      </c>
      <c r="AB39" s="84">
        <f t="shared" si="37"/>
        <v>0</v>
      </c>
      <c r="AC39" s="84">
        <f t="shared" si="38"/>
        <v>2039621.9050368688</v>
      </c>
      <c r="AD39" s="84">
        <f t="shared" si="39"/>
        <v>9226</v>
      </c>
      <c r="AE39" s="84">
        <f t="shared" si="40"/>
        <v>250388.23579511096</v>
      </c>
      <c r="AF39" s="84">
        <f t="shared" si="41"/>
        <v>0</v>
      </c>
      <c r="AG39" s="84">
        <f t="shared" si="42"/>
        <v>89367.842523745785</v>
      </c>
      <c r="AH39" s="84">
        <f t="shared" si="43"/>
        <v>0</v>
      </c>
      <c r="AI39" s="84">
        <f t="shared" si="44"/>
        <v>0</v>
      </c>
      <c r="AJ39" s="84">
        <f t="shared" si="45"/>
        <v>0</v>
      </c>
      <c r="AK39" s="84">
        <f t="shared" si="46"/>
        <v>209844.30925829074</v>
      </c>
      <c r="AL39" s="84">
        <f t="shared" si="47"/>
        <v>74.984007056866233</v>
      </c>
      <c r="AM39" s="70">
        <f t="shared" ref="AM39:AM46" si="106">SUM(L39:AL39)</f>
        <v>2981832.5411736714</v>
      </c>
      <c r="AN39" s="84"/>
      <c r="AO39" s="84"/>
      <c r="AP39" s="84">
        <f t="shared" si="48"/>
        <v>0</v>
      </c>
      <c r="AQ39" s="84">
        <f t="shared" si="49"/>
        <v>0</v>
      </c>
      <c r="AR39" s="84">
        <f t="shared" si="50"/>
        <v>3867511.8366823508</v>
      </c>
      <c r="AS39" s="84">
        <f t="shared" si="51"/>
        <v>0</v>
      </c>
      <c r="AT39" s="84">
        <f t="shared" si="52"/>
        <v>133234.59816307685</v>
      </c>
      <c r="AU39" s="84">
        <f t="shared" si="53"/>
        <v>0</v>
      </c>
      <c r="AV39" s="84">
        <f t="shared" si="54"/>
        <v>0</v>
      </c>
      <c r="AW39" s="84">
        <f t="shared" si="55"/>
        <v>31204</v>
      </c>
      <c r="AX39" s="84">
        <f t="shared" si="56"/>
        <v>70897</v>
      </c>
      <c r="AY39" s="84">
        <f t="shared" si="57"/>
        <v>0</v>
      </c>
      <c r="AZ39" s="84">
        <f t="shared" si="58"/>
        <v>0</v>
      </c>
      <c r="BA39" s="84">
        <f t="shared" si="59"/>
        <v>454523</v>
      </c>
      <c r="BB39" s="84">
        <f t="shared" si="60"/>
        <v>1655578.3965786751</v>
      </c>
      <c r="BC39" s="84">
        <f t="shared" si="61"/>
        <v>564924.22234849609</v>
      </c>
      <c r="BD39" s="84">
        <f t="shared" si="62"/>
        <v>0</v>
      </c>
      <c r="BE39" s="84">
        <f t="shared" si="63"/>
        <v>0</v>
      </c>
      <c r="BF39" s="84">
        <f t="shared" si="64"/>
        <v>0</v>
      </c>
      <c r="BG39" s="84">
        <f t="shared" si="65"/>
        <v>11261.131337106688</v>
      </c>
      <c r="BH39" s="84">
        <f t="shared" si="66"/>
        <v>107606.66445251116</v>
      </c>
      <c r="BI39" s="84">
        <f t="shared" si="67"/>
        <v>3564.8347826086956</v>
      </c>
      <c r="BJ39" s="84">
        <f t="shared" si="68"/>
        <v>8423</v>
      </c>
      <c r="BK39" s="84">
        <f t="shared" si="69"/>
        <v>126125.89570056184</v>
      </c>
      <c r="BL39" s="84">
        <f t="shared" si="70"/>
        <v>106880.10539264444</v>
      </c>
      <c r="BM39" s="84">
        <f t="shared" si="71"/>
        <v>0</v>
      </c>
      <c r="BN39" s="84">
        <f t="shared" si="72"/>
        <v>21.422131583073465</v>
      </c>
      <c r="BO39" s="84">
        <f t="shared" si="73"/>
        <v>37972.32083383252</v>
      </c>
      <c r="BP39" s="84">
        <f t="shared" si="74"/>
        <v>1177328.2341817007</v>
      </c>
      <c r="BQ39" s="84">
        <f t="shared" si="75"/>
        <v>0</v>
      </c>
      <c r="BR39" s="84">
        <f t="shared" si="76"/>
        <v>80491.750602143729</v>
      </c>
      <c r="BS39" s="84">
        <f t="shared" si="77"/>
        <v>933002.27094845916</v>
      </c>
      <c r="BT39" s="70">
        <f t="shared" ref="BT39:BT46" si="107">SUM(AP39:BS39)</f>
        <v>9370550.6841357481</v>
      </c>
      <c r="BU39" s="84"/>
      <c r="BV39" s="84"/>
      <c r="BW39" s="84">
        <f t="shared" si="78"/>
        <v>0</v>
      </c>
      <c r="BX39" s="84">
        <f t="shared" si="79"/>
        <v>0</v>
      </c>
      <c r="BY39" s="84">
        <f t="shared" si="80"/>
        <v>0</v>
      </c>
      <c r="BZ39" s="84">
        <f t="shared" si="81"/>
        <v>0</v>
      </c>
      <c r="CA39" s="84">
        <f t="shared" si="82"/>
        <v>0</v>
      </c>
      <c r="CB39" s="84">
        <f t="shared" si="83"/>
        <v>195366.89984669004</v>
      </c>
      <c r="CC39" s="84">
        <f t="shared" si="84"/>
        <v>3478111.3289243267</v>
      </c>
      <c r="CD39" s="84">
        <f t="shared" si="85"/>
        <v>690272.64549486211</v>
      </c>
      <c r="CE39" s="84">
        <f t="shared" si="86"/>
        <v>26320</v>
      </c>
      <c r="CF39" s="84">
        <f t="shared" si="87"/>
        <v>1154.5623185972622</v>
      </c>
      <c r="CG39" s="84">
        <f t="shared" si="88"/>
        <v>90371.993221511744</v>
      </c>
      <c r="CH39" s="70">
        <f t="shared" ref="CH39:CH46" si="108">SUM(BW39:CG39)</f>
        <v>4481597.4298059884</v>
      </c>
      <c r="CI39" s="84"/>
      <c r="CJ39" s="84"/>
      <c r="CK39" s="84">
        <f t="shared" si="89"/>
        <v>0</v>
      </c>
      <c r="CL39" s="84">
        <f t="shared" si="90"/>
        <v>0</v>
      </c>
      <c r="CM39" s="84">
        <f t="shared" si="91"/>
        <v>0</v>
      </c>
      <c r="CN39" s="84">
        <f t="shared" si="92"/>
        <v>8830</v>
      </c>
      <c r="CO39" s="84">
        <f t="shared" si="93"/>
        <v>0</v>
      </c>
      <c r="CP39" s="84">
        <f t="shared" si="94"/>
        <v>0</v>
      </c>
      <c r="CQ39" s="84">
        <f t="shared" si="95"/>
        <v>317801.15920301661</v>
      </c>
      <c r="CR39" s="70">
        <f t="shared" ref="CR39:CR46" si="109">SUM(CK39:CQ39)</f>
        <v>326631.15920301661</v>
      </c>
      <c r="CS39" s="84"/>
      <c r="CT39" s="84"/>
      <c r="CU39" s="84">
        <f t="shared" si="96"/>
        <v>0</v>
      </c>
      <c r="CV39" s="84">
        <f t="shared" si="97"/>
        <v>0</v>
      </c>
      <c r="CW39" s="84">
        <f t="shared" si="98"/>
        <v>1364516.406952929</v>
      </c>
      <c r="CX39" s="84">
        <f t="shared" si="99"/>
        <v>166495.72808679019</v>
      </c>
      <c r="CY39" s="84">
        <f t="shared" si="100"/>
        <v>0</v>
      </c>
      <c r="CZ39" s="84">
        <f t="shared" si="101"/>
        <v>1977.1737447049736</v>
      </c>
      <c r="DA39" s="84">
        <f t="shared" si="102"/>
        <v>36631.195382342725</v>
      </c>
      <c r="DB39" s="84">
        <f t="shared" si="103"/>
        <v>39670.731336671546</v>
      </c>
      <c r="DC39" s="70">
        <f t="shared" ref="DC39:DC46" si="110">SUM(CU39:DB39)</f>
        <v>1609291.2355034386</v>
      </c>
      <c r="DN39" s="418"/>
      <c r="DO39" s="70">
        <f t="shared" si="104"/>
        <v>1687570.335967158</v>
      </c>
    </row>
    <row r="40" spans="1:135" x14ac:dyDescent="0.3">
      <c r="A40" s="399" t="s">
        <v>293</v>
      </c>
      <c r="B40" s="84"/>
      <c r="C40" s="84">
        <f t="shared" si="15"/>
        <v>0</v>
      </c>
      <c r="D40" s="84">
        <f t="shared" si="16"/>
        <v>0</v>
      </c>
      <c r="E40" s="84">
        <f t="shared" si="17"/>
        <v>95091.424901797916</v>
      </c>
      <c r="F40" s="84">
        <f t="shared" si="18"/>
        <v>0</v>
      </c>
      <c r="G40" s="84">
        <f t="shared" si="19"/>
        <v>3404.9834216110985</v>
      </c>
      <c r="H40" s="84">
        <f t="shared" si="20"/>
        <v>953.92059133517898</v>
      </c>
      <c r="I40" s="70">
        <f t="shared" si="105"/>
        <v>99450.328914744197</v>
      </c>
      <c r="J40" s="84"/>
      <c r="K40" s="84"/>
      <c r="L40" s="84">
        <f t="shared" si="21"/>
        <v>0</v>
      </c>
      <c r="M40" s="84">
        <f t="shared" si="22"/>
        <v>46625.916027868217</v>
      </c>
      <c r="N40" s="84">
        <f t="shared" si="23"/>
        <v>313865.71128318587</v>
      </c>
      <c r="O40" s="84">
        <f t="shared" si="24"/>
        <v>41879</v>
      </c>
      <c r="P40" s="84">
        <f t="shared" si="25"/>
        <v>207812.98444534384</v>
      </c>
      <c r="Q40" s="84">
        <f t="shared" si="26"/>
        <v>60399.783125963688</v>
      </c>
      <c r="R40" s="84">
        <f t="shared" si="27"/>
        <v>33071.628390291109</v>
      </c>
      <c r="S40" s="84">
        <f t="shared" si="28"/>
        <v>207367.75340273374</v>
      </c>
      <c r="T40" s="84">
        <f t="shared" si="29"/>
        <v>123983</v>
      </c>
      <c r="U40" s="84">
        <f t="shared" si="30"/>
        <v>0</v>
      </c>
      <c r="V40" s="84">
        <f t="shared" si="31"/>
        <v>180602.09420737994</v>
      </c>
      <c r="W40" s="84">
        <f t="shared" si="32"/>
        <v>259753.77761731468</v>
      </c>
      <c r="X40" s="84">
        <f t="shared" si="33"/>
        <v>421.51426063049428</v>
      </c>
      <c r="Y40" s="84">
        <f t="shared" si="34"/>
        <v>36991.146078665079</v>
      </c>
      <c r="Z40" s="84">
        <f t="shared" si="35"/>
        <v>71673.536581205946</v>
      </c>
      <c r="AA40" s="84">
        <f t="shared" si="36"/>
        <v>95380.045072811903</v>
      </c>
      <c r="AB40" s="84">
        <f t="shared" si="37"/>
        <v>83662.359959549445</v>
      </c>
      <c r="AC40" s="84">
        <f t="shared" si="38"/>
        <v>592700.76958173432</v>
      </c>
      <c r="AD40" s="84">
        <f t="shared" si="39"/>
        <v>34165</v>
      </c>
      <c r="AE40" s="84">
        <f t="shared" si="40"/>
        <v>429233.49398452311</v>
      </c>
      <c r="AF40" s="84">
        <f t="shared" si="41"/>
        <v>48477.089800519032</v>
      </c>
      <c r="AG40" s="84">
        <f t="shared" si="42"/>
        <v>172353.39404414158</v>
      </c>
      <c r="AH40" s="84">
        <f t="shared" si="43"/>
        <v>60956.581243602581</v>
      </c>
      <c r="AI40" s="84">
        <f t="shared" si="44"/>
        <v>0</v>
      </c>
      <c r="AJ40" s="84">
        <f t="shared" si="45"/>
        <v>32278</v>
      </c>
      <c r="AK40" s="84">
        <f t="shared" si="46"/>
        <v>118138.51284051199</v>
      </c>
      <c r="AL40" s="84">
        <f t="shared" si="47"/>
        <v>2512.2489746011397</v>
      </c>
      <c r="AM40" s="70">
        <f t="shared" si="106"/>
        <v>3254305.3409225782</v>
      </c>
      <c r="AN40" s="84"/>
      <c r="AO40" s="84"/>
      <c r="AP40" s="84">
        <f t="shared" si="48"/>
        <v>32069.802821233847</v>
      </c>
      <c r="AQ40" s="84">
        <f t="shared" si="49"/>
        <v>230405.00000000003</v>
      </c>
      <c r="AR40" s="84">
        <f t="shared" si="50"/>
        <v>556666.44386013341</v>
      </c>
      <c r="AS40" s="84">
        <f t="shared" si="51"/>
        <v>0</v>
      </c>
      <c r="AT40" s="84">
        <f t="shared" si="52"/>
        <v>32022.401158155459</v>
      </c>
      <c r="AU40" s="84">
        <f t="shared" si="53"/>
        <v>0</v>
      </c>
      <c r="AV40" s="84">
        <f t="shared" si="54"/>
        <v>114599.27563644706</v>
      </c>
      <c r="AW40" s="84">
        <f t="shared" si="55"/>
        <v>9714</v>
      </c>
      <c r="AX40" s="84">
        <f t="shared" si="56"/>
        <v>24814</v>
      </c>
      <c r="AY40" s="84">
        <f t="shared" si="57"/>
        <v>0</v>
      </c>
      <c r="AZ40" s="84">
        <f t="shared" si="58"/>
        <v>87782.087604085114</v>
      </c>
      <c r="BA40" s="84">
        <f t="shared" si="59"/>
        <v>4022.0000000000005</v>
      </c>
      <c r="BB40" s="84">
        <f t="shared" si="60"/>
        <v>45061.926631057315</v>
      </c>
      <c r="BC40" s="84">
        <f t="shared" si="61"/>
        <v>31058.206628014428</v>
      </c>
      <c r="BD40" s="84">
        <f t="shared" si="62"/>
        <v>411262.62688787217</v>
      </c>
      <c r="BE40" s="84">
        <f t="shared" si="63"/>
        <v>262296.2456447283</v>
      </c>
      <c r="BF40" s="84">
        <f t="shared" si="64"/>
        <v>156622.10096473154</v>
      </c>
      <c r="BG40" s="84">
        <f t="shared" si="65"/>
        <v>24633.13582861664</v>
      </c>
      <c r="BH40" s="84">
        <f t="shared" si="66"/>
        <v>131480.43136903641</v>
      </c>
      <c r="BI40" s="84">
        <f t="shared" si="67"/>
        <v>5302.7627329192546</v>
      </c>
      <c r="BJ40" s="84">
        <f t="shared" si="68"/>
        <v>5440</v>
      </c>
      <c r="BK40" s="84">
        <f t="shared" si="69"/>
        <v>7069.0739500666941</v>
      </c>
      <c r="BL40" s="84">
        <f t="shared" si="70"/>
        <v>5773.0516957442478</v>
      </c>
      <c r="BM40" s="84">
        <f t="shared" si="71"/>
        <v>782.3525510818514</v>
      </c>
      <c r="BN40" s="84">
        <f t="shared" si="72"/>
        <v>48.199796061915293</v>
      </c>
      <c r="BO40" s="84">
        <f t="shared" si="73"/>
        <v>84010.253057293739</v>
      </c>
      <c r="BP40" s="84">
        <f t="shared" si="74"/>
        <v>112954.94957356056</v>
      </c>
      <c r="BQ40" s="84">
        <f t="shared" si="75"/>
        <v>0</v>
      </c>
      <c r="BR40" s="84">
        <f t="shared" si="76"/>
        <v>38276.254886720213</v>
      </c>
      <c r="BS40" s="84">
        <f t="shared" si="77"/>
        <v>5140.6753676500775</v>
      </c>
      <c r="BT40" s="70">
        <f t="shared" si="107"/>
        <v>2419307.2586452099</v>
      </c>
      <c r="BU40" s="84"/>
      <c r="BV40" s="84"/>
      <c r="BW40" s="84">
        <f t="shared" si="78"/>
        <v>0</v>
      </c>
      <c r="BX40" s="84">
        <f t="shared" si="79"/>
        <v>11191.739241052177</v>
      </c>
      <c r="BY40" s="84">
        <f t="shared" si="80"/>
        <v>35396</v>
      </c>
      <c r="BZ40" s="84">
        <f t="shared" si="81"/>
        <v>25078</v>
      </c>
      <c r="CA40" s="84">
        <f t="shared" si="82"/>
        <v>15572</v>
      </c>
      <c r="CB40" s="84">
        <f t="shared" si="83"/>
        <v>5737.9525613815404</v>
      </c>
      <c r="CC40" s="84">
        <f t="shared" si="84"/>
        <v>11014.926666418271</v>
      </c>
      <c r="CD40" s="84">
        <f t="shared" si="85"/>
        <v>408106.41549088195</v>
      </c>
      <c r="CE40" s="84">
        <f t="shared" si="86"/>
        <v>68603</v>
      </c>
      <c r="CF40" s="84">
        <f t="shared" si="87"/>
        <v>135.04510107677868</v>
      </c>
      <c r="CG40" s="84">
        <f t="shared" si="88"/>
        <v>134520.28284699138</v>
      </c>
      <c r="CH40" s="70">
        <f t="shared" si="108"/>
        <v>715355.36190780206</v>
      </c>
      <c r="CI40" s="84"/>
      <c r="CJ40" s="84"/>
      <c r="CK40" s="84">
        <f t="shared" si="89"/>
        <v>29319.36325815634</v>
      </c>
      <c r="CL40" s="84">
        <f t="shared" si="90"/>
        <v>27380.473619501532</v>
      </c>
      <c r="CM40" s="84">
        <f t="shared" si="91"/>
        <v>662492</v>
      </c>
      <c r="CN40" s="84">
        <f t="shared" si="92"/>
        <v>4415</v>
      </c>
      <c r="CO40" s="84">
        <f t="shared" si="93"/>
        <v>18132.758170044846</v>
      </c>
      <c r="CP40" s="84">
        <f t="shared" si="94"/>
        <v>283246.08930385276</v>
      </c>
      <c r="CQ40" s="84">
        <f t="shared" si="95"/>
        <v>96448.285442389111</v>
      </c>
      <c r="CR40" s="70">
        <f t="shared" si="109"/>
        <v>1121433.9697939446</v>
      </c>
      <c r="CS40" s="84"/>
      <c r="CT40" s="84"/>
      <c r="CU40" s="84">
        <f t="shared" si="96"/>
        <v>0</v>
      </c>
      <c r="CV40" s="84">
        <f t="shared" si="97"/>
        <v>5671.6373556005219</v>
      </c>
      <c r="CW40" s="84">
        <f t="shared" si="98"/>
        <v>74886.03643736463</v>
      </c>
      <c r="CX40" s="84">
        <f t="shared" si="99"/>
        <v>12223.868418056092</v>
      </c>
      <c r="CY40" s="84">
        <f t="shared" si="100"/>
        <v>629550.38672812528</v>
      </c>
      <c r="CZ40" s="84">
        <f t="shared" si="101"/>
        <v>46782.959217251184</v>
      </c>
      <c r="DA40" s="84">
        <f t="shared" si="102"/>
        <v>357362.27526125521</v>
      </c>
      <c r="DB40" s="84">
        <f t="shared" si="103"/>
        <v>136397.00345008122</v>
      </c>
      <c r="DC40" s="70">
        <f t="shared" si="110"/>
        <v>1262874.1668677342</v>
      </c>
      <c r="DN40" s="418"/>
      <c r="DO40" s="70">
        <f t="shared" si="104"/>
        <v>2432966.791524447</v>
      </c>
    </row>
    <row r="41" spans="1:135" x14ac:dyDescent="0.3">
      <c r="A41" s="399" t="s">
        <v>294</v>
      </c>
      <c r="B41" s="84"/>
      <c r="C41" s="84">
        <f t="shared" si="15"/>
        <v>0</v>
      </c>
      <c r="D41" s="84">
        <f t="shared" si="16"/>
        <v>0</v>
      </c>
      <c r="E41" s="84">
        <f t="shared" si="17"/>
        <v>85392.358635370911</v>
      </c>
      <c r="F41" s="84">
        <f t="shared" si="18"/>
        <v>66077.266532033973</v>
      </c>
      <c r="G41" s="84">
        <f t="shared" si="19"/>
        <v>2405.766736236561</v>
      </c>
      <c r="H41" s="84">
        <f t="shared" si="20"/>
        <v>394.71230500803171</v>
      </c>
      <c r="I41" s="70">
        <f t="shared" si="105"/>
        <v>154270.10420864949</v>
      </c>
      <c r="J41" s="84"/>
      <c r="K41" s="84"/>
      <c r="L41" s="84">
        <f t="shared" si="21"/>
        <v>54825</v>
      </c>
      <c r="M41" s="84">
        <f t="shared" si="22"/>
        <v>0</v>
      </c>
      <c r="N41" s="84">
        <f t="shared" si="23"/>
        <v>323660.93196902657</v>
      </c>
      <c r="O41" s="84">
        <f t="shared" si="24"/>
        <v>75847</v>
      </c>
      <c r="P41" s="84">
        <f t="shared" si="25"/>
        <v>287565.34175273444</v>
      </c>
      <c r="Q41" s="84">
        <f t="shared" si="26"/>
        <v>25885.505360795585</v>
      </c>
      <c r="R41" s="84">
        <f t="shared" si="27"/>
        <v>28279.347919096985</v>
      </c>
      <c r="S41" s="84">
        <f t="shared" si="28"/>
        <v>102586.83047651917</v>
      </c>
      <c r="T41" s="84">
        <f t="shared" si="29"/>
        <v>177119</v>
      </c>
      <c r="U41" s="84">
        <f t="shared" si="30"/>
        <v>48236.135069514596</v>
      </c>
      <c r="V41" s="84">
        <f t="shared" si="31"/>
        <v>0</v>
      </c>
      <c r="W41" s="84">
        <f t="shared" si="32"/>
        <v>129877.3328519441</v>
      </c>
      <c r="X41" s="84">
        <f t="shared" si="33"/>
        <v>8310.3878229194343</v>
      </c>
      <c r="Y41" s="84">
        <f t="shared" si="34"/>
        <v>27720.889702026219</v>
      </c>
      <c r="Z41" s="84">
        <f t="shared" si="35"/>
        <v>64505.96463248237</v>
      </c>
      <c r="AA41" s="84">
        <f t="shared" si="36"/>
        <v>41037.135293859807</v>
      </c>
      <c r="AB41" s="84">
        <f t="shared" si="37"/>
        <v>214917.73588833679</v>
      </c>
      <c r="AC41" s="84">
        <f t="shared" si="38"/>
        <v>433275.66518998169</v>
      </c>
      <c r="AD41" s="84">
        <f t="shared" si="39"/>
        <v>34306</v>
      </c>
      <c r="AE41" s="84">
        <f t="shared" si="40"/>
        <v>643850.24097678473</v>
      </c>
      <c r="AF41" s="84">
        <f t="shared" si="41"/>
        <v>0</v>
      </c>
      <c r="AG41" s="84">
        <f t="shared" si="42"/>
        <v>89533.411530627011</v>
      </c>
      <c r="AH41" s="84">
        <f t="shared" si="43"/>
        <v>125621.56892549738</v>
      </c>
      <c r="AI41" s="84">
        <f t="shared" si="44"/>
        <v>841.64519832865892</v>
      </c>
      <c r="AJ41" s="84">
        <f t="shared" si="45"/>
        <v>174757</v>
      </c>
      <c r="AK41" s="84">
        <f t="shared" si="46"/>
        <v>152541.61869694525</v>
      </c>
      <c r="AL41" s="84">
        <f t="shared" si="47"/>
        <v>3749.6205490162279</v>
      </c>
      <c r="AM41" s="70">
        <f t="shared" si="106"/>
        <v>3268851.3098064372</v>
      </c>
      <c r="AN41" s="84"/>
      <c r="AO41" s="84"/>
      <c r="AP41" s="84">
        <f t="shared" si="48"/>
        <v>48105.953639783635</v>
      </c>
      <c r="AQ41" s="84">
        <f t="shared" si="49"/>
        <v>112007</v>
      </c>
      <c r="AR41" s="84">
        <f t="shared" si="50"/>
        <v>53706.650336808205</v>
      </c>
      <c r="AS41" s="84">
        <f t="shared" si="51"/>
        <v>6036.7540584489325</v>
      </c>
      <c r="AT41" s="84">
        <f t="shared" si="52"/>
        <v>22171.209234331993</v>
      </c>
      <c r="AU41" s="84">
        <f t="shared" si="53"/>
        <v>0</v>
      </c>
      <c r="AV41" s="84">
        <f t="shared" si="54"/>
        <v>67162.084763603605</v>
      </c>
      <c r="AW41" s="84">
        <f t="shared" si="55"/>
        <v>63358</v>
      </c>
      <c r="AX41" s="84">
        <f t="shared" si="56"/>
        <v>10634</v>
      </c>
      <c r="AY41" s="84">
        <f t="shared" si="57"/>
        <v>159934</v>
      </c>
      <c r="AZ41" s="84">
        <f t="shared" si="58"/>
        <v>64072.58729566876</v>
      </c>
      <c r="BA41" s="84">
        <f t="shared" si="59"/>
        <v>3016</v>
      </c>
      <c r="BB41" s="84">
        <f t="shared" si="60"/>
        <v>50788.737673374977</v>
      </c>
      <c r="BC41" s="84">
        <f t="shared" si="61"/>
        <v>8764.561044951859</v>
      </c>
      <c r="BD41" s="84">
        <f t="shared" si="62"/>
        <v>0</v>
      </c>
      <c r="BE41" s="84">
        <f t="shared" si="63"/>
        <v>251598.52792839811</v>
      </c>
      <c r="BF41" s="84">
        <f t="shared" si="64"/>
        <v>80165.182542489696</v>
      </c>
      <c r="BG41" s="84">
        <f t="shared" si="65"/>
        <v>12668.665668553343</v>
      </c>
      <c r="BH41" s="84">
        <f t="shared" si="66"/>
        <v>77251.200518574391</v>
      </c>
      <c r="BI41" s="84">
        <f t="shared" si="67"/>
        <v>3706.8223602484472</v>
      </c>
      <c r="BJ41" s="84">
        <f t="shared" si="68"/>
        <v>5490</v>
      </c>
      <c r="BK41" s="84">
        <f t="shared" si="69"/>
        <v>24378.222308303804</v>
      </c>
      <c r="BL41" s="84">
        <f t="shared" si="70"/>
        <v>2297.5478823649896</v>
      </c>
      <c r="BM41" s="84">
        <f t="shared" si="71"/>
        <v>4223.1968367387899</v>
      </c>
      <c r="BN41" s="84">
        <f t="shared" si="72"/>
        <v>58.913344715248861</v>
      </c>
      <c r="BO41" s="84">
        <f t="shared" si="73"/>
        <v>46385.860557915781</v>
      </c>
      <c r="BP41" s="84">
        <f t="shared" si="74"/>
        <v>75304.029490772853</v>
      </c>
      <c r="BQ41" s="84">
        <f t="shared" si="75"/>
        <v>220723.65206200501</v>
      </c>
      <c r="BR41" s="84">
        <f t="shared" si="76"/>
        <v>17240.244676665614</v>
      </c>
      <c r="BS41" s="84">
        <f t="shared" si="77"/>
        <v>18863.482416021416</v>
      </c>
      <c r="BT41" s="70">
        <f t="shared" si="107"/>
        <v>1510113.0866407398</v>
      </c>
      <c r="BU41" s="84"/>
      <c r="BV41" s="84"/>
      <c r="BW41" s="84">
        <f t="shared" si="78"/>
        <v>0</v>
      </c>
      <c r="BX41" s="84">
        <f t="shared" si="79"/>
        <v>12654.620935748168</v>
      </c>
      <c r="BY41" s="84">
        <f t="shared" si="80"/>
        <v>21781</v>
      </c>
      <c r="BZ41" s="84">
        <f t="shared" si="81"/>
        <v>17376</v>
      </c>
      <c r="CA41" s="84">
        <f t="shared" si="82"/>
        <v>8580</v>
      </c>
      <c r="CB41" s="84">
        <f t="shared" si="83"/>
        <v>30096.099195698112</v>
      </c>
      <c r="CC41" s="84">
        <f t="shared" si="84"/>
        <v>11260.082901747457</v>
      </c>
      <c r="CD41" s="84">
        <f t="shared" si="85"/>
        <v>74505.892249785029</v>
      </c>
      <c r="CE41" s="84">
        <f t="shared" si="86"/>
        <v>43177</v>
      </c>
      <c r="CF41" s="84">
        <f t="shared" si="87"/>
        <v>0</v>
      </c>
      <c r="CG41" s="84">
        <f t="shared" si="88"/>
        <v>115883.37905601034</v>
      </c>
      <c r="CH41" s="70">
        <f t="shared" si="108"/>
        <v>335314.0743389891</v>
      </c>
      <c r="CI41" s="84"/>
      <c r="CJ41" s="84"/>
      <c r="CK41" s="84">
        <f t="shared" si="89"/>
        <v>13865.296693671995</v>
      </c>
      <c r="CL41" s="84">
        <f t="shared" si="90"/>
        <v>12654.504946343464</v>
      </c>
      <c r="CM41" s="84">
        <f t="shared" si="91"/>
        <v>65599</v>
      </c>
      <c r="CN41" s="84">
        <f t="shared" si="92"/>
        <v>1766</v>
      </c>
      <c r="CO41" s="84">
        <f t="shared" si="93"/>
        <v>97560.309641485423</v>
      </c>
      <c r="CP41" s="84">
        <f t="shared" si="94"/>
        <v>49168.830035788313</v>
      </c>
      <c r="CQ41" s="84">
        <f t="shared" si="95"/>
        <v>34588.596814831631</v>
      </c>
      <c r="CR41" s="70">
        <f t="shared" si="109"/>
        <v>275202.53813212086</v>
      </c>
      <c r="CS41" s="84"/>
      <c r="CT41" s="84"/>
      <c r="CU41" s="84">
        <f t="shared" si="96"/>
        <v>43700</v>
      </c>
      <c r="CV41" s="84">
        <f t="shared" si="97"/>
        <v>34418.332014595377</v>
      </c>
      <c r="CW41" s="84">
        <f t="shared" si="98"/>
        <v>219649.83121189053</v>
      </c>
      <c r="CX41" s="84">
        <f t="shared" si="99"/>
        <v>419275.55047298654</v>
      </c>
      <c r="CY41" s="84">
        <f t="shared" si="100"/>
        <v>62337.169081254251</v>
      </c>
      <c r="CZ41" s="84">
        <f t="shared" si="101"/>
        <v>40184.838032236614</v>
      </c>
      <c r="DA41" s="84">
        <f t="shared" si="102"/>
        <v>58026.568167727637</v>
      </c>
      <c r="DB41" s="84">
        <f t="shared" si="103"/>
        <v>32279.3898860265</v>
      </c>
      <c r="DC41" s="70">
        <f t="shared" si="110"/>
        <v>909871.6788667175</v>
      </c>
      <c r="DN41" s="418"/>
      <c r="DO41" s="70">
        <f t="shared" si="104"/>
        <v>1102699.6440339624</v>
      </c>
    </row>
    <row r="42" spans="1:135" x14ac:dyDescent="0.3">
      <c r="A42" s="399" t="s">
        <v>295</v>
      </c>
      <c r="B42" s="84"/>
      <c r="C42" s="84">
        <f t="shared" si="15"/>
        <v>0</v>
      </c>
      <c r="D42" s="84">
        <f t="shared" si="16"/>
        <v>0</v>
      </c>
      <c r="E42" s="84">
        <f t="shared" si="17"/>
        <v>340436.94020869548</v>
      </c>
      <c r="F42" s="84">
        <f t="shared" si="18"/>
        <v>938133.57193960913</v>
      </c>
      <c r="G42" s="84">
        <f t="shared" si="19"/>
        <v>6965.1064463230259</v>
      </c>
      <c r="H42" s="84">
        <f t="shared" si="20"/>
        <v>559.18719168989173</v>
      </c>
      <c r="I42" s="70">
        <f t="shared" si="105"/>
        <v>1286094.8057863174</v>
      </c>
      <c r="J42" s="84"/>
      <c r="K42" s="84"/>
      <c r="L42" s="84">
        <f t="shared" si="21"/>
        <v>56787</v>
      </c>
      <c r="M42" s="84">
        <f t="shared" si="22"/>
        <v>70465.46359759949</v>
      </c>
      <c r="N42" s="84">
        <f t="shared" si="23"/>
        <v>218571.14518805311</v>
      </c>
      <c r="O42" s="84">
        <f t="shared" si="24"/>
        <v>23500</v>
      </c>
      <c r="P42" s="84">
        <f t="shared" si="25"/>
        <v>831931.79394202854</v>
      </c>
      <c r="Q42" s="84">
        <f t="shared" si="26"/>
        <v>31503.929355193668</v>
      </c>
      <c r="R42" s="84">
        <f t="shared" si="27"/>
        <v>18798.641356580414</v>
      </c>
      <c r="S42" s="84">
        <f t="shared" si="28"/>
        <v>185408.40026366268</v>
      </c>
      <c r="T42" s="84">
        <f t="shared" si="29"/>
        <v>51365</v>
      </c>
      <c r="U42" s="84">
        <f t="shared" si="30"/>
        <v>0</v>
      </c>
      <c r="V42" s="84">
        <f t="shared" si="31"/>
        <v>198974.6490929705</v>
      </c>
      <c r="W42" s="84">
        <f t="shared" si="32"/>
        <v>246765.51148017621</v>
      </c>
      <c r="X42" s="84">
        <f t="shared" si="33"/>
        <v>252.90855637829662</v>
      </c>
      <c r="Y42" s="84">
        <f t="shared" si="34"/>
        <v>0</v>
      </c>
      <c r="Z42" s="84">
        <f t="shared" si="35"/>
        <v>143345.98170939702</v>
      </c>
      <c r="AA42" s="84">
        <f t="shared" si="36"/>
        <v>329973.45310496545</v>
      </c>
      <c r="AB42" s="84">
        <f t="shared" si="37"/>
        <v>126207.18866086174</v>
      </c>
      <c r="AC42" s="84">
        <f t="shared" si="38"/>
        <v>746015.98487903469</v>
      </c>
      <c r="AD42" s="84">
        <f t="shared" si="39"/>
        <v>37895</v>
      </c>
      <c r="AE42" s="84">
        <f t="shared" si="40"/>
        <v>751164.70738533291</v>
      </c>
      <c r="AF42" s="84">
        <f t="shared" si="41"/>
        <v>123919.08195317912</v>
      </c>
      <c r="AG42" s="84">
        <f t="shared" si="42"/>
        <v>187461.56592205315</v>
      </c>
      <c r="AH42" s="84">
        <f t="shared" si="43"/>
        <v>123747.78890011595</v>
      </c>
      <c r="AI42" s="84">
        <f t="shared" si="44"/>
        <v>13019.979468635145</v>
      </c>
      <c r="AJ42" s="84">
        <f t="shared" si="45"/>
        <v>617829</v>
      </c>
      <c r="AK42" s="84">
        <f t="shared" si="46"/>
        <v>2265237.6647697305</v>
      </c>
      <c r="AL42" s="84">
        <f t="shared" si="47"/>
        <v>1124.8861647048682</v>
      </c>
      <c r="AM42" s="70">
        <f t="shared" si="106"/>
        <v>7401266.7257506531</v>
      </c>
      <c r="AN42" s="84"/>
      <c r="AO42" s="84"/>
      <c r="AP42" s="84">
        <f t="shared" si="48"/>
        <v>56820.573971640668</v>
      </c>
      <c r="AQ42" s="84">
        <f t="shared" si="49"/>
        <v>338456</v>
      </c>
      <c r="AR42" s="84">
        <f t="shared" si="50"/>
        <v>2730857.8331651301</v>
      </c>
      <c r="AS42" s="84">
        <f t="shared" si="51"/>
        <v>644.85636376299442</v>
      </c>
      <c r="AT42" s="84">
        <f t="shared" si="52"/>
        <v>63802.500605996596</v>
      </c>
      <c r="AU42" s="84">
        <f t="shared" si="53"/>
        <v>0</v>
      </c>
      <c r="AV42" s="84">
        <f t="shared" si="54"/>
        <v>7901.3066346797777</v>
      </c>
      <c r="AW42" s="84">
        <f t="shared" si="55"/>
        <v>6801</v>
      </c>
      <c r="AX42" s="84">
        <f t="shared" si="56"/>
        <v>0</v>
      </c>
      <c r="AY42" s="84">
        <f t="shared" si="57"/>
        <v>659601</v>
      </c>
      <c r="AZ42" s="84">
        <f t="shared" si="58"/>
        <v>180037.56659241027</v>
      </c>
      <c r="BA42" s="84">
        <f t="shared" si="59"/>
        <v>177987</v>
      </c>
      <c r="BB42" s="84">
        <f t="shared" si="60"/>
        <v>0</v>
      </c>
      <c r="BC42" s="84">
        <f t="shared" si="61"/>
        <v>73619.73875085701</v>
      </c>
      <c r="BD42" s="84">
        <f t="shared" si="62"/>
        <v>109670.45679633981</v>
      </c>
      <c r="BE42" s="84">
        <f t="shared" si="63"/>
        <v>149831.69149360131</v>
      </c>
      <c r="BF42" s="84">
        <f t="shared" si="64"/>
        <v>782503.0702296223</v>
      </c>
      <c r="BG42" s="84">
        <f t="shared" si="65"/>
        <v>9853.5970056600345</v>
      </c>
      <c r="BH42" s="84">
        <f t="shared" si="66"/>
        <v>139714.8435633918</v>
      </c>
      <c r="BI42" s="84">
        <f t="shared" si="67"/>
        <v>0</v>
      </c>
      <c r="BJ42" s="84">
        <f t="shared" si="68"/>
        <v>5216</v>
      </c>
      <c r="BK42" s="84">
        <f t="shared" si="69"/>
        <v>0</v>
      </c>
      <c r="BL42" s="84">
        <f t="shared" si="70"/>
        <v>205557.22461916239</v>
      </c>
      <c r="BM42" s="84">
        <f t="shared" si="71"/>
        <v>16580.097483039623</v>
      </c>
      <c r="BN42" s="84">
        <f t="shared" si="72"/>
        <v>32.133197374610198</v>
      </c>
      <c r="BO42" s="84">
        <f t="shared" si="73"/>
        <v>59171.195441015196</v>
      </c>
      <c r="BP42" s="84">
        <f t="shared" si="74"/>
        <v>564774.74786780286</v>
      </c>
      <c r="BQ42" s="84">
        <f t="shared" si="75"/>
        <v>0</v>
      </c>
      <c r="BR42" s="84">
        <f t="shared" si="76"/>
        <v>33772.607565420156</v>
      </c>
      <c r="BS42" s="84">
        <f t="shared" si="77"/>
        <v>65671.199019599793</v>
      </c>
      <c r="BT42" s="70">
        <f t="shared" si="107"/>
        <v>6438878.2403665073</v>
      </c>
      <c r="BU42" s="84"/>
      <c r="BV42" s="84"/>
      <c r="BW42" s="84">
        <f t="shared" si="78"/>
        <v>0</v>
      </c>
      <c r="BX42" s="84">
        <f t="shared" si="79"/>
        <v>6429.8183699870624</v>
      </c>
      <c r="BY42" s="84">
        <f t="shared" si="80"/>
        <v>81679.000000000015</v>
      </c>
      <c r="BZ42" s="84">
        <f t="shared" si="81"/>
        <v>0</v>
      </c>
      <c r="CA42" s="84">
        <f t="shared" si="82"/>
        <v>57625</v>
      </c>
      <c r="CB42" s="84">
        <f t="shared" si="83"/>
        <v>275983.50678845524</v>
      </c>
      <c r="CC42" s="84">
        <f t="shared" si="84"/>
        <v>332466.06295316515</v>
      </c>
      <c r="CD42" s="84">
        <f t="shared" si="85"/>
        <v>510256.34004766244</v>
      </c>
      <c r="CE42" s="84">
        <f t="shared" si="86"/>
        <v>122614</v>
      </c>
      <c r="CF42" s="84">
        <f t="shared" si="87"/>
        <v>910.94089037105994</v>
      </c>
      <c r="CG42" s="84">
        <f t="shared" si="88"/>
        <v>109295.37732883102</v>
      </c>
      <c r="CH42" s="70">
        <f t="shared" si="108"/>
        <v>1497260.0463784719</v>
      </c>
      <c r="CI42" s="84"/>
      <c r="CJ42" s="84"/>
      <c r="CK42" s="84">
        <f t="shared" si="89"/>
        <v>16676.617692139258</v>
      </c>
      <c r="CL42" s="84">
        <f t="shared" si="90"/>
        <v>20184.351194180505</v>
      </c>
      <c r="CM42" s="84">
        <f t="shared" si="91"/>
        <v>42397</v>
      </c>
      <c r="CN42" s="84">
        <f t="shared" si="92"/>
        <v>8830</v>
      </c>
      <c r="CO42" s="84">
        <f t="shared" si="93"/>
        <v>194121.14362150934</v>
      </c>
      <c r="CP42" s="84">
        <f t="shared" si="94"/>
        <v>1724049.9021171506</v>
      </c>
      <c r="CQ42" s="84">
        <f t="shared" si="95"/>
        <v>75974.474924753915</v>
      </c>
      <c r="CR42" s="70">
        <f t="shared" si="109"/>
        <v>2082233.4895497337</v>
      </c>
      <c r="CS42" s="84"/>
      <c r="CT42" s="84"/>
      <c r="CU42" s="84">
        <f t="shared" si="96"/>
        <v>0</v>
      </c>
      <c r="CV42" s="84">
        <f t="shared" si="97"/>
        <v>5291.7950779017856</v>
      </c>
      <c r="CW42" s="84">
        <f t="shared" si="98"/>
        <v>98043.431288503038</v>
      </c>
      <c r="CX42" s="84">
        <f t="shared" si="99"/>
        <v>484589.91915741359</v>
      </c>
      <c r="CY42" s="84">
        <f t="shared" si="100"/>
        <v>40288.860463390236</v>
      </c>
      <c r="CZ42" s="84">
        <f t="shared" si="101"/>
        <v>21285.075977878059</v>
      </c>
      <c r="DA42" s="84">
        <f t="shared" si="102"/>
        <v>1054692.8312940854</v>
      </c>
      <c r="DB42" s="84">
        <f t="shared" si="103"/>
        <v>204594.48792471574</v>
      </c>
      <c r="DC42" s="70">
        <f t="shared" si="110"/>
        <v>1908786.4011838879</v>
      </c>
      <c r="DN42" s="418"/>
      <c r="DO42" s="70">
        <f t="shared" si="104"/>
        <v>3229647.6568439575</v>
      </c>
    </row>
    <row r="43" spans="1:135" x14ac:dyDescent="0.3">
      <c r="A43" s="399" t="s">
        <v>296</v>
      </c>
      <c r="B43" s="84"/>
      <c r="C43" s="84">
        <f t="shared" si="15"/>
        <v>0</v>
      </c>
      <c r="D43" s="84">
        <f t="shared" si="16"/>
        <v>0</v>
      </c>
      <c r="E43" s="84">
        <f t="shared" si="17"/>
        <v>108446.09524664456</v>
      </c>
      <c r="F43" s="84">
        <f t="shared" si="18"/>
        <v>0</v>
      </c>
      <c r="G43" s="84">
        <f t="shared" si="19"/>
        <v>0</v>
      </c>
      <c r="H43" s="84">
        <f t="shared" si="20"/>
        <v>0</v>
      </c>
      <c r="I43" s="70">
        <f t="shared" si="105"/>
        <v>108446.09524664456</v>
      </c>
      <c r="J43" s="84"/>
      <c r="K43" s="84"/>
      <c r="L43" s="84">
        <f t="shared" si="21"/>
        <v>0</v>
      </c>
      <c r="M43" s="84">
        <f t="shared" si="22"/>
        <v>0</v>
      </c>
      <c r="N43" s="84">
        <f t="shared" si="23"/>
        <v>218020.44524336283</v>
      </c>
      <c r="O43" s="84">
        <f t="shared" si="24"/>
        <v>0</v>
      </c>
      <c r="P43" s="84">
        <f t="shared" si="25"/>
        <v>0</v>
      </c>
      <c r="Q43" s="84">
        <f t="shared" si="26"/>
        <v>0</v>
      </c>
      <c r="R43" s="84">
        <f t="shared" si="27"/>
        <v>77999.632282663457</v>
      </c>
      <c r="S43" s="84">
        <f t="shared" si="28"/>
        <v>0</v>
      </c>
      <c r="T43" s="84">
        <f t="shared" si="29"/>
        <v>0</v>
      </c>
      <c r="U43" s="84">
        <f t="shared" si="30"/>
        <v>0</v>
      </c>
      <c r="V43" s="84">
        <f t="shared" si="31"/>
        <v>0</v>
      </c>
      <c r="W43" s="84">
        <f t="shared" si="32"/>
        <v>0</v>
      </c>
      <c r="X43" s="84">
        <f t="shared" si="33"/>
        <v>0</v>
      </c>
      <c r="Y43" s="84">
        <f t="shared" si="34"/>
        <v>0</v>
      </c>
      <c r="Z43" s="84">
        <f t="shared" si="35"/>
        <v>0</v>
      </c>
      <c r="AA43" s="84">
        <f t="shared" si="36"/>
        <v>0</v>
      </c>
      <c r="AB43" s="84">
        <f t="shared" si="37"/>
        <v>0</v>
      </c>
      <c r="AC43" s="84">
        <f t="shared" si="38"/>
        <v>0</v>
      </c>
      <c r="AD43" s="84">
        <f t="shared" si="39"/>
        <v>0</v>
      </c>
      <c r="AE43" s="84">
        <f t="shared" si="40"/>
        <v>178845.25818941215</v>
      </c>
      <c r="AF43" s="84">
        <f t="shared" si="41"/>
        <v>0</v>
      </c>
      <c r="AG43" s="84">
        <f t="shared" si="42"/>
        <v>95529.37485125415</v>
      </c>
      <c r="AH43" s="84">
        <f t="shared" si="43"/>
        <v>1566.1444988262733</v>
      </c>
      <c r="AI43" s="84">
        <f t="shared" si="44"/>
        <v>0</v>
      </c>
      <c r="AJ43" s="84">
        <f t="shared" si="45"/>
        <v>0</v>
      </c>
      <c r="AK43" s="84">
        <f t="shared" si="46"/>
        <v>770750.73888958257</v>
      </c>
      <c r="AL43" s="84">
        <f t="shared" si="47"/>
        <v>0</v>
      </c>
      <c r="AM43" s="70">
        <f t="shared" si="106"/>
        <v>1342711.5939551014</v>
      </c>
      <c r="AN43" s="84"/>
      <c r="AO43" s="84"/>
      <c r="AP43" s="84">
        <f t="shared" si="48"/>
        <v>37880.799117071409</v>
      </c>
      <c r="AQ43" s="84">
        <f t="shared" si="49"/>
        <v>31003</v>
      </c>
      <c r="AR43" s="84">
        <f t="shared" si="50"/>
        <v>175993.3986756847</v>
      </c>
      <c r="AS43" s="84">
        <f t="shared" si="51"/>
        <v>0</v>
      </c>
      <c r="AT43" s="84">
        <f t="shared" si="52"/>
        <v>0</v>
      </c>
      <c r="AU43" s="84">
        <f t="shared" si="53"/>
        <v>0</v>
      </c>
      <c r="AV43" s="84">
        <f t="shared" si="54"/>
        <v>0</v>
      </c>
      <c r="AW43" s="84">
        <f t="shared" si="55"/>
        <v>45525</v>
      </c>
      <c r="AX43" s="84">
        <f t="shared" si="56"/>
        <v>0</v>
      </c>
      <c r="AY43" s="84">
        <f t="shared" si="57"/>
        <v>0</v>
      </c>
      <c r="AZ43" s="84">
        <f t="shared" si="58"/>
        <v>0</v>
      </c>
      <c r="BA43" s="84">
        <f t="shared" si="59"/>
        <v>0</v>
      </c>
      <c r="BB43" s="84">
        <f t="shared" si="60"/>
        <v>637684.7689134269</v>
      </c>
      <c r="BC43" s="84">
        <f t="shared" si="61"/>
        <v>0</v>
      </c>
      <c r="BD43" s="84">
        <f t="shared" si="62"/>
        <v>0</v>
      </c>
      <c r="BE43" s="84">
        <f t="shared" si="63"/>
        <v>276821.93059288611</v>
      </c>
      <c r="BF43" s="84">
        <f t="shared" si="64"/>
        <v>29518.300281018768</v>
      </c>
      <c r="BG43" s="84">
        <f t="shared" si="65"/>
        <v>0</v>
      </c>
      <c r="BH43" s="84">
        <f t="shared" si="66"/>
        <v>114354.05969419825</v>
      </c>
      <c r="BI43" s="84">
        <f t="shared" si="67"/>
        <v>0</v>
      </c>
      <c r="BJ43" s="84">
        <f t="shared" si="68"/>
        <v>0</v>
      </c>
      <c r="BK43" s="84">
        <f t="shared" si="69"/>
        <v>0</v>
      </c>
      <c r="BL43" s="84">
        <f t="shared" si="70"/>
        <v>80795.677018136368</v>
      </c>
      <c r="BM43" s="84">
        <f t="shared" si="71"/>
        <v>0</v>
      </c>
      <c r="BN43" s="84">
        <f t="shared" si="72"/>
        <v>0</v>
      </c>
      <c r="BO43" s="84">
        <f t="shared" si="73"/>
        <v>0</v>
      </c>
      <c r="BP43" s="84">
        <f t="shared" si="74"/>
        <v>376516.86346606811</v>
      </c>
      <c r="BQ43" s="84">
        <f t="shared" si="75"/>
        <v>0</v>
      </c>
      <c r="BR43" s="84">
        <f t="shared" si="76"/>
        <v>0</v>
      </c>
      <c r="BS43" s="84">
        <f t="shared" si="77"/>
        <v>0</v>
      </c>
      <c r="BT43" s="70">
        <f t="shared" si="107"/>
        <v>1806093.7977584908</v>
      </c>
      <c r="BU43" s="84"/>
      <c r="BV43" s="84"/>
      <c r="BW43" s="84">
        <f t="shared" si="78"/>
        <v>0</v>
      </c>
      <c r="BX43" s="84">
        <f t="shared" si="79"/>
        <v>0</v>
      </c>
      <c r="BY43" s="84">
        <f t="shared" si="80"/>
        <v>0</v>
      </c>
      <c r="BZ43" s="84">
        <f t="shared" si="81"/>
        <v>0</v>
      </c>
      <c r="CA43" s="84">
        <f t="shared" si="82"/>
        <v>0</v>
      </c>
      <c r="CB43" s="84">
        <f t="shared" si="83"/>
        <v>0</v>
      </c>
      <c r="CC43" s="84">
        <f t="shared" si="84"/>
        <v>0</v>
      </c>
      <c r="CD43" s="84">
        <f t="shared" si="85"/>
        <v>3321.1535948565047</v>
      </c>
      <c r="CE43" s="84">
        <f t="shared" si="86"/>
        <v>0</v>
      </c>
      <c r="CF43" s="84">
        <f t="shared" si="87"/>
        <v>0</v>
      </c>
      <c r="CG43" s="84">
        <f t="shared" si="88"/>
        <v>0</v>
      </c>
      <c r="CH43" s="70">
        <f t="shared" si="108"/>
        <v>3321.1535948565047</v>
      </c>
      <c r="CI43" s="84"/>
      <c r="CJ43" s="84"/>
      <c r="CK43" s="84">
        <f t="shared" si="89"/>
        <v>0</v>
      </c>
      <c r="CL43" s="84">
        <f t="shared" si="90"/>
        <v>587.52672960747998</v>
      </c>
      <c r="CM43" s="84">
        <f t="shared" si="91"/>
        <v>0</v>
      </c>
      <c r="CN43" s="84">
        <f t="shared" si="92"/>
        <v>1645</v>
      </c>
      <c r="CO43" s="84">
        <f t="shared" si="93"/>
        <v>0</v>
      </c>
      <c r="CP43" s="84">
        <f t="shared" si="94"/>
        <v>11445.473489495995</v>
      </c>
      <c r="CQ43" s="84">
        <f t="shared" si="95"/>
        <v>65.441101644848288</v>
      </c>
      <c r="CR43" s="70">
        <f t="shared" si="109"/>
        <v>13743.441320748323</v>
      </c>
      <c r="CS43" s="84"/>
      <c r="CT43" s="84"/>
      <c r="CU43" s="84">
        <f t="shared" si="96"/>
        <v>0</v>
      </c>
      <c r="CV43" s="84">
        <f t="shared" si="97"/>
        <v>431.83589745978003</v>
      </c>
      <c r="CW43" s="84">
        <f t="shared" si="98"/>
        <v>0</v>
      </c>
      <c r="CX43" s="84">
        <f t="shared" si="99"/>
        <v>0</v>
      </c>
      <c r="CY43" s="84">
        <f t="shared" si="100"/>
        <v>0</v>
      </c>
      <c r="CZ43" s="84">
        <f t="shared" si="101"/>
        <v>310.67386745584315</v>
      </c>
      <c r="DA43" s="84">
        <f t="shared" si="102"/>
        <v>0</v>
      </c>
      <c r="DB43" s="84">
        <f t="shared" si="103"/>
        <v>16709.355170423274</v>
      </c>
      <c r="DC43" s="70">
        <f t="shared" si="110"/>
        <v>17451.864935338897</v>
      </c>
      <c r="DN43" s="418"/>
      <c r="DO43" s="70">
        <f t="shared" si="104"/>
        <v>34471.893973218015</v>
      </c>
    </row>
    <row r="44" spans="1:135" x14ac:dyDescent="0.3">
      <c r="A44" s="399" t="s">
        <v>297</v>
      </c>
      <c r="B44" s="84"/>
      <c r="C44" s="84">
        <f t="shared" si="15"/>
        <v>0</v>
      </c>
      <c r="D44" s="84">
        <f t="shared" si="16"/>
        <v>0</v>
      </c>
      <c r="E44" s="84">
        <f t="shared" si="17"/>
        <v>3583.2158788469469</v>
      </c>
      <c r="F44" s="84">
        <f t="shared" si="18"/>
        <v>5109.9648406581373</v>
      </c>
      <c r="G44" s="84">
        <f t="shared" si="19"/>
        <v>84.554759983864457</v>
      </c>
      <c r="H44" s="84">
        <f t="shared" si="20"/>
        <v>65.783626281567322</v>
      </c>
      <c r="I44" s="70">
        <f t="shared" si="105"/>
        <v>8843.519105770516</v>
      </c>
      <c r="J44" s="84"/>
      <c r="K44" s="84"/>
      <c r="L44" s="84">
        <f t="shared" si="21"/>
        <v>2557</v>
      </c>
      <c r="M44" s="84">
        <f t="shared" si="22"/>
        <v>0</v>
      </c>
      <c r="N44" s="84">
        <f t="shared" si="23"/>
        <v>0</v>
      </c>
      <c r="O44" s="84">
        <f t="shared" si="24"/>
        <v>7173.9999999999991</v>
      </c>
      <c r="P44" s="84">
        <f t="shared" si="25"/>
        <v>38597.871460478775</v>
      </c>
      <c r="Q44" s="84">
        <f t="shared" si="26"/>
        <v>108810.1311606376</v>
      </c>
      <c r="R44" s="84">
        <f t="shared" si="27"/>
        <v>138427.90237088394</v>
      </c>
      <c r="S44" s="84">
        <f t="shared" si="28"/>
        <v>573.45598117038958</v>
      </c>
      <c r="T44" s="84">
        <f t="shared" si="29"/>
        <v>1770.9999999999998</v>
      </c>
      <c r="U44" s="84">
        <f t="shared" si="30"/>
        <v>0</v>
      </c>
      <c r="V44" s="84">
        <f t="shared" si="31"/>
        <v>0</v>
      </c>
      <c r="W44" s="84">
        <f t="shared" si="32"/>
        <v>12986.489963991538</v>
      </c>
      <c r="X44" s="84">
        <f t="shared" si="33"/>
        <v>674.42281700879096</v>
      </c>
      <c r="Y44" s="84">
        <f t="shared" si="34"/>
        <v>6542.7614302741367</v>
      </c>
      <c r="Z44" s="84">
        <f t="shared" si="35"/>
        <v>7167.5719487235719</v>
      </c>
      <c r="AA44" s="84">
        <f t="shared" si="36"/>
        <v>37023.599609374229</v>
      </c>
      <c r="AB44" s="84">
        <f t="shared" si="37"/>
        <v>3907.5192294024259</v>
      </c>
      <c r="AC44" s="84">
        <f t="shared" si="38"/>
        <v>13807.197302460259</v>
      </c>
      <c r="AD44" s="84">
        <f t="shared" si="39"/>
        <v>155</v>
      </c>
      <c r="AE44" s="84">
        <f t="shared" si="40"/>
        <v>0</v>
      </c>
      <c r="AF44" s="84">
        <f t="shared" si="41"/>
        <v>10289.905429249493</v>
      </c>
      <c r="AG44" s="84">
        <f t="shared" si="42"/>
        <v>0</v>
      </c>
      <c r="AH44" s="84">
        <f t="shared" si="43"/>
        <v>156.61444988262733</v>
      </c>
      <c r="AI44" s="84">
        <f t="shared" si="44"/>
        <v>29.791437731632342</v>
      </c>
      <c r="AJ44" s="84">
        <f t="shared" si="45"/>
        <v>8754</v>
      </c>
      <c r="AK44" s="84">
        <f t="shared" si="46"/>
        <v>9560.0207991381158</v>
      </c>
      <c r="AL44" s="84">
        <f t="shared" si="47"/>
        <v>37.481498624110216</v>
      </c>
      <c r="AM44" s="70">
        <f t="shared" si="106"/>
        <v>409003.73688903172</v>
      </c>
      <c r="AN44" s="84"/>
      <c r="AO44" s="84"/>
      <c r="AP44" s="84">
        <f t="shared" si="48"/>
        <v>120993.91362829617</v>
      </c>
      <c r="AQ44" s="84">
        <f t="shared" si="49"/>
        <v>39909</v>
      </c>
      <c r="AR44" s="84">
        <f t="shared" si="50"/>
        <v>1543705.3800969049</v>
      </c>
      <c r="AS44" s="84">
        <f t="shared" si="51"/>
        <v>0</v>
      </c>
      <c r="AT44" s="84">
        <f t="shared" si="52"/>
        <v>141376.41782209589</v>
      </c>
      <c r="AU44" s="84">
        <f t="shared" si="53"/>
        <v>0</v>
      </c>
      <c r="AV44" s="84">
        <f t="shared" si="54"/>
        <v>8349.3995567554775</v>
      </c>
      <c r="AW44" s="84">
        <f t="shared" si="55"/>
        <v>3956</v>
      </c>
      <c r="AX44" s="84">
        <f t="shared" si="56"/>
        <v>0</v>
      </c>
      <c r="AY44" s="84">
        <f t="shared" si="57"/>
        <v>44198</v>
      </c>
      <c r="AZ44" s="84">
        <f t="shared" si="58"/>
        <v>17150.630165973846</v>
      </c>
      <c r="BA44" s="84">
        <f t="shared" si="59"/>
        <v>2010</v>
      </c>
      <c r="BB44" s="84">
        <f t="shared" si="60"/>
        <v>60169.373469254708</v>
      </c>
      <c r="BC44" s="84">
        <f t="shared" si="61"/>
        <v>10692.507072167407</v>
      </c>
      <c r="BD44" s="84">
        <f t="shared" si="62"/>
        <v>27315.152242306667</v>
      </c>
      <c r="BE44" s="84">
        <f t="shared" si="63"/>
        <v>219487.59204654585</v>
      </c>
      <c r="BF44" s="84">
        <f t="shared" si="64"/>
        <v>350245.92378104897</v>
      </c>
      <c r="BG44" s="84">
        <f t="shared" si="65"/>
        <v>1407.5343314466559</v>
      </c>
      <c r="BH44" s="84">
        <f t="shared" si="66"/>
        <v>20802.608030045885</v>
      </c>
      <c r="BI44" s="84">
        <f t="shared" si="67"/>
        <v>14430.670807453416</v>
      </c>
      <c r="BJ44" s="84">
        <f t="shared" si="68"/>
        <v>8903</v>
      </c>
      <c r="BK44" s="84">
        <f t="shared" si="69"/>
        <v>21397.777887063959</v>
      </c>
      <c r="BL44" s="84">
        <f t="shared" si="70"/>
        <v>22337.745582448213</v>
      </c>
      <c r="BM44" s="84">
        <f t="shared" si="71"/>
        <v>3128.1544217413993</v>
      </c>
      <c r="BN44" s="84">
        <f t="shared" si="72"/>
        <v>8.2381354418912558</v>
      </c>
      <c r="BO44" s="84">
        <f t="shared" si="73"/>
        <v>20965.08876980214</v>
      </c>
      <c r="BP44" s="84">
        <f t="shared" si="74"/>
        <v>666417.45414624701</v>
      </c>
      <c r="BQ44" s="84">
        <f t="shared" si="75"/>
        <v>0</v>
      </c>
      <c r="BR44" s="84">
        <f t="shared" si="76"/>
        <v>6754.9434992467204</v>
      </c>
      <c r="BS44" s="84">
        <f t="shared" si="77"/>
        <v>24329.72737237965</v>
      </c>
      <c r="BT44" s="70">
        <f t="shared" si="107"/>
        <v>3400442.2328646667</v>
      </c>
      <c r="BU44" s="84"/>
      <c r="BV44" s="84"/>
      <c r="BW44" s="84">
        <f t="shared" si="78"/>
        <v>0</v>
      </c>
      <c r="BX44" s="84">
        <f t="shared" si="79"/>
        <v>0</v>
      </c>
      <c r="BY44" s="84">
        <f t="shared" si="80"/>
        <v>2723</v>
      </c>
      <c r="BZ44" s="84">
        <f t="shared" si="81"/>
        <v>1158</v>
      </c>
      <c r="CA44" s="84">
        <f t="shared" si="82"/>
        <v>11074</v>
      </c>
      <c r="CB44" s="84">
        <f t="shared" si="83"/>
        <v>82001.673118269668</v>
      </c>
      <c r="CC44" s="84">
        <f t="shared" si="84"/>
        <v>5496.0607176124295</v>
      </c>
      <c r="CD44" s="84">
        <f t="shared" si="85"/>
        <v>31508.434777323018</v>
      </c>
      <c r="CE44" s="84">
        <f t="shared" si="86"/>
        <v>30292</v>
      </c>
      <c r="CF44" s="84">
        <f t="shared" si="87"/>
        <v>19.122742084417617</v>
      </c>
      <c r="CG44" s="84">
        <f t="shared" si="88"/>
        <v>3659.4200992108649</v>
      </c>
      <c r="CH44" s="70">
        <f t="shared" si="108"/>
        <v>167931.71145450039</v>
      </c>
      <c r="CI44" s="84"/>
      <c r="CJ44" s="84"/>
      <c r="CK44" s="84">
        <f t="shared" si="89"/>
        <v>3374.3139916794394</v>
      </c>
      <c r="CL44" s="84">
        <f t="shared" si="90"/>
        <v>9843.2327456664952</v>
      </c>
      <c r="CM44" s="84">
        <f t="shared" si="91"/>
        <v>5297</v>
      </c>
      <c r="CN44" s="84">
        <f t="shared" si="92"/>
        <v>884</v>
      </c>
      <c r="CO44" s="84">
        <f t="shared" si="93"/>
        <v>9145.6808474913269</v>
      </c>
      <c r="CP44" s="84">
        <f t="shared" si="94"/>
        <v>406237.47002480878</v>
      </c>
      <c r="CQ44" s="84">
        <f t="shared" si="95"/>
        <v>297459.55293112859</v>
      </c>
      <c r="CR44" s="70">
        <f t="shared" si="109"/>
        <v>732241.25054077455</v>
      </c>
      <c r="CS44" s="84"/>
      <c r="CT44" s="84"/>
      <c r="CU44" s="84">
        <f t="shared" si="96"/>
        <v>0</v>
      </c>
      <c r="CV44" s="84">
        <f t="shared" si="97"/>
        <v>20901.43514393959</v>
      </c>
      <c r="CW44" s="84">
        <f t="shared" si="98"/>
        <v>266035.31726179278</v>
      </c>
      <c r="CX44" s="84">
        <f t="shared" si="99"/>
        <v>73796.346920542652</v>
      </c>
      <c r="CY44" s="84">
        <f t="shared" si="100"/>
        <v>5033.6130828732712</v>
      </c>
      <c r="CZ44" s="84">
        <f t="shared" si="101"/>
        <v>306206.95159687725</v>
      </c>
      <c r="DA44" s="84">
        <f t="shared" si="102"/>
        <v>447244.91892667679</v>
      </c>
      <c r="DB44" s="84">
        <f t="shared" si="103"/>
        <v>5569.4459733390604</v>
      </c>
      <c r="DC44" s="70">
        <f t="shared" si="110"/>
        <v>1124788.0289060413</v>
      </c>
      <c r="DN44" s="418"/>
      <c r="DO44" s="70">
        <f t="shared" si="104"/>
        <v>1888842.9584858078</v>
      </c>
    </row>
    <row r="45" spans="1:135" x14ac:dyDescent="0.3">
      <c r="A45" s="399" t="s">
        <v>298</v>
      </c>
      <c r="B45" s="84"/>
      <c r="C45" s="84">
        <f t="shared" si="15"/>
        <v>0</v>
      </c>
      <c r="D45" s="84">
        <f t="shared" si="16"/>
        <v>0</v>
      </c>
      <c r="E45" s="84">
        <f t="shared" si="17"/>
        <v>222714.67817733786</v>
      </c>
      <c r="F45" s="84">
        <f t="shared" si="18"/>
        <v>0</v>
      </c>
      <c r="G45" s="84">
        <f t="shared" si="19"/>
        <v>0</v>
      </c>
      <c r="H45" s="84">
        <f t="shared" si="20"/>
        <v>0</v>
      </c>
      <c r="I45" s="70">
        <f t="shared" si="105"/>
        <v>222714.67817733786</v>
      </c>
      <c r="J45" s="84"/>
      <c r="K45" s="84"/>
      <c r="L45" s="84">
        <f t="shared" si="21"/>
        <v>0</v>
      </c>
      <c r="M45" s="84">
        <f t="shared" si="22"/>
        <v>0</v>
      </c>
      <c r="N45" s="84">
        <f t="shared" si="23"/>
        <v>0</v>
      </c>
      <c r="O45" s="84">
        <f t="shared" si="24"/>
        <v>0</v>
      </c>
      <c r="P45" s="84">
        <f t="shared" si="25"/>
        <v>0</v>
      </c>
      <c r="Q45" s="84">
        <f t="shared" si="26"/>
        <v>22976.232564910089</v>
      </c>
      <c r="R45" s="84">
        <f t="shared" si="27"/>
        <v>0</v>
      </c>
      <c r="S45" s="84">
        <f t="shared" si="28"/>
        <v>0</v>
      </c>
      <c r="T45" s="84">
        <f t="shared" si="29"/>
        <v>0</v>
      </c>
      <c r="U45" s="84">
        <f t="shared" si="30"/>
        <v>0</v>
      </c>
      <c r="V45" s="84">
        <f t="shared" si="31"/>
        <v>1556.1124853981999</v>
      </c>
      <c r="W45" s="84">
        <f t="shared" si="32"/>
        <v>0</v>
      </c>
      <c r="X45" s="84">
        <f t="shared" si="33"/>
        <v>0</v>
      </c>
      <c r="Y45" s="84">
        <f t="shared" si="34"/>
        <v>0</v>
      </c>
      <c r="Z45" s="84">
        <f t="shared" si="35"/>
        <v>0</v>
      </c>
      <c r="AA45" s="84">
        <f t="shared" si="36"/>
        <v>0</v>
      </c>
      <c r="AB45" s="84">
        <f t="shared" si="37"/>
        <v>0</v>
      </c>
      <c r="AC45" s="84">
        <f t="shared" si="38"/>
        <v>0</v>
      </c>
      <c r="AD45" s="84">
        <f t="shared" si="39"/>
        <v>0</v>
      </c>
      <c r="AE45" s="84">
        <f t="shared" si="40"/>
        <v>0</v>
      </c>
      <c r="AF45" s="84">
        <f t="shared" si="41"/>
        <v>0</v>
      </c>
      <c r="AG45" s="84">
        <f t="shared" si="42"/>
        <v>205447.48482432886</v>
      </c>
      <c r="AH45" s="84">
        <f t="shared" si="43"/>
        <v>0</v>
      </c>
      <c r="AI45" s="84">
        <f t="shared" si="44"/>
        <v>0</v>
      </c>
      <c r="AJ45" s="84">
        <f t="shared" si="45"/>
        <v>0</v>
      </c>
      <c r="AK45" s="84">
        <f t="shared" si="46"/>
        <v>0</v>
      </c>
      <c r="AL45" s="84">
        <f t="shared" si="47"/>
        <v>0</v>
      </c>
      <c r="AM45" s="70">
        <f t="shared" si="106"/>
        <v>229979.82987463716</v>
      </c>
      <c r="AN45" s="84"/>
      <c r="AO45" s="84"/>
      <c r="AP45" s="84">
        <f t="shared" si="48"/>
        <v>0</v>
      </c>
      <c r="AQ45" s="84">
        <f t="shared" si="49"/>
        <v>3588</v>
      </c>
      <c r="AR45" s="84">
        <f t="shared" si="50"/>
        <v>2922762.8198948163</v>
      </c>
      <c r="AS45" s="84">
        <f t="shared" si="51"/>
        <v>1133.4122736095592</v>
      </c>
      <c r="AT45" s="84">
        <f t="shared" si="52"/>
        <v>0</v>
      </c>
      <c r="AU45" s="84">
        <f t="shared" si="53"/>
        <v>0</v>
      </c>
      <c r="AV45" s="84">
        <f t="shared" si="54"/>
        <v>0</v>
      </c>
      <c r="AW45" s="84">
        <f t="shared" si="55"/>
        <v>22796</v>
      </c>
      <c r="AX45" s="84">
        <f t="shared" si="56"/>
        <v>0</v>
      </c>
      <c r="AY45" s="84">
        <f t="shared" si="57"/>
        <v>0</v>
      </c>
      <c r="AZ45" s="84">
        <f t="shared" si="58"/>
        <v>86073.993715746532</v>
      </c>
      <c r="BA45" s="84">
        <f t="shared" si="59"/>
        <v>30167.000000000004</v>
      </c>
      <c r="BB45" s="84">
        <f t="shared" si="60"/>
        <v>0</v>
      </c>
      <c r="BC45" s="84">
        <f t="shared" si="61"/>
        <v>247405.15400780994</v>
      </c>
      <c r="BD45" s="84">
        <f t="shared" si="62"/>
        <v>54936.104256546059</v>
      </c>
      <c r="BE45" s="84">
        <f t="shared" si="63"/>
        <v>163004.95281095451</v>
      </c>
      <c r="BF45" s="84">
        <f t="shared" si="64"/>
        <v>1976.5900111417227</v>
      </c>
      <c r="BG45" s="84">
        <f t="shared" si="65"/>
        <v>0</v>
      </c>
      <c r="BH45" s="84">
        <f t="shared" si="66"/>
        <v>0</v>
      </c>
      <c r="BI45" s="84">
        <f t="shared" si="67"/>
        <v>0</v>
      </c>
      <c r="BJ45" s="84">
        <f t="shared" si="68"/>
        <v>0</v>
      </c>
      <c r="BK45" s="84">
        <f t="shared" si="69"/>
        <v>29719.341516323315</v>
      </c>
      <c r="BL45" s="84">
        <f t="shared" si="70"/>
        <v>0</v>
      </c>
      <c r="BM45" s="84">
        <f t="shared" si="71"/>
        <v>0</v>
      </c>
      <c r="BN45" s="84">
        <f t="shared" si="72"/>
        <v>0</v>
      </c>
      <c r="BO45" s="84">
        <f t="shared" si="73"/>
        <v>0</v>
      </c>
      <c r="BP45" s="84">
        <f t="shared" si="74"/>
        <v>102806.33262087777</v>
      </c>
      <c r="BQ45" s="84">
        <f t="shared" si="75"/>
        <v>165542.73904650373</v>
      </c>
      <c r="BR45" s="84">
        <f t="shared" si="76"/>
        <v>0</v>
      </c>
      <c r="BS45" s="84">
        <f t="shared" si="77"/>
        <v>0</v>
      </c>
      <c r="BT45" s="70">
        <f t="shared" si="107"/>
        <v>3831912.4401543294</v>
      </c>
      <c r="BU45" s="84"/>
      <c r="BV45" s="84"/>
      <c r="BW45" s="84">
        <f t="shared" si="78"/>
        <v>0</v>
      </c>
      <c r="BX45" s="84">
        <f t="shared" si="79"/>
        <v>16665.089456662354</v>
      </c>
      <c r="BY45" s="84">
        <f t="shared" si="80"/>
        <v>0</v>
      </c>
      <c r="BZ45" s="84">
        <f t="shared" si="81"/>
        <v>0</v>
      </c>
      <c r="CA45" s="84">
        <f t="shared" si="82"/>
        <v>930</v>
      </c>
      <c r="CB45" s="84">
        <f t="shared" si="83"/>
        <v>8460.5397339864739</v>
      </c>
      <c r="CC45" s="84">
        <f t="shared" si="84"/>
        <v>0</v>
      </c>
      <c r="CD45" s="84">
        <f t="shared" si="85"/>
        <v>1518629.3745284972</v>
      </c>
      <c r="CE45" s="84">
        <f t="shared" si="86"/>
        <v>27317</v>
      </c>
      <c r="CF45" s="84">
        <f t="shared" si="87"/>
        <v>0</v>
      </c>
      <c r="CG45" s="84">
        <f t="shared" si="88"/>
        <v>0</v>
      </c>
      <c r="CH45" s="70">
        <f t="shared" si="108"/>
        <v>1572002.0037191461</v>
      </c>
      <c r="CI45" s="84"/>
      <c r="CJ45" s="84"/>
      <c r="CK45" s="84">
        <f t="shared" si="89"/>
        <v>0</v>
      </c>
      <c r="CL45" s="84">
        <f t="shared" si="90"/>
        <v>0</v>
      </c>
      <c r="CM45" s="84">
        <f t="shared" si="91"/>
        <v>0</v>
      </c>
      <c r="CN45" s="84">
        <f t="shared" si="92"/>
        <v>0</v>
      </c>
      <c r="CO45" s="84">
        <f t="shared" si="93"/>
        <v>128.52354607029221</v>
      </c>
      <c r="CP45" s="84">
        <f t="shared" si="94"/>
        <v>677008.54566130391</v>
      </c>
      <c r="CQ45" s="84">
        <f t="shared" si="95"/>
        <v>0</v>
      </c>
      <c r="CR45" s="70">
        <f t="shared" si="109"/>
        <v>677137.06920737424</v>
      </c>
      <c r="CS45" s="84"/>
      <c r="CT45" s="84"/>
      <c r="CU45" s="84">
        <f t="shared" si="96"/>
        <v>0</v>
      </c>
      <c r="CV45" s="84">
        <f t="shared" si="97"/>
        <v>0</v>
      </c>
      <c r="CW45" s="84">
        <f t="shared" si="98"/>
        <v>0</v>
      </c>
      <c r="CX45" s="84">
        <f t="shared" si="99"/>
        <v>7868.7840935836612</v>
      </c>
      <c r="CY45" s="84">
        <f t="shared" si="100"/>
        <v>0</v>
      </c>
      <c r="CZ45" s="84">
        <f t="shared" si="101"/>
        <v>19191.290753511788</v>
      </c>
      <c r="DA45" s="84">
        <f t="shared" si="102"/>
        <v>0</v>
      </c>
      <c r="DB45" s="84">
        <f t="shared" si="103"/>
        <v>0</v>
      </c>
      <c r="DC45" s="70">
        <f t="shared" si="110"/>
        <v>27060.07484709545</v>
      </c>
      <c r="DN45" s="418"/>
      <c r="DO45" s="70">
        <f t="shared" si="104"/>
        <v>46251.365600607242</v>
      </c>
    </row>
    <row r="46" spans="1:135" x14ac:dyDescent="0.3">
      <c r="A46" s="399" t="s">
        <v>65</v>
      </c>
      <c r="B46" s="84"/>
      <c r="C46" s="84">
        <f t="shared" si="15"/>
        <v>0</v>
      </c>
      <c r="D46" s="84">
        <f t="shared" si="16"/>
        <v>0</v>
      </c>
      <c r="E46" s="84">
        <f t="shared" si="17"/>
        <v>20631.58935451986</v>
      </c>
      <c r="F46" s="84">
        <f t="shared" si="18"/>
        <v>0</v>
      </c>
      <c r="G46" s="84">
        <f t="shared" si="19"/>
        <v>0</v>
      </c>
      <c r="H46" s="84">
        <f t="shared" si="20"/>
        <v>0</v>
      </c>
      <c r="I46" s="70">
        <f t="shared" si="105"/>
        <v>20631.58935451986</v>
      </c>
      <c r="J46" s="84"/>
      <c r="K46" s="84"/>
      <c r="L46" s="84">
        <f t="shared" si="21"/>
        <v>0</v>
      </c>
      <c r="M46" s="84">
        <f t="shared" si="22"/>
        <v>0</v>
      </c>
      <c r="N46" s="84">
        <f t="shared" si="23"/>
        <v>0</v>
      </c>
      <c r="O46" s="84">
        <f t="shared" si="24"/>
        <v>0</v>
      </c>
      <c r="P46" s="84">
        <f t="shared" si="25"/>
        <v>0</v>
      </c>
      <c r="Q46" s="84">
        <f t="shared" si="26"/>
        <v>0</v>
      </c>
      <c r="R46" s="84">
        <f t="shared" si="27"/>
        <v>18100.620091865952</v>
      </c>
      <c r="S46" s="84">
        <f t="shared" si="28"/>
        <v>0</v>
      </c>
      <c r="T46" s="84">
        <f t="shared" si="29"/>
        <v>0</v>
      </c>
      <c r="U46" s="84">
        <f t="shared" si="30"/>
        <v>0</v>
      </c>
      <c r="V46" s="84">
        <f t="shared" si="31"/>
        <v>0</v>
      </c>
      <c r="W46" s="84">
        <f t="shared" si="32"/>
        <v>0</v>
      </c>
      <c r="X46" s="84">
        <f t="shared" si="33"/>
        <v>0</v>
      </c>
      <c r="Y46" s="84">
        <f t="shared" si="34"/>
        <v>0</v>
      </c>
      <c r="Z46" s="84">
        <f t="shared" si="35"/>
        <v>0</v>
      </c>
      <c r="AA46" s="84">
        <f t="shared" si="36"/>
        <v>0</v>
      </c>
      <c r="AB46" s="84">
        <f t="shared" si="37"/>
        <v>0</v>
      </c>
      <c r="AC46" s="84">
        <f t="shared" si="38"/>
        <v>0</v>
      </c>
      <c r="AD46" s="84">
        <f t="shared" si="39"/>
        <v>0</v>
      </c>
      <c r="AE46" s="84">
        <f t="shared" si="40"/>
        <v>0</v>
      </c>
      <c r="AF46" s="84">
        <f t="shared" si="41"/>
        <v>0</v>
      </c>
      <c r="AG46" s="84">
        <f t="shared" si="42"/>
        <v>0</v>
      </c>
      <c r="AH46" s="84">
        <f t="shared" si="43"/>
        <v>0</v>
      </c>
      <c r="AI46" s="84">
        <f t="shared" si="44"/>
        <v>0</v>
      </c>
      <c r="AJ46" s="84">
        <f t="shared" si="45"/>
        <v>0</v>
      </c>
      <c r="AK46" s="84">
        <f t="shared" si="46"/>
        <v>0</v>
      </c>
      <c r="AL46" s="84">
        <f t="shared" si="47"/>
        <v>0</v>
      </c>
      <c r="AM46" s="70">
        <f t="shared" si="106"/>
        <v>18100.620091865952</v>
      </c>
      <c r="AN46" s="84"/>
      <c r="AO46" s="84"/>
      <c r="AP46" s="84">
        <f t="shared" si="48"/>
        <v>0</v>
      </c>
      <c r="AQ46" s="84">
        <f t="shared" si="49"/>
        <v>0</v>
      </c>
      <c r="AR46" s="84">
        <f t="shared" si="50"/>
        <v>497529.95354969008</v>
      </c>
      <c r="AS46" s="84">
        <f t="shared" si="51"/>
        <v>0</v>
      </c>
      <c r="AT46" s="84">
        <f t="shared" si="52"/>
        <v>94390.37920059968</v>
      </c>
      <c r="AU46" s="84">
        <f t="shared" si="53"/>
        <v>0</v>
      </c>
      <c r="AV46" s="84">
        <f t="shared" si="54"/>
        <v>0</v>
      </c>
      <c r="AW46" s="84">
        <f t="shared" si="55"/>
        <v>0</v>
      </c>
      <c r="AX46" s="84">
        <f t="shared" si="56"/>
        <v>0</v>
      </c>
      <c r="AY46" s="84">
        <f t="shared" si="57"/>
        <v>0</v>
      </c>
      <c r="AZ46" s="84">
        <f t="shared" si="58"/>
        <v>0</v>
      </c>
      <c r="BA46" s="84">
        <f t="shared" si="59"/>
        <v>0</v>
      </c>
      <c r="BB46" s="84">
        <f t="shared" si="60"/>
        <v>0</v>
      </c>
      <c r="BC46" s="84">
        <f t="shared" si="61"/>
        <v>0</v>
      </c>
      <c r="BD46" s="84">
        <f t="shared" si="62"/>
        <v>0</v>
      </c>
      <c r="BE46" s="84">
        <f t="shared" si="63"/>
        <v>734.70764718452995</v>
      </c>
      <c r="BF46" s="84">
        <f t="shared" si="64"/>
        <v>0</v>
      </c>
      <c r="BG46" s="84">
        <f t="shared" si="65"/>
        <v>0</v>
      </c>
      <c r="BH46" s="84">
        <f t="shared" si="66"/>
        <v>0</v>
      </c>
      <c r="BI46" s="84">
        <f t="shared" si="67"/>
        <v>0</v>
      </c>
      <c r="BJ46" s="84">
        <f t="shared" si="68"/>
        <v>0</v>
      </c>
      <c r="BK46" s="84">
        <f t="shared" si="69"/>
        <v>29719.341516323315</v>
      </c>
      <c r="BL46" s="84">
        <f t="shared" si="70"/>
        <v>0</v>
      </c>
      <c r="BM46" s="84">
        <f t="shared" si="71"/>
        <v>0</v>
      </c>
      <c r="BN46" s="84">
        <f t="shared" si="72"/>
        <v>0</v>
      </c>
      <c r="BO46" s="84">
        <f t="shared" si="73"/>
        <v>0</v>
      </c>
      <c r="BP46" s="84">
        <f t="shared" si="74"/>
        <v>0</v>
      </c>
      <c r="BQ46" s="84">
        <f t="shared" si="75"/>
        <v>0</v>
      </c>
      <c r="BR46" s="84">
        <f t="shared" si="76"/>
        <v>0</v>
      </c>
      <c r="BS46" s="84">
        <f t="shared" si="77"/>
        <v>0</v>
      </c>
      <c r="BT46" s="70">
        <f t="shared" si="107"/>
        <v>622374.38191379746</v>
      </c>
      <c r="BU46" s="84"/>
      <c r="BV46" s="84"/>
      <c r="BW46" s="84">
        <f t="shared" si="78"/>
        <v>0</v>
      </c>
      <c r="BX46" s="84">
        <f t="shared" si="79"/>
        <v>0</v>
      </c>
      <c r="BY46" s="84">
        <f t="shared" si="80"/>
        <v>0</v>
      </c>
      <c r="BZ46" s="84">
        <f t="shared" si="81"/>
        <v>0</v>
      </c>
      <c r="CA46" s="84">
        <f t="shared" si="82"/>
        <v>0</v>
      </c>
      <c r="CB46" s="84">
        <f t="shared" si="83"/>
        <v>0</v>
      </c>
      <c r="CC46" s="84">
        <f t="shared" si="84"/>
        <v>0</v>
      </c>
      <c r="CD46" s="84">
        <f t="shared" si="85"/>
        <v>0</v>
      </c>
      <c r="CE46" s="84">
        <f t="shared" si="86"/>
        <v>12233</v>
      </c>
      <c r="CF46" s="84">
        <f t="shared" si="87"/>
        <v>0</v>
      </c>
      <c r="CG46" s="84">
        <f t="shared" si="88"/>
        <v>0</v>
      </c>
      <c r="CH46" s="70">
        <f t="shared" si="108"/>
        <v>12233</v>
      </c>
      <c r="CI46" s="84"/>
      <c r="CJ46" s="84"/>
      <c r="CK46" s="84">
        <f t="shared" si="89"/>
        <v>0</v>
      </c>
      <c r="CL46" s="84">
        <f t="shared" si="90"/>
        <v>36.720420600467499</v>
      </c>
      <c r="CM46" s="84">
        <f t="shared" si="91"/>
        <v>0</v>
      </c>
      <c r="CN46" s="84">
        <f t="shared" si="92"/>
        <v>0</v>
      </c>
      <c r="CO46" s="84">
        <f t="shared" si="93"/>
        <v>0</v>
      </c>
      <c r="CP46" s="84">
        <f t="shared" si="94"/>
        <v>308758.59712598508</v>
      </c>
      <c r="CQ46" s="84">
        <f t="shared" si="95"/>
        <v>0</v>
      </c>
      <c r="CR46" s="70">
        <f t="shared" si="109"/>
        <v>308795.31754658552</v>
      </c>
      <c r="CS46" s="84"/>
      <c r="CT46" s="84"/>
      <c r="CU46" s="84">
        <f t="shared" si="96"/>
        <v>0</v>
      </c>
      <c r="CV46" s="84">
        <f t="shared" si="97"/>
        <v>0</v>
      </c>
      <c r="CW46" s="84">
        <f t="shared" si="98"/>
        <v>0</v>
      </c>
      <c r="CX46" s="84">
        <f t="shared" si="99"/>
        <v>0</v>
      </c>
      <c r="CY46" s="84">
        <f t="shared" si="100"/>
        <v>0</v>
      </c>
      <c r="CZ46" s="84">
        <f t="shared" si="101"/>
        <v>0</v>
      </c>
      <c r="DA46" s="84">
        <f t="shared" si="102"/>
        <v>0</v>
      </c>
      <c r="DB46" s="84">
        <f t="shared" si="103"/>
        <v>0</v>
      </c>
      <c r="DC46" s="70">
        <f t="shared" si="110"/>
        <v>0</v>
      </c>
      <c r="DN46" s="418"/>
      <c r="DO46" s="70">
        <f t="shared" si="104"/>
        <v>0</v>
      </c>
    </row>
    <row r="47" spans="1:135" s="409" customFormat="1" x14ac:dyDescent="0.3">
      <c r="A47" s="85" t="s">
        <v>301</v>
      </c>
      <c r="B47" s="86">
        <f t="shared" ref="B47:H47" si="111">SUM(B38:B46)</f>
        <v>0</v>
      </c>
      <c r="C47" s="86">
        <f t="shared" si="111"/>
        <v>0</v>
      </c>
      <c r="D47" s="86">
        <f t="shared" si="111"/>
        <v>0</v>
      </c>
      <c r="E47" s="86">
        <f t="shared" si="111"/>
        <v>1931100.0000000002</v>
      </c>
      <c r="F47" s="86">
        <f t="shared" si="111"/>
        <v>2789074</v>
      </c>
      <c r="G47" s="86">
        <f t="shared" si="111"/>
        <v>167689</v>
      </c>
      <c r="H47" s="86">
        <f t="shared" si="111"/>
        <v>3289.3289765391551</v>
      </c>
      <c r="I47" s="87"/>
      <c r="J47" s="86"/>
      <c r="K47" s="86"/>
      <c r="L47" s="86">
        <f t="shared" ref="L47:AL47" si="112">SUM(L38:L46)</f>
        <v>373698.76957167021</v>
      </c>
      <c r="M47" s="86">
        <f t="shared" si="112"/>
        <v>721694</v>
      </c>
      <c r="N47" s="86">
        <f t="shared" si="112"/>
        <v>1740204</v>
      </c>
      <c r="O47" s="86">
        <f t="shared" si="112"/>
        <v>461783</v>
      </c>
      <c r="P47" s="86">
        <f t="shared" si="112"/>
        <v>4739448</v>
      </c>
      <c r="Q47" s="86">
        <f t="shared" si="112"/>
        <v>588392</v>
      </c>
      <c r="R47" s="86">
        <f t="shared" si="112"/>
        <v>602643.00000000012</v>
      </c>
      <c r="S47" s="86">
        <f t="shared" si="112"/>
        <v>2701226.9999999995</v>
      </c>
      <c r="T47" s="86">
        <f t="shared" si="112"/>
        <v>1771192</v>
      </c>
      <c r="U47" s="86">
        <f t="shared" si="112"/>
        <v>573552</v>
      </c>
      <c r="V47" s="86">
        <f t="shared" si="112"/>
        <v>1214018.0000000002</v>
      </c>
      <c r="W47" s="86">
        <f t="shared" si="112"/>
        <v>1298768</v>
      </c>
      <c r="X47" s="86">
        <f t="shared" si="112"/>
        <v>486522.99999999988</v>
      </c>
      <c r="Y47" s="86">
        <f t="shared" si="112"/>
        <v>435051</v>
      </c>
      <c r="Z47" s="86">
        <f t="shared" si="112"/>
        <v>716731</v>
      </c>
      <c r="AA47" s="86">
        <f t="shared" si="112"/>
        <v>2421649.9999999995</v>
      </c>
      <c r="AB47" s="86">
        <f t="shared" si="112"/>
        <v>2986416</v>
      </c>
      <c r="AC47" s="86">
        <f t="shared" si="112"/>
        <v>6117001</v>
      </c>
      <c r="AD47" s="86">
        <f t="shared" si="112"/>
        <v>2149900</v>
      </c>
      <c r="AE47" s="86">
        <f t="shared" si="112"/>
        <v>3576960</v>
      </c>
      <c r="AF47" s="86">
        <f t="shared" si="112"/>
        <v>1638247.9999999998</v>
      </c>
      <c r="AG47" s="86">
        <f t="shared" si="112"/>
        <v>2393840.0648000464</v>
      </c>
      <c r="AH47" s="86">
        <f t="shared" si="112"/>
        <v>1020766</v>
      </c>
      <c r="AI47" s="86">
        <f t="shared" si="112"/>
        <v>32193.372023417171</v>
      </c>
      <c r="AJ47" s="86">
        <f t="shared" si="112"/>
        <v>2977634</v>
      </c>
      <c r="AK47" s="86">
        <f t="shared" si="112"/>
        <v>9214087</v>
      </c>
      <c r="AL47" s="86">
        <f t="shared" si="112"/>
        <v>37496.097123780841</v>
      </c>
      <c r="AM47" s="87"/>
      <c r="AN47" s="86"/>
      <c r="AO47" s="86"/>
      <c r="AP47" s="86">
        <f t="shared" ref="AP47:BS47" si="113">SUM(AP38:AP46)</f>
        <v>1835915</v>
      </c>
      <c r="AQ47" s="86">
        <f t="shared" si="113"/>
        <v>3350520</v>
      </c>
      <c r="AR47" s="86">
        <f t="shared" si="113"/>
        <v>23175364.450000003</v>
      </c>
      <c r="AS47" s="86">
        <f t="shared" si="113"/>
        <v>618158</v>
      </c>
      <c r="AT47" s="86">
        <f t="shared" si="113"/>
        <v>935944</v>
      </c>
      <c r="AU47" s="86">
        <f t="shared" si="113"/>
        <v>0</v>
      </c>
      <c r="AV47" s="86">
        <f t="shared" si="113"/>
        <v>4742139.9999999981</v>
      </c>
      <c r="AW47" s="86">
        <f t="shared" si="113"/>
        <v>690912</v>
      </c>
      <c r="AX47" s="86">
        <f t="shared" si="113"/>
        <v>354485</v>
      </c>
      <c r="AY47" s="86">
        <f t="shared" si="113"/>
        <v>1454089</v>
      </c>
      <c r="AZ47" s="86">
        <f t="shared" si="113"/>
        <v>1519934</v>
      </c>
      <c r="BA47" s="86">
        <f t="shared" si="113"/>
        <v>1005577</v>
      </c>
      <c r="BB47" s="86">
        <f t="shared" si="113"/>
        <v>6915527.0000000009</v>
      </c>
      <c r="BC47" s="86">
        <f t="shared" si="113"/>
        <v>2072421.0000000002</v>
      </c>
      <c r="BD47" s="86">
        <f t="shared" si="113"/>
        <v>1370875</v>
      </c>
      <c r="BE47" s="86">
        <f t="shared" si="113"/>
        <v>5347542</v>
      </c>
      <c r="BF47" s="86">
        <f t="shared" si="113"/>
        <v>5164286.9999999991</v>
      </c>
      <c r="BG47" s="86">
        <f t="shared" si="113"/>
        <v>70381</v>
      </c>
      <c r="BH47" s="86">
        <f t="shared" si="113"/>
        <v>710419</v>
      </c>
      <c r="BI47" s="86">
        <f t="shared" si="113"/>
        <v>90677.999999999985</v>
      </c>
      <c r="BJ47" s="86">
        <f t="shared" si="113"/>
        <v>42682</v>
      </c>
      <c r="BK47" s="86">
        <f t="shared" si="113"/>
        <v>304338.34151632333</v>
      </c>
      <c r="BL47" s="86">
        <f t="shared" si="113"/>
        <v>604643.00000000012</v>
      </c>
      <c r="BM47" s="86">
        <f t="shared" si="113"/>
        <v>156414.00000000003</v>
      </c>
      <c r="BN47" s="86">
        <f t="shared" si="113"/>
        <v>205.98318038884338</v>
      </c>
      <c r="BO47" s="86">
        <f t="shared" si="113"/>
        <v>298451</v>
      </c>
      <c r="BP47" s="86">
        <f t="shared" si="113"/>
        <v>5823200</v>
      </c>
      <c r="BQ47" s="86">
        <f t="shared" si="113"/>
        <v>1081545</v>
      </c>
      <c r="BR47" s="86">
        <f t="shared" si="113"/>
        <v>219878</v>
      </c>
      <c r="BS47" s="86">
        <f t="shared" si="113"/>
        <v>1428834</v>
      </c>
      <c r="BT47" s="87"/>
      <c r="BU47" s="86"/>
      <c r="BV47" s="86"/>
      <c r="BW47" s="86">
        <f t="shared" ref="BW47:CG47" si="114">SUM(BW38:BW46)</f>
        <v>0</v>
      </c>
      <c r="BX47" s="86">
        <f t="shared" si="114"/>
        <v>75766</v>
      </c>
      <c r="BY47" s="86">
        <f t="shared" si="114"/>
        <v>272266</v>
      </c>
      <c r="BZ47" s="86">
        <f t="shared" si="114"/>
        <v>394594</v>
      </c>
      <c r="CA47" s="86">
        <f t="shared" si="114"/>
        <v>322268</v>
      </c>
      <c r="CB47" s="86">
        <f t="shared" si="114"/>
        <v>1358835</v>
      </c>
      <c r="CC47" s="86">
        <f t="shared" si="114"/>
        <v>7905899</v>
      </c>
      <c r="CD47" s="86">
        <f t="shared" si="114"/>
        <v>3830215.0000000009</v>
      </c>
      <c r="CE47" s="86">
        <f t="shared" si="114"/>
        <v>785675</v>
      </c>
      <c r="CF47" s="86">
        <f t="shared" si="114"/>
        <v>4563.6481632694595</v>
      </c>
      <c r="CG47" s="86">
        <f t="shared" si="114"/>
        <v>794825.00000000012</v>
      </c>
      <c r="CH47" s="87"/>
      <c r="CI47" s="86"/>
      <c r="CJ47" s="86"/>
      <c r="CK47" s="86">
        <f t="shared" ref="CK47:CQ47" si="115">SUM(CK38:CK46)</f>
        <v>249630</v>
      </c>
      <c r="CL47" s="86">
        <f t="shared" si="115"/>
        <v>569227.00000000012</v>
      </c>
      <c r="CM47" s="86">
        <f t="shared" si="115"/>
        <v>1158721</v>
      </c>
      <c r="CN47" s="86">
        <f t="shared" si="115"/>
        <v>89065</v>
      </c>
      <c r="CO47" s="86">
        <f t="shared" si="115"/>
        <v>1946176</v>
      </c>
      <c r="CP47" s="86">
        <f t="shared" si="115"/>
        <v>6696511</v>
      </c>
      <c r="CQ47" s="86">
        <f t="shared" si="115"/>
        <v>1348246</v>
      </c>
      <c r="CR47" s="87"/>
      <c r="CS47" s="86"/>
      <c r="CT47" s="86"/>
      <c r="CU47" s="86">
        <f t="shared" ref="CU47:DA47" si="116">SUM(CU38:CU46)</f>
        <v>262729</v>
      </c>
      <c r="CV47" s="86">
        <f t="shared" si="116"/>
        <v>620242</v>
      </c>
      <c r="CW47" s="86">
        <f t="shared" si="116"/>
        <v>3072689</v>
      </c>
      <c r="CX47" s="86">
        <f t="shared" si="116"/>
        <v>4254899</v>
      </c>
      <c r="CY47" s="86">
        <f t="shared" si="116"/>
        <v>1101104.9999999998</v>
      </c>
      <c r="CZ47" s="86">
        <f t="shared" si="116"/>
        <v>974798.00000000012</v>
      </c>
      <c r="DA47" s="86">
        <f t="shared" si="116"/>
        <v>8869969</v>
      </c>
      <c r="DB47" s="86">
        <f>SUM(DB38:DB46)</f>
        <v>681984</v>
      </c>
      <c r="DC47" s="87"/>
      <c r="DN47" s="412"/>
      <c r="DO47" s="75">
        <f t="shared" si="104"/>
        <v>11627856</v>
      </c>
    </row>
    <row r="48" spans="1:135" s="409" customFormat="1" x14ac:dyDescent="0.3">
      <c r="A48" s="408" t="s">
        <v>280</v>
      </c>
      <c r="B48" s="71">
        <v>571536</v>
      </c>
      <c r="C48" s="71">
        <v>141426</v>
      </c>
      <c r="D48" s="71">
        <v>344242</v>
      </c>
      <c r="E48" s="71">
        <v>1931100</v>
      </c>
      <c r="F48" s="71">
        <v>2789074</v>
      </c>
      <c r="G48" s="71">
        <v>167689</v>
      </c>
      <c r="H48" s="71">
        <v>361390</v>
      </c>
      <c r="I48" s="72"/>
      <c r="J48" s="71"/>
      <c r="K48" s="71"/>
      <c r="L48" s="71">
        <v>352197</v>
      </c>
      <c r="M48" s="71">
        <v>721694</v>
      </c>
      <c r="N48" s="71">
        <v>1740204</v>
      </c>
      <c r="O48" s="71">
        <v>461783</v>
      </c>
      <c r="P48" s="77">
        <v>4739448</v>
      </c>
      <c r="Q48" s="71">
        <v>1653210</v>
      </c>
      <c r="R48" s="71">
        <v>602643</v>
      </c>
      <c r="S48" s="77">
        <v>2701227</v>
      </c>
      <c r="T48" s="71">
        <v>1771192</v>
      </c>
      <c r="U48" s="71">
        <v>573552</v>
      </c>
      <c r="V48" s="71">
        <v>1214018</v>
      </c>
      <c r="W48" s="71">
        <v>1298768</v>
      </c>
      <c r="X48" s="71">
        <v>486523</v>
      </c>
      <c r="Y48" s="71">
        <v>435051</v>
      </c>
      <c r="Z48" s="71">
        <v>716731</v>
      </c>
      <c r="AA48" s="71">
        <v>2421650</v>
      </c>
      <c r="AB48" s="71">
        <v>2986416</v>
      </c>
      <c r="AC48" s="77">
        <v>6117001</v>
      </c>
      <c r="AD48" s="71">
        <v>2149900</v>
      </c>
      <c r="AE48" s="71">
        <v>3576960</v>
      </c>
      <c r="AF48" s="71">
        <v>1638248</v>
      </c>
      <c r="AG48" s="71">
        <v>1214494</v>
      </c>
      <c r="AH48" s="71">
        <v>1020766</v>
      </c>
      <c r="AI48" s="71">
        <v>2068366</v>
      </c>
      <c r="AJ48" s="77">
        <v>2977634</v>
      </c>
      <c r="AK48" s="77">
        <v>9214087</v>
      </c>
      <c r="AL48" s="71">
        <v>566988</v>
      </c>
      <c r="AM48" s="72"/>
      <c r="AN48" s="71"/>
      <c r="AO48" s="71"/>
      <c r="AP48" s="71">
        <v>1835915</v>
      </c>
      <c r="AQ48" s="71">
        <v>3350520</v>
      </c>
      <c r="AR48" s="77">
        <v>89727204</v>
      </c>
      <c r="AS48" s="71">
        <v>618158</v>
      </c>
      <c r="AT48" s="71">
        <v>935944</v>
      </c>
      <c r="AU48" s="71">
        <v>42602</v>
      </c>
      <c r="AV48" s="77">
        <v>4742140</v>
      </c>
      <c r="AW48" s="71">
        <v>690912</v>
      </c>
      <c r="AX48" s="71">
        <v>354485</v>
      </c>
      <c r="AY48" s="71">
        <v>1454089</v>
      </c>
      <c r="AZ48" s="71">
        <v>1519934</v>
      </c>
      <c r="BA48" s="71">
        <v>1005557</v>
      </c>
      <c r="BB48" s="77">
        <v>6915527</v>
      </c>
      <c r="BC48" s="71">
        <v>2072421</v>
      </c>
      <c r="BD48" s="71">
        <v>1370875</v>
      </c>
      <c r="BE48" s="77">
        <v>5347542</v>
      </c>
      <c r="BF48" s="77">
        <v>5164287</v>
      </c>
      <c r="BG48" s="71">
        <v>70381</v>
      </c>
      <c r="BH48" s="71">
        <v>710419</v>
      </c>
      <c r="BI48" s="71">
        <v>90678</v>
      </c>
      <c r="BJ48" s="71">
        <v>42682</v>
      </c>
      <c r="BK48" s="71">
        <v>274619</v>
      </c>
      <c r="BL48" s="71">
        <v>604643</v>
      </c>
      <c r="BM48" s="71">
        <v>156414</v>
      </c>
      <c r="BN48" s="71">
        <v>125326</v>
      </c>
      <c r="BO48" s="71">
        <v>298451</v>
      </c>
      <c r="BP48" s="77">
        <v>5823200</v>
      </c>
      <c r="BQ48" s="71">
        <v>1081545</v>
      </c>
      <c r="BR48" s="71">
        <v>219878</v>
      </c>
      <c r="BS48" s="71">
        <v>1428834</v>
      </c>
      <c r="BT48" s="72"/>
      <c r="BU48" s="71"/>
      <c r="BV48" s="71"/>
      <c r="BW48" s="71">
        <v>1273305</v>
      </c>
      <c r="BX48" s="71">
        <v>75766</v>
      </c>
      <c r="BY48" s="71">
        <v>272266</v>
      </c>
      <c r="BZ48" s="71">
        <v>394594</v>
      </c>
      <c r="CA48" s="71">
        <v>322268</v>
      </c>
      <c r="CB48" s="71">
        <v>1358834.9458333333</v>
      </c>
      <c r="CC48" s="77">
        <v>7905899</v>
      </c>
      <c r="CD48" s="71">
        <v>3830215</v>
      </c>
      <c r="CE48" s="71">
        <v>785675</v>
      </c>
      <c r="CF48" s="71">
        <v>440400</v>
      </c>
      <c r="CG48" s="71">
        <v>794825</v>
      </c>
      <c r="CH48" s="72"/>
      <c r="CI48" s="71"/>
      <c r="CJ48" s="71"/>
      <c r="CK48" s="71">
        <v>249630</v>
      </c>
      <c r="CL48" s="71">
        <v>569227</v>
      </c>
      <c r="CM48" s="71">
        <v>2005094</v>
      </c>
      <c r="CN48" s="71">
        <v>89065</v>
      </c>
      <c r="CO48" s="77">
        <v>1946176</v>
      </c>
      <c r="CP48" s="77">
        <v>6696511</v>
      </c>
      <c r="CQ48" s="71">
        <v>1348246</v>
      </c>
      <c r="CR48" s="72"/>
      <c r="CS48" s="71"/>
      <c r="CT48" s="71"/>
      <c r="CU48" s="71">
        <v>262729</v>
      </c>
      <c r="CV48" s="71">
        <v>620242</v>
      </c>
      <c r="CW48" s="77">
        <v>3072689</v>
      </c>
      <c r="CX48" s="77">
        <v>4254899</v>
      </c>
      <c r="CY48" s="71">
        <v>1101104.8999999999</v>
      </c>
      <c r="CZ48" s="71">
        <v>974798</v>
      </c>
      <c r="DA48" s="77">
        <v>8869969</v>
      </c>
      <c r="DB48" s="71">
        <v>681984</v>
      </c>
      <c r="DC48" s="78"/>
      <c r="DN48" s="71"/>
      <c r="DO48" s="75">
        <f t="shared" si="104"/>
        <v>11627855.9</v>
      </c>
    </row>
    <row r="49" spans="1:119" s="409" customFormat="1" x14ac:dyDescent="0.3">
      <c r="A49" s="408" t="s">
        <v>302</v>
      </c>
      <c r="B49" s="71"/>
      <c r="C49" s="71"/>
      <c r="D49" s="71"/>
      <c r="E49" s="71"/>
      <c r="F49" s="71"/>
      <c r="G49" s="71"/>
      <c r="H49" s="71"/>
      <c r="I49" s="72"/>
      <c r="J49" s="71"/>
      <c r="K49" s="71"/>
      <c r="L49" s="71"/>
      <c r="M49" s="71"/>
      <c r="N49" s="71"/>
      <c r="O49" s="71"/>
      <c r="P49" s="77"/>
      <c r="Q49" s="71"/>
      <c r="R49" s="71"/>
      <c r="S49" s="77"/>
      <c r="T49" s="71"/>
      <c r="U49" s="71"/>
      <c r="V49" s="71"/>
      <c r="W49" s="71"/>
      <c r="X49" s="71"/>
      <c r="Y49" s="71"/>
      <c r="Z49" s="71"/>
      <c r="AA49" s="71"/>
      <c r="AB49" s="71"/>
      <c r="AC49" s="77"/>
      <c r="AD49" s="71"/>
      <c r="AE49" s="71"/>
      <c r="AF49" s="71"/>
      <c r="AG49" s="71"/>
      <c r="AH49" s="71"/>
      <c r="AI49" s="71"/>
      <c r="AJ49" s="77"/>
      <c r="AK49" s="77"/>
      <c r="AL49" s="71"/>
      <c r="AM49" s="72"/>
      <c r="AN49" s="71"/>
      <c r="AO49" s="71"/>
      <c r="AP49" s="71"/>
      <c r="AQ49" s="71"/>
      <c r="AR49" s="77"/>
      <c r="AS49" s="71"/>
      <c r="AT49" s="71"/>
      <c r="AU49" s="71"/>
      <c r="AV49" s="77"/>
      <c r="AW49" s="71"/>
      <c r="AX49" s="71"/>
      <c r="AY49" s="71"/>
      <c r="AZ49" s="71"/>
      <c r="BA49" s="71"/>
      <c r="BB49" s="77"/>
      <c r="BC49" s="71"/>
      <c r="BD49" s="71"/>
      <c r="BE49" s="77"/>
      <c r="BF49" s="77"/>
      <c r="BG49" s="71"/>
      <c r="BH49" s="71"/>
      <c r="BI49" s="71"/>
      <c r="BJ49" s="71"/>
      <c r="BK49" s="71"/>
      <c r="BL49" s="71"/>
      <c r="BM49" s="71"/>
      <c r="BN49" s="71"/>
      <c r="BO49" s="71"/>
      <c r="BP49" s="77"/>
      <c r="BQ49" s="71"/>
      <c r="BR49" s="71"/>
      <c r="BS49" s="71"/>
      <c r="BT49" s="72"/>
      <c r="BU49" s="71"/>
      <c r="BV49" s="71"/>
      <c r="BW49" s="71"/>
      <c r="BX49" s="71"/>
      <c r="BY49" s="71"/>
      <c r="BZ49" s="71"/>
      <c r="CA49" s="71"/>
      <c r="CB49" s="71"/>
      <c r="CC49" s="77"/>
      <c r="CD49" s="71"/>
      <c r="CE49" s="71"/>
      <c r="CF49" s="71"/>
      <c r="CG49" s="71"/>
      <c r="CH49" s="72"/>
      <c r="CI49" s="71"/>
      <c r="CJ49" s="71"/>
      <c r="CK49" s="71"/>
      <c r="CL49" s="71"/>
      <c r="CM49" s="71"/>
      <c r="CN49" s="71"/>
      <c r="CO49" s="77"/>
      <c r="CP49" s="77"/>
      <c r="CQ49" s="71"/>
      <c r="CR49" s="72"/>
      <c r="CS49" s="71"/>
      <c r="CT49" s="71"/>
      <c r="CU49" s="71"/>
      <c r="CV49" s="71"/>
      <c r="CW49" s="77"/>
      <c r="CX49" s="77"/>
      <c r="CY49" s="71"/>
      <c r="CZ49" s="71"/>
      <c r="DA49" s="77"/>
      <c r="DB49" s="71"/>
      <c r="DC49" s="78"/>
      <c r="DN49" s="71"/>
      <c r="DO49" s="75">
        <f>DO48-DO47</f>
        <v>-9.999999962747097E-2</v>
      </c>
    </row>
    <row r="50" spans="1:119" x14ac:dyDescent="0.3">
      <c r="A50" s="410"/>
      <c r="B50" s="65"/>
      <c r="C50" s="65"/>
      <c r="D50" s="65"/>
      <c r="E50" s="65"/>
      <c r="F50" s="65"/>
      <c r="G50" s="65"/>
      <c r="H50" s="65"/>
      <c r="I50" s="66"/>
      <c r="J50" s="65"/>
      <c r="K50" s="65"/>
      <c r="L50" s="65"/>
      <c r="M50" s="65"/>
      <c r="N50" s="65"/>
      <c r="O50" s="65"/>
      <c r="P50" s="79"/>
      <c r="Q50" s="65"/>
      <c r="R50" s="65"/>
      <c r="S50" s="79"/>
      <c r="T50" s="65"/>
      <c r="U50" s="65"/>
      <c r="V50" s="65"/>
      <c r="W50" s="65"/>
      <c r="X50" s="65"/>
      <c r="Y50" s="65"/>
      <c r="Z50" s="65"/>
      <c r="AA50" s="65"/>
      <c r="AB50" s="65"/>
      <c r="AC50" s="79"/>
      <c r="AD50" s="65"/>
      <c r="AE50" s="65"/>
      <c r="AF50" s="65"/>
      <c r="AG50" s="65"/>
      <c r="AH50" s="65"/>
      <c r="AI50" s="65"/>
      <c r="AJ50" s="79"/>
      <c r="AK50" s="79"/>
      <c r="AL50" s="65"/>
      <c r="AM50" s="66"/>
      <c r="AN50" s="65"/>
      <c r="AO50" s="65"/>
      <c r="AP50" s="65"/>
      <c r="AQ50" s="65"/>
      <c r="AR50" s="79"/>
      <c r="AS50" s="65"/>
      <c r="AT50" s="65"/>
      <c r="AU50" s="65"/>
      <c r="AV50" s="79"/>
      <c r="AW50" s="65"/>
      <c r="AX50" s="65"/>
      <c r="AY50" s="65"/>
      <c r="AZ50" s="65"/>
      <c r="BA50" s="65"/>
      <c r="BB50" s="79"/>
      <c r="BC50" s="65"/>
      <c r="BD50" s="65"/>
      <c r="BE50" s="79"/>
      <c r="BF50" s="79"/>
      <c r="BG50" s="65"/>
      <c r="BH50" s="65"/>
      <c r="BI50" s="65"/>
      <c r="BJ50" s="65"/>
      <c r="BK50" s="65"/>
      <c r="BL50" s="65"/>
      <c r="BM50" s="65"/>
      <c r="BN50" s="65"/>
      <c r="BO50" s="65"/>
      <c r="BP50" s="79"/>
      <c r="BQ50" s="65"/>
      <c r="BR50" s="65"/>
      <c r="BS50" s="65"/>
      <c r="BT50" s="66"/>
      <c r="BU50" s="65"/>
      <c r="BV50" s="65"/>
      <c r="BW50" s="65"/>
      <c r="BX50" s="65"/>
      <c r="BY50" s="65"/>
      <c r="BZ50" s="65"/>
      <c r="CA50" s="65"/>
      <c r="CB50" s="65"/>
      <c r="CC50" s="79"/>
      <c r="CD50" s="65"/>
      <c r="CE50" s="65"/>
      <c r="CF50" s="65"/>
      <c r="CG50" s="65"/>
      <c r="CH50" s="66"/>
      <c r="CI50" s="65"/>
      <c r="CJ50" s="65"/>
      <c r="CK50" s="65"/>
      <c r="CL50" s="65"/>
      <c r="CM50" s="65"/>
      <c r="CN50" s="65"/>
      <c r="CO50" s="79"/>
      <c r="CP50" s="79"/>
      <c r="CQ50" s="65"/>
      <c r="CR50" s="66"/>
      <c r="CS50" s="65"/>
      <c r="CT50" s="65"/>
      <c r="CU50" s="65"/>
      <c r="CV50" s="65"/>
      <c r="CW50" s="79"/>
      <c r="CX50" s="79"/>
      <c r="CY50" s="65"/>
      <c r="CZ50" s="65"/>
      <c r="DA50" s="79"/>
      <c r="DB50" s="65"/>
      <c r="DC50" s="80"/>
      <c r="DN50" s="65"/>
      <c r="DO50" s="70"/>
    </row>
    <row r="51" spans="1:119" x14ac:dyDescent="0.3">
      <c r="B51" s="418"/>
      <c r="C51" s="418"/>
      <c r="D51" s="418"/>
      <c r="E51" s="418"/>
      <c r="F51" s="418"/>
      <c r="G51" s="418"/>
      <c r="H51" s="418"/>
      <c r="I51" s="425"/>
      <c r="J51" s="418"/>
      <c r="K51" s="418"/>
      <c r="L51" s="418"/>
      <c r="M51" s="418"/>
      <c r="N51" s="418"/>
      <c r="O51" s="418"/>
      <c r="P51" s="418"/>
      <c r="Q51" s="418"/>
      <c r="R51" s="418"/>
      <c r="S51" s="418"/>
      <c r="T51" s="418"/>
      <c r="U51" s="418"/>
      <c r="V51" s="418"/>
      <c r="W51" s="418"/>
      <c r="X51" s="418"/>
      <c r="Y51" s="418"/>
      <c r="Z51" s="418"/>
      <c r="AA51" s="418"/>
      <c r="AB51" s="418"/>
      <c r="AC51" s="418"/>
      <c r="AD51" s="418"/>
      <c r="AE51" s="418"/>
      <c r="AF51" s="418"/>
      <c r="AG51" s="418"/>
      <c r="AH51" s="418"/>
      <c r="AI51" s="418"/>
      <c r="AJ51" s="418"/>
      <c r="AK51" s="418"/>
      <c r="AL51" s="418"/>
      <c r="AM51" s="425"/>
      <c r="AN51" s="418"/>
      <c r="AO51" s="418"/>
      <c r="AP51" s="418"/>
      <c r="AQ51" s="418"/>
      <c r="AR51" s="418"/>
      <c r="AS51" s="418"/>
      <c r="AT51" s="418"/>
      <c r="AU51" s="418"/>
      <c r="AV51" s="418"/>
      <c r="AW51" s="418"/>
      <c r="AX51" s="418"/>
      <c r="AY51" s="418"/>
      <c r="AZ51" s="418"/>
      <c r="BA51" s="418"/>
      <c r="BB51" s="418"/>
      <c r="BC51" s="418"/>
      <c r="BD51" s="418"/>
      <c r="BE51" s="418"/>
      <c r="BF51" s="418"/>
      <c r="BG51" s="418"/>
      <c r="BH51" s="418"/>
      <c r="BI51" s="418"/>
      <c r="BJ51" s="418"/>
      <c r="BK51" s="418"/>
      <c r="BL51" s="418"/>
      <c r="BM51" s="418"/>
      <c r="BN51" s="418"/>
      <c r="BO51" s="418"/>
      <c r="BP51" s="418"/>
      <c r="BQ51" s="418"/>
      <c r="BR51" s="418"/>
      <c r="BS51" s="418"/>
      <c r="BT51" s="425"/>
      <c r="BU51" s="418"/>
      <c r="BV51" s="418"/>
      <c r="BW51" s="418"/>
      <c r="BX51" s="418"/>
      <c r="BY51" s="418"/>
      <c r="BZ51" s="418"/>
      <c r="CA51" s="418"/>
      <c r="CB51" s="418"/>
      <c r="CC51" s="418"/>
      <c r="CD51" s="418"/>
      <c r="CE51" s="418"/>
      <c r="CF51" s="418"/>
      <c r="CG51" s="418"/>
      <c r="CH51" s="425"/>
      <c r="CI51" s="418"/>
      <c r="CJ51" s="418"/>
      <c r="CK51" s="418"/>
      <c r="CL51" s="418"/>
      <c r="CM51" s="418"/>
      <c r="CN51" s="418"/>
      <c r="CO51" s="418"/>
      <c r="CP51" s="418"/>
      <c r="CQ51" s="418"/>
      <c r="CR51" s="425"/>
      <c r="CS51" s="418"/>
      <c r="CT51" s="418"/>
      <c r="CU51" s="418"/>
      <c r="CV51" s="418"/>
      <c r="CW51" s="418"/>
      <c r="CX51" s="418"/>
      <c r="CY51" s="418"/>
      <c r="CZ51" s="418"/>
      <c r="DA51" s="418"/>
      <c r="DB51" s="418"/>
      <c r="DC51" s="425"/>
      <c r="DN51" s="418"/>
      <c r="DO51" s="70"/>
    </row>
    <row r="52" spans="1:119" s="437" customFormat="1" ht="15" customHeight="1" x14ac:dyDescent="0.3">
      <c r="A52" s="434" t="s">
        <v>303</v>
      </c>
      <c r="B52" s="435">
        <f t="shared" ref="B52:H52" si="117">B10-B14</f>
        <v>0</v>
      </c>
      <c r="C52" s="435">
        <f t="shared" si="117"/>
        <v>208494</v>
      </c>
      <c r="D52" s="435">
        <f t="shared" si="117"/>
        <v>238254</v>
      </c>
      <c r="E52" s="435">
        <f t="shared" si="117"/>
        <v>1253287</v>
      </c>
      <c r="F52" s="435">
        <f t="shared" si="117"/>
        <v>1872176</v>
      </c>
      <c r="G52" s="435">
        <f t="shared" si="117"/>
        <v>102011</v>
      </c>
      <c r="H52" s="435">
        <f t="shared" si="117"/>
        <v>286610</v>
      </c>
      <c r="I52" s="436">
        <f>SUM(B52:H52)</f>
        <v>3960832</v>
      </c>
      <c r="J52" s="435"/>
      <c r="K52" s="435"/>
      <c r="L52" s="435">
        <f t="shared" ref="L52:AL52" si="118">L10-L14</f>
        <v>248366</v>
      </c>
      <c r="M52" s="435">
        <f t="shared" si="118"/>
        <v>435886</v>
      </c>
      <c r="N52" s="435">
        <f t="shared" si="118"/>
        <v>1018246</v>
      </c>
      <c r="O52" s="435">
        <f t="shared" si="118"/>
        <v>572422</v>
      </c>
      <c r="P52" s="435">
        <f t="shared" si="118"/>
        <v>2898443</v>
      </c>
      <c r="Q52" s="435">
        <f t="shared" si="118"/>
        <v>1973026</v>
      </c>
      <c r="R52" s="435">
        <f t="shared" si="118"/>
        <v>372336</v>
      </c>
      <c r="S52" s="435">
        <f t="shared" si="118"/>
        <v>4021718</v>
      </c>
      <c r="T52" s="435">
        <f t="shared" si="118"/>
        <v>443648</v>
      </c>
      <c r="U52" s="435">
        <f t="shared" si="118"/>
        <v>466188</v>
      </c>
      <c r="V52" s="435">
        <f t="shared" si="118"/>
        <v>1067533</v>
      </c>
      <c r="W52" s="435">
        <f t="shared" si="118"/>
        <v>2402005</v>
      </c>
      <c r="X52" s="435">
        <f t="shared" si="118"/>
        <v>161933</v>
      </c>
      <c r="Y52" s="435">
        <f t="shared" si="118"/>
        <v>1450536</v>
      </c>
      <c r="Z52" s="435">
        <f t="shared" si="118"/>
        <v>468135</v>
      </c>
      <c r="AA52" s="435">
        <f t="shared" si="118"/>
        <v>579601</v>
      </c>
      <c r="AB52" s="435">
        <f t="shared" si="118"/>
        <v>2474384</v>
      </c>
      <c r="AC52" s="435">
        <f t="shared" si="118"/>
        <v>1284709</v>
      </c>
      <c r="AD52" s="435">
        <f t="shared" si="118"/>
        <v>878140</v>
      </c>
      <c r="AE52" s="435">
        <f t="shared" si="118"/>
        <v>2384640</v>
      </c>
      <c r="AF52" s="435">
        <f t="shared" si="118"/>
        <v>724692</v>
      </c>
      <c r="AG52" s="435">
        <f t="shared" si="118"/>
        <v>2121443</v>
      </c>
      <c r="AH52" s="435">
        <f t="shared" si="118"/>
        <v>1769237</v>
      </c>
      <c r="AI52" s="435">
        <f t="shared" si="118"/>
        <v>674325</v>
      </c>
      <c r="AJ52" s="435">
        <f t="shared" si="118"/>
        <v>2712529</v>
      </c>
      <c r="AK52" s="435">
        <f t="shared" si="118"/>
        <v>3958120</v>
      </c>
      <c r="AL52" s="435">
        <f t="shared" si="118"/>
        <v>1341012</v>
      </c>
      <c r="AM52" s="436">
        <f>SUM(L52:AL52)</f>
        <v>38903253</v>
      </c>
      <c r="AN52" s="435"/>
      <c r="AO52" s="435"/>
      <c r="AP52" s="435">
        <f t="shared" ref="AP52:BS52" si="119">AP10-AP14</f>
        <v>2685674</v>
      </c>
      <c r="AQ52" s="435">
        <f t="shared" si="119"/>
        <v>2415485</v>
      </c>
      <c r="AR52" s="435">
        <f t="shared" si="119"/>
        <v>103915593</v>
      </c>
      <c r="AS52" s="435">
        <f t="shared" si="119"/>
        <v>216675</v>
      </c>
      <c r="AT52" s="435">
        <f t="shared" si="119"/>
        <v>362493</v>
      </c>
      <c r="AU52" s="435">
        <f t="shared" si="119"/>
        <v>22370</v>
      </c>
      <c r="AV52" s="435">
        <f t="shared" si="119"/>
        <v>2427236</v>
      </c>
      <c r="AW52" s="435">
        <f t="shared" si="119"/>
        <v>750043</v>
      </c>
      <c r="AX52" s="435">
        <f t="shared" si="119"/>
        <v>168789</v>
      </c>
      <c r="AY52" s="435">
        <f t="shared" si="119"/>
        <v>1053234</v>
      </c>
      <c r="AZ52" s="435">
        <f t="shared" si="119"/>
        <v>628467</v>
      </c>
      <c r="BA52" s="435">
        <f t="shared" si="119"/>
        <v>1184565</v>
      </c>
      <c r="BB52" s="435">
        <f t="shared" si="119"/>
        <v>3831708</v>
      </c>
      <c r="BC52" s="435">
        <f t="shared" si="119"/>
        <v>1094770</v>
      </c>
      <c r="BD52" s="435">
        <f t="shared" si="119"/>
        <v>902231</v>
      </c>
      <c r="BE52" s="435">
        <f t="shared" si="119"/>
        <v>5884451</v>
      </c>
      <c r="BF52" s="435">
        <f t="shared" si="119"/>
        <v>1722408</v>
      </c>
      <c r="BG52" s="435">
        <f t="shared" si="119"/>
        <v>30160</v>
      </c>
      <c r="BH52" s="435">
        <f t="shared" si="119"/>
        <v>553563</v>
      </c>
      <c r="BI52" s="435">
        <f t="shared" si="119"/>
        <v>63017</v>
      </c>
      <c r="BJ52" s="435">
        <f t="shared" si="119"/>
        <v>40851</v>
      </c>
      <c r="BK52" s="435">
        <f t="shared" si="119"/>
        <v>114773</v>
      </c>
      <c r="BL52" s="435">
        <f t="shared" si="119"/>
        <v>455419</v>
      </c>
      <c r="BM52" s="435">
        <f t="shared" si="119"/>
        <v>227616</v>
      </c>
      <c r="BN52" s="435">
        <f t="shared" si="119"/>
        <v>11492</v>
      </c>
      <c r="BO52" s="435">
        <f t="shared" si="119"/>
        <v>160914</v>
      </c>
      <c r="BP52" s="435">
        <f t="shared" si="119"/>
        <v>6672275</v>
      </c>
      <c r="BQ52" s="435">
        <f t="shared" si="119"/>
        <v>1108455</v>
      </c>
      <c r="BR52" s="435">
        <f t="shared" si="119"/>
        <v>137922</v>
      </c>
      <c r="BS52" s="435">
        <f t="shared" si="119"/>
        <v>1018385</v>
      </c>
      <c r="BT52" s="436">
        <f>SUM(AP52:BS52)</f>
        <v>139861034</v>
      </c>
      <c r="BU52" s="435"/>
      <c r="BV52" s="435"/>
      <c r="BW52" s="435">
        <f t="shared" ref="BW52:CG52" si="120">BW10-BW14</f>
        <v>1031635</v>
      </c>
      <c r="BX52" s="435">
        <f t="shared" si="120"/>
        <v>167260</v>
      </c>
      <c r="BY52" s="435">
        <f t="shared" si="120"/>
        <v>577887</v>
      </c>
      <c r="BZ52" s="435">
        <f t="shared" si="120"/>
        <v>344414</v>
      </c>
      <c r="CA52" s="435">
        <f t="shared" si="120"/>
        <v>299022</v>
      </c>
      <c r="CB52" s="435">
        <f t="shared" si="120"/>
        <v>2515233.0541666667</v>
      </c>
      <c r="CC52" s="435">
        <f t="shared" si="120"/>
        <v>3631296</v>
      </c>
      <c r="CD52" s="435">
        <f t="shared" si="120"/>
        <v>4411974</v>
      </c>
      <c r="CE52" s="435">
        <f t="shared" si="120"/>
        <v>97230</v>
      </c>
      <c r="CF52" s="435">
        <f t="shared" si="120"/>
        <v>595599.99999999988</v>
      </c>
      <c r="CG52" s="435">
        <f t="shared" si="120"/>
        <v>374034</v>
      </c>
      <c r="CH52" s="436">
        <f>SUM(BW52:CG52)</f>
        <v>14045585.054166667</v>
      </c>
      <c r="CI52" s="435"/>
      <c r="CJ52" s="435"/>
      <c r="CK52" s="435">
        <f t="shared" ref="CK52:CQ52" si="121">CK10-CK14</f>
        <v>232291</v>
      </c>
      <c r="CL52" s="435">
        <f t="shared" si="121"/>
        <v>449592</v>
      </c>
      <c r="CM52" s="435">
        <f t="shared" si="121"/>
        <v>2418910</v>
      </c>
      <c r="CN52" s="435">
        <f t="shared" si="121"/>
        <v>51207</v>
      </c>
      <c r="CO52" s="435">
        <f t="shared" si="121"/>
        <v>2154750</v>
      </c>
      <c r="CP52" s="435">
        <f t="shared" si="121"/>
        <v>3219180</v>
      </c>
      <c r="CQ52" s="435">
        <f t="shared" si="121"/>
        <v>1883406</v>
      </c>
      <c r="CR52" s="436">
        <f>SUM(CK52:CQ52)</f>
        <v>10409336</v>
      </c>
      <c r="CS52" s="435"/>
      <c r="CT52" s="435"/>
      <c r="CU52" s="435">
        <f t="shared" ref="CU52:DB52" si="122">CU10-CU14</f>
        <v>87718</v>
      </c>
      <c r="CV52" s="435">
        <f t="shared" si="122"/>
        <v>587408</v>
      </c>
      <c r="CW52" s="435">
        <f t="shared" si="122"/>
        <v>2634624</v>
      </c>
      <c r="CX52" s="435">
        <f t="shared" si="122"/>
        <v>4010596</v>
      </c>
      <c r="CY52" s="435">
        <f t="shared" si="122"/>
        <v>471902.10000000009</v>
      </c>
      <c r="CZ52" s="435">
        <f t="shared" si="122"/>
        <v>2249205</v>
      </c>
      <c r="DA52" s="435">
        <f t="shared" si="122"/>
        <v>6420526</v>
      </c>
      <c r="DB52" s="435">
        <f t="shared" si="122"/>
        <v>403382</v>
      </c>
      <c r="DC52" s="436">
        <f>SUM(CU52:DB52)</f>
        <v>16865361.100000001</v>
      </c>
      <c r="DN52" s="412"/>
      <c r="DO52" s="75">
        <f>SUM(CY52:DM52)</f>
        <v>26410376.200000003</v>
      </c>
    </row>
    <row r="53" spans="1:119" ht="15" customHeight="1" x14ac:dyDescent="0.3">
      <c r="B53" s="418"/>
      <c r="C53" s="418"/>
      <c r="D53" s="418"/>
      <c r="E53" s="418"/>
      <c r="F53" s="418"/>
      <c r="G53" s="418"/>
      <c r="H53" s="418"/>
      <c r="I53" s="425"/>
      <c r="J53" s="418"/>
      <c r="K53" s="418"/>
      <c r="L53" s="418"/>
      <c r="M53" s="418"/>
      <c r="N53" s="418"/>
      <c r="O53" s="418"/>
      <c r="P53" s="418"/>
      <c r="Q53" s="418"/>
      <c r="R53" s="418"/>
      <c r="S53" s="418"/>
      <c r="T53" s="418"/>
      <c r="U53" s="418"/>
      <c r="V53" s="418"/>
      <c r="W53" s="418"/>
      <c r="X53" s="418"/>
      <c r="Y53" s="418"/>
      <c r="Z53" s="418"/>
      <c r="AA53" s="418"/>
      <c r="AB53" s="418"/>
      <c r="AC53" s="418"/>
      <c r="AD53" s="418"/>
      <c r="AE53" s="418"/>
      <c r="AF53" s="418"/>
      <c r="AG53" s="418"/>
      <c r="AH53" s="418"/>
      <c r="AI53" s="418"/>
      <c r="AJ53" s="418"/>
      <c r="AK53" s="418"/>
      <c r="AL53" s="418"/>
      <c r="AM53" s="425"/>
      <c r="AN53" s="418"/>
      <c r="AO53" s="418"/>
      <c r="AP53" s="418"/>
      <c r="AQ53" s="418"/>
      <c r="AR53" s="418"/>
      <c r="AS53" s="418"/>
      <c r="AT53" s="418"/>
      <c r="AU53" s="418"/>
      <c r="AV53" s="418"/>
      <c r="AW53" s="418"/>
      <c r="AX53" s="418"/>
      <c r="AY53" s="418"/>
      <c r="AZ53" s="418"/>
      <c r="BA53" s="418"/>
      <c r="BB53" s="418"/>
      <c r="BC53" s="418"/>
      <c r="BD53" s="418"/>
      <c r="BE53" s="418"/>
      <c r="BF53" s="418"/>
      <c r="BG53" s="418"/>
      <c r="BH53" s="418"/>
      <c r="BI53" s="418"/>
      <c r="BJ53" s="418"/>
      <c r="BK53" s="418"/>
      <c r="BL53" s="418"/>
      <c r="BM53" s="418"/>
      <c r="BN53" s="418"/>
      <c r="BO53" s="418"/>
      <c r="BP53" s="418"/>
      <c r="BQ53" s="418"/>
      <c r="BR53" s="418"/>
      <c r="BS53" s="418"/>
      <c r="BT53" s="425"/>
      <c r="BU53" s="418"/>
      <c r="BV53" s="418"/>
      <c r="BW53" s="418"/>
      <c r="BX53" s="418"/>
      <c r="BY53" s="418"/>
      <c r="BZ53" s="418"/>
      <c r="CA53" s="418"/>
      <c r="CB53" s="418"/>
      <c r="CC53" s="418"/>
      <c r="CD53" s="418"/>
      <c r="CE53" s="418"/>
      <c r="CF53" s="418"/>
      <c r="CG53" s="418"/>
      <c r="CH53" s="425"/>
      <c r="CI53" s="418"/>
      <c r="CJ53" s="418"/>
      <c r="CK53" s="418"/>
      <c r="CL53" s="418"/>
      <c r="CM53" s="418"/>
      <c r="CN53" s="418"/>
      <c r="CO53" s="418"/>
      <c r="CP53" s="418"/>
      <c r="CQ53" s="418"/>
      <c r="CR53" s="425"/>
      <c r="CS53" s="418"/>
      <c r="CT53" s="418"/>
      <c r="CU53" s="418"/>
      <c r="CV53" s="418"/>
      <c r="CW53" s="418"/>
      <c r="CX53" s="418"/>
      <c r="CY53" s="418"/>
      <c r="CZ53" s="418"/>
      <c r="DA53" s="418"/>
      <c r="DB53" s="418"/>
      <c r="DC53" s="425"/>
      <c r="DN53" s="418"/>
      <c r="DO53" s="70"/>
    </row>
    <row r="54" spans="1:119" x14ac:dyDescent="0.3">
      <c r="A54" s="410" t="s">
        <v>304</v>
      </c>
      <c r="B54" s="418"/>
      <c r="C54" s="418"/>
      <c r="D54" s="418"/>
      <c r="E54" s="418"/>
      <c r="F54" s="418"/>
      <c r="G54" s="418"/>
      <c r="H54" s="418"/>
      <c r="I54" s="425"/>
      <c r="J54" s="418"/>
      <c r="K54" s="418"/>
      <c r="L54" s="418"/>
      <c r="M54" s="418"/>
      <c r="N54" s="418"/>
      <c r="O54" s="418"/>
      <c r="P54" s="418"/>
      <c r="Q54" s="418"/>
      <c r="R54" s="418"/>
      <c r="S54" s="418"/>
      <c r="T54" s="418"/>
      <c r="U54" s="418"/>
      <c r="V54" s="418"/>
      <c r="W54" s="418"/>
      <c r="X54" s="418"/>
      <c r="Y54" s="418"/>
      <c r="Z54" s="418"/>
      <c r="AA54" s="418"/>
      <c r="AB54" s="418"/>
      <c r="AC54" s="418"/>
      <c r="AD54" s="418"/>
      <c r="AE54" s="418"/>
      <c r="AF54" s="418"/>
      <c r="AG54" s="418"/>
      <c r="AH54" s="418"/>
      <c r="AI54" s="418"/>
      <c r="AJ54" s="418"/>
      <c r="AK54" s="418"/>
      <c r="AL54" s="418"/>
      <c r="AM54" s="425"/>
      <c r="AN54" s="418"/>
      <c r="AO54" s="418"/>
      <c r="AP54" s="418"/>
      <c r="AQ54" s="418"/>
      <c r="AR54" s="418"/>
      <c r="AS54" s="418"/>
      <c r="AT54" s="418"/>
      <c r="AU54" s="418"/>
      <c r="AV54" s="418"/>
      <c r="AW54" s="418"/>
      <c r="AX54" s="418"/>
      <c r="AY54" s="418"/>
      <c r="AZ54" s="418"/>
      <c r="BA54" s="418"/>
      <c r="BB54" s="418"/>
      <c r="BC54" s="418"/>
      <c r="BD54" s="418"/>
      <c r="BE54" s="418"/>
      <c r="BF54" s="418"/>
      <c r="BG54" s="418"/>
      <c r="BH54" s="418"/>
      <c r="BI54" s="418"/>
      <c r="BJ54" s="418"/>
      <c r="BK54" s="418"/>
      <c r="BL54" s="418"/>
      <c r="BM54" s="418"/>
      <c r="BN54" s="418"/>
      <c r="BO54" s="418"/>
      <c r="BP54" s="418"/>
      <c r="BQ54" s="418"/>
      <c r="BR54" s="418"/>
      <c r="BS54" s="418"/>
      <c r="BT54" s="425"/>
      <c r="BU54" s="418"/>
      <c r="BV54" s="418"/>
      <c r="BW54" s="418"/>
      <c r="BX54" s="418"/>
      <c r="BY54" s="418"/>
      <c r="BZ54" s="418"/>
      <c r="CA54" s="418"/>
      <c r="CB54" s="418"/>
      <c r="CC54" s="418"/>
      <c r="CD54" s="418"/>
      <c r="CE54" s="418"/>
      <c r="CF54" s="418"/>
      <c r="CG54" s="418"/>
      <c r="CH54" s="425"/>
      <c r="CI54" s="418"/>
      <c r="CJ54" s="418"/>
      <c r="CK54" s="418"/>
      <c r="CL54" s="418"/>
      <c r="CM54" s="418"/>
      <c r="CN54" s="418"/>
      <c r="CO54" s="418"/>
      <c r="CP54" s="418"/>
      <c r="CQ54" s="418"/>
      <c r="CR54" s="425"/>
      <c r="CS54" s="418"/>
      <c r="CT54" s="418"/>
      <c r="CU54" s="418"/>
      <c r="CV54" s="418"/>
      <c r="CW54" s="418"/>
      <c r="CX54" s="418"/>
      <c r="CY54" s="418"/>
      <c r="CZ54" s="418"/>
      <c r="DA54" s="418"/>
      <c r="DB54" s="418"/>
      <c r="DC54" s="425"/>
      <c r="DN54" s="418"/>
      <c r="DO54" s="70"/>
    </row>
    <row r="55" spans="1:119" x14ac:dyDescent="0.3">
      <c r="A55" s="399" t="s">
        <v>291</v>
      </c>
      <c r="B55" s="88" t="e">
        <f t="shared" ref="B55" si="123">B38/B47</f>
        <v>#DIV/0!</v>
      </c>
      <c r="C55" s="88" t="e">
        <f>C38/C47</f>
        <v>#DIV/0!</v>
      </c>
      <c r="D55" s="88" t="e">
        <f>D38/D47</f>
        <v>#DIV/0!</v>
      </c>
      <c r="E55" s="88">
        <f t="shared" ref="E55:E63" si="124">E38/$E$47</f>
        <v>0.54621909667898416</v>
      </c>
      <c r="F55" s="88">
        <f t="shared" ref="F55:F63" si="125">F38/$F$47</f>
        <v>0.63811616209813682</v>
      </c>
      <c r="G55" s="88">
        <f t="shared" ref="G55:G63" si="126">G38/$G$47</f>
        <v>0.49515056912850558</v>
      </c>
      <c r="H55" s="88">
        <f t="shared" ref="H55:H63" si="127">H38/$H$47</f>
        <v>0.14999807608444707</v>
      </c>
      <c r="I55" s="89"/>
      <c r="J55" s="88"/>
      <c r="K55" s="88"/>
      <c r="L55" s="88">
        <f t="shared" ref="L55:L63" si="128">L38/$L$47</f>
        <v>0.69448922689561066</v>
      </c>
      <c r="M55" s="88">
        <f t="shared" ref="M55:M63" si="129">M38/$M$47</f>
        <v>0.83775481072938429</v>
      </c>
      <c r="N55" s="88">
        <f t="shared" ref="N55:N63" si="130">N38/$N$47</f>
        <v>0.38276303600978484</v>
      </c>
      <c r="O55" s="88">
        <f t="shared" ref="O55:O63" si="131">O38/$O$47</f>
        <v>0.45179878860850226</v>
      </c>
      <c r="P55" s="88">
        <f t="shared" ref="P55:P63" si="132">P38/$P$47</f>
        <v>0.71180019453729937</v>
      </c>
      <c r="Q55" s="88">
        <f t="shared" ref="Q55:Q63" si="133">Q38/$Q$47</f>
        <v>0.40592616099978956</v>
      </c>
      <c r="R55" s="88">
        <f t="shared" ref="R55:R63" si="134">R38/$R$47</f>
        <v>0.35989448008908209</v>
      </c>
      <c r="S55" s="88">
        <f t="shared" ref="S55:S63" si="135">S38/$S$47</f>
        <v>0.81640327150436243</v>
      </c>
      <c r="T55" s="88">
        <f t="shared" ref="T55:T63" si="136">T38/$T$47</f>
        <v>0.80000022583661168</v>
      </c>
      <c r="U55" s="88">
        <f t="shared" ref="U55:U63" si="137">U38/$U$47</f>
        <v>0.91589928189682079</v>
      </c>
      <c r="V55" s="88">
        <f t="shared" ref="V55:V63" si="138">V38/$V$47</f>
        <v>0.68605666819952527</v>
      </c>
      <c r="W55" s="88">
        <f t="shared" ref="W55:W63" si="139">W38/$W$47</f>
        <v>0.50000068379154206</v>
      </c>
      <c r="X55" s="88">
        <f t="shared" ref="X55:X63" si="140">X38/$X$47</f>
        <v>0.98014639912822832</v>
      </c>
      <c r="Y55" s="88">
        <f t="shared" ref="Y55:Y63" si="141">Y38/$Y$47</f>
        <v>0.8362150708515429</v>
      </c>
      <c r="Z55" s="88">
        <f t="shared" ref="Z55:Z63" si="142">Z38/$Z$47</f>
        <v>0.44999969543580093</v>
      </c>
      <c r="AA55" s="88">
        <f t="shared" ref="AA55:AA63" si="143">AA38/$AA$47</f>
        <v>0.79211932645881478</v>
      </c>
      <c r="AB55" s="88">
        <f t="shared" ref="AB55:AB63" si="144">AB38/$AB$47</f>
        <v>0.85645174559132076</v>
      </c>
      <c r="AC55" s="88">
        <f t="shared" ref="AC55:AC63" si="145">AC38/$AC$47</f>
        <v>0.37462466950878709</v>
      </c>
      <c r="AD55" s="88">
        <f t="shared" ref="AD55:AD63" si="146">AD38/$AD$47</f>
        <v>0.94616168193869488</v>
      </c>
      <c r="AE55" s="88">
        <f t="shared" ref="AE55:AE63" si="147">AE38/$AE$47</f>
        <v>0.37000080058732449</v>
      </c>
      <c r="AF55" s="88">
        <f t="shared" ref="AF55:AF63" si="148">AF38/$AF$47</f>
        <v>0.8884869218928102</v>
      </c>
      <c r="AG55" s="88">
        <f t="shared" ref="AG55:AG63" si="149">AG38/$AG$47</f>
        <v>0.64922757955164878</v>
      </c>
      <c r="AH55" s="88">
        <f t="shared" ref="AH55:AH63" si="150">AH38/$AH$47</f>
        <v>0.69429947900113753</v>
      </c>
      <c r="AI55" s="88">
        <f t="shared" ref="AI55:AI63" si="151">AI38/$AI$47</f>
        <v>0.56850074311597587</v>
      </c>
      <c r="AJ55" s="88">
        <f t="shared" ref="AJ55:AJ63" si="152">AJ38/$AJ$47</f>
        <v>0.72004013925149968</v>
      </c>
      <c r="AK55" s="88">
        <f t="shared" ref="AK55:AK63" si="153">AK38/$AK$47</f>
        <v>0.61731717257996377</v>
      </c>
      <c r="AL55" s="88">
        <f t="shared" ref="AL55:AL63" si="154">AL38/$AL$47</f>
        <v>0.79999995281516789</v>
      </c>
      <c r="AM55" s="89"/>
      <c r="AN55" s="88"/>
      <c r="AO55" s="88"/>
      <c r="AP55" s="88">
        <f t="shared" ref="AP55:AP63" si="155">AP38/$AP$47</f>
        <v>0.83884273336291404</v>
      </c>
      <c r="AQ55" s="88">
        <f t="shared" ref="AQ55:AQ63" si="156">AQ38/$AQ$47</f>
        <v>0.77455200983727901</v>
      </c>
      <c r="AR55" s="88">
        <f t="shared" ref="AR55:AR63" si="157">AR38/$AR$47</f>
        <v>0.46716115973479255</v>
      </c>
      <c r="AS55" s="88">
        <f t="shared" ref="AS55:AS63" si="158">AS38/$AS$47</f>
        <v>0.98735756441585898</v>
      </c>
      <c r="AT55" s="88">
        <f t="shared" ref="AT55:AT63" si="159">AT38/$AT$47</f>
        <v>0.47967238832210424</v>
      </c>
      <c r="AU55" s="88" t="e">
        <f>AU38/AU47</f>
        <v>#DIV/0!</v>
      </c>
      <c r="AV55" s="88">
        <f t="shared" ref="AV55:AV63" si="160">AV38/$AV$47</f>
        <v>0.95824415420221998</v>
      </c>
      <c r="AW55" s="88">
        <f t="shared" ref="AW55:AW63" si="161">AW38/$AW$47</f>
        <v>0.73462032791440879</v>
      </c>
      <c r="AX55" s="88">
        <f t="shared" ref="AX55:AX63" si="162">AX38/$AX$47</f>
        <v>0.70000141049691811</v>
      </c>
      <c r="AY55" s="88">
        <f t="shared" ref="AY55:AY63" si="163">AY38/$AY$47</f>
        <v>0.40599715698282568</v>
      </c>
      <c r="AZ55" s="88">
        <f t="shared" ref="AZ55:AZ63" si="164">AZ38/$AZ$47</f>
        <v>0.71372647406144962</v>
      </c>
      <c r="BA55" s="88">
        <f t="shared" ref="BA55:BA63" si="165">BA38/$BA$47</f>
        <v>0.33200043358191367</v>
      </c>
      <c r="BB55" s="88">
        <f t="shared" ref="BB55:BB63" si="166">BB38/$BB$47</f>
        <v>0.64582840855573409</v>
      </c>
      <c r="BC55" s="88">
        <f t="shared" ref="BC55:BC63" si="167">BC38/$BC$47</f>
        <v>0.54813023519241666</v>
      </c>
      <c r="BD55" s="88">
        <f t="shared" ref="BD55:BD63" si="168">BD38/$BD$47</f>
        <v>0.5600004813107945</v>
      </c>
      <c r="BE55" s="88">
        <f t="shared" ref="BE55:BE63" si="169">BE38/$BE$47</f>
        <v>0.7524515659410812</v>
      </c>
      <c r="BF55" s="88">
        <f t="shared" ref="BF55:BF63" si="170">BF38/$BF$47</f>
        <v>0.72870772522711225</v>
      </c>
      <c r="BG55" s="88">
        <f t="shared" ref="BG55:BG63" si="171">BG38/$BG$47</f>
        <v>0.14999695697157811</v>
      </c>
      <c r="BH55" s="88">
        <f t="shared" ref="BH55:BH63" si="172">BH38/$BH$47</f>
        <v>0.16780124457854045</v>
      </c>
      <c r="BI55" s="88">
        <f t="shared" ref="BI55:BI63" si="173">BI38/$BI$47</f>
        <v>0.70218696174121831</v>
      </c>
      <c r="BJ55" s="88">
        <f t="shared" ref="BJ55:BJ63" si="174">BJ38/$BJ$47</f>
        <v>0.21578182840541679</v>
      </c>
      <c r="BK55" s="88">
        <f t="shared" ref="BK55:BK63" si="175">BK38/$BK$47</f>
        <v>0.21662958505063765</v>
      </c>
      <c r="BL55" s="88">
        <f t="shared" ref="BL55:BL63" si="176">BL38/$BL$47</f>
        <v>0.29935292033398109</v>
      </c>
      <c r="BM55" s="88">
        <f t="shared" ref="BM55:BM63" si="177">BM38/$BM$47</f>
        <v>0.84199751113965704</v>
      </c>
      <c r="BN55" s="88">
        <f t="shared" ref="BN55:BN63" si="178">BN38/$BN$47</f>
        <v>0.17999807140618598</v>
      </c>
      <c r="BO55" s="88">
        <f t="shared" ref="BO55:BO63" si="179">BO38/$BO$47</f>
        <v>0.16735169706297057</v>
      </c>
      <c r="BP55" s="88">
        <f t="shared" ref="BP55:BP63" si="180">BP38/$BP$47</f>
        <v>0.47175047888668947</v>
      </c>
      <c r="BQ55" s="88">
        <f t="shared" ref="BQ55:BQ63" si="181">BQ38/$BQ$47</f>
        <v>0.64285684728004033</v>
      </c>
      <c r="BR55" s="88">
        <f t="shared" ref="BR55:BR63" si="182">BR38/$BR$47</f>
        <v>0.19711930602335642</v>
      </c>
      <c r="BS55" s="88">
        <f t="shared" ref="BS55:BS63" si="183">BS38/$BS$47</f>
        <v>0.26722953462465893</v>
      </c>
      <c r="BT55" s="89"/>
      <c r="BU55" s="88"/>
      <c r="BV55" s="88"/>
      <c r="BW55" s="88" t="e">
        <f t="shared" ref="BW55" si="184">BW38/BW47</f>
        <v>#DIV/0!</v>
      </c>
      <c r="BX55" s="88">
        <f t="shared" ref="BX55:BX63" si="185">BX38/$BX$47</f>
        <v>0.38044415696420869</v>
      </c>
      <c r="BY55" s="88">
        <f t="shared" ref="BY55:BY63" si="186">BY38/$BY$47</f>
        <v>0.47999750244246436</v>
      </c>
      <c r="BZ55" s="88">
        <f t="shared" ref="BZ55:BZ63" si="187">BZ38/$BZ$47</f>
        <v>0.88947627181356026</v>
      </c>
      <c r="CA55" s="88">
        <f t="shared" ref="CA55:CA63" si="188">CA38/$CA$47</f>
        <v>0.70899685975647597</v>
      </c>
      <c r="CB55" s="88">
        <f t="shared" ref="CB55:CB63" si="189">CB38/$CB$47</f>
        <v>0.56017715819471758</v>
      </c>
      <c r="CC55" s="88">
        <f t="shared" ref="CC55:CC63" si="190">CC38/$CC$47</f>
        <v>0.51449563646547092</v>
      </c>
      <c r="CD55" s="88">
        <f t="shared" ref="CD55:CD63" si="191">CD38/$CD$47</f>
        <v>0.1549820946908024</v>
      </c>
      <c r="CE55" s="88">
        <f t="shared" ref="CE55:CE63" si="192">CE38/$CE$47</f>
        <v>0.57927132720272378</v>
      </c>
      <c r="CF55" s="88">
        <f t="shared" ref="CF55:CF63" si="193">CF38/$CF$47</f>
        <v>0.51361915451884521</v>
      </c>
      <c r="CG55" s="88">
        <f t="shared" ref="CG55:CG63" si="194">CG38/$CG$47</f>
        <v>0.42914421092371863</v>
      </c>
      <c r="CH55" s="89"/>
      <c r="CI55" s="88"/>
      <c r="CJ55" s="88"/>
      <c r="CK55" s="88">
        <f t="shared" ref="CK55:CK63" si="195">CK38/$CK$47</f>
        <v>0.74668272388876722</v>
      </c>
      <c r="CL55" s="88">
        <f t="shared" ref="CL55:CL63" si="196">CL38/$CL$47</f>
        <v>0.87581964724811012</v>
      </c>
      <c r="CM55" s="88">
        <f t="shared" ref="CM55:CM63" si="197">CM38/$CM$47</f>
        <v>0.33048162586161817</v>
      </c>
      <c r="CN55" s="88">
        <f t="shared" ref="CN55:CN63" si="198">CN38/$CN$47</f>
        <v>0.70392410037612985</v>
      </c>
      <c r="CO55" s="88">
        <f t="shared" ref="CO55:CO63" si="199">CO38/$CO$47</f>
        <v>0.83604339184811594</v>
      </c>
      <c r="CP55" s="88">
        <f t="shared" ref="CP55:CP63" si="200">CP38/$CP$47</f>
        <v>0.48332573369051662</v>
      </c>
      <c r="CQ55" s="88">
        <f t="shared" ref="CQ55:CQ63" si="201">CQ38/$CQ$47</f>
        <v>0.39006864443301542</v>
      </c>
      <c r="CR55" s="89"/>
      <c r="CS55" s="88"/>
      <c r="CT55" s="88"/>
      <c r="CU55" s="88">
        <f t="shared" ref="CU55:CU63" si="202">CU38/$CU$47</f>
        <v>0.83366891359537776</v>
      </c>
      <c r="CV55" s="88">
        <f t="shared" ref="CV55:CV63" si="203">CV38/$CV$47</f>
        <v>0.89243708828248169</v>
      </c>
      <c r="CW55" s="88">
        <f t="shared" ref="CW55:CW63" si="204">CW38/$CW$47</f>
        <v>0.34157637718868394</v>
      </c>
      <c r="CX55" s="88">
        <f t="shared" ref="CX55:CX63" si="205">CX38/$CX$47</f>
        <v>0.72637418722527314</v>
      </c>
      <c r="CY55" s="88">
        <f>CY38/CY47</f>
        <v>0.33048162586161828</v>
      </c>
      <c r="CZ55" s="88">
        <f t="shared" ref="CZ55:CZ63" si="206">CZ38/$CZ$47</f>
        <v>0.55279046203427207</v>
      </c>
      <c r="DA55" s="88">
        <f t="shared" ref="DA55:DA63" si="207">DA38/$DA$47</f>
        <v>0.77971086606592577</v>
      </c>
      <c r="DB55" s="88">
        <f t="shared" ref="DB55:DB63" si="208">DB38/$DB$47</f>
        <v>0.36183192898769279</v>
      </c>
      <c r="DC55" s="89"/>
      <c r="DN55" s="418"/>
      <c r="DO55" s="70"/>
    </row>
    <row r="56" spans="1:119" x14ac:dyDescent="0.3">
      <c r="A56" s="399" t="s">
        <v>292</v>
      </c>
      <c r="B56" s="433"/>
      <c r="C56" s="433"/>
      <c r="D56" s="433"/>
      <c r="E56" s="88">
        <f t="shared" si="124"/>
        <v>0</v>
      </c>
      <c r="F56" s="88">
        <f t="shared" si="125"/>
        <v>0</v>
      </c>
      <c r="G56" s="88">
        <f t="shared" si="126"/>
        <v>0.42815739165512046</v>
      </c>
      <c r="H56" s="88">
        <f t="shared" si="127"/>
        <v>0.25</v>
      </c>
      <c r="I56" s="89"/>
      <c r="J56" s="88"/>
      <c r="K56" s="88"/>
      <c r="L56" s="88">
        <f t="shared" si="128"/>
        <v>0</v>
      </c>
      <c r="M56" s="88">
        <f t="shared" si="129"/>
        <v>0</v>
      </c>
      <c r="N56" s="88">
        <f t="shared" si="130"/>
        <v>0</v>
      </c>
      <c r="O56" s="88">
        <f t="shared" si="131"/>
        <v>0.22683814692182258</v>
      </c>
      <c r="P56" s="88">
        <f t="shared" si="132"/>
        <v>0</v>
      </c>
      <c r="Q56" s="88">
        <f t="shared" si="133"/>
        <v>0.16990834802225588</v>
      </c>
      <c r="R56" s="88">
        <f t="shared" si="134"/>
        <v>0.11794269314385702</v>
      </c>
      <c r="S56" s="88">
        <f t="shared" si="135"/>
        <v>0</v>
      </c>
      <c r="T56" s="88">
        <f t="shared" si="136"/>
        <v>0</v>
      </c>
      <c r="U56" s="88">
        <f t="shared" si="137"/>
        <v>0</v>
      </c>
      <c r="V56" s="88">
        <f t="shared" si="138"/>
        <v>0</v>
      </c>
      <c r="W56" s="88">
        <f t="shared" si="139"/>
        <v>0</v>
      </c>
      <c r="X56" s="88">
        <f t="shared" si="140"/>
        <v>0</v>
      </c>
      <c r="Y56" s="88">
        <f t="shared" si="141"/>
        <v>0</v>
      </c>
      <c r="Z56" s="88">
        <f t="shared" si="142"/>
        <v>0.14999939087160183</v>
      </c>
      <c r="AA56" s="88">
        <f t="shared" si="143"/>
        <v>0</v>
      </c>
      <c r="AB56" s="88">
        <f t="shared" si="144"/>
        <v>0</v>
      </c>
      <c r="AC56" s="88">
        <f t="shared" si="145"/>
        <v>0.33343494713126071</v>
      </c>
      <c r="AD56" s="88">
        <f t="shared" si="146"/>
        <v>4.2913623889483232E-3</v>
      </c>
      <c r="AE56" s="88">
        <f t="shared" si="147"/>
        <v>7.0000289574138647E-2</v>
      </c>
      <c r="AF56" s="88">
        <f t="shared" si="148"/>
        <v>0</v>
      </c>
      <c r="AG56" s="88">
        <f t="shared" si="149"/>
        <v>3.7332419921382899E-2</v>
      </c>
      <c r="AH56" s="88">
        <f t="shared" si="150"/>
        <v>0</v>
      </c>
      <c r="AI56" s="88">
        <f t="shared" si="151"/>
        <v>0</v>
      </c>
      <c r="AJ56" s="88">
        <f t="shared" si="152"/>
        <v>0</v>
      </c>
      <c r="AK56" s="88">
        <f t="shared" si="153"/>
        <v>2.2774292152688676E-2</v>
      </c>
      <c r="AL56" s="88">
        <f t="shared" si="154"/>
        <v>1.9997816521898685E-3</v>
      </c>
      <c r="AM56" s="89"/>
      <c r="AN56" s="88"/>
      <c r="AO56" s="88"/>
      <c r="AP56" s="88">
        <f t="shared" si="155"/>
        <v>0</v>
      </c>
      <c r="AQ56" s="88">
        <f t="shared" si="156"/>
        <v>0</v>
      </c>
      <c r="AR56" s="88">
        <f t="shared" si="157"/>
        <v>0.16688030278990285</v>
      </c>
      <c r="AS56" s="88">
        <f t="shared" si="158"/>
        <v>0</v>
      </c>
      <c r="AT56" s="88">
        <f t="shared" si="159"/>
        <v>0.14235317301363848</v>
      </c>
      <c r="AU56" s="433"/>
      <c r="AV56" s="88">
        <f t="shared" si="160"/>
        <v>0</v>
      </c>
      <c r="AW56" s="88">
        <f t="shared" si="161"/>
        <v>4.5163494048446114E-2</v>
      </c>
      <c r="AX56" s="88">
        <f t="shared" si="162"/>
        <v>0.2</v>
      </c>
      <c r="AY56" s="88">
        <f t="shared" si="163"/>
        <v>0</v>
      </c>
      <c r="AZ56" s="88">
        <f t="shared" si="164"/>
        <v>0</v>
      </c>
      <c r="BA56" s="88">
        <f t="shared" si="165"/>
        <v>0.45200218382083124</v>
      </c>
      <c r="BB56" s="88">
        <f t="shared" si="166"/>
        <v>0.23940017826243393</v>
      </c>
      <c r="BC56" s="88">
        <f t="shared" si="167"/>
        <v>0.27259143887679965</v>
      </c>
      <c r="BD56" s="88">
        <f t="shared" si="168"/>
        <v>0</v>
      </c>
      <c r="BE56" s="88">
        <f t="shared" si="169"/>
        <v>0</v>
      </c>
      <c r="BF56" s="88">
        <f t="shared" si="170"/>
        <v>0</v>
      </c>
      <c r="BG56" s="88">
        <f t="shared" si="171"/>
        <v>0.16000243442273751</v>
      </c>
      <c r="BH56" s="88">
        <f t="shared" si="172"/>
        <v>0.15146929411025206</v>
      </c>
      <c r="BI56" s="88">
        <f t="shared" si="173"/>
        <v>3.9313116550968218E-2</v>
      </c>
      <c r="BJ56" s="88">
        <f t="shared" si="174"/>
        <v>0.19734314230823297</v>
      </c>
      <c r="BK56" s="88">
        <f t="shared" si="175"/>
        <v>0.41442657232130914</v>
      </c>
      <c r="BL56" s="88">
        <f t="shared" si="176"/>
        <v>0.17676563756240363</v>
      </c>
      <c r="BM56" s="88">
        <f t="shared" si="177"/>
        <v>0</v>
      </c>
      <c r="BN56" s="88">
        <f t="shared" si="178"/>
        <v>0.10399942142185579</v>
      </c>
      <c r="BO56" s="88">
        <f t="shared" si="179"/>
        <v>0.12723134060141369</v>
      </c>
      <c r="BP56" s="88">
        <f t="shared" si="180"/>
        <v>0.20217891093929466</v>
      </c>
      <c r="BQ56" s="88">
        <f t="shared" si="181"/>
        <v>0</v>
      </c>
      <c r="BR56" s="88">
        <f t="shared" si="182"/>
        <v>0.36607459865081421</v>
      </c>
      <c r="BS56" s="88">
        <f t="shared" si="183"/>
        <v>0.65298157165105197</v>
      </c>
      <c r="BT56" s="89"/>
      <c r="BU56" s="88"/>
      <c r="BV56" s="433"/>
      <c r="BW56" s="433"/>
      <c r="BX56" s="88">
        <f t="shared" si="185"/>
        <v>0</v>
      </c>
      <c r="BY56" s="88">
        <f t="shared" si="186"/>
        <v>0</v>
      </c>
      <c r="BZ56" s="88">
        <f t="shared" si="187"/>
        <v>0</v>
      </c>
      <c r="CA56" s="88">
        <f t="shared" si="188"/>
        <v>0</v>
      </c>
      <c r="CB56" s="88">
        <f t="shared" si="189"/>
        <v>0.14377529269314526</v>
      </c>
      <c r="CC56" s="88">
        <f t="shared" si="190"/>
        <v>0.43993875066255295</v>
      </c>
      <c r="CD56" s="88">
        <f t="shared" si="191"/>
        <v>0.18021772811574857</v>
      </c>
      <c r="CE56" s="88">
        <f t="shared" si="192"/>
        <v>3.3499856811022369E-2</v>
      </c>
      <c r="CF56" s="88">
        <f t="shared" si="193"/>
        <v>0.25299108899098788</v>
      </c>
      <c r="CG56" s="88">
        <f t="shared" si="194"/>
        <v>0.11370049158180949</v>
      </c>
      <c r="CH56" s="89"/>
      <c r="CI56" s="88"/>
      <c r="CJ56" s="88"/>
      <c r="CK56" s="88">
        <f t="shared" si="195"/>
        <v>0</v>
      </c>
      <c r="CL56" s="88">
        <f t="shared" si="196"/>
        <v>0</v>
      </c>
      <c r="CM56" s="88">
        <f t="shared" si="197"/>
        <v>0</v>
      </c>
      <c r="CN56" s="88">
        <f t="shared" si="198"/>
        <v>9.9141076741705497E-2</v>
      </c>
      <c r="CO56" s="88">
        <f t="shared" si="199"/>
        <v>0</v>
      </c>
      <c r="CP56" s="88">
        <f t="shared" si="200"/>
        <v>0</v>
      </c>
      <c r="CQ56" s="88">
        <f t="shared" si="201"/>
        <v>0.23571452034941442</v>
      </c>
      <c r="CR56" s="89"/>
      <c r="CS56" s="88"/>
      <c r="CT56" s="88"/>
      <c r="CU56" s="88">
        <f t="shared" si="202"/>
        <v>0</v>
      </c>
      <c r="CV56" s="88">
        <f t="shared" si="203"/>
        <v>0</v>
      </c>
      <c r="CW56" s="88">
        <f t="shared" si="204"/>
        <v>0.44407891815700484</v>
      </c>
      <c r="CX56" s="88">
        <f t="shared" si="205"/>
        <v>3.91303596364544E-2</v>
      </c>
      <c r="CY56" s="88">
        <f t="shared" ref="CY56:CY63" si="209">CY39/$CY$47</f>
        <v>0</v>
      </c>
      <c r="CZ56" s="88">
        <f t="shared" si="206"/>
        <v>2.0282907276225159E-3</v>
      </c>
      <c r="DA56" s="88">
        <f t="shared" si="207"/>
        <v>4.12979970756862E-3</v>
      </c>
      <c r="DB56" s="88">
        <f t="shared" si="208"/>
        <v>5.816959244890136E-2</v>
      </c>
      <c r="DC56" s="89"/>
      <c r="DN56" s="418"/>
      <c r="DO56" s="70"/>
    </row>
    <row r="57" spans="1:119" x14ac:dyDescent="0.3">
      <c r="A57" s="399" t="s">
        <v>293</v>
      </c>
      <c r="B57" s="433"/>
      <c r="C57" s="433"/>
      <c r="D57" s="433"/>
      <c r="E57" s="88">
        <f t="shared" si="124"/>
        <v>4.9242102895654241E-2</v>
      </c>
      <c r="F57" s="88">
        <f t="shared" si="125"/>
        <v>0</v>
      </c>
      <c r="G57" s="88">
        <f t="shared" si="126"/>
        <v>2.0305347527930267E-2</v>
      </c>
      <c r="H57" s="88">
        <f t="shared" si="127"/>
        <v>0.29000461739732702</v>
      </c>
      <c r="I57" s="89"/>
      <c r="J57" s="88"/>
      <c r="K57" s="88"/>
      <c r="L57" s="88">
        <f t="shared" si="128"/>
        <v>0</v>
      </c>
      <c r="M57" s="88">
        <f t="shared" si="129"/>
        <v>6.4606212643957439E-2</v>
      </c>
      <c r="N57" s="88">
        <f t="shared" si="130"/>
        <v>0.18036144686668107</v>
      </c>
      <c r="O57" s="88">
        <f t="shared" si="131"/>
        <v>9.0689782863379559E-2</v>
      </c>
      <c r="P57" s="88">
        <f t="shared" si="132"/>
        <v>4.3847508073797593E-2</v>
      </c>
      <c r="Q57" s="88">
        <f t="shared" si="133"/>
        <v>0.10265228474548208</v>
      </c>
      <c r="R57" s="88">
        <f t="shared" si="134"/>
        <v>5.4877644625908044E-2</v>
      </c>
      <c r="S57" s="88">
        <f t="shared" si="135"/>
        <v>7.6767984846417489E-2</v>
      </c>
      <c r="T57" s="88">
        <f t="shared" si="136"/>
        <v>6.9999751579727099E-2</v>
      </c>
      <c r="U57" s="88">
        <f t="shared" si="137"/>
        <v>0</v>
      </c>
      <c r="V57" s="88">
        <f t="shared" si="138"/>
        <v>0.14876393447822017</v>
      </c>
      <c r="W57" s="88">
        <f t="shared" si="139"/>
        <v>0.20000013675830841</v>
      </c>
      <c r="X57" s="88">
        <f t="shared" si="140"/>
        <v>8.6638095348111886E-4</v>
      </c>
      <c r="Y57" s="88">
        <f t="shared" si="141"/>
        <v>8.5027148722023577E-2</v>
      </c>
      <c r="Z57" s="88">
        <f t="shared" si="142"/>
        <v>0.10000060912839817</v>
      </c>
      <c r="AA57" s="88">
        <f t="shared" si="143"/>
        <v>3.9386387410572099E-2</v>
      </c>
      <c r="AB57" s="88">
        <f t="shared" si="144"/>
        <v>2.8014302079666546E-2</v>
      </c>
      <c r="AC57" s="88">
        <f t="shared" si="145"/>
        <v>9.6894012209861394E-2</v>
      </c>
      <c r="AD57" s="88">
        <f t="shared" si="146"/>
        <v>1.5891436811014466E-2</v>
      </c>
      <c r="AE57" s="88">
        <f t="shared" si="147"/>
        <v>0.11999952305435987</v>
      </c>
      <c r="AF57" s="88">
        <f t="shared" si="148"/>
        <v>2.959081274661653E-2</v>
      </c>
      <c r="AG57" s="88">
        <f t="shared" si="149"/>
        <v>7.1998708927339297E-2</v>
      </c>
      <c r="AH57" s="88">
        <f t="shared" si="150"/>
        <v>5.9716508233623164E-2</v>
      </c>
      <c r="AI57" s="88">
        <f t="shared" si="151"/>
        <v>0</v>
      </c>
      <c r="AJ57" s="88">
        <f t="shared" si="152"/>
        <v>1.084015026695692E-2</v>
      </c>
      <c r="AK57" s="88">
        <f t="shared" si="153"/>
        <v>1.2821510458986548E-2</v>
      </c>
      <c r="AL57" s="88">
        <f t="shared" si="154"/>
        <v>6.7000279157262393E-2</v>
      </c>
      <c r="AM57" s="89"/>
      <c r="AN57" s="88"/>
      <c r="AO57" s="88"/>
      <c r="AP57" s="88">
        <f t="shared" si="155"/>
        <v>1.7468021570298104E-2</v>
      </c>
      <c r="AQ57" s="88">
        <f t="shared" si="156"/>
        <v>6.8766937669376707E-2</v>
      </c>
      <c r="AR57" s="88">
        <f t="shared" si="157"/>
        <v>2.4019749292880411E-2</v>
      </c>
      <c r="AS57" s="88">
        <f t="shared" si="158"/>
        <v>0</v>
      </c>
      <c r="AT57" s="88">
        <f t="shared" si="159"/>
        <v>3.4214014041604478E-2</v>
      </c>
      <c r="AU57" s="433"/>
      <c r="AV57" s="88">
        <f t="shared" si="160"/>
        <v>2.4166151913787258E-2</v>
      </c>
      <c r="AW57" s="88">
        <f t="shared" si="161"/>
        <v>1.4059677643462554E-2</v>
      </c>
      <c r="AX57" s="88">
        <f t="shared" si="162"/>
        <v>7.0000141049691808E-2</v>
      </c>
      <c r="AY57" s="88">
        <f t="shared" si="163"/>
        <v>0</v>
      </c>
      <c r="AZ57" s="88">
        <f t="shared" si="164"/>
        <v>5.7753881158053647E-2</v>
      </c>
      <c r="BA57" s="88">
        <f t="shared" si="165"/>
        <v>3.9996937081894276E-3</v>
      </c>
      <c r="BB57" s="88">
        <f t="shared" si="166"/>
        <v>6.5160510010382876E-3</v>
      </c>
      <c r="BC57" s="88">
        <f t="shared" si="167"/>
        <v>1.49864369392196E-2</v>
      </c>
      <c r="BD57" s="88">
        <f t="shared" si="168"/>
        <v>0.30000009255976817</v>
      </c>
      <c r="BE57" s="88">
        <f t="shared" si="169"/>
        <v>4.9049871070620539E-2</v>
      </c>
      <c r="BF57" s="88">
        <f t="shared" si="170"/>
        <v>3.0327923479994735E-2</v>
      </c>
      <c r="BG57" s="88">
        <f t="shared" si="171"/>
        <v>0.34999695697157812</v>
      </c>
      <c r="BH57" s="88">
        <f t="shared" si="172"/>
        <v>0.18507448613992081</v>
      </c>
      <c r="BI57" s="88">
        <f t="shared" si="173"/>
        <v>5.8479043791429625E-2</v>
      </c>
      <c r="BJ57" s="88">
        <f t="shared" si="174"/>
        <v>0.12745419614825923</v>
      </c>
      <c r="BK57" s="88">
        <f t="shared" si="175"/>
        <v>2.3227681122417961E-2</v>
      </c>
      <c r="BL57" s="88">
        <f t="shared" si="176"/>
        <v>9.5478682391828672E-3</v>
      </c>
      <c r="BM57" s="88">
        <f t="shared" si="177"/>
        <v>5.0018064308939821E-3</v>
      </c>
      <c r="BN57" s="88">
        <f t="shared" si="178"/>
        <v>0.23399869819917554</v>
      </c>
      <c r="BO57" s="88">
        <f t="shared" si="179"/>
        <v>0.28148759111979432</v>
      </c>
      <c r="BP57" s="88">
        <f t="shared" si="180"/>
        <v>1.9397401698990343E-2</v>
      </c>
      <c r="BQ57" s="88">
        <f t="shared" si="181"/>
        <v>0</v>
      </c>
      <c r="BR57" s="88">
        <f t="shared" si="182"/>
        <v>0.17407951175979502</v>
      </c>
      <c r="BS57" s="88">
        <f t="shared" si="183"/>
        <v>3.5978114796051028E-3</v>
      </c>
      <c r="BT57" s="89"/>
      <c r="BU57" s="88"/>
      <c r="BV57" s="433"/>
      <c r="BW57" s="433"/>
      <c r="BX57" s="88">
        <f t="shared" si="185"/>
        <v>0.14771453212591634</v>
      </c>
      <c r="BY57" s="88">
        <f t="shared" si="186"/>
        <v>0.13000521548779503</v>
      </c>
      <c r="BZ57" s="88">
        <f t="shared" si="187"/>
        <v>6.3553931382636333E-2</v>
      </c>
      <c r="CA57" s="88">
        <f t="shared" si="188"/>
        <v>4.8320031774796129E-2</v>
      </c>
      <c r="CB57" s="88">
        <f t="shared" si="189"/>
        <v>4.2227000050642947E-3</v>
      </c>
      <c r="CC57" s="88">
        <f t="shared" si="190"/>
        <v>1.3932541595102937E-3</v>
      </c>
      <c r="CD57" s="88">
        <f t="shared" si="191"/>
        <v>0.10654921864461443</v>
      </c>
      <c r="CE57" s="88">
        <f t="shared" si="192"/>
        <v>8.7317274954656826E-2</v>
      </c>
      <c r="CF57" s="88">
        <f t="shared" si="193"/>
        <v>2.9591479501791949E-2</v>
      </c>
      <c r="CG57" s="88">
        <f t="shared" si="194"/>
        <v>0.16924515817568819</v>
      </c>
      <c r="CH57" s="89"/>
      <c r="CI57" s="88"/>
      <c r="CJ57" s="88"/>
      <c r="CK57" s="88">
        <f t="shared" si="195"/>
        <v>0.11745128092839939</v>
      </c>
      <c r="CL57" s="88">
        <f t="shared" si="196"/>
        <v>4.8101150541877892E-2</v>
      </c>
      <c r="CM57" s="88">
        <f t="shared" si="197"/>
        <v>0.57174419036161428</v>
      </c>
      <c r="CN57" s="88">
        <f t="shared" si="198"/>
        <v>4.9570538370852749E-2</v>
      </c>
      <c r="CO57" s="88">
        <f t="shared" si="199"/>
        <v>9.3171214576918248E-3</v>
      </c>
      <c r="CP57" s="88">
        <f t="shared" si="200"/>
        <v>4.2297562014585323E-2</v>
      </c>
      <c r="CQ57" s="88">
        <f t="shared" si="201"/>
        <v>7.1536118365928117E-2</v>
      </c>
      <c r="CR57" s="89"/>
      <c r="CS57" s="88"/>
      <c r="CT57" s="88"/>
      <c r="CU57" s="88">
        <f t="shared" si="202"/>
        <v>0</v>
      </c>
      <c r="CV57" s="88">
        <f t="shared" si="203"/>
        <v>9.1442329858354033E-3</v>
      </c>
      <c r="CW57" s="88">
        <f t="shared" si="204"/>
        <v>2.4371498852426857E-2</v>
      </c>
      <c r="CX57" s="88">
        <f t="shared" si="205"/>
        <v>2.8728927333072046E-3</v>
      </c>
      <c r="CY57" s="88">
        <f t="shared" si="209"/>
        <v>0.57174419036161439</v>
      </c>
      <c r="CZ57" s="88">
        <f t="shared" si="206"/>
        <v>4.7992465328459001E-2</v>
      </c>
      <c r="DA57" s="88">
        <f t="shared" si="207"/>
        <v>4.0289010622388335E-2</v>
      </c>
      <c r="DB57" s="88">
        <f t="shared" si="208"/>
        <v>0.2000002983209008</v>
      </c>
      <c r="DC57" s="89"/>
      <c r="DN57" s="418"/>
      <c r="DO57" s="70"/>
    </row>
    <row r="58" spans="1:119" x14ac:dyDescent="0.3">
      <c r="A58" s="399" t="s">
        <v>294</v>
      </c>
      <c r="B58" s="433"/>
      <c r="C58" s="433"/>
      <c r="D58" s="433"/>
      <c r="E58" s="88">
        <f t="shared" si="124"/>
        <v>4.4219542558837401E-2</v>
      </c>
      <c r="F58" s="88">
        <f t="shared" si="125"/>
        <v>2.3691471266819732E-2</v>
      </c>
      <c r="G58" s="88">
        <f t="shared" si="126"/>
        <v>1.4346598382938421E-2</v>
      </c>
      <c r="H58" s="88">
        <f t="shared" si="127"/>
        <v>0.11999781956237335</v>
      </c>
      <c r="I58" s="89"/>
      <c r="J58" s="88"/>
      <c r="K58" s="88"/>
      <c r="L58" s="88">
        <f t="shared" si="128"/>
        <v>0.1467090728257946</v>
      </c>
      <c r="M58" s="88">
        <f t="shared" si="129"/>
        <v>0</v>
      </c>
      <c r="N58" s="88">
        <f t="shared" si="130"/>
        <v>0.18599022411684296</v>
      </c>
      <c r="O58" s="88">
        <f t="shared" si="131"/>
        <v>0.1642481425258184</v>
      </c>
      <c r="P58" s="88">
        <f t="shared" si="132"/>
        <v>6.0674859551731436E-2</v>
      </c>
      <c r="Q58" s="88">
        <f t="shared" si="133"/>
        <v>4.3993639207867516E-2</v>
      </c>
      <c r="R58" s="88">
        <f t="shared" si="134"/>
        <v>4.6925539530197777E-2</v>
      </c>
      <c r="S58" s="88">
        <f t="shared" si="135"/>
        <v>3.7977863569599736E-2</v>
      </c>
      <c r="T58" s="88">
        <f t="shared" si="136"/>
        <v>9.9999887081694133E-2</v>
      </c>
      <c r="U58" s="88">
        <f t="shared" si="137"/>
        <v>8.4100718103179123E-2</v>
      </c>
      <c r="V58" s="88">
        <f t="shared" si="138"/>
        <v>0</v>
      </c>
      <c r="W58" s="88">
        <f t="shared" si="139"/>
        <v>0.10000041027492523</v>
      </c>
      <c r="X58" s="88">
        <f t="shared" si="140"/>
        <v>1.7081181820632192E-2</v>
      </c>
      <c r="Y58" s="88">
        <f t="shared" si="141"/>
        <v>6.3718712753277701E-2</v>
      </c>
      <c r="Z58" s="88">
        <f t="shared" si="142"/>
        <v>9.0000243651359252E-2</v>
      </c>
      <c r="AA58" s="88">
        <f t="shared" si="143"/>
        <v>1.6945939873169044E-2</v>
      </c>
      <c r="AB58" s="88">
        <f t="shared" si="144"/>
        <v>7.1965103283781223E-2</v>
      </c>
      <c r="AC58" s="88">
        <f t="shared" si="145"/>
        <v>7.0831387013012045E-2</v>
      </c>
      <c r="AD58" s="88">
        <f t="shared" si="146"/>
        <v>1.5957021256802643E-2</v>
      </c>
      <c r="AE58" s="88">
        <f t="shared" si="147"/>
        <v>0.17999928458153983</v>
      </c>
      <c r="AF58" s="88">
        <f t="shared" si="148"/>
        <v>0</v>
      </c>
      <c r="AG58" s="88">
        <f t="shared" si="149"/>
        <v>3.7401584528206813E-2</v>
      </c>
      <c r="AH58" s="88">
        <f t="shared" si="150"/>
        <v>0.12306598076885142</v>
      </c>
      <c r="AI58" s="88">
        <f t="shared" si="151"/>
        <v>2.6143430943377219E-2</v>
      </c>
      <c r="AJ58" s="88">
        <f t="shared" si="152"/>
        <v>5.8689885996734317E-2</v>
      </c>
      <c r="AK58" s="88">
        <f t="shared" si="153"/>
        <v>1.6555261383677543E-2</v>
      </c>
      <c r="AL58" s="88">
        <f t="shared" si="154"/>
        <v>0.10000028900709607</v>
      </c>
      <c r="AM58" s="89"/>
      <c r="AN58" s="88"/>
      <c r="AO58" s="88"/>
      <c r="AP58" s="88">
        <f t="shared" si="155"/>
        <v>2.6202712892363554E-2</v>
      </c>
      <c r="AQ58" s="88">
        <f t="shared" si="156"/>
        <v>3.3429736279741655E-2</v>
      </c>
      <c r="AR58" s="88">
        <f t="shared" si="157"/>
        <v>2.3174026217658121E-3</v>
      </c>
      <c r="AS58" s="88">
        <f t="shared" si="158"/>
        <v>9.76571371469581E-3</v>
      </c>
      <c r="AT58" s="88">
        <f t="shared" si="159"/>
        <v>2.3688606619981529E-2</v>
      </c>
      <c r="AU58" s="433"/>
      <c r="AV58" s="88">
        <f t="shared" si="160"/>
        <v>1.4162822009388933E-2</v>
      </c>
      <c r="AW58" s="88">
        <f t="shared" si="161"/>
        <v>9.170198230744292E-2</v>
      </c>
      <c r="AX58" s="88">
        <f t="shared" si="162"/>
        <v>2.9998448453390128E-2</v>
      </c>
      <c r="AY58" s="88">
        <f t="shared" si="163"/>
        <v>0.10998914096729979</v>
      </c>
      <c r="AZ58" s="88">
        <f t="shared" si="164"/>
        <v>4.2154848365566371E-2</v>
      </c>
      <c r="BA58" s="88">
        <f t="shared" si="165"/>
        <v>2.9992730541768555E-3</v>
      </c>
      <c r="BB58" s="88">
        <f t="shared" si="166"/>
        <v>7.3441601302944763E-3</v>
      </c>
      <c r="BC58" s="88">
        <f t="shared" si="167"/>
        <v>4.2291412048767402E-3</v>
      </c>
      <c r="BD58" s="88">
        <f t="shared" si="168"/>
        <v>0</v>
      </c>
      <c r="BE58" s="88">
        <f t="shared" si="169"/>
        <v>4.7049378560916046E-2</v>
      </c>
      <c r="BF58" s="88">
        <f t="shared" si="170"/>
        <v>1.5522991371798219E-2</v>
      </c>
      <c r="BG58" s="88">
        <f t="shared" si="171"/>
        <v>0.18000121721136875</v>
      </c>
      <c r="BH58" s="88">
        <f t="shared" si="172"/>
        <v>0.10874033565906091</v>
      </c>
      <c r="BI58" s="88">
        <f t="shared" si="173"/>
        <v>4.0878960279764086E-2</v>
      </c>
      <c r="BJ58" s="88">
        <f t="shared" si="174"/>
        <v>0.12862565015697483</v>
      </c>
      <c r="BK58" s="88">
        <f t="shared" si="175"/>
        <v>8.0102369576053781E-2</v>
      </c>
      <c r="BL58" s="88">
        <f t="shared" si="176"/>
        <v>3.7998420263940691E-3</v>
      </c>
      <c r="BM58" s="88">
        <f t="shared" si="177"/>
        <v>2.7000120428726258E-2</v>
      </c>
      <c r="BN58" s="88">
        <f t="shared" si="178"/>
        <v>0.28601046262144114</v>
      </c>
      <c r="BO58" s="88">
        <f t="shared" si="179"/>
        <v>0.15542203094617132</v>
      </c>
      <c r="BP58" s="88">
        <f t="shared" si="180"/>
        <v>1.293172645465944E-2</v>
      </c>
      <c r="BQ58" s="88">
        <f t="shared" si="181"/>
        <v>0.20408180155426267</v>
      </c>
      <c r="BR58" s="88">
        <f t="shared" si="182"/>
        <v>7.8408229457542888E-2</v>
      </c>
      <c r="BS58" s="88">
        <f t="shared" si="183"/>
        <v>1.3202011161563495E-2</v>
      </c>
      <c r="BT58" s="89"/>
      <c r="BU58" s="88"/>
      <c r="BV58" s="433"/>
      <c r="BW58" s="433"/>
      <c r="BX58" s="88">
        <f t="shared" si="185"/>
        <v>0.16702242345838725</v>
      </c>
      <c r="BY58" s="88">
        <f t="shared" si="186"/>
        <v>7.9998971593955914E-2</v>
      </c>
      <c r="BZ58" s="88">
        <f t="shared" si="187"/>
        <v>4.4035134847463471E-2</v>
      </c>
      <c r="CA58" s="88">
        <f t="shared" si="188"/>
        <v>2.6623803790633883E-2</v>
      </c>
      <c r="CB58" s="88">
        <f t="shared" si="189"/>
        <v>2.2148457462236485E-2</v>
      </c>
      <c r="CC58" s="88">
        <f t="shared" si="190"/>
        <v>1.4242634394579865E-3</v>
      </c>
      <c r="CD58" s="88">
        <f t="shared" si="191"/>
        <v>1.9452143613291947E-2</v>
      </c>
      <c r="CE58" s="88">
        <f t="shared" si="192"/>
        <v>5.4955293219206412E-2</v>
      </c>
      <c r="CF58" s="88">
        <f t="shared" si="193"/>
        <v>0</v>
      </c>
      <c r="CG58" s="88">
        <f t="shared" si="194"/>
        <v>0.14579735043061093</v>
      </c>
      <c r="CH58" s="89"/>
      <c r="CI58" s="88"/>
      <c r="CJ58" s="88"/>
      <c r="CK58" s="88">
        <f t="shared" si="195"/>
        <v>5.5543390993358151E-2</v>
      </c>
      <c r="CL58" s="88">
        <f t="shared" si="196"/>
        <v>2.2231034273397891E-2</v>
      </c>
      <c r="CM58" s="88">
        <f t="shared" si="197"/>
        <v>5.661328309403213E-2</v>
      </c>
      <c r="CN58" s="88">
        <f t="shared" si="198"/>
        <v>1.9828215348341099E-2</v>
      </c>
      <c r="CO58" s="88">
        <f t="shared" si="199"/>
        <v>5.0129232732027025E-2</v>
      </c>
      <c r="CP58" s="88">
        <f t="shared" si="200"/>
        <v>7.3424549046194817E-3</v>
      </c>
      <c r="CQ58" s="88">
        <f t="shared" si="201"/>
        <v>2.5654514691556014E-2</v>
      </c>
      <c r="CR58" s="89"/>
      <c r="CS58" s="88"/>
      <c r="CT58" s="88"/>
      <c r="CU58" s="88">
        <f t="shared" si="202"/>
        <v>0.16633108640462224</v>
      </c>
      <c r="CV58" s="88">
        <f t="shared" si="203"/>
        <v>5.5491779038819328E-2</v>
      </c>
      <c r="CW58" s="88">
        <f t="shared" si="204"/>
        <v>7.1484563264258283E-2</v>
      </c>
      <c r="CX58" s="88">
        <f t="shared" si="205"/>
        <v>9.8539483657070714E-2</v>
      </c>
      <c r="CY58" s="88">
        <f t="shared" si="209"/>
        <v>5.6613283094032144E-2</v>
      </c>
      <c r="CZ58" s="88">
        <f t="shared" si="206"/>
        <v>4.1223759211894778E-2</v>
      </c>
      <c r="DA58" s="88">
        <f t="shared" si="207"/>
        <v>6.5419132995535425E-3</v>
      </c>
      <c r="DB58" s="88">
        <f t="shared" si="208"/>
        <v>4.7331594122481613E-2</v>
      </c>
      <c r="DC58" s="89"/>
      <c r="DN58" s="418"/>
      <c r="DO58" s="70"/>
    </row>
    <row r="59" spans="1:119" x14ac:dyDescent="0.3">
      <c r="A59" s="399" t="s">
        <v>295</v>
      </c>
      <c r="B59" s="433"/>
      <c r="C59" s="433"/>
      <c r="D59" s="433"/>
      <c r="E59" s="88">
        <f t="shared" si="124"/>
        <v>0.1762917198532937</v>
      </c>
      <c r="F59" s="88">
        <f t="shared" si="125"/>
        <v>0.33636022993280534</v>
      </c>
      <c r="G59" s="88">
        <f t="shared" si="126"/>
        <v>4.1535857726642929E-2</v>
      </c>
      <c r="H59" s="88">
        <f t="shared" si="127"/>
        <v>0.17000038478311061</v>
      </c>
      <c r="I59" s="89"/>
      <c r="J59" s="88"/>
      <c r="K59" s="88"/>
      <c r="L59" s="88">
        <f t="shared" si="128"/>
        <v>0.15195929080817872</v>
      </c>
      <c r="M59" s="88">
        <f t="shared" si="129"/>
        <v>9.7638976626658242E-2</v>
      </c>
      <c r="N59" s="88">
        <f t="shared" si="130"/>
        <v>0.12560087506295417</v>
      </c>
      <c r="O59" s="88">
        <f t="shared" si="131"/>
        <v>5.0889703605373086E-2</v>
      </c>
      <c r="P59" s="88">
        <f t="shared" si="132"/>
        <v>0.17553347857008422</v>
      </c>
      <c r="Q59" s="88">
        <f t="shared" si="133"/>
        <v>5.3542416204152447E-2</v>
      </c>
      <c r="R59" s="88">
        <f t="shared" si="134"/>
        <v>3.1193660851582795E-2</v>
      </c>
      <c r="S59" s="88">
        <f t="shared" si="135"/>
        <v>6.8638585451597636E-2</v>
      </c>
      <c r="T59" s="88">
        <f t="shared" si="136"/>
        <v>2.9000243903540668E-2</v>
      </c>
      <c r="U59" s="88">
        <f t="shared" si="137"/>
        <v>0</v>
      </c>
      <c r="V59" s="88">
        <f t="shared" si="138"/>
        <v>0.16389761032618172</v>
      </c>
      <c r="W59" s="88">
        <f t="shared" si="139"/>
        <v>0.18999968545589066</v>
      </c>
      <c r="X59" s="88">
        <f t="shared" si="140"/>
        <v>5.1982857208867142E-4</v>
      </c>
      <c r="Y59" s="88">
        <f t="shared" si="141"/>
        <v>0</v>
      </c>
      <c r="Z59" s="88">
        <f t="shared" si="142"/>
        <v>0.1999996954358009</v>
      </c>
      <c r="AA59" s="88">
        <f t="shared" si="143"/>
        <v>0.13625976218898914</v>
      </c>
      <c r="AB59" s="88">
        <f t="shared" si="144"/>
        <v>4.2260418059929271E-2</v>
      </c>
      <c r="AC59" s="88">
        <f t="shared" si="145"/>
        <v>0.12195780005251507</v>
      </c>
      <c r="AD59" s="88">
        <f t="shared" si="146"/>
        <v>1.7626401227964092E-2</v>
      </c>
      <c r="AE59" s="88">
        <f t="shared" si="147"/>
        <v>0.21000086872241594</v>
      </c>
      <c r="AF59" s="88">
        <f t="shared" si="148"/>
        <v>7.5641222789943369E-2</v>
      </c>
      <c r="AG59" s="88">
        <f t="shared" si="149"/>
        <v>7.8309979300021246E-2</v>
      </c>
      <c r="AH59" s="88">
        <f t="shared" si="150"/>
        <v>0.12123032007347026</v>
      </c>
      <c r="AI59" s="88">
        <f t="shared" si="151"/>
        <v>0.40443043553078345</v>
      </c>
      <c r="AJ59" s="88">
        <f t="shared" si="152"/>
        <v>0.20748990641563067</v>
      </c>
      <c r="AK59" s="88">
        <f t="shared" si="153"/>
        <v>0.24584504843179042</v>
      </c>
      <c r="AL59" s="88">
        <f t="shared" si="154"/>
        <v>3.0000086702128816E-2</v>
      </c>
      <c r="AM59" s="89"/>
      <c r="AN59" s="88"/>
      <c r="AO59" s="88"/>
      <c r="AP59" s="88">
        <f t="shared" si="155"/>
        <v>3.0949457884292392E-2</v>
      </c>
      <c r="AQ59" s="88">
        <f t="shared" si="156"/>
        <v>0.10101596170146723</v>
      </c>
      <c r="AR59" s="88">
        <f t="shared" si="157"/>
        <v>0.11783451514028423</v>
      </c>
      <c r="AS59" s="88">
        <f t="shared" si="158"/>
        <v>1.0431901937093663E-3</v>
      </c>
      <c r="AT59" s="88">
        <f t="shared" si="159"/>
        <v>6.8169143245746106E-2</v>
      </c>
      <c r="AU59" s="433"/>
      <c r="AV59" s="88">
        <f t="shared" si="160"/>
        <v>1.6661900818364243E-3</v>
      </c>
      <c r="AW59" s="88">
        <f t="shared" si="161"/>
        <v>9.8435111852160622E-3</v>
      </c>
      <c r="AX59" s="88">
        <f t="shared" si="162"/>
        <v>0</v>
      </c>
      <c r="AY59" s="88">
        <f t="shared" si="163"/>
        <v>0.45361803851071014</v>
      </c>
      <c r="AZ59" s="88">
        <f t="shared" si="164"/>
        <v>0.11845091075823705</v>
      </c>
      <c r="BA59" s="88">
        <f t="shared" si="165"/>
        <v>0.17699987171544299</v>
      </c>
      <c r="BB59" s="88">
        <f t="shared" si="166"/>
        <v>0</v>
      </c>
      <c r="BC59" s="88">
        <f t="shared" si="167"/>
        <v>3.5523544082431614E-2</v>
      </c>
      <c r="BD59" s="88">
        <f t="shared" si="168"/>
        <v>8.0000333215165365E-2</v>
      </c>
      <c r="BE59" s="88">
        <f t="shared" si="169"/>
        <v>2.8018796578615241E-2</v>
      </c>
      <c r="BF59" s="88">
        <f t="shared" si="170"/>
        <v>0.1515219952395408</v>
      </c>
      <c r="BG59" s="88">
        <f t="shared" si="171"/>
        <v>0.14000365163410627</v>
      </c>
      <c r="BH59" s="88">
        <f t="shared" si="172"/>
        <v>0.19666540951662581</v>
      </c>
      <c r="BI59" s="88">
        <f t="shared" si="173"/>
        <v>0</v>
      </c>
      <c r="BJ59" s="88">
        <f t="shared" si="174"/>
        <v>0.12220608218921325</v>
      </c>
      <c r="BK59" s="88">
        <f t="shared" si="175"/>
        <v>0</v>
      </c>
      <c r="BL59" s="88">
        <f t="shared" si="176"/>
        <v>0.3399646148539921</v>
      </c>
      <c r="BM59" s="88">
        <f t="shared" si="177"/>
        <v>0.10600136485889766</v>
      </c>
      <c r="BN59" s="88">
        <f t="shared" si="178"/>
        <v>0.15599913213278369</v>
      </c>
      <c r="BO59" s="88">
        <f t="shared" si="179"/>
        <v>0.19826100579664735</v>
      </c>
      <c r="BP59" s="88">
        <f t="shared" si="180"/>
        <v>9.6987008494951718E-2</v>
      </c>
      <c r="BQ59" s="88">
        <f t="shared" si="181"/>
        <v>0</v>
      </c>
      <c r="BR59" s="88">
        <f t="shared" si="182"/>
        <v>0.15359702910441317</v>
      </c>
      <c r="BS59" s="88">
        <f t="shared" si="183"/>
        <v>4.5961391609941948E-2</v>
      </c>
      <c r="BT59" s="89"/>
      <c r="BU59" s="88"/>
      <c r="BV59" s="433"/>
      <c r="BW59" s="433"/>
      <c r="BX59" s="88">
        <f t="shared" si="185"/>
        <v>8.4864165588615773E-2</v>
      </c>
      <c r="BY59" s="88">
        <f t="shared" si="186"/>
        <v>0.29999706169701695</v>
      </c>
      <c r="BZ59" s="88">
        <f t="shared" si="187"/>
        <v>0</v>
      </c>
      <c r="CA59" s="88">
        <f t="shared" si="188"/>
        <v>0.17881080343068503</v>
      </c>
      <c r="CB59" s="88">
        <f t="shared" si="189"/>
        <v>0.20310303074946939</v>
      </c>
      <c r="CC59" s="88">
        <f t="shared" si="190"/>
        <v>4.2052910485343306E-2</v>
      </c>
      <c r="CD59" s="88">
        <f t="shared" si="191"/>
        <v>0.13321872011040173</v>
      </c>
      <c r="CE59" s="88">
        <f t="shared" si="192"/>
        <v>0.15606198491742768</v>
      </c>
      <c r="CF59" s="88">
        <f t="shared" si="193"/>
        <v>0.19960804553312661</v>
      </c>
      <c r="CG59" s="88">
        <f t="shared" si="194"/>
        <v>0.13750873126641841</v>
      </c>
      <c r="CH59" s="89"/>
      <c r="CI59" s="88"/>
      <c r="CJ59" s="88"/>
      <c r="CK59" s="88">
        <f t="shared" si="195"/>
        <v>6.6805342675717097E-2</v>
      </c>
      <c r="CL59" s="88">
        <f t="shared" si="196"/>
        <v>3.5459230138732881E-2</v>
      </c>
      <c r="CM59" s="88">
        <f t="shared" si="197"/>
        <v>3.6589480988089451E-2</v>
      </c>
      <c r="CN59" s="88">
        <f t="shared" si="198"/>
        <v>9.9141076741705497E-2</v>
      </c>
      <c r="CO59" s="88">
        <f t="shared" si="199"/>
        <v>9.9744906740967587E-2</v>
      </c>
      <c r="CP59" s="88">
        <f t="shared" si="200"/>
        <v>0.25745494961736798</v>
      </c>
      <c r="CQ59" s="88">
        <f t="shared" si="201"/>
        <v>5.6350602875702142E-2</v>
      </c>
      <c r="CR59" s="89"/>
      <c r="CS59" s="88"/>
      <c r="CT59" s="88"/>
      <c r="CU59" s="88">
        <f t="shared" si="202"/>
        <v>0</v>
      </c>
      <c r="CV59" s="88">
        <f t="shared" si="203"/>
        <v>8.531823188210063E-3</v>
      </c>
      <c r="CW59" s="88">
        <f t="shared" si="204"/>
        <v>3.1908023001515295E-2</v>
      </c>
      <c r="CX59" s="88">
        <f t="shared" si="205"/>
        <v>0.11388987591889105</v>
      </c>
      <c r="CY59" s="88">
        <f t="shared" si="209"/>
        <v>3.6589480988089458E-2</v>
      </c>
      <c r="CZ59" s="88">
        <f t="shared" si="206"/>
        <v>2.1835370997763698E-2</v>
      </c>
      <c r="DA59" s="88">
        <f t="shared" si="207"/>
        <v>0.1189060335266206</v>
      </c>
      <c r="DB59" s="88">
        <f t="shared" si="208"/>
        <v>0.29999895587684716</v>
      </c>
      <c r="DC59" s="89"/>
      <c r="DN59" s="418"/>
      <c r="DO59" s="70"/>
    </row>
    <row r="60" spans="1:119" x14ac:dyDescent="0.3">
      <c r="A60" s="399" t="s">
        <v>296</v>
      </c>
      <c r="B60" s="433"/>
      <c r="C60" s="433"/>
      <c r="D60" s="433"/>
      <c r="E60" s="88">
        <f t="shared" si="124"/>
        <v>5.615767968859435E-2</v>
      </c>
      <c r="F60" s="88">
        <f t="shared" si="125"/>
        <v>0</v>
      </c>
      <c r="G60" s="88">
        <f t="shared" si="126"/>
        <v>0</v>
      </c>
      <c r="H60" s="88">
        <f t="shared" si="127"/>
        <v>0</v>
      </c>
      <c r="I60" s="89"/>
      <c r="J60" s="88"/>
      <c r="K60" s="88"/>
      <c r="L60" s="88">
        <f t="shared" si="128"/>
        <v>0</v>
      </c>
      <c r="M60" s="88">
        <f t="shared" si="129"/>
        <v>0</v>
      </c>
      <c r="N60" s="88">
        <f t="shared" si="130"/>
        <v>0.12528441794373696</v>
      </c>
      <c r="O60" s="88">
        <f t="shared" si="131"/>
        <v>0</v>
      </c>
      <c r="P60" s="88">
        <f t="shared" si="132"/>
        <v>0</v>
      </c>
      <c r="Q60" s="88">
        <f t="shared" si="133"/>
        <v>0</v>
      </c>
      <c r="R60" s="88">
        <f t="shared" si="134"/>
        <v>0.12942925128585819</v>
      </c>
      <c r="S60" s="88">
        <f t="shared" si="135"/>
        <v>0</v>
      </c>
      <c r="T60" s="88">
        <f t="shared" si="136"/>
        <v>0</v>
      </c>
      <c r="U60" s="88">
        <f t="shared" si="137"/>
        <v>0</v>
      </c>
      <c r="V60" s="88">
        <f t="shared" si="138"/>
        <v>0</v>
      </c>
      <c r="W60" s="88">
        <f t="shared" si="139"/>
        <v>0</v>
      </c>
      <c r="X60" s="88">
        <f t="shared" si="140"/>
        <v>0</v>
      </c>
      <c r="Y60" s="88">
        <f t="shared" si="141"/>
        <v>0</v>
      </c>
      <c r="Z60" s="88">
        <f t="shared" si="142"/>
        <v>0</v>
      </c>
      <c r="AA60" s="88">
        <f t="shared" si="143"/>
        <v>0</v>
      </c>
      <c r="AB60" s="88">
        <f t="shared" si="144"/>
        <v>0</v>
      </c>
      <c r="AC60" s="88">
        <f t="shared" si="145"/>
        <v>0</v>
      </c>
      <c r="AD60" s="88">
        <f t="shared" si="146"/>
        <v>0</v>
      </c>
      <c r="AE60" s="88">
        <f t="shared" si="147"/>
        <v>4.9999233480221235E-2</v>
      </c>
      <c r="AF60" s="88">
        <f t="shared" si="148"/>
        <v>0</v>
      </c>
      <c r="AG60" s="88">
        <f t="shared" si="149"/>
        <v>3.9906331361044191E-2</v>
      </c>
      <c r="AH60" s="88">
        <f t="shared" si="150"/>
        <v>1.5342835662887216E-3</v>
      </c>
      <c r="AI60" s="88">
        <f t="shared" si="151"/>
        <v>0</v>
      </c>
      <c r="AJ60" s="88">
        <f t="shared" si="152"/>
        <v>0</v>
      </c>
      <c r="AK60" s="88">
        <f t="shared" si="153"/>
        <v>8.3649170980215681E-2</v>
      </c>
      <c r="AL60" s="88">
        <f t="shared" si="154"/>
        <v>0</v>
      </c>
      <c r="AM60" s="89"/>
      <c r="AN60" s="88"/>
      <c r="AO60" s="88"/>
      <c r="AP60" s="88">
        <f t="shared" si="155"/>
        <v>2.0633198768500397E-2</v>
      </c>
      <c r="AQ60" s="88">
        <f t="shared" si="156"/>
        <v>9.2531905495266409E-3</v>
      </c>
      <c r="AR60" s="88">
        <f t="shared" si="157"/>
        <v>7.5939862372125366E-3</v>
      </c>
      <c r="AS60" s="88">
        <f t="shared" si="158"/>
        <v>0</v>
      </c>
      <c r="AT60" s="88">
        <f t="shared" si="159"/>
        <v>0</v>
      </c>
      <c r="AU60" s="433"/>
      <c r="AV60" s="88">
        <f t="shared" si="160"/>
        <v>0</v>
      </c>
      <c r="AW60" s="88">
        <f t="shared" si="161"/>
        <v>6.5891169931916072E-2</v>
      </c>
      <c r="AX60" s="88">
        <f t="shared" si="162"/>
        <v>0</v>
      </c>
      <c r="AY60" s="88">
        <f t="shared" si="163"/>
        <v>0</v>
      </c>
      <c r="AZ60" s="88">
        <f t="shared" si="164"/>
        <v>0</v>
      </c>
      <c r="BA60" s="88">
        <f t="shared" si="165"/>
        <v>0</v>
      </c>
      <c r="BB60" s="88">
        <f t="shared" si="166"/>
        <v>9.2210581914209402E-2</v>
      </c>
      <c r="BC60" s="88">
        <f t="shared" si="167"/>
        <v>0</v>
      </c>
      <c r="BD60" s="88">
        <f t="shared" si="168"/>
        <v>0</v>
      </c>
      <c r="BE60" s="88">
        <f t="shared" si="169"/>
        <v>5.1766200357638355E-2</v>
      </c>
      <c r="BF60" s="88">
        <f t="shared" si="170"/>
        <v>5.7158520200404767E-3</v>
      </c>
      <c r="BG60" s="88">
        <f t="shared" si="171"/>
        <v>0</v>
      </c>
      <c r="BH60" s="88">
        <f t="shared" si="172"/>
        <v>0.16096706266892954</v>
      </c>
      <c r="BI60" s="88">
        <f t="shared" si="173"/>
        <v>0</v>
      </c>
      <c r="BJ60" s="88">
        <f t="shared" si="174"/>
        <v>0</v>
      </c>
      <c r="BK60" s="88">
        <f t="shared" si="175"/>
        <v>0</v>
      </c>
      <c r="BL60" s="88">
        <f t="shared" si="176"/>
        <v>0.13362542362705987</v>
      </c>
      <c r="BM60" s="88">
        <f t="shared" si="177"/>
        <v>0</v>
      </c>
      <c r="BN60" s="88">
        <f t="shared" si="178"/>
        <v>0</v>
      </c>
      <c r="BO60" s="88">
        <f t="shared" si="179"/>
        <v>0</v>
      </c>
      <c r="BP60" s="88">
        <f t="shared" si="180"/>
        <v>6.4658068324300752E-2</v>
      </c>
      <c r="BQ60" s="88">
        <f t="shared" si="181"/>
        <v>0</v>
      </c>
      <c r="BR60" s="88">
        <f t="shared" si="182"/>
        <v>0</v>
      </c>
      <c r="BS60" s="88">
        <f t="shared" si="183"/>
        <v>0</v>
      </c>
      <c r="BT60" s="89"/>
      <c r="BU60" s="88"/>
      <c r="BV60" s="433"/>
      <c r="BW60" s="433"/>
      <c r="BX60" s="88">
        <f t="shared" si="185"/>
        <v>0</v>
      </c>
      <c r="BY60" s="88">
        <f t="shared" si="186"/>
        <v>0</v>
      </c>
      <c r="BZ60" s="88">
        <f t="shared" si="187"/>
        <v>0</v>
      </c>
      <c r="CA60" s="88">
        <f t="shared" si="188"/>
        <v>0</v>
      </c>
      <c r="CB60" s="88">
        <f t="shared" si="189"/>
        <v>0</v>
      </c>
      <c r="CC60" s="88">
        <f t="shared" si="190"/>
        <v>0</v>
      </c>
      <c r="CD60" s="88">
        <f t="shared" si="191"/>
        <v>8.6709325582415189E-4</v>
      </c>
      <c r="CE60" s="88">
        <f t="shared" si="192"/>
        <v>0</v>
      </c>
      <c r="CF60" s="88">
        <f t="shared" si="193"/>
        <v>0</v>
      </c>
      <c r="CG60" s="88">
        <f t="shared" si="194"/>
        <v>0</v>
      </c>
      <c r="CH60" s="89"/>
      <c r="CI60" s="88"/>
      <c r="CJ60" s="88"/>
      <c r="CK60" s="88">
        <f t="shared" si="195"/>
        <v>0</v>
      </c>
      <c r="CL60" s="88">
        <f t="shared" si="196"/>
        <v>1.0321483865092132E-3</v>
      </c>
      <c r="CM60" s="88">
        <f t="shared" si="197"/>
        <v>0</v>
      </c>
      <c r="CN60" s="88">
        <f t="shared" si="198"/>
        <v>1.8469656992084433E-2</v>
      </c>
      <c r="CO60" s="88">
        <f t="shared" si="199"/>
        <v>0</v>
      </c>
      <c r="CP60" s="88">
        <f t="shared" si="200"/>
        <v>1.7091696690255561E-3</v>
      </c>
      <c r="CQ60" s="88">
        <f t="shared" si="201"/>
        <v>4.8537953492796037E-5</v>
      </c>
      <c r="CR60" s="89"/>
      <c r="CS60" s="88"/>
      <c r="CT60" s="88"/>
      <c r="CU60" s="88">
        <f t="shared" si="202"/>
        <v>0</v>
      </c>
      <c r="CV60" s="88">
        <f t="shared" si="203"/>
        <v>6.9623775471474041E-4</v>
      </c>
      <c r="CW60" s="88">
        <f t="shared" si="204"/>
        <v>0</v>
      </c>
      <c r="CX60" s="88">
        <f t="shared" si="205"/>
        <v>0</v>
      </c>
      <c r="CY60" s="88">
        <f t="shared" si="209"/>
        <v>0</v>
      </c>
      <c r="CZ60" s="88">
        <f t="shared" si="206"/>
        <v>3.1870589338082669E-4</v>
      </c>
      <c r="DA60" s="88">
        <f t="shared" si="207"/>
        <v>0</v>
      </c>
      <c r="DB60" s="88">
        <f t="shared" si="208"/>
        <v>2.4501095583508225E-2</v>
      </c>
      <c r="DC60" s="89"/>
      <c r="DN60" s="418"/>
      <c r="DO60" s="70"/>
    </row>
    <row r="61" spans="1:119" x14ac:dyDescent="0.3">
      <c r="A61" s="399" t="s">
        <v>297</v>
      </c>
      <c r="B61" s="433"/>
      <c r="C61" s="433"/>
      <c r="D61" s="433"/>
      <c r="E61" s="88">
        <f t="shared" si="124"/>
        <v>1.8555309817445739E-3</v>
      </c>
      <c r="F61" s="88">
        <f t="shared" si="125"/>
        <v>1.8321367022381397E-3</v>
      </c>
      <c r="G61" s="88">
        <f t="shared" si="126"/>
        <v>5.0423557886244454E-4</v>
      </c>
      <c r="H61" s="88">
        <f t="shared" si="127"/>
        <v>1.9999102172741964E-2</v>
      </c>
      <c r="I61" s="89"/>
      <c r="J61" s="88"/>
      <c r="K61" s="88"/>
      <c r="L61" s="88">
        <f t="shared" si="128"/>
        <v>6.8424094704159924E-3</v>
      </c>
      <c r="M61" s="88">
        <f t="shared" si="129"/>
        <v>0</v>
      </c>
      <c r="N61" s="88">
        <f t="shared" si="130"/>
        <v>0</v>
      </c>
      <c r="O61" s="88">
        <f t="shared" si="131"/>
        <v>1.5535435475104106E-2</v>
      </c>
      <c r="P61" s="88">
        <f t="shared" si="132"/>
        <v>8.1439592670873862E-3</v>
      </c>
      <c r="Q61" s="88">
        <f t="shared" si="133"/>
        <v>0.18492795816502874</v>
      </c>
      <c r="R61" s="88">
        <f t="shared" si="134"/>
        <v>0.22970133623203773</v>
      </c>
      <c r="S61" s="88">
        <f t="shared" si="135"/>
        <v>2.1229462802289096E-4</v>
      </c>
      <c r="T61" s="88">
        <f t="shared" si="136"/>
        <v>9.9989159842637045E-4</v>
      </c>
      <c r="U61" s="88">
        <f t="shared" si="137"/>
        <v>0</v>
      </c>
      <c r="V61" s="88">
        <f t="shared" si="138"/>
        <v>0</v>
      </c>
      <c r="W61" s="88">
        <f t="shared" si="139"/>
        <v>9.9990837193336592E-3</v>
      </c>
      <c r="X61" s="88">
        <f t="shared" si="140"/>
        <v>1.3862095255697904E-3</v>
      </c>
      <c r="Y61" s="88">
        <f t="shared" si="141"/>
        <v>1.5039067673155875E-2</v>
      </c>
      <c r="Z61" s="88">
        <f t="shared" si="142"/>
        <v>1.0000365477038906E-2</v>
      </c>
      <c r="AA61" s="88">
        <f t="shared" si="143"/>
        <v>1.5288584068455076E-2</v>
      </c>
      <c r="AB61" s="88">
        <f t="shared" si="144"/>
        <v>1.3084309853022573E-3</v>
      </c>
      <c r="AC61" s="88">
        <f t="shared" si="145"/>
        <v>2.2571840845637034E-3</v>
      </c>
      <c r="AD61" s="88">
        <f t="shared" si="146"/>
        <v>7.2096376575654688E-5</v>
      </c>
      <c r="AE61" s="88">
        <f t="shared" si="147"/>
        <v>0</v>
      </c>
      <c r="AF61" s="88">
        <f t="shared" si="148"/>
        <v>6.281042570630023E-3</v>
      </c>
      <c r="AG61" s="88">
        <f t="shared" si="149"/>
        <v>0</v>
      </c>
      <c r="AH61" s="88">
        <f t="shared" si="150"/>
        <v>1.5342835662887215E-4</v>
      </c>
      <c r="AI61" s="88">
        <f t="shared" si="151"/>
        <v>9.2539040986331961E-4</v>
      </c>
      <c r="AJ61" s="88">
        <f t="shared" si="152"/>
        <v>2.9399180691784149E-3</v>
      </c>
      <c r="AK61" s="88">
        <f t="shared" si="153"/>
        <v>1.0375440126773401E-3</v>
      </c>
      <c r="AL61" s="88">
        <f t="shared" si="154"/>
        <v>9.9961066615486863E-4</v>
      </c>
      <c r="AM61" s="89"/>
      <c r="AN61" s="88"/>
      <c r="AO61" s="88"/>
      <c r="AP61" s="88">
        <f t="shared" si="155"/>
        <v>6.5903875521631544E-2</v>
      </c>
      <c r="AQ61" s="88">
        <f t="shared" si="156"/>
        <v>1.1911285412413595E-2</v>
      </c>
      <c r="AR61" s="88">
        <f t="shared" si="157"/>
        <v>6.6609756382791416E-2</v>
      </c>
      <c r="AS61" s="88">
        <f t="shared" si="158"/>
        <v>0</v>
      </c>
      <c r="AT61" s="88">
        <f t="shared" si="159"/>
        <v>0.15105221874609578</v>
      </c>
      <c r="AU61" s="433"/>
      <c r="AV61" s="88">
        <f t="shared" si="160"/>
        <v>1.7606817927677126E-3</v>
      </c>
      <c r="AW61" s="88">
        <f t="shared" si="161"/>
        <v>5.7257653651984625E-3</v>
      </c>
      <c r="AX61" s="88">
        <f t="shared" si="162"/>
        <v>0</v>
      </c>
      <c r="AY61" s="88">
        <f t="shared" si="163"/>
        <v>3.0395663539164383E-2</v>
      </c>
      <c r="AZ61" s="88">
        <f t="shared" si="164"/>
        <v>1.1283799274161803E-2</v>
      </c>
      <c r="BA61" s="88">
        <f t="shared" si="165"/>
        <v>1.9988524001642838E-3</v>
      </c>
      <c r="BB61" s="88">
        <f t="shared" si="166"/>
        <v>8.700620136289642E-3</v>
      </c>
      <c r="BC61" s="88">
        <f t="shared" si="167"/>
        <v>5.1594280660963226E-3</v>
      </c>
      <c r="BD61" s="88">
        <f t="shared" si="168"/>
        <v>1.9925341291005136E-2</v>
      </c>
      <c r="BE61" s="88">
        <f t="shared" si="169"/>
        <v>4.1044575628680587E-2</v>
      </c>
      <c r="BF61" s="88">
        <f t="shared" si="170"/>
        <v>6.7820770569305897E-2</v>
      </c>
      <c r="BG61" s="88">
        <f t="shared" si="171"/>
        <v>1.9998782788631247E-2</v>
      </c>
      <c r="BH61" s="88">
        <f t="shared" si="172"/>
        <v>2.9282167326670439E-2</v>
      </c>
      <c r="BI61" s="88">
        <f t="shared" si="173"/>
        <v>0.15914191763661989</v>
      </c>
      <c r="BJ61" s="88">
        <f t="shared" si="174"/>
        <v>0.2085891007919029</v>
      </c>
      <c r="BK61" s="88">
        <f t="shared" si="175"/>
        <v>7.030917557233346E-2</v>
      </c>
      <c r="BL61" s="88">
        <f t="shared" si="176"/>
        <v>3.6943693356986204E-2</v>
      </c>
      <c r="BM61" s="88">
        <f t="shared" si="177"/>
        <v>1.9999197141824892E-2</v>
      </c>
      <c r="BN61" s="88">
        <f t="shared" si="178"/>
        <v>3.9994214218557894E-2</v>
      </c>
      <c r="BO61" s="88">
        <f t="shared" si="179"/>
        <v>7.0246334473002742E-2</v>
      </c>
      <c r="BP61" s="88">
        <f t="shared" si="180"/>
        <v>0.11444179388416112</v>
      </c>
      <c r="BQ61" s="88">
        <f t="shared" si="181"/>
        <v>0</v>
      </c>
      <c r="BR61" s="88">
        <f t="shared" si="182"/>
        <v>3.0721325004078263E-2</v>
      </c>
      <c r="BS61" s="88">
        <f t="shared" si="183"/>
        <v>1.7027679473178584E-2</v>
      </c>
      <c r="BT61" s="89"/>
      <c r="BU61" s="88"/>
      <c r="BV61" s="433"/>
      <c r="BW61" s="433"/>
      <c r="BX61" s="88">
        <f t="shared" si="185"/>
        <v>0</v>
      </c>
      <c r="BY61" s="88">
        <f t="shared" si="186"/>
        <v>1.0001248778767822E-2</v>
      </c>
      <c r="BZ61" s="88">
        <f t="shared" si="187"/>
        <v>2.9346619563399342E-3</v>
      </c>
      <c r="CA61" s="88">
        <f t="shared" si="188"/>
        <v>3.4362704333039583E-2</v>
      </c>
      <c r="CB61" s="88">
        <f t="shared" si="189"/>
        <v>6.0347042222396147E-2</v>
      </c>
      <c r="CC61" s="88">
        <f t="shared" si="190"/>
        <v>6.9518478766455647E-4</v>
      </c>
      <c r="CD61" s="88">
        <f t="shared" si="191"/>
        <v>8.2262835839040389E-3</v>
      </c>
      <c r="CE61" s="88">
        <f t="shared" si="192"/>
        <v>3.8555382314570272E-2</v>
      </c>
      <c r="CF61" s="88">
        <f t="shared" si="193"/>
        <v>4.1902314552482557E-3</v>
      </c>
      <c r="CG61" s="88">
        <f t="shared" si="194"/>
        <v>4.6040576217543034E-3</v>
      </c>
      <c r="CH61" s="89"/>
      <c r="CI61" s="88"/>
      <c r="CJ61" s="88"/>
      <c r="CK61" s="88">
        <f t="shared" si="195"/>
        <v>1.351726151375812E-2</v>
      </c>
      <c r="CL61" s="88">
        <f t="shared" si="196"/>
        <v>1.7292280137215017E-2</v>
      </c>
      <c r="CM61" s="88">
        <f t="shared" si="197"/>
        <v>4.5714196946460795E-3</v>
      </c>
      <c r="CN61" s="88">
        <f t="shared" si="198"/>
        <v>9.925335429180936E-3</v>
      </c>
      <c r="CO61" s="88">
        <f t="shared" si="199"/>
        <v>4.6993082061906662E-3</v>
      </c>
      <c r="CP61" s="88">
        <f t="shared" si="200"/>
        <v>6.0664048789706874E-2</v>
      </c>
      <c r="CQ61" s="88">
        <f t="shared" si="201"/>
        <v>0.22062706133089111</v>
      </c>
      <c r="CR61" s="89"/>
      <c r="CS61" s="88"/>
      <c r="CT61" s="88"/>
      <c r="CU61" s="88">
        <f t="shared" si="202"/>
        <v>0</v>
      </c>
      <c r="CV61" s="88">
        <f t="shared" si="203"/>
        <v>3.3698838749938877E-2</v>
      </c>
      <c r="CW61" s="88">
        <f t="shared" si="204"/>
        <v>8.6580619536110806E-2</v>
      </c>
      <c r="CX61" s="88">
        <f t="shared" si="205"/>
        <v>1.7343853971749423E-2</v>
      </c>
      <c r="CY61" s="88">
        <f t="shared" si="209"/>
        <v>4.5714196946460804E-3</v>
      </c>
      <c r="CZ61" s="88">
        <f t="shared" si="206"/>
        <v>0.31412349183818311</v>
      </c>
      <c r="DA61" s="88">
        <f t="shared" si="207"/>
        <v>5.0422376777943284E-2</v>
      </c>
      <c r="DB61" s="88">
        <f t="shared" si="208"/>
        <v>8.1665346596680576E-3</v>
      </c>
      <c r="DC61" s="89"/>
      <c r="DN61" s="418"/>
      <c r="DO61" s="70"/>
    </row>
    <row r="62" spans="1:119" x14ac:dyDescent="0.3">
      <c r="A62" s="399" t="s">
        <v>298</v>
      </c>
      <c r="B62" s="433"/>
      <c r="C62" s="433"/>
      <c r="D62" s="433"/>
      <c r="E62" s="88">
        <f t="shared" si="124"/>
        <v>0.11533047391504211</v>
      </c>
      <c r="F62" s="88">
        <f t="shared" si="125"/>
        <v>0</v>
      </c>
      <c r="G62" s="88">
        <f t="shared" si="126"/>
        <v>0</v>
      </c>
      <c r="H62" s="88">
        <f t="shared" si="127"/>
        <v>0</v>
      </c>
      <c r="I62" s="89"/>
      <c r="J62" s="88"/>
      <c r="K62" s="88"/>
      <c r="L62" s="88">
        <f t="shared" si="128"/>
        <v>0</v>
      </c>
      <c r="M62" s="88">
        <f t="shared" si="129"/>
        <v>0</v>
      </c>
      <c r="N62" s="88">
        <f t="shared" si="130"/>
        <v>0</v>
      </c>
      <c r="O62" s="88">
        <f t="shared" si="131"/>
        <v>0</v>
      </c>
      <c r="P62" s="88">
        <f t="shared" si="132"/>
        <v>0</v>
      </c>
      <c r="Q62" s="88">
        <f t="shared" si="133"/>
        <v>3.9049192655423746E-2</v>
      </c>
      <c r="R62" s="88">
        <f t="shared" si="134"/>
        <v>0</v>
      </c>
      <c r="S62" s="88">
        <f t="shared" si="135"/>
        <v>0</v>
      </c>
      <c r="T62" s="88">
        <f t="shared" si="136"/>
        <v>0</v>
      </c>
      <c r="U62" s="88">
        <f t="shared" si="137"/>
        <v>0</v>
      </c>
      <c r="V62" s="88">
        <f t="shared" si="138"/>
        <v>1.2817869960727102E-3</v>
      </c>
      <c r="W62" s="88">
        <f t="shared" si="139"/>
        <v>0</v>
      </c>
      <c r="X62" s="88">
        <f t="shared" si="140"/>
        <v>0</v>
      </c>
      <c r="Y62" s="88">
        <f t="shared" si="141"/>
        <v>0</v>
      </c>
      <c r="Z62" s="88">
        <f t="shared" si="142"/>
        <v>0</v>
      </c>
      <c r="AA62" s="88">
        <f t="shared" si="143"/>
        <v>0</v>
      </c>
      <c r="AB62" s="88">
        <f t="shared" si="144"/>
        <v>0</v>
      </c>
      <c r="AC62" s="88">
        <f t="shared" si="145"/>
        <v>0</v>
      </c>
      <c r="AD62" s="88">
        <f t="shared" si="146"/>
        <v>0</v>
      </c>
      <c r="AE62" s="88">
        <f t="shared" si="147"/>
        <v>0</v>
      </c>
      <c r="AF62" s="88">
        <f t="shared" si="148"/>
        <v>0</v>
      </c>
      <c r="AG62" s="88">
        <f t="shared" si="149"/>
        <v>8.5823396410356911E-2</v>
      </c>
      <c r="AH62" s="88">
        <f t="shared" si="150"/>
        <v>0</v>
      </c>
      <c r="AI62" s="88">
        <f t="shared" si="151"/>
        <v>0</v>
      </c>
      <c r="AJ62" s="88">
        <f t="shared" si="152"/>
        <v>0</v>
      </c>
      <c r="AK62" s="88">
        <f t="shared" si="153"/>
        <v>0</v>
      </c>
      <c r="AL62" s="88">
        <f t="shared" si="154"/>
        <v>0</v>
      </c>
      <c r="AM62" s="89"/>
      <c r="AN62" s="88"/>
      <c r="AO62" s="88"/>
      <c r="AP62" s="88">
        <f t="shared" si="155"/>
        <v>0</v>
      </c>
      <c r="AQ62" s="88">
        <f t="shared" si="156"/>
        <v>1.0708785501951936E-3</v>
      </c>
      <c r="AR62" s="88">
        <f t="shared" si="157"/>
        <v>0.12611507474674538</v>
      </c>
      <c r="AS62" s="88">
        <f t="shared" si="158"/>
        <v>1.8335316757359108E-3</v>
      </c>
      <c r="AT62" s="88">
        <f t="shared" si="159"/>
        <v>0</v>
      </c>
      <c r="AU62" s="433"/>
      <c r="AV62" s="88">
        <f t="shared" si="160"/>
        <v>0</v>
      </c>
      <c r="AW62" s="88">
        <f t="shared" si="161"/>
        <v>3.2994071603909034E-2</v>
      </c>
      <c r="AX62" s="88">
        <f t="shared" si="162"/>
        <v>0</v>
      </c>
      <c r="AY62" s="88">
        <f t="shared" si="163"/>
        <v>0</v>
      </c>
      <c r="AZ62" s="88">
        <f t="shared" si="164"/>
        <v>5.6630086382531433E-2</v>
      </c>
      <c r="BA62" s="88">
        <f t="shared" si="165"/>
        <v>2.999969171928157E-2</v>
      </c>
      <c r="BB62" s="88">
        <f t="shared" si="166"/>
        <v>0</v>
      </c>
      <c r="BC62" s="88">
        <f t="shared" si="167"/>
        <v>0.11937977563815938</v>
      </c>
      <c r="BD62" s="88">
        <f t="shared" si="168"/>
        <v>4.0073751623266936E-2</v>
      </c>
      <c r="BE62" s="88">
        <f t="shared" si="169"/>
        <v>3.0482220207144611E-2</v>
      </c>
      <c r="BF62" s="88">
        <f t="shared" si="170"/>
        <v>3.8274209220783489E-4</v>
      </c>
      <c r="BG62" s="88">
        <f t="shared" si="171"/>
        <v>0</v>
      </c>
      <c r="BH62" s="88">
        <f t="shared" si="172"/>
        <v>0</v>
      </c>
      <c r="BI62" s="88">
        <f t="shared" si="173"/>
        <v>0</v>
      </c>
      <c r="BJ62" s="88">
        <f t="shared" si="174"/>
        <v>0</v>
      </c>
      <c r="BK62" s="88">
        <f t="shared" si="175"/>
        <v>9.765230817862397E-2</v>
      </c>
      <c r="BL62" s="88">
        <f t="shared" si="176"/>
        <v>0</v>
      </c>
      <c r="BM62" s="88">
        <f t="shared" si="177"/>
        <v>0</v>
      </c>
      <c r="BN62" s="88">
        <f t="shared" si="178"/>
        <v>0</v>
      </c>
      <c r="BO62" s="88">
        <f t="shared" si="179"/>
        <v>0</v>
      </c>
      <c r="BP62" s="88">
        <f t="shared" si="180"/>
        <v>1.7654611316952496E-2</v>
      </c>
      <c r="BQ62" s="88">
        <f t="shared" si="181"/>
        <v>0.15306135116569697</v>
      </c>
      <c r="BR62" s="88">
        <f t="shared" si="182"/>
        <v>0</v>
      </c>
      <c r="BS62" s="88">
        <f t="shared" si="183"/>
        <v>0</v>
      </c>
      <c r="BT62" s="89"/>
      <c r="BU62" s="88"/>
      <c r="BV62" s="433"/>
      <c r="BW62" s="433"/>
      <c r="BX62" s="88">
        <f t="shared" si="185"/>
        <v>0.2199547218628719</v>
      </c>
      <c r="BY62" s="88">
        <f t="shared" si="186"/>
        <v>0</v>
      </c>
      <c r="BZ62" s="88">
        <f t="shared" si="187"/>
        <v>0</v>
      </c>
      <c r="CA62" s="88">
        <f t="shared" si="188"/>
        <v>2.8857969143694069E-3</v>
      </c>
      <c r="CB62" s="88">
        <f t="shared" si="189"/>
        <v>6.2263186729709452E-3</v>
      </c>
      <c r="CC62" s="88">
        <f t="shared" si="190"/>
        <v>0</v>
      </c>
      <c r="CD62" s="88">
        <f t="shared" si="191"/>
        <v>0.39648671798541252</v>
      </c>
      <c r="CE62" s="88">
        <f t="shared" si="192"/>
        <v>3.4768829350558438E-2</v>
      </c>
      <c r="CF62" s="88">
        <f t="shared" si="193"/>
        <v>0</v>
      </c>
      <c r="CG62" s="88">
        <f t="shared" si="194"/>
        <v>0</v>
      </c>
      <c r="CH62" s="89"/>
      <c r="CI62" s="88"/>
      <c r="CJ62" s="88"/>
      <c r="CK62" s="88">
        <f t="shared" si="195"/>
        <v>0</v>
      </c>
      <c r="CL62" s="88">
        <f t="shared" si="196"/>
        <v>0</v>
      </c>
      <c r="CM62" s="88">
        <f t="shared" si="197"/>
        <v>0</v>
      </c>
      <c r="CN62" s="88">
        <f t="shared" si="198"/>
        <v>0</v>
      </c>
      <c r="CO62" s="88">
        <f t="shared" si="199"/>
        <v>6.6039015007014886E-5</v>
      </c>
      <c r="CP62" s="88">
        <f t="shared" si="200"/>
        <v>0.10109869836117702</v>
      </c>
      <c r="CQ62" s="88">
        <f t="shared" si="201"/>
        <v>0</v>
      </c>
      <c r="CR62" s="89"/>
      <c r="CS62" s="88"/>
      <c r="CT62" s="88"/>
      <c r="CU62" s="88">
        <f t="shared" si="202"/>
        <v>0</v>
      </c>
      <c r="CV62" s="88">
        <f t="shared" si="203"/>
        <v>0</v>
      </c>
      <c r="CW62" s="88">
        <f t="shared" si="204"/>
        <v>0</v>
      </c>
      <c r="CX62" s="88">
        <f t="shared" si="205"/>
        <v>1.8493468572541114E-3</v>
      </c>
      <c r="CY62" s="88">
        <f t="shared" si="209"/>
        <v>0</v>
      </c>
      <c r="CZ62" s="88">
        <f t="shared" si="206"/>
        <v>1.9687453968424008E-2</v>
      </c>
      <c r="DA62" s="88">
        <f t="shared" si="207"/>
        <v>0</v>
      </c>
      <c r="DB62" s="88">
        <f t="shared" si="208"/>
        <v>0</v>
      </c>
      <c r="DC62" s="89"/>
      <c r="DN62" s="418"/>
      <c r="DO62" s="70"/>
    </row>
    <row r="63" spans="1:119" x14ac:dyDescent="0.3">
      <c r="A63" s="399" t="s">
        <v>65</v>
      </c>
      <c r="B63" s="433"/>
      <c r="C63" s="433"/>
      <c r="D63" s="433"/>
      <c r="E63" s="88">
        <f t="shared" si="124"/>
        <v>1.0683853427849338E-2</v>
      </c>
      <c r="F63" s="88">
        <f t="shared" si="125"/>
        <v>0</v>
      </c>
      <c r="G63" s="88">
        <f t="shared" si="126"/>
        <v>0</v>
      </c>
      <c r="H63" s="88">
        <f t="shared" si="127"/>
        <v>0</v>
      </c>
      <c r="I63" s="89"/>
      <c r="J63" s="88"/>
      <c r="K63" s="88"/>
      <c r="L63" s="88">
        <f t="shared" si="128"/>
        <v>0</v>
      </c>
      <c r="M63" s="88">
        <f t="shared" si="129"/>
        <v>0</v>
      </c>
      <c r="N63" s="88">
        <f t="shared" si="130"/>
        <v>0</v>
      </c>
      <c r="O63" s="88">
        <f t="shared" si="131"/>
        <v>0</v>
      </c>
      <c r="P63" s="88">
        <f t="shared" si="132"/>
        <v>0</v>
      </c>
      <c r="Q63" s="88">
        <f t="shared" si="133"/>
        <v>0</v>
      </c>
      <c r="R63" s="88">
        <f t="shared" si="134"/>
        <v>3.0035394241476211E-2</v>
      </c>
      <c r="S63" s="88">
        <f t="shared" si="135"/>
        <v>0</v>
      </c>
      <c r="T63" s="88">
        <f t="shared" si="136"/>
        <v>0</v>
      </c>
      <c r="U63" s="88">
        <f t="shared" si="137"/>
        <v>0</v>
      </c>
      <c r="V63" s="88">
        <f t="shared" si="138"/>
        <v>0</v>
      </c>
      <c r="W63" s="88">
        <f t="shared" si="139"/>
        <v>0</v>
      </c>
      <c r="X63" s="88">
        <f t="shared" si="140"/>
        <v>0</v>
      </c>
      <c r="Y63" s="88">
        <f t="shared" si="141"/>
        <v>0</v>
      </c>
      <c r="Z63" s="88">
        <f t="shared" si="142"/>
        <v>0</v>
      </c>
      <c r="AA63" s="88">
        <f t="shared" si="143"/>
        <v>0</v>
      </c>
      <c r="AB63" s="88">
        <f t="shared" si="144"/>
        <v>0</v>
      </c>
      <c r="AC63" s="88">
        <f t="shared" si="145"/>
        <v>0</v>
      </c>
      <c r="AD63" s="88">
        <f t="shared" si="146"/>
        <v>0</v>
      </c>
      <c r="AE63" s="88">
        <f t="shared" si="147"/>
        <v>0</v>
      </c>
      <c r="AF63" s="88">
        <f t="shared" si="148"/>
        <v>0</v>
      </c>
      <c r="AG63" s="88">
        <f t="shared" si="149"/>
        <v>0</v>
      </c>
      <c r="AH63" s="88">
        <f t="shared" si="150"/>
        <v>0</v>
      </c>
      <c r="AI63" s="88">
        <f t="shared" si="151"/>
        <v>0</v>
      </c>
      <c r="AJ63" s="88">
        <f t="shared" si="152"/>
        <v>0</v>
      </c>
      <c r="AK63" s="88">
        <f t="shared" si="153"/>
        <v>0</v>
      </c>
      <c r="AL63" s="88">
        <f t="shared" si="154"/>
        <v>0</v>
      </c>
      <c r="AM63" s="89"/>
      <c r="AN63" s="88"/>
      <c r="AO63" s="88"/>
      <c r="AP63" s="88">
        <f t="shared" si="155"/>
        <v>0</v>
      </c>
      <c r="AQ63" s="88">
        <f t="shared" si="156"/>
        <v>0</v>
      </c>
      <c r="AR63" s="88">
        <f t="shared" si="157"/>
        <v>2.1468053053624796E-2</v>
      </c>
      <c r="AS63" s="88">
        <f t="shared" si="158"/>
        <v>0</v>
      </c>
      <c r="AT63" s="88">
        <f t="shared" si="159"/>
        <v>0.10085045601082937</v>
      </c>
      <c r="AU63" s="433"/>
      <c r="AV63" s="88">
        <f t="shared" si="160"/>
        <v>0</v>
      </c>
      <c r="AW63" s="88">
        <f t="shared" si="161"/>
        <v>0</v>
      </c>
      <c r="AX63" s="88">
        <f t="shared" si="162"/>
        <v>0</v>
      </c>
      <c r="AY63" s="88">
        <f t="shared" si="163"/>
        <v>0</v>
      </c>
      <c r="AZ63" s="88">
        <f t="shared" si="164"/>
        <v>0</v>
      </c>
      <c r="BA63" s="88">
        <f t="shared" si="165"/>
        <v>0</v>
      </c>
      <c r="BB63" s="88">
        <f t="shared" si="166"/>
        <v>0</v>
      </c>
      <c r="BC63" s="88">
        <f t="shared" si="167"/>
        <v>0</v>
      </c>
      <c r="BD63" s="88">
        <f t="shared" si="168"/>
        <v>0</v>
      </c>
      <c r="BE63" s="88">
        <f t="shared" si="169"/>
        <v>1.3739165530341415E-4</v>
      </c>
      <c r="BF63" s="88">
        <f t="shared" si="170"/>
        <v>0</v>
      </c>
      <c r="BG63" s="88">
        <f t="shared" si="171"/>
        <v>0</v>
      </c>
      <c r="BH63" s="88">
        <f t="shared" si="172"/>
        <v>0</v>
      </c>
      <c r="BI63" s="88">
        <f t="shared" si="173"/>
        <v>0</v>
      </c>
      <c r="BJ63" s="88">
        <f t="shared" si="174"/>
        <v>0</v>
      </c>
      <c r="BK63" s="88">
        <f t="shared" si="175"/>
        <v>9.765230817862397E-2</v>
      </c>
      <c r="BL63" s="88">
        <f t="shared" si="176"/>
        <v>0</v>
      </c>
      <c r="BM63" s="88">
        <f t="shared" si="177"/>
        <v>0</v>
      </c>
      <c r="BN63" s="88">
        <f t="shared" si="178"/>
        <v>0</v>
      </c>
      <c r="BO63" s="88">
        <f t="shared" si="179"/>
        <v>0</v>
      </c>
      <c r="BP63" s="88">
        <f t="shared" si="180"/>
        <v>0</v>
      </c>
      <c r="BQ63" s="88">
        <f t="shared" si="181"/>
        <v>0</v>
      </c>
      <c r="BR63" s="88">
        <f t="shared" si="182"/>
        <v>0</v>
      </c>
      <c r="BS63" s="88">
        <f t="shared" si="183"/>
        <v>0</v>
      </c>
      <c r="BT63" s="89"/>
      <c r="BU63" s="88"/>
      <c r="BV63" s="433"/>
      <c r="BW63" s="433"/>
      <c r="BX63" s="88">
        <f t="shared" si="185"/>
        <v>0</v>
      </c>
      <c r="BY63" s="88">
        <f t="shared" si="186"/>
        <v>0</v>
      </c>
      <c r="BZ63" s="88">
        <f t="shared" si="187"/>
        <v>0</v>
      </c>
      <c r="CA63" s="88">
        <f t="shared" si="188"/>
        <v>0</v>
      </c>
      <c r="CB63" s="88">
        <f t="shared" si="189"/>
        <v>0</v>
      </c>
      <c r="CC63" s="88">
        <f t="shared" si="190"/>
        <v>0</v>
      </c>
      <c r="CD63" s="88">
        <f t="shared" si="191"/>
        <v>0</v>
      </c>
      <c r="CE63" s="88">
        <f t="shared" si="192"/>
        <v>1.5570051229834219E-2</v>
      </c>
      <c r="CF63" s="88">
        <f t="shared" si="193"/>
        <v>0</v>
      </c>
      <c r="CG63" s="88">
        <f t="shared" si="194"/>
        <v>0</v>
      </c>
      <c r="CH63" s="89"/>
      <c r="CI63" s="88"/>
      <c r="CJ63" s="88"/>
      <c r="CK63" s="88">
        <f t="shared" si="195"/>
        <v>0</v>
      </c>
      <c r="CL63" s="88">
        <f t="shared" si="196"/>
        <v>6.4509274156825824E-5</v>
      </c>
      <c r="CM63" s="88">
        <f t="shared" si="197"/>
        <v>0</v>
      </c>
      <c r="CN63" s="88">
        <f t="shared" si="198"/>
        <v>0</v>
      </c>
      <c r="CO63" s="88">
        <f t="shared" si="199"/>
        <v>0</v>
      </c>
      <c r="CP63" s="88">
        <f t="shared" si="200"/>
        <v>4.6107382953001208E-2</v>
      </c>
      <c r="CQ63" s="88">
        <f t="shared" si="201"/>
        <v>0</v>
      </c>
      <c r="CR63" s="89"/>
      <c r="CS63" s="88"/>
      <c r="CT63" s="88"/>
      <c r="CU63" s="88">
        <f t="shared" si="202"/>
        <v>0</v>
      </c>
      <c r="CV63" s="88">
        <f t="shared" si="203"/>
        <v>0</v>
      </c>
      <c r="CW63" s="88">
        <f t="shared" si="204"/>
        <v>0</v>
      </c>
      <c r="CX63" s="88">
        <f t="shared" si="205"/>
        <v>0</v>
      </c>
      <c r="CY63" s="88">
        <f t="shared" si="209"/>
        <v>0</v>
      </c>
      <c r="CZ63" s="88">
        <f t="shared" si="206"/>
        <v>0</v>
      </c>
      <c r="DA63" s="88">
        <f t="shared" si="207"/>
        <v>0</v>
      </c>
      <c r="DB63" s="88">
        <f t="shared" si="208"/>
        <v>0</v>
      </c>
      <c r="DC63" s="89"/>
      <c r="DN63" s="418"/>
      <c r="DO63" s="70"/>
    </row>
    <row r="64" spans="1:119" s="409" customFormat="1" x14ac:dyDescent="0.3">
      <c r="A64" s="408" t="s">
        <v>112</v>
      </c>
      <c r="B64" s="90" t="e">
        <f t="shared" ref="B64:H64" si="210">SUM(B55:B63)</f>
        <v>#DIV/0!</v>
      </c>
      <c r="C64" s="90" t="e">
        <f t="shared" si="210"/>
        <v>#DIV/0!</v>
      </c>
      <c r="D64" s="90" t="e">
        <f t="shared" si="210"/>
        <v>#DIV/0!</v>
      </c>
      <c r="E64" s="90">
        <f t="shared" si="210"/>
        <v>1</v>
      </c>
      <c r="F64" s="90">
        <f t="shared" si="210"/>
        <v>1</v>
      </c>
      <c r="G64" s="90">
        <f t="shared" si="210"/>
        <v>1</v>
      </c>
      <c r="H64" s="90">
        <f t="shared" si="210"/>
        <v>0.99999999999999989</v>
      </c>
      <c r="I64" s="91"/>
      <c r="J64" s="90"/>
      <c r="K64" s="90"/>
      <c r="L64" s="90">
        <f t="shared" ref="L64:AL64" si="211">SUM(L55:L63)</f>
        <v>1</v>
      </c>
      <c r="M64" s="90">
        <f t="shared" si="211"/>
        <v>0.99999999999999989</v>
      </c>
      <c r="N64" s="90">
        <f t="shared" si="211"/>
        <v>1</v>
      </c>
      <c r="O64" s="90">
        <f t="shared" si="211"/>
        <v>0.99999999999999989</v>
      </c>
      <c r="P64" s="90">
        <f t="shared" si="211"/>
        <v>1</v>
      </c>
      <c r="Q64" s="90">
        <f t="shared" si="211"/>
        <v>0.99999999999999989</v>
      </c>
      <c r="R64" s="90">
        <f t="shared" si="211"/>
        <v>0.99999999999999978</v>
      </c>
      <c r="S64" s="90">
        <f t="shared" si="211"/>
        <v>1.0000000000000002</v>
      </c>
      <c r="T64" s="90">
        <f t="shared" si="211"/>
        <v>1</v>
      </c>
      <c r="U64" s="90">
        <f t="shared" si="211"/>
        <v>0.99999999999999989</v>
      </c>
      <c r="V64" s="90">
        <f t="shared" si="211"/>
        <v>0.99999999999999989</v>
      </c>
      <c r="W64" s="90">
        <f t="shared" si="211"/>
        <v>1</v>
      </c>
      <c r="X64" s="90">
        <f t="shared" si="211"/>
        <v>1.0000000000000002</v>
      </c>
      <c r="Y64" s="90">
        <f t="shared" si="211"/>
        <v>1</v>
      </c>
      <c r="Z64" s="90">
        <f t="shared" si="211"/>
        <v>0.99999999999999989</v>
      </c>
      <c r="AA64" s="90">
        <f t="shared" si="211"/>
        <v>1.0000000000000002</v>
      </c>
      <c r="AB64" s="90">
        <f t="shared" si="211"/>
        <v>1.0000000000000002</v>
      </c>
      <c r="AC64" s="90">
        <f t="shared" si="211"/>
        <v>1</v>
      </c>
      <c r="AD64" s="90">
        <f t="shared" si="211"/>
        <v>1</v>
      </c>
      <c r="AE64" s="90">
        <f t="shared" si="211"/>
        <v>1</v>
      </c>
      <c r="AF64" s="90">
        <f t="shared" si="211"/>
        <v>1.0000000000000002</v>
      </c>
      <c r="AG64" s="90">
        <f t="shared" si="211"/>
        <v>1.0000000000000002</v>
      </c>
      <c r="AH64" s="90">
        <f t="shared" si="211"/>
        <v>1</v>
      </c>
      <c r="AI64" s="90">
        <f t="shared" si="211"/>
        <v>0.99999999999999989</v>
      </c>
      <c r="AJ64" s="90">
        <f t="shared" si="211"/>
        <v>1</v>
      </c>
      <c r="AK64" s="90">
        <f t="shared" si="211"/>
        <v>1</v>
      </c>
      <c r="AL64" s="90">
        <f t="shared" si="211"/>
        <v>0.99999999999999989</v>
      </c>
      <c r="AM64" s="91"/>
      <c r="AN64" s="90"/>
      <c r="AO64" s="90"/>
      <c r="AP64" s="90">
        <f t="shared" ref="AP64:BS64" si="212">SUM(AP55:AP63)</f>
        <v>1</v>
      </c>
      <c r="AQ64" s="90">
        <f t="shared" si="212"/>
        <v>1</v>
      </c>
      <c r="AR64" s="90">
        <f t="shared" si="212"/>
        <v>0.99999999999999989</v>
      </c>
      <c r="AS64" s="90">
        <f t="shared" si="212"/>
        <v>1</v>
      </c>
      <c r="AT64" s="90">
        <f t="shared" si="212"/>
        <v>1</v>
      </c>
      <c r="AU64" s="90" t="e">
        <f t="shared" si="212"/>
        <v>#DIV/0!</v>
      </c>
      <c r="AV64" s="90">
        <f t="shared" si="212"/>
        <v>1.0000000000000002</v>
      </c>
      <c r="AW64" s="90">
        <f t="shared" si="212"/>
        <v>1.0000000000000002</v>
      </c>
      <c r="AX64" s="90">
        <f t="shared" si="212"/>
        <v>1</v>
      </c>
      <c r="AY64" s="90">
        <f t="shared" si="212"/>
        <v>1</v>
      </c>
      <c r="AZ64" s="90">
        <f t="shared" si="212"/>
        <v>1</v>
      </c>
      <c r="BA64" s="90">
        <f t="shared" si="212"/>
        <v>1</v>
      </c>
      <c r="BB64" s="90">
        <f t="shared" si="212"/>
        <v>0.99999999999999978</v>
      </c>
      <c r="BC64" s="90">
        <f t="shared" si="212"/>
        <v>1</v>
      </c>
      <c r="BD64" s="90">
        <f t="shared" si="212"/>
        <v>1</v>
      </c>
      <c r="BE64" s="90">
        <f t="shared" si="212"/>
        <v>1</v>
      </c>
      <c r="BF64" s="90">
        <f t="shared" si="212"/>
        <v>1.0000000000000002</v>
      </c>
      <c r="BG64" s="90">
        <f t="shared" si="212"/>
        <v>1</v>
      </c>
      <c r="BH64" s="90">
        <f t="shared" si="212"/>
        <v>1</v>
      </c>
      <c r="BI64" s="90">
        <f t="shared" si="212"/>
        <v>1.0000000000000002</v>
      </c>
      <c r="BJ64" s="90">
        <f t="shared" si="212"/>
        <v>1</v>
      </c>
      <c r="BK64" s="90">
        <f t="shared" si="212"/>
        <v>1</v>
      </c>
      <c r="BL64" s="90">
        <f t="shared" si="212"/>
        <v>0.99999999999999978</v>
      </c>
      <c r="BM64" s="90">
        <f t="shared" si="212"/>
        <v>0.99999999999999978</v>
      </c>
      <c r="BN64" s="90">
        <f t="shared" si="212"/>
        <v>1</v>
      </c>
      <c r="BO64" s="90">
        <f t="shared" si="212"/>
        <v>1</v>
      </c>
      <c r="BP64" s="90">
        <f t="shared" si="212"/>
        <v>0.99999999999999989</v>
      </c>
      <c r="BQ64" s="90">
        <f t="shared" si="212"/>
        <v>1</v>
      </c>
      <c r="BR64" s="90">
        <f t="shared" si="212"/>
        <v>1</v>
      </c>
      <c r="BS64" s="90">
        <f t="shared" si="212"/>
        <v>1</v>
      </c>
      <c r="BT64" s="91"/>
      <c r="BU64" s="90"/>
      <c r="BV64" s="90"/>
      <c r="BW64" s="90" t="e">
        <f t="shared" ref="BW64:CG64" si="213">SUM(BW55:BW63)</f>
        <v>#DIV/0!</v>
      </c>
      <c r="BX64" s="90">
        <f t="shared" si="213"/>
        <v>1</v>
      </c>
      <c r="BY64" s="90">
        <f t="shared" si="213"/>
        <v>1</v>
      </c>
      <c r="BZ64" s="90">
        <f t="shared" si="213"/>
        <v>1</v>
      </c>
      <c r="CA64" s="90">
        <f t="shared" si="213"/>
        <v>1</v>
      </c>
      <c r="CB64" s="90">
        <f t="shared" si="213"/>
        <v>1.0000000000000002</v>
      </c>
      <c r="CC64" s="90">
        <f t="shared" si="213"/>
        <v>1</v>
      </c>
      <c r="CD64" s="90">
        <f t="shared" si="213"/>
        <v>0.99999999999999978</v>
      </c>
      <c r="CE64" s="90">
        <f t="shared" si="213"/>
        <v>1</v>
      </c>
      <c r="CF64" s="90">
        <f t="shared" si="213"/>
        <v>0.99999999999999989</v>
      </c>
      <c r="CG64" s="90">
        <f t="shared" si="213"/>
        <v>0.99999999999999989</v>
      </c>
      <c r="CH64" s="91"/>
      <c r="CI64" s="90"/>
      <c r="CJ64" s="90"/>
      <c r="CK64" s="90">
        <f t="shared" ref="CK64:CQ64" si="214">SUM(CK55:CK63)</f>
        <v>1</v>
      </c>
      <c r="CL64" s="90">
        <f t="shared" si="214"/>
        <v>0.99999999999999989</v>
      </c>
      <c r="CM64" s="90">
        <f t="shared" si="214"/>
        <v>1</v>
      </c>
      <c r="CN64" s="90">
        <f t="shared" si="214"/>
        <v>1</v>
      </c>
      <c r="CO64" s="90">
        <f t="shared" si="214"/>
        <v>1.0000000000000002</v>
      </c>
      <c r="CP64" s="90">
        <f t="shared" si="214"/>
        <v>1</v>
      </c>
      <c r="CQ64" s="90">
        <f t="shared" si="214"/>
        <v>1</v>
      </c>
      <c r="CR64" s="91"/>
      <c r="CS64" s="90"/>
      <c r="CT64" s="90"/>
      <c r="CU64" s="90">
        <f t="shared" ref="CU64:DB64" si="215">SUM(CU55:CU63)</f>
        <v>1</v>
      </c>
      <c r="CV64" s="90">
        <f t="shared" si="215"/>
        <v>1.0000000000000002</v>
      </c>
      <c r="CW64" s="90">
        <f t="shared" si="215"/>
        <v>1</v>
      </c>
      <c r="CX64" s="90">
        <f t="shared" si="215"/>
        <v>1</v>
      </c>
      <c r="CY64" s="90">
        <f t="shared" si="215"/>
        <v>1.0000000000000002</v>
      </c>
      <c r="CZ64" s="90">
        <f t="shared" si="215"/>
        <v>1</v>
      </c>
      <c r="DA64" s="90">
        <f t="shared" si="215"/>
        <v>1.0000000000000002</v>
      </c>
      <c r="DB64" s="90">
        <f t="shared" si="215"/>
        <v>1</v>
      </c>
      <c r="DC64" s="91"/>
      <c r="DN64" s="412"/>
      <c r="DO64" s="75"/>
    </row>
    <row r="65" spans="1:119" x14ac:dyDescent="0.3">
      <c r="B65" s="418"/>
      <c r="C65" s="418"/>
      <c r="D65" s="418"/>
      <c r="E65" s="418"/>
      <c r="F65" s="418"/>
      <c r="G65" s="418"/>
      <c r="H65" s="418"/>
      <c r="I65" s="425"/>
      <c r="J65" s="418"/>
      <c r="K65" s="418"/>
      <c r="L65" s="418"/>
      <c r="M65" s="418"/>
      <c r="N65" s="418"/>
      <c r="O65" s="418"/>
      <c r="P65" s="418"/>
      <c r="Q65" s="418"/>
      <c r="R65" s="418"/>
      <c r="S65" s="418"/>
      <c r="T65" s="418"/>
      <c r="U65" s="418"/>
      <c r="V65" s="418"/>
      <c r="W65" s="418"/>
      <c r="X65" s="418"/>
      <c r="Y65" s="418"/>
      <c r="Z65" s="418"/>
      <c r="AA65" s="418"/>
      <c r="AB65" s="418"/>
      <c r="AC65" s="418"/>
      <c r="AD65" s="418"/>
      <c r="AE65" s="418"/>
      <c r="AF65" s="418"/>
      <c r="AG65" s="418"/>
      <c r="AH65" s="418"/>
      <c r="AI65" s="418"/>
      <c r="AJ65" s="418"/>
      <c r="AK65" s="418"/>
      <c r="AL65" s="418"/>
      <c r="AM65" s="425"/>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8"/>
      <c r="BN65" s="418"/>
      <c r="BO65" s="418"/>
      <c r="BP65" s="418"/>
      <c r="BQ65" s="418"/>
      <c r="BR65" s="418"/>
      <c r="BS65" s="418"/>
      <c r="BT65" s="425"/>
      <c r="BU65" s="418"/>
      <c r="BV65" s="418"/>
      <c r="BW65" s="418"/>
      <c r="BX65" s="418"/>
      <c r="BY65" s="418"/>
      <c r="BZ65" s="418"/>
      <c r="CA65" s="418"/>
      <c r="CB65" s="418"/>
      <c r="CC65" s="418"/>
      <c r="CD65" s="418"/>
      <c r="CE65" s="418"/>
      <c r="CF65" s="418"/>
      <c r="CG65" s="418"/>
      <c r="CH65" s="425"/>
      <c r="CI65" s="418"/>
      <c r="CJ65" s="418"/>
      <c r="CK65" s="418"/>
      <c r="CL65" s="418"/>
      <c r="CM65" s="418"/>
      <c r="CN65" s="418"/>
      <c r="CO65" s="418"/>
      <c r="CP65" s="418"/>
      <c r="CQ65" s="418"/>
      <c r="CR65" s="425"/>
      <c r="CS65" s="418"/>
      <c r="CT65" s="418"/>
      <c r="CU65" s="418"/>
      <c r="CV65" s="418"/>
      <c r="CW65" s="418"/>
      <c r="CX65" s="418"/>
      <c r="CY65" s="418"/>
      <c r="CZ65" s="418"/>
      <c r="DA65" s="418"/>
      <c r="DB65" s="418"/>
      <c r="DC65" s="425"/>
      <c r="DN65" s="418"/>
      <c r="DO65" s="70"/>
    </row>
    <row r="66" spans="1:119" x14ac:dyDescent="0.3">
      <c r="B66" s="418"/>
      <c r="C66" s="418"/>
      <c r="D66" s="418"/>
      <c r="E66" s="418"/>
      <c r="F66" s="418"/>
      <c r="G66" s="418"/>
      <c r="H66" s="418"/>
      <c r="I66" s="425"/>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25"/>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418"/>
      <c r="BJ66" s="418"/>
      <c r="BK66" s="418"/>
      <c r="BL66" s="418"/>
      <c r="BM66" s="418"/>
      <c r="BN66" s="418"/>
      <c r="BO66" s="418"/>
      <c r="BP66" s="418"/>
      <c r="BQ66" s="418"/>
      <c r="BR66" s="418"/>
      <c r="BS66" s="418"/>
      <c r="BT66" s="425"/>
      <c r="BU66" s="418"/>
      <c r="BV66" s="418"/>
      <c r="BW66" s="418"/>
      <c r="BX66" s="418"/>
      <c r="BY66" s="418"/>
      <c r="BZ66" s="418"/>
      <c r="CA66" s="418"/>
      <c r="CB66" s="418"/>
      <c r="CC66" s="418"/>
      <c r="CD66" s="418"/>
      <c r="CE66" s="418"/>
      <c r="CF66" s="418"/>
      <c r="CG66" s="418"/>
      <c r="CH66" s="425"/>
      <c r="CI66" s="418"/>
      <c r="CJ66" s="418"/>
      <c r="CK66" s="418"/>
      <c r="CL66" s="418"/>
      <c r="CM66" s="418"/>
      <c r="CN66" s="418"/>
      <c r="CO66" s="418"/>
      <c r="CP66" s="418"/>
      <c r="CQ66" s="418"/>
      <c r="CR66" s="425"/>
      <c r="CS66" s="418"/>
      <c r="CT66" s="418"/>
      <c r="CU66" s="418"/>
      <c r="CV66" s="418"/>
      <c r="CW66" s="418"/>
      <c r="CX66" s="418"/>
      <c r="CY66" s="418"/>
      <c r="CZ66" s="418"/>
      <c r="DA66" s="418"/>
      <c r="DB66" s="418"/>
      <c r="DC66" s="425"/>
      <c r="DN66" s="418"/>
      <c r="DO66" s="70"/>
    </row>
    <row r="67" spans="1:119" s="439" customFormat="1" x14ac:dyDescent="0.3">
      <c r="A67" s="85" t="s">
        <v>305</v>
      </c>
      <c r="B67" s="419">
        <f t="shared" ref="B67:H67" si="216">B17</f>
        <v>0</v>
      </c>
      <c r="C67" s="86">
        <f t="shared" si="216"/>
        <v>0</v>
      </c>
      <c r="D67" s="86">
        <f t="shared" si="216"/>
        <v>0</v>
      </c>
      <c r="E67" s="86">
        <f t="shared" si="216"/>
        <v>1116976</v>
      </c>
      <c r="F67" s="86">
        <f t="shared" si="216"/>
        <v>995579.1</v>
      </c>
      <c r="G67" s="419">
        <f t="shared" si="216"/>
        <v>0</v>
      </c>
      <c r="H67" s="419">
        <f t="shared" si="216"/>
        <v>0</v>
      </c>
      <c r="I67" s="438"/>
      <c r="J67" s="419"/>
      <c r="K67" s="86"/>
      <c r="L67" s="419">
        <f t="shared" ref="L67:AL67" si="217">L17</f>
        <v>0</v>
      </c>
      <c r="M67" s="86">
        <f t="shared" si="217"/>
        <v>0</v>
      </c>
      <c r="N67" s="86">
        <f t="shared" si="217"/>
        <v>0</v>
      </c>
      <c r="O67" s="86">
        <f t="shared" si="217"/>
        <v>0</v>
      </c>
      <c r="P67" s="86">
        <f t="shared" si="217"/>
        <v>1950734</v>
      </c>
      <c r="Q67" s="86" t="str">
        <f t="shared" si="217"/>
        <v>NO DATA</v>
      </c>
      <c r="R67" s="86">
        <f t="shared" si="217"/>
        <v>0</v>
      </c>
      <c r="S67" s="86">
        <f t="shared" si="217"/>
        <v>0</v>
      </c>
      <c r="T67" s="86">
        <f t="shared" si="217"/>
        <v>0</v>
      </c>
      <c r="U67" s="86">
        <f t="shared" si="217"/>
        <v>0</v>
      </c>
      <c r="V67" s="86">
        <f t="shared" si="217"/>
        <v>0</v>
      </c>
      <c r="W67" s="86">
        <f t="shared" si="217"/>
        <v>0</v>
      </c>
      <c r="X67" s="419">
        <f t="shared" si="217"/>
        <v>0</v>
      </c>
      <c r="Y67" s="86">
        <f t="shared" si="217"/>
        <v>0</v>
      </c>
      <c r="Z67" s="86">
        <f t="shared" si="217"/>
        <v>0</v>
      </c>
      <c r="AA67" s="86">
        <f t="shared" si="217"/>
        <v>0</v>
      </c>
      <c r="AB67" s="86">
        <f t="shared" si="217"/>
        <v>0</v>
      </c>
      <c r="AC67" s="86">
        <f t="shared" si="217"/>
        <v>3810236</v>
      </c>
      <c r="AD67" s="86">
        <f t="shared" si="217"/>
        <v>0</v>
      </c>
      <c r="AE67" s="86">
        <f t="shared" si="217"/>
        <v>240000</v>
      </c>
      <c r="AF67" s="86">
        <f t="shared" si="217"/>
        <v>297423</v>
      </c>
      <c r="AG67" s="86">
        <f t="shared" si="217"/>
        <v>0</v>
      </c>
      <c r="AH67" s="86">
        <f t="shared" si="217"/>
        <v>0</v>
      </c>
      <c r="AI67" s="86">
        <f t="shared" si="217"/>
        <v>1261585.8799999999</v>
      </c>
      <c r="AJ67" s="86">
        <f t="shared" si="217"/>
        <v>0</v>
      </c>
      <c r="AK67" s="86">
        <f t="shared" si="217"/>
        <v>4015000</v>
      </c>
      <c r="AL67" s="419">
        <f t="shared" si="217"/>
        <v>0</v>
      </c>
      <c r="AM67" s="438"/>
      <c r="AN67" s="419"/>
      <c r="AO67" s="86"/>
      <c r="AP67" s="86">
        <f t="shared" ref="AP67:BS67" si="218">AP17</f>
        <v>0</v>
      </c>
      <c r="AQ67" s="86">
        <f t="shared" si="218"/>
        <v>0</v>
      </c>
      <c r="AR67" s="86">
        <f t="shared" si="218"/>
        <v>80525515</v>
      </c>
      <c r="AS67" s="419">
        <f t="shared" si="218"/>
        <v>0</v>
      </c>
      <c r="AT67" s="86">
        <f t="shared" si="218"/>
        <v>0</v>
      </c>
      <c r="AU67" s="86">
        <f t="shared" si="218"/>
        <v>0</v>
      </c>
      <c r="AV67" s="86">
        <f t="shared" si="218"/>
        <v>0</v>
      </c>
      <c r="AW67" s="86">
        <f t="shared" si="218"/>
        <v>0</v>
      </c>
      <c r="AX67" s="86">
        <f t="shared" si="218"/>
        <v>0</v>
      </c>
      <c r="AY67" s="86">
        <f t="shared" si="218"/>
        <v>0</v>
      </c>
      <c r="AZ67" s="86">
        <f t="shared" si="218"/>
        <v>0</v>
      </c>
      <c r="BA67" s="86">
        <f t="shared" si="218"/>
        <v>0</v>
      </c>
      <c r="BB67" s="86">
        <f t="shared" si="218"/>
        <v>1379820.48</v>
      </c>
      <c r="BC67" s="86">
        <f t="shared" si="218"/>
        <v>2500</v>
      </c>
      <c r="BD67" s="86">
        <f t="shared" si="218"/>
        <v>0</v>
      </c>
      <c r="BE67" s="86">
        <f t="shared" si="218"/>
        <v>0</v>
      </c>
      <c r="BF67" s="86">
        <f t="shared" si="218"/>
        <v>0</v>
      </c>
      <c r="BG67" s="86">
        <f t="shared" si="218"/>
        <v>0</v>
      </c>
      <c r="BH67" s="86">
        <f t="shared" si="218"/>
        <v>72204</v>
      </c>
      <c r="BI67" s="86">
        <f t="shared" si="218"/>
        <v>0</v>
      </c>
      <c r="BJ67" s="86">
        <f t="shared" si="218"/>
        <v>0</v>
      </c>
      <c r="BK67" s="86">
        <f t="shared" si="218"/>
        <v>0</v>
      </c>
      <c r="BL67" s="86">
        <f t="shared" si="218"/>
        <v>752000</v>
      </c>
      <c r="BM67" s="86">
        <f t="shared" si="218"/>
        <v>0</v>
      </c>
      <c r="BN67" s="419">
        <f t="shared" si="218"/>
        <v>0</v>
      </c>
      <c r="BO67" s="419">
        <f t="shared" si="218"/>
        <v>0</v>
      </c>
      <c r="BP67" s="86">
        <f t="shared" si="218"/>
        <v>6000</v>
      </c>
      <c r="BQ67" s="86">
        <f t="shared" si="218"/>
        <v>0</v>
      </c>
      <c r="BR67" s="86">
        <f t="shared" si="218"/>
        <v>0</v>
      </c>
      <c r="BS67" s="86">
        <f t="shared" si="218"/>
        <v>0</v>
      </c>
      <c r="BT67" s="87"/>
      <c r="BU67" s="86"/>
      <c r="BV67" s="86"/>
      <c r="BW67" s="86">
        <f t="shared" ref="BW67:CG67" si="219">BW17</f>
        <v>0</v>
      </c>
      <c r="BX67" s="86">
        <f t="shared" si="219"/>
        <v>0</v>
      </c>
      <c r="BY67" s="86">
        <f t="shared" si="219"/>
        <v>0</v>
      </c>
      <c r="BZ67" s="419">
        <f t="shared" si="219"/>
        <v>0</v>
      </c>
      <c r="CA67" s="419">
        <f t="shared" si="219"/>
        <v>0</v>
      </c>
      <c r="CB67" s="86">
        <f t="shared" si="219"/>
        <v>993631</v>
      </c>
      <c r="CC67" s="86">
        <f t="shared" si="219"/>
        <v>4393860</v>
      </c>
      <c r="CD67" s="86">
        <f t="shared" si="219"/>
        <v>0</v>
      </c>
      <c r="CE67" s="86">
        <f t="shared" si="219"/>
        <v>0</v>
      </c>
      <c r="CF67" s="86">
        <f t="shared" si="219"/>
        <v>0</v>
      </c>
      <c r="CG67" s="86">
        <f t="shared" si="219"/>
        <v>0</v>
      </c>
      <c r="CH67" s="87"/>
      <c r="CI67" s="86"/>
      <c r="CJ67" s="86"/>
      <c r="CK67" s="86">
        <f t="shared" ref="CK67:CQ67" si="220">CK17</f>
        <v>0</v>
      </c>
      <c r="CL67" s="86" t="str">
        <f t="shared" si="220"/>
        <v>NO DATA</v>
      </c>
      <c r="CM67" s="86">
        <f t="shared" si="220"/>
        <v>0</v>
      </c>
      <c r="CN67" s="86">
        <f t="shared" si="220"/>
        <v>0</v>
      </c>
      <c r="CO67" s="86">
        <f t="shared" si="220"/>
        <v>175140</v>
      </c>
      <c r="CP67" s="86">
        <f t="shared" si="220"/>
        <v>4692420</v>
      </c>
      <c r="CQ67" s="86">
        <f t="shared" si="220"/>
        <v>1816500</v>
      </c>
      <c r="CR67" s="87"/>
      <c r="CS67" s="86"/>
      <c r="CT67" s="86"/>
      <c r="CU67" s="86">
        <f t="shared" ref="CU67:DB67" si="221">CU17</f>
        <v>0</v>
      </c>
      <c r="CV67" s="86">
        <f t="shared" si="221"/>
        <v>0</v>
      </c>
      <c r="CW67" s="86">
        <f t="shared" si="221"/>
        <v>396060</v>
      </c>
      <c r="CX67" s="86">
        <f t="shared" si="221"/>
        <v>1471640</v>
      </c>
      <c r="CY67" s="86">
        <f t="shared" si="221"/>
        <v>0</v>
      </c>
      <c r="CZ67" s="86">
        <f t="shared" si="221"/>
        <v>0</v>
      </c>
      <c r="DA67" s="86">
        <f t="shared" si="221"/>
        <v>7850064</v>
      </c>
      <c r="DB67" s="86">
        <f t="shared" si="221"/>
        <v>0</v>
      </c>
      <c r="DC67" s="87"/>
      <c r="DN67" s="440"/>
      <c r="DO67" s="87"/>
    </row>
    <row r="68" spans="1:119" x14ac:dyDescent="0.3">
      <c r="A68" s="92" t="s">
        <v>291</v>
      </c>
      <c r="B68" s="418"/>
      <c r="C68" s="84"/>
      <c r="D68" s="84"/>
      <c r="E68" s="84">
        <f t="shared" ref="E68:E76" si="222">$E$67*E55</f>
        <v>610113.62173210504</v>
      </c>
      <c r="F68" s="84">
        <f t="shared" ref="F68:F76" si="223">$F$67*F55</f>
        <v>635295.1143571171</v>
      </c>
      <c r="G68" s="418"/>
      <c r="H68" s="418"/>
      <c r="I68" s="70">
        <f>SUM(B68:H68)</f>
        <v>1245408.7360892221</v>
      </c>
      <c r="J68" s="118"/>
      <c r="K68" s="84"/>
      <c r="L68" s="418"/>
      <c r="M68" s="84"/>
      <c r="N68" s="84"/>
      <c r="O68" s="84"/>
      <c r="P68" s="84">
        <f t="shared" ref="P68:P76" si="224">$P$67*P55</f>
        <v>1388532.8406905241</v>
      </c>
      <c r="Q68" s="84"/>
      <c r="R68" s="84"/>
      <c r="S68" s="84"/>
      <c r="T68" s="84"/>
      <c r="U68" s="84"/>
      <c r="V68" s="84"/>
      <c r="W68" s="84"/>
      <c r="X68" s="418"/>
      <c r="Y68" s="84"/>
      <c r="Z68" s="84"/>
      <c r="AA68" s="84"/>
      <c r="AB68" s="84"/>
      <c r="AC68" s="84">
        <f t="shared" ref="AC68:AC76" si="225">$AC$67*AC55</f>
        <v>1427408.4022504829</v>
      </c>
      <c r="AD68" s="84"/>
      <c r="AE68" s="84">
        <f t="shared" ref="AE68:AE76" si="226">$AE$67*AE55</f>
        <v>88800.192140957879</v>
      </c>
      <c r="AF68" s="84">
        <f t="shared" ref="AF68:AF76" si="227">$AF$67*AF55</f>
        <v>264256.44577012531</v>
      </c>
      <c r="AG68" s="84"/>
      <c r="AH68" s="84"/>
      <c r="AI68" s="84">
        <f t="shared" ref="AI68:AI76" si="228">$AI$67*AI55</f>
        <v>717212.51028462232</v>
      </c>
      <c r="AJ68" s="84"/>
      <c r="AK68" s="84">
        <f t="shared" ref="AK68:AK76" si="229">$AK$67*AK55</f>
        <v>2478528.4479085547</v>
      </c>
      <c r="AL68" s="418"/>
      <c r="AM68" s="70">
        <f>SUM(L68:AL68)</f>
        <v>6364738.8390452676</v>
      </c>
      <c r="AN68" s="418"/>
      <c r="AO68" s="84"/>
      <c r="AP68" s="84"/>
      <c r="AQ68" s="84"/>
      <c r="AR68" s="84">
        <f t="shared" ref="AR68:AR76" si="230">$AR$67*AR55</f>
        <v>37618392.975641437</v>
      </c>
      <c r="AS68" s="418"/>
      <c r="AT68" s="84"/>
      <c r="AU68" s="84"/>
      <c r="AV68" s="84"/>
      <c r="AW68" s="84"/>
      <c r="AX68" s="84"/>
      <c r="AY68" s="84"/>
      <c r="AZ68" s="84"/>
      <c r="BA68" s="84"/>
      <c r="BB68" s="84">
        <f t="shared" ref="BB68:BB76" si="231">$BB$67*BB55</f>
        <v>891127.26469100907</v>
      </c>
      <c r="BC68" s="84">
        <f t="shared" ref="BC68:BC76" si="232">$BC$67*BC55</f>
        <v>1370.3255879810417</v>
      </c>
      <c r="BD68" s="84"/>
      <c r="BE68" s="84"/>
      <c r="BF68" s="84"/>
      <c r="BG68" s="84"/>
      <c r="BH68" s="84">
        <f t="shared" ref="BH68:BH76" si="233">$BH$67*BH55</f>
        <v>12115.921063548934</v>
      </c>
      <c r="BI68" s="84"/>
      <c r="BJ68" s="84"/>
      <c r="BK68" s="84"/>
      <c r="BL68" s="84">
        <f t="shared" ref="BL68:BL76" si="234">$BL$67*BL55</f>
        <v>225113.39609115379</v>
      </c>
      <c r="BM68" s="84"/>
      <c r="BN68" s="418"/>
      <c r="BO68" s="418"/>
      <c r="BP68" s="84">
        <f t="shared" ref="BP68:BP76" si="235">$BP$67*BP55</f>
        <v>2830.502873320137</v>
      </c>
      <c r="BQ68" s="84"/>
      <c r="BR68" s="84"/>
      <c r="BS68" s="84"/>
      <c r="BT68" s="70">
        <f>SUM(AP68:BS68)</f>
        <v>38750950.385948457</v>
      </c>
      <c r="BU68" s="84"/>
      <c r="BV68" s="84"/>
      <c r="BW68" s="84"/>
      <c r="BX68" s="84"/>
      <c r="BY68" s="84"/>
      <c r="BZ68" s="418"/>
      <c r="CA68" s="418"/>
      <c r="CB68" s="84">
        <f t="shared" ref="CB68:CB76" si="236">$CB$67*CB55</f>
        <v>556609.38987417542</v>
      </c>
      <c r="CC68" s="84">
        <f t="shared" ref="CC68:CC76" si="237">$CC$67*CC55</f>
        <v>2260621.7972401739</v>
      </c>
      <c r="CD68" s="84"/>
      <c r="CE68" s="84"/>
      <c r="CF68" s="84"/>
      <c r="CG68" s="84"/>
      <c r="CH68" s="70">
        <f>SUM(BW68:CG68)</f>
        <v>2817231.1871143496</v>
      </c>
      <c r="CI68" s="84"/>
      <c r="CJ68" s="84"/>
      <c r="CK68" s="84"/>
      <c r="CL68" s="84"/>
      <c r="CM68" s="84"/>
      <c r="CN68" s="84"/>
      <c r="CO68" s="84">
        <f t="shared" ref="CO68:CO76" si="238">$CO$67*CO55</f>
        <v>146424.63964827903</v>
      </c>
      <c r="CP68" s="84">
        <f t="shared" ref="CP68:CP76" si="239">$CP$67*CP55</f>
        <v>2267967.339284054</v>
      </c>
      <c r="CQ68" s="84">
        <f t="shared" ref="CQ68:CQ76" si="240">$CQ$67*CQ55</f>
        <v>708559.69261257246</v>
      </c>
      <c r="CR68" s="70">
        <f t="shared" ref="CR68:CR70" si="241">SUM(CK68:CQ68)</f>
        <v>3122951.6715449058</v>
      </c>
      <c r="CS68" s="84"/>
      <c r="CT68" s="84"/>
      <c r="CU68" s="84"/>
      <c r="CV68" s="84"/>
      <c r="CW68" s="84">
        <f t="shared" ref="CW68:CW76" si="242">$CW$67*CW55</f>
        <v>135284.73994935016</v>
      </c>
      <c r="CX68" s="84">
        <f t="shared" ref="CX68:CX76" si="243">$CX$67*CX55</f>
        <v>1068961.3088882009</v>
      </c>
      <c r="CY68" s="84"/>
      <c r="CZ68" s="84"/>
      <c r="DA68" s="84">
        <f t="shared" ref="DA68:DA76" si="244">$DA$67*DA55</f>
        <v>6120780.2001129454</v>
      </c>
      <c r="DB68" s="84"/>
      <c r="DC68" s="70">
        <f>SUM(CU68:DB68)</f>
        <v>7325026.2489504963</v>
      </c>
      <c r="DN68" s="418"/>
      <c r="DO68" s="70"/>
    </row>
    <row r="69" spans="1:119" x14ac:dyDescent="0.3">
      <c r="A69" s="92" t="s">
        <v>292</v>
      </c>
      <c r="B69" s="418"/>
      <c r="C69" s="84"/>
      <c r="D69" s="84"/>
      <c r="E69" s="84">
        <f t="shared" si="222"/>
        <v>0</v>
      </c>
      <c r="F69" s="84">
        <f t="shared" si="223"/>
        <v>0</v>
      </c>
      <c r="G69" s="418"/>
      <c r="H69" s="418"/>
      <c r="I69" s="70">
        <f t="shared" ref="I69:I76" si="245">SUM(B69:H69)</f>
        <v>0</v>
      </c>
      <c r="J69" s="118"/>
      <c r="K69" s="84"/>
      <c r="L69" s="418"/>
      <c r="M69" s="84"/>
      <c r="N69" s="84"/>
      <c r="O69" s="84"/>
      <c r="P69" s="84">
        <f t="shared" si="224"/>
        <v>0</v>
      </c>
      <c r="Q69" s="84"/>
      <c r="R69" s="84"/>
      <c r="S69" s="84"/>
      <c r="T69" s="84"/>
      <c r="U69" s="84"/>
      <c r="V69" s="84"/>
      <c r="W69" s="84"/>
      <c r="X69" s="418"/>
      <c r="Y69" s="84"/>
      <c r="Z69" s="84"/>
      <c r="AA69" s="84"/>
      <c r="AB69" s="84"/>
      <c r="AC69" s="84">
        <f t="shared" si="225"/>
        <v>1270465.8392176263</v>
      </c>
      <c r="AD69" s="84"/>
      <c r="AE69" s="84">
        <f t="shared" si="226"/>
        <v>16800.069497793276</v>
      </c>
      <c r="AF69" s="84">
        <f t="shared" si="227"/>
        <v>0</v>
      </c>
      <c r="AG69" s="84"/>
      <c r="AH69" s="84"/>
      <c r="AI69" s="84">
        <f t="shared" si="228"/>
        <v>0</v>
      </c>
      <c r="AJ69" s="84"/>
      <c r="AK69" s="84">
        <f t="shared" si="229"/>
        <v>91438.782993045039</v>
      </c>
      <c r="AL69" s="418"/>
      <c r="AM69" s="70">
        <f t="shared" ref="AM69:AM76" si="246">SUM(L69:AL69)</f>
        <v>1378704.6917084644</v>
      </c>
      <c r="AN69" s="418"/>
      <c r="AO69" s="84"/>
      <c r="AP69" s="84"/>
      <c r="AQ69" s="84"/>
      <c r="AR69" s="84">
        <f t="shared" si="230"/>
        <v>13438122.325512864</v>
      </c>
      <c r="AS69" s="418"/>
      <c r="AT69" s="84"/>
      <c r="AU69" s="84"/>
      <c r="AV69" s="84"/>
      <c r="AW69" s="84"/>
      <c r="AX69" s="84"/>
      <c r="AY69" s="84"/>
      <c r="AZ69" s="84"/>
      <c r="BA69" s="84"/>
      <c r="BB69" s="84">
        <f t="shared" si="231"/>
        <v>330329.26888215716</v>
      </c>
      <c r="BC69" s="84">
        <f t="shared" si="232"/>
        <v>681.47859719199914</v>
      </c>
      <c r="BD69" s="84"/>
      <c r="BE69" s="84"/>
      <c r="BF69" s="84"/>
      <c r="BG69" s="84"/>
      <c r="BH69" s="84">
        <f t="shared" si="233"/>
        <v>10936.688911936641</v>
      </c>
      <c r="BI69" s="84"/>
      <c r="BJ69" s="84"/>
      <c r="BK69" s="84"/>
      <c r="BL69" s="84">
        <f t="shared" si="234"/>
        <v>132927.75944692752</v>
      </c>
      <c r="BM69" s="84"/>
      <c r="BN69" s="418"/>
      <c r="BO69" s="418"/>
      <c r="BP69" s="84">
        <f t="shared" si="235"/>
        <v>1213.0734656357679</v>
      </c>
      <c r="BQ69" s="84"/>
      <c r="BR69" s="84"/>
      <c r="BS69" s="84"/>
      <c r="BT69" s="70">
        <f t="shared" ref="BT69:BT76" si="247">SUM(AP69:BS69)</f>
        <v>13914210.594816715</v>
      </c>
      <c r="BU69" s="84"/>
      <c r="BV69" s="84"/>
      <c r="BW69" s="84"/>
      <c r="BX69" s="84"/>
      <c r="BY69" s="84"/>
      <c r="BZ69" s="418"/>
      <c r="CA69" s="418"/>
      <c r="CB69" s="84">
        <f t="shared" si="236"/>
        <v>142859.58785398261</v>
      </c>
      <c r="CC69" s="84">
        <f t="shared" si="237"/>
        <v>1933029.2789861648</v>
      </c>
      <c r="CD69" s="84"/>
      <c r="CE69" s="84"/>
      <c r="CF69" s="84"/>
      <c r="CG69" s="84"/>
      <c r="CH69" s="70">
        <f t="shared" ref="CH69:CH76" si="248">SUM(BW69:CG69)</f>
        <v>2075888.8668401474</v>
      </c>
      <c r="CI69" s="84"/>
      <c r="CJ69" s="84"/>
      <c r="CK69" s="84"/>
      <c r="CL69" s="84"/>
      <c r="CM69" s="84"/>
      <c r="CN69" s="84"/>
      <c r="CO69" s="84">
        <f t="shared" si="238"/>
        <v>0</v>
      </c>
      <c r="CP69" s="84">
        <f t="shared" si="239"/>
        <v>0</v>
      </c>
      <c r="CQ69" s="84">
        <f t="shared" si="240"/>
        <v>428175.42621471127</v>
      </c>
      <c r="CR69" s="70">
        <f t="shared" si="241"/>
        <v>428175.42621471127</v>
      </c>
      <c r="CS69" s="84"/>
      <c r="CT69" s="84"/>
      <c r="CU69" s="84"/>
      <c r="CV69" s="84"/>
      <c r="CW69" s="84">
        <f t="shared" si="242"/>
        <v>175881.89632526334</v>
      </c>
      <c r="CX69" s="84">
        <f t="shared" si="243"/>
        <v>57585.802455391749</v>
      </c>
      <c r="CY69" s="84"/>
      <c r="CZ69" s="84"/>
      <c r="DA69" s="84">
        <f t="shared" si="244"/>
        <v>32419.192011594951</v>
      </c>
      <c r="DB69" s="84"/>
      <c r="DC69" s="70">
        <f t="shared" ref="DC69:DC76" si="249">SUM(CU69:DB69)</f>
        <v>265886.89079225005</v>
      </c>
      <c r="DN69" s="418"/>
      <c r="DO69" s="70"/>
    </row>
    <row r="70" spans="1:119" x14ac:dyDescent="0.3">
      <c r="A70" s="92" t="s">
        <v>293</v>
      </c>
      <c r="B70" s="418"/>
      <c r="C70" s="84"/>
      <c r="D70" s="84"/>
      <c r="E70" s="84">
        <f t="shared" si="222"/>
        <v>55002.247123976289</v>
      </c>
      <c r="F70" s="84">
        <f t="shared" si="223"/>
        <v>0</v>
      </c>
      <c r="G70" s="418"/>
      <c r="H70" s="418"/>
      <c r="I70" s="70">
        <f t="shared" si="245"/>
        <v>55002.247123976289</v>
      </c>
      <c r="J70" s="118"/>
      <c r="K70" s="84"/>
      <c r="L70" s="418"/>
      <c r="M70" s="84"/>
      <c r="N70" s="84"/>
      <c r="O70" s="84"/>
      <c r="P70" s="84">
        <f t="shared" si="224"/>
        <v>85534.824814831474</v>
      </c>
      <c r="Q70" s="84"/>
      <c r="R70" s="84"/>
      <c r="S70" s="84"/>
      <c r="T70" s="84"/>
      <c r="U70" s="84"/>
      <c r="V70" s="84"/>
      <c r="W70" s="84"/>
      <c r="X70" s="418"/>
      <c r="Y70" s="84"/>
      <c r="Z70" s="84"/>
      <c r="AA70" s="84"/>
      <c r="AB70" s="84"/>
      <c r="AC70" s="84">
        <f t="shared" si="225"/>
        <v>369189.05350645346</v>
      </c>
      <c r="AD70" s="84"/>
      <c r="AE70" s="84">
        <f t="shared" si="226"/>
        <v>28799.88553304637</v>
      </c>
      <c r="AF70" s="84">
        <f t="shared" si="227"/>
        <v>8800.988299536928</v>
      </c>
      <c r="AG70" s="84"/>
      <c r="AH70" s="84"/>
      <c r="AI70" s="84">
        <f t="shared" si="228"/>
        <v>0</v>
      </c>
      <c r="AJ70" s="84"/>
      <c r="AK70" s="84">
        <f t="shared" si="229"/>
        <v>51478.364492830988</v>
      </c>
      <c r="AL70" s="418"/>
      <c r="AM70" s="70">
        <f t="shared" si="246"/>
        <v>543803.11664669926</v>
      </c>
      <c r="AN70" s="418"/>
      <c r="AO70" s="84"/>
      <c r="AP70" s="84"/>
      <c r="AQ70" s="84"/>
      <c r="AR70" s="84">
        <f t="shared" si="230"/>
        <v>1934202.6819800809</v>
      </c>
      <c r="AS70" s="418"/>
      <c r="AT70" s="84"/>
      <c r="AU70" s="84"/>
      <c r="AV70" s="84"/>
      <c r="AW70" s="84"/>
      <c r="AX70" s="84"/>
      <c r="AY70" s="84"/>
      <c r="AZ70" s="84"/>
      <c r="BA70" s="84"/>
      <c r="BB70" s="84">
        <f t="shared" si="231"/>
        <v>8990.9806199571303</v>
      </c>
      <c r="BC70" s="84">
        <f t="shared" si="232"/>
        <v>37.466092348049003</v>
      </c>
      <c r="BD70" s="84"/>
      <c r="BE70" s="84"/>
      <c r="BF70" s="84"/>
      <c r="BG70" s="84"/>
      <c r="BH70" s="84">
        <f t="shared" si="233"/>
        <v>13363.118197246842</v>
      </c>
      <c r="BI70" s="84"/>
      <c r="BJ70" s="84"/>
      <c r="BK70" s="84"/>
      <c r="BL70" s="84">
        <f t="shared" si="234"/>
        <v>7179.9969158655158</v>
      </c>
      <c r="BM70" s="84"/>
      <c r="BN70" s="418"/>
      <c r="BO70" s="418"/>
      <c r="BP70" s="84">
        <f t="shared" si="235"/>
        <v>116.38441019394206</v>
      </c>
      <c r="BQ70" s="84"/>
      <c r="BR70" s="84"/>
      <c r="BS70" s="84"/>
      <c r="BT70" s="70">
        <f t="shared" si="247"/>
        <v>1963890.6282156925</v>
      </c>
      <c r="BU70" s="84"/>
      <c r="BV70" s="84"/>
      <c r="BW70" s="84"/>
      <c r="BX70" s="84"/>
      <c r="BY70" s="84"/>
      <c r="BZ70" s="418"/>
      <c r="CA70" s="418"/>
      <c r="CB70" s="84">
        <f t="shared" si="236"/>
        <v>4195.8056287320405</v>
      </c>
      <c r="CC70" s="84">
        <f t="shared" si="237"/>
        <v>6121.7637213058988</v>
      </c>
      <c r="CD70" s="84"/>
      <c r="CE70" s="84"/>
      <c r="CF70" s="84"/>
      <c r="CG70" s="84"/>
      <c r="CH70" s="70">
        <f t="shared" si="248"/>
        <v>10317.569350037938</v>
      </c>
      <c r="CI70" s="84"/>
      <c r="CJ70" s="84"/>
      <c r="CK70" s="84"/>
      <c r="CL70" s="84"/>
      <c r="CM70" s="84"/>
      <c r="CN70" s="84"/>
      <c r="CO70" s="84">
        <f t="shared" si="238"/>
        <v>1631.8006521001462</v>
      </c>
      <c r="CP70" s="84">
        <f t="shared" si="239"/>
        <v>198477.92594848046</v>
      </c>
      <c r="CQ70" s="84">
        <f t="shared" si="240"/>
        <v>129945.35901170842</v>
      </c>
      <c r="CR70" s="70">
        <f t="shared" si="241"/>
        <v>330055.08561228903</v>
      </c>
      <c r="CS70" s="84"/>
      <c r="CT70" s="84"/>
      <c r="CU70" s="84"/>
      <c r="CV70" s="84"/>
      <c r="CW70" s="84">
        <f t="shared" si="242"/>
        <v>9652.57583549218</v>
      </c>
      <c r="CX70" s="84">
        <f t="shared" si="243"/>
        <v>4227.8638620442143</v>
      </c>
      <c r="CY70" s="84"/>
      <c r="CZ70" s="84"/>
      <c r="DA70" s="84">
        <f t="shared" si="244"/>
        <v>316271.31188242824</v>
      </c>
      <c r="DB70" s="84"/>
      <c r="DC70" s="70">
        <f t="shared" si="249"/>
        <v>330151.75157996465</v>
      </c>
      <c r="DN70" s="418"/>
      <c r="DO70" s="70"/>
    </row>
    <row r="71" spans="1:119" x14ac:dyDescent="0.3">
      <c r="A71" s="92" t="s">
        <v>294</v>
      </c>
      <c r="B71" s="418"/>
      <c r="C71" s="84"/>
      <c r="D71" s="84"/>
      <c r="E71" s="84">
        <f t="shared" si="222"/>
        <v>49392.167769199965</v>
      </c>
      <c r="F71" s="84">
        <f t="shared" si="223"/>
        <v>23586.733641496248</v>
      </c>
      <c r="G71" s="418"/>
      <c r="H71" s="418"/>
      <c r="I71" s="70">
        <f t="shared" si="245"/>
        <v>72978.901410696213</v>
      </c>
      <c r="J71" s="118"/>
      <c r="K71" s="84"/>
      <c r="L71" s="418"/>
      <c r="M71" s="84"/>
      <c r="N71" s="84"/>
      <c r="O71" s="84"/>
      <c r="P71" s="84">
        <f t="shared" si="224"/>
        <v>118360.51147278727</v>
      </c>
      <c r="Q71" s="84"/>
      <c r="R71" s="84"/>
      <c r="S71" s="84"/>
      <c r="T71" s="84"/>
      <c r="U71" s="84"/>
      <c r="V71" s="84"/>
      <c r="W71" s="84"/>
      <c r="X71" s="418"/>
      <c r="Y71" s="84"/>
      <c r="Z71" s="84"/>
      <c r="AA71" s="84"/>
      <c r="AB71" s="84"/>
      <c r="AC71" s="84">
        <f t="shared" si="225"/>
        <v>269884.30072691094</v>
      </c>
      <c r="AD71" s="84"/>
      <c r="AE71" s="84">
        <f t="shared" si="226"/>
        <v>43199.828299569555</v>
      </c>
      <c r="AF71" s="84">
        <f t="shared" si="227"/>
        <v>0</v>
      </c>
      <c r="AG71" s="84"/>
      <c r="AH71" s="84"/>
      <c r="AI71" s="84">
        <f t="shared" si="228"/>
        <v>32982.183332919776</v>
      </c>
      <c r="AJ71" s="84"/>
      <c r="AK71" s="84">
        <f t="shared" si="229"/>
        <v>66469.374455465339</v>
      </c>
      <c r="AL71" s="418"/>
      <c r="AM71" s="70">
        <f t="shared" si="246"/>
        <v>530896.19828765281</v>
      </c>
      <c r="AN71" s="418"/>
      <c r="AO71" s="84"/>
      <c r="AP71" s="84"/>
      <c r="AQ71" s="84"/>
      <c r="AR71" s="84">
        <f t="shared" si="230"/>
        <v>186610.03958004224</v>
      </c>
      <c r="AS71" s="418"/>
      <c r="AT71" s="84"/>
      <c r="AU71" s="84"/>
      <c r="AV71" s="84"/>
      <c r="AW71" s="84"/>
      <c r="AX71" s="84"/>
      <c r="AY71" s="84"/>
      <c r="AZ71" s="84"/>
      <c r="BA71" s="84"/>
      <c r="BB71" s="84">
        <f t="shared" si="231"/>
        <v>10133.622556179787</v>
      </c>
      <c r="BC71" s="84">
        <f t="shared" si="232"/>
        <v>10.572853012191851</v>
      </c>
      <c r="BD71" s="84"/>
      <c r="BE71" s="84"/>
      <c r="BF71" s="84"/>
      <c r="BG71" s="84"/>
      <c r="BH71" s="84">
        <f t="shared" si="233"/>
        <v>7851.4871959268339</v>
      </c>
      <c r="BI71" s="84"/>
      <c r="BJ71" s="84"/>
      <c r="BK71" s="84"/>
      <c r="BL71" s="84">
        <f t="shared" si="234"/>
        <v>2857.4812038483401</v>
      </c>
      <c r="BM71" s="84"/>
      <c r="BN71" s="418"/>
      <c r="BO71" s="418"/>
      <c r="BP71" s="84">
        <f t="shared" si="235"/>
        <v>77.590358727956641</v>
      </c>
      <c r="BQ71" s="84"/>
      <c r="BR71" s="84"/>
      <c r="BS71" s="84"/>
      <c r="BT71" s="70">
        <f t="shared" si="247"/>
        <v>207540.79374773736</v>
      </c>
      <c r="BU71" s="84"/>
      <c r="BV71" s="84"/>
      <c r="BW71" s="84"/>
      <c r="BX71" s="84"/>
      <c r="BY71" s="84"/>
      <c r="BZ71" s="418"/>
      <c r="CA71" s="418"/>
      <c r="CB71" s="84">
        <f t="shared" si="236"/>
        <v>22007.3939366595</v>
      </c>
      <c r="CC71" s="84">
        <f t="shared" si="237"/>
        <v>6258.0141560968686</v>
      </c>
      <c r="CD71" s="84"/>
      <c r="CE71" s="84"/>
      <c r="CF71" s="84"/>
      <c r="CG71" s="84"/>
      <c r="CH71" s="70">
        <f t="shared" si="248"/>
        <v>28265.40809275637</v>
      </c>
      <c r="CI71" s="84"/>
      <c r="CJ71" s="84"/>
      <c r="CK71" s="84"/>
      <c r="CL71" s="84"/>
      <c r="CM71" s="84"/>
      <c r="CN71" s="84"/>
      <c r="CO71" s="84">
        <f t="shared" si="238"/>
        <v>8779.6338206872133</v>
      </c>
      <c r="CP71" s="84">
        <f t="shared" si="239"/>
        <v>34453.88224353455</v>
      </c>
      <c r="CQ71" s="84">
        <f t="shared" si="240"/>
        <v>46601.425937211498</v>
      </c>
      <c r="CR71" s="70">
        <f>SUM(CK71:CQ71)</f>
        <v>89834.942001433257</v>
      </c>
      <c r="CS71" s="84"/>
      <c r="CT71" s="84"/>
      <c r="CU71" s="84"/>
      <c r="CV71" s="84"/>
      <c r="CW71" s="84">
        <f t="shared" si="242"/>
        <v>28312.176126442137</v>
      </c>
      <c r="CX71" s="84">
        <f t="shared" si="243"/>
        <v>145014.64572909154</v>
      </c>
      <c r="CY71" s="84"/>
      <c r="CZ71" s="84"/>
      <c r="DA71" s="84">
        <f t="shared" si="244"/>
        <v>51354.438083946479</v>
      </c>
      <c r="DB71" s="84"/>
      <c r="DC71" s="70">
        <f t="shared" si="249"/>
        <v>224681.25993948017</v>
      </c>
      <c r="DN71" s="418"/>
      <c r="DO71" s="70"/>
    </row>
    <row r="72" spans="1:119" x14ac:dyDescent="0.3">
      <c r="A72" s="92" t="s">
        <v>295</v>
      </c>
      <c r="B72" s="418"/>
      <c r="C72" s="84"/>
      <c r="D72" s="84"/>
      <c r="E72" s="84">
        <f t="shared" si="222"/>
        <v>196913.62007485257</v>
      </c>
      <c r="F72" s="84">
        <f t="shared" si="223"/>
        <v>334873.21499229537</v>
      </c>
      <c r="G72" s="418"/>
      <c r="H72" s="418"/>
      <c r="I72" s="70">
        <f t="shared" si="245"/>
        <v>531786.83506714797</v>
      </c>
      <c r="J72" s="118"/>
      <c r="K72" s="84"/>
      <c r="L72" s="418"/>
      <c r="M72" s="84"/>
      <c r="N72" s="84"/>
      <c r="O72" s="84"/>
      <c r="P72" s="84">
        <f t="shared" si="224"/>
        <v>342419.12478493468</v>
      </c>
      <c r="Q72" s="84"/>
      <c r="R72" s="84"/>
      <c r="S72" s="84"/>
      <c r="T72" s="84"/>
      <c r="U72" s="84"/>
      <c r="V72" s="84"/>
      <c r="W72" s="84"/>
      <c r="X72" s="418"/>
      <c r="Y72" s="84"/>
      <c r="Z72" s="84"/>
      <c r="AA72" s="84"/>
      <c r="AB72" s="84"/>
      <c r="AC72" s="84">
        <f t="shared" si="225"/>
        <v>464688.00024089479</v>
      </c>
      <c r="AD72" s="84"/>
      <c r="AE72" s="84">
        <f t="shared" si="226"/>
        <v>50400.208493379825</v>
      </c>
      <c r="AF72" s="84">
        <f t="shared" si="227"/>
        <v>22497.439405853325</v>
      </c>
      <c r="AG72" s="84"/>
      <c r="AH72" s="84"/>
      <c r="AI72" s="84">
        <f t="shared" si="228"/>
        <v>510223.72690788668</v>
      </c>
      <c r="AJ72" s="84"/>
      <c r="AK72" s="84">
        <f t="shared" si="229"/>
        <v>987067.86945363856</v>
      </c>
      <c r="AL72" s="418"/>
      <c r="AM72" s="70">
        <f t="shared" si="246"/>
        <v>2377296.3692865879</v>
      </c>
      <c r="AN72" s="418"/>
      <c r="AO72" s="84"/>
      <c r="AP72" s="84"/>
      <c r="AQ72" s="84"/>
      <c r="AR72" s="84">
        <f t="shared" si="230"/>
        <v>9488685.0164466854</v>
      </c>
      <c r="AS72" s="418"/>
      <c r="AT72" s="84"/>
      <c r="AU72" s="84"/>
      <c r="AV72" s="84"/>
      <c r="AW72" s="84"/>
      <c r="AX72" s="84"/>
      <c r="AY72" s="84"/>
      <c r="AZ72" s="84"/>
      <c r="BA72" s="84"/>
      <c r="BB72" s="84">
        <f t="shared" si="231"/>
        <v>0</v>
      </c>
      <c r="BC72" s="84">
        <f t="shared" si="232"/>
        <v>88.808860206079032</v>
      </c>
      <c r="BD72" s="84"/>
      <c r="BE72" s="84"/>
      <c r="BF72" s="84"/>
      <c r="BG72" s="84"/>
      <c r="BH72" s="84">
        <f t="shared" si="233"/>
        <v>14200.029228738451</v>
      </c>
      <c r="BI72" s="84"/>
      <c r="BJ72" s="84"/>
      <c r="BK72" s="84"/>
      <c r="BL72" s="84">
        <f t="shared" si="234"/>
        <v>255653.39037020205</v>
      </c>
      <c r="BM72" s="84"/>
      <c r="BN72" s="418"/>
      <c r="BO72" s="418"/>
      <c r="BP72" s="84">
        <f t="shared" si="235"/>
        <v>581.92205096971031</v>
      </c>
      <c r="BQ72" s="84"/>
      <c r="BR72" s="84"/>
      <c r="BS72" s="84"/>
      <c r="BT72" s="70">
        <f t="shared" si="247"/>
        <v>9759209.166956801</v>
      </c>
      <c r="BU72" s="84"/>
      <c r="BV72" s="84"/>
      <c r="BW72" s="84"/>
      <c r="BX72" s="84"/>
      <c r="BY72" s="84"/>
      <c r="BZ72" s="418"/>
      <c r="CA72" s="418"/>
      <c r="CB72" s="84">
        <f t="shared" si="236"/>
        <v>201809.46754662602</v>
      </c>
      <c r="CC72" s="84">
        <f t="shared" si="237"/>
        <v>184774.60126513054</v>
      </c>
      <c r="CD72" s="84"/>
      <c r="CE72" s="84"/>
      <c r="CF72" s="84"/>
      <c r="CG72" s="84"/>
      <c r="CH72" s="70">
        <f t="shared" si="248"/>
        <v>386584.06881175656</v>
      </c>
      <c r="CI72" s="84"/>
      <c r="CJ72" s="84"/>
      <c r="CK72" s="84"/>
      <c r="CL72" s="84"/>
      <c r="CM72" s="84"/>
      <c r="CN72" s="84"/>
      <c r="CO72" s="84">
        <f t="shared" si="238"/>
        <v>17469.322966613065</v>
      </c>
      <c r="CP72" s="84">
        <f t="shared" si="239"/>
        <v>1208086.75468353</v>
      </c>
      <c r="CQ72" s="84">
        <f t="shared" si="240"/>
        <v>102360.87012371294</v>
      </c>
      <c r="CR72" s="70">
        <f t="shared" ref="CR72:CR76" si="250">SUM(CK72:CQ72)</f>
        <v>1327916.9477738561</v>
      </c>
      <c r="CS72" s="84"/>
      <c r="CT72" s="84"/>
      <c r="CU72" s="84"/>
      <c r="CV72" s="84"/>
      <c r="CW72" s="84">
        <f t="shared" si="242"/>
        <v>12637.491589980147</v>
      </c>
      <c r="CX72" s="84">
        <f t="shared" si="243"/>
        <v>167604.89699727681</v>
      </c>
      <c r="CY72" s="84"/>
      <c r="CZ72" s="84"/>
      <c r="DA72" s="84">
        <f t="shared" si="244"/>
        <v>933419.97317011748</v>
      </c>
      <c r="DB72" s="84"/>
      <c r="DC72" s="70">
        <f t="shared" si="249"/>
        <v>1113662.3617573744</v>
      </c>
      <c r="DN72" s="418"/>
      <c r="DO72" s="70"/>
    </row>
    <row r="73" spans="1:119" x14ac:dyDescent="0.3">
      <c r="A73" s="92" t="s">
        <v>296</v>
      </c>
      <c r="B73" s="418"/>
      <c r="C73" s="84"/>
      <c r="D73" s="84"/>
      <c r="E73" s="84">
        <f t="shared" si="222"/>
        <v>62726.780427847363</v>
      </c>
      <c r="F73" s="84">
        <f t="shared" si="223"/>
        <v>0</v>
      </c>
      <c r="G73" s="418"/>
      <c r="H73" s="418"/>
      <c r="I73" s="70">
        <f t="shared" si="245"/>
        <v>62726.780427847363</v>
      </c>
      <c r="J73" s="118"/>
      <c r="K73" s="84"/>
      <c r="L73" s="418"/>
      <c r="M73" s="84"/>
      <c r="N73" s="84"/>
      <c r="O73" s="84"/>
      <c r="P73" s="84">
        <f t="shared" si="224"/>
        <v>0</v>
      </c>
      <c r="Q73" s="84"/>
      <c r="R73" s="84"/>
      <c r="S73" s="84"/>
      <c r="T73" s="84"/>
      <c r="U73" s="84"/>
      <c r="V73" s="84"/>
      <c r="W73" s="84"/>
      <c r="X73" s="418"/>
      <c r="Y73" s="84"/>
      <c r="Z73" s="84"/>
      <c r="AA73" s="84"/>
      <c r="AB73" s="84"/>
      <c r="AC73" s="84">
        <f t="shared" si="225"/>
        <v>0</v>
      </c>
      <c r="AD73" s="84"/>
      <c r="AE73" s="84">
        <f t="shared" si="226"/>
        <v>11999.816035253096</v>
      </c>
      <c r="AF73" s="84">
        <f t="shared" si="227"/>
        <v>0</v>
      </c>
      <c r="AG73" s="84"/>
      <c r="AH73" s="84"/>
      <c r="AI73" s="84">
        <f t="shared" si="228"/>
        <v>0</v>
      </c>
      <c r="AJ73" s="84"/>
      <c r="AK73" s="84">
        <f t="shared" si="229"/>
        <v>335851.42148556595</v>
      </c>
      <c r="AL73" s="418"/>
      <c r="AM73" s="70">
        <f t="shared" si="246"/>
        <v>347851.23752081906</v>
      </c>
      <c r="AN73" s="418"/>
      <c r="AO73" s="84"/>
      <c r="AP73" s="84"/>
      <c r="AQ73" s="84"/>
      <c r="AR73" s="84">
        <f t="shared" si="230"/>
        <v>611509.65265445167</v>
      </c>
      <c r="AS73" s="418"/>
      <c r="AT73" s="84"/>
      <c r="AU73" s="84"/>
      <c r="AV73" s="84"/>
      <c r="AW73" s="84"/>
      <c r="AX73" s="84"/>
      <c r="AY73" s="84"/>
      <c r="AZ73" s="84"/>
      <c r="BA73" s="84"/>
      <c r="BB73" s="84">
        <f t="shared" si="231"/>
        <v>127234.04939794373</v>
      </c>
      <c r="BC73" s="84">
        <f t="shared" si="232"/>
        <v>0</v>
      </c>
      <c r="BD73" s="84"/>
      <c r="BE73" s="84"/>
      <c r="BF73" s="84"/>
      <c r="BG73" s="84"/>
      <c r="BH73" s="84">
        <f t="shared" si="233"/>
        <v>11622.465792947389</v>
      </c>
      <c r="BI73" s="84"/>
      <c r="BJ73" s="84"/>
      <c r="BK73" s="84"/>
      <c r="BL73" s="84">
        <f t="shared" si="234"/>
        <v>100486.31856754902</v>
      </c>
      <c r="BM73" s="84"/>
      <c r="BN73" s="418"/>
      <c r="BO73" s="418"/>
      <c r="BP73" s="84">
        <f t="shared" si="235"/>
        <v>387.94840994580449</v>
      </c>
      <c r="BQ73" s="84"/>
      <c r="BR73" s="84"/>
      <c r="BS73" s="84"/>
      <c r="BT73" s="70">
        <f t="shared" si="247"/>
        <v>851240.43482283759</v>
      </c>
      <c r="BU73" s="84"/>
      <c r="BV73" s="84"/>
      <c r="BW73" s="84"/>
      <c r="BX73" s="84"/>
      <c r="BY73" s="84"/>
      <c r="BZ73" s="418"/>
      <c r="CA73" s="418"/>
      <c r="CB73" s="84">
        <f t="shared" si="236"/>
        <v>0</v>
      </c>
      <c r="CC73" s="84">
        <f t="shared" si="237"/>
        <v>0</v>
      </c>
      <c r="CD73" s="84"/>
      <c r="CE73" s="84"/>
      <c r="CF73" s="84"/>
      <c r="CG73" s="84"/>
      <c r="CH73" s="70">
        <f t="shared" si="248"/>
        <v>0</v>
      </c>
      <c r="CI73" s="84"/>
      <c r="CJ73" s="84"/>
      <c r="CK73" s="84"/>
      <c r="CL73" s="84"/>
      <c r="CM73" s="84"/>
      <c r="CN73" s="84"/>
      <c r="CO73" s="84">
        <f t="shared" si="238"/>
        <v>0</v>
      </c>
      <c r="CP73" s="84">
        <f t="shared" si="239"/>
        <v>8020.1419383288994</v>
      </c>
      <c r="CQ73" s="84">
        <f t="shared" si="240"/>
        <v>88.169192519663994</v>
      </c>
      <c r="CR73" s="70">
        <f t="shared" si="250"/>
        <v>8108.3111308485632</v>
      </c>
      <c r="CS73" s="84"/>
      <c r="CT73" s="84"/>
      <c r="CU73" s="84"/>
      <c r="CV73" s="84"/>
      <c r="CW73" s="84">
        <f t="shared" si="242"/>
        <v>0</v>
      </c>
      <c r="CX73" s="84">
        <f t="shared" si="243"/>
        <v>0</v>
      </c>
      <c r="CY73" s="84"/>
      <c r="CZ73" s="84"/>
      <c r="DA73" s="84">
        <f t="shared" si="244"/>
        <v>0</v>
      </c>
      <c r="DB73" s="84"/>
      <c r="DC73" s="70">
        <f t="shared" si="249"/>
        <v>0</v>
      </c>
      <c r="DN73" s="418"/>
      <c r="DO73" s="70"/>
    </row>
    <row r="74" spans="1:119" x14ac:dyDescent="0.3">
      <c r="A74" s="92" t="s">
        <v>297</v>
      </c>
      <c r="B74" s="418"/>
      <c r="C74" s="84"/>
      <c r="D74" s="84"/>
      <c r="E74" s="84">
        <f t="shared" si="222"/>
        <v>2072.5835738651272</v>
      </c>
      <c r="F74" s="84">
        <f t="shared" si="223"/>
        <v>1824.0370090912149</v>
      </c>
      <c r="G74" s="418"/>
      <c r="H74" s="418"/>
      <c r="I74" s="70">
        <f t="shared" si="245"/>
        <v>3896.6205829563423</v>
      </c>
      <c r="J74" s="118"/>
      <c r="K74" s="84"/>
      <c r="L74" s="418"/>
      <c r="M74" s="84"/>
      <c r="N74" s="84"/>
      <c r="O74" s="84"/>
      <c r="P74" s="84">
        <f t="shared" si="224"/>
        <v>15886.698236922444</v>
      </c>
      <c r="Q74" s="84"/>
      <c r="R74" s="84"/>
      <c r="S74" s="84"/>
      <c r="T74" s="84"/>
      <c r="U74" s="84"/>
      <c r="V74" s="84"/>
      <c r="W74" s="84"/>
      <c r="X74" s="418"/>
      <c r="Y74" s="84"/>
      <c r="Z74" s="84"/>
      <c r="AA74" s="84"/>
      <c r="AB74" s="84"/>
      <c r="AC74" s="84">
        <f t="shared" si="225"/>
        <v>8600.4040576316675</v>
      </c>
      <c r="AD74" s="84"/>
      <c r="AE74" s="84">
        <f t="shared" si="226"/>
        <v>0</v>
      </c>
      <c r="AF74" s="84">
        <f t="shared" si="227"/>
        <v>1868.1265244844933</v>
      </c>
      <c r="AG74" s="84"/>
      <c r="AH74" s="84"/>
      <c r="AI74" s="84">
        <f t="shared" si="228"/>
        <v>1167.4594745709767</v>
      </c>
      <c r="AJ74" s="84"/>
      <c r="AK74" s="84">
        <f t="shared" si="229"/>
        <v>4165.7392108995209</v>
      </c>
      <c r="AL74" s="418"/>
      <c r="AM74" s="70">
        <f t="shared" si="246"/>
        <v>31688.427504509105</v>
      </c>
      <c r="AN74" s="418"/>
      <c r="AO74" s="84"/>
      <c r="AP74" s="84"/>
      <c r="AQ74" s="84"/>
      <c r="AR74" s="84">
        <f t="shared" si="230"/>
        <v>5363784.9367488157</v>
      </c>
      <c r="AS74" s="418"/>
      <c r="AT74" s="84"/>
      <c r="AU74" s="84"/>
      <c r="AV74" s="84"/>
      <c r="AW74" s="84"/>
      <c r="AX74" s="84"/>
      <c r="AY74" s="84"/>
      <c r="AZ74" s="84"/>
      <c r="BA74" s="84"/>
      <c r="BB74" s="84">
        <f t="shared" si="231"/>
        <v>12005.293852752839</v>
      </c>
      <c r="BC74" s="84">
        <f t="shared" si="232"/>
        <v>12.898570165240807</v>
      </c>
      <c r="BD74" s="84"/>
      <c r="BE74" s="84"/>
      <c r="BF74" s="84"/>
      <c r="BG74" s="84"/>
      <c r="BH74" s="84">
        <f t="shared" si="233"/>
        <v>2114.2896096549125</v>
      </c>
      <c r="BI74" s="84"/>
      <c r="BJ74" s="84"/>
      <c r="BK74" s="84"/>
      <c r="BL74" s="84">
        <f t="shared" si="234"/>
        <v>27781.657404453625</v>
      </c>
      <c r="BM74" s="84"/>
      <c r="BN74" s="418"/>
      <c r="BO74" s="418"/>
      <c r="BP74" s="84">
        <f t="shared" si="235"/>
        <v>686.65076330496674</v>
      </c>
      <c r="BQ74" s="84"/>
      <c r="BR74" s="84"/>
      <c r="BS74" s="84"/>
      <c r="BT74" s="70">
        <f t="shared" si="247"/>
        <v>5406385.7269491469</v>
      </c>
      <c r="BU74" s="84"/>
      <c r="BV74" s="84"/>
      <c r="BW74" s="84"/>
      <c r="BX74" s="84"/>
      <c r="BY74" s="84"/>
      <c r="BZ74" s="418"/>
      <c r="CA74" s="418"/>
      <c r="CB74" s="84">
        <f t="shared" si="236"/>
        <v>59962.691910481706</v>
      </c>
      <c r="CC74" s="84">
        <f t="shared" si="237"/>
        <v>3054.5446311277879</v>
      </c>
      <c r="CD74" s="84"/>
      <c r="CE74" s="84"/>
      <c r="CF74" s="84"/>
      <c r="CG74" s="84"/>
      <c r="CH74" s="70">
        <f t="shared" si="248"/>
        <v>63017.236541609491</v>
      </c>
      <c r="CI74" s="84"/>
      <c r="CJ74" s="84"/>
      <c r="CK74" s="84"/>
      <c r="CL74" s="84"/>
      <c r="CM74" s="84"/>
      <c r="CN74" s="84"/>
      <c r="CO74" s="84">
        <f t="shared" si="238"/>
        <v>823.03683923223332</v>
      </c>
      <c r="CP74" s="84">
        <f t="shared" si="239"/>
        <v>284661.19582179631</v>
      </c>
      <c r="CQ74" s="84">
        <f t="shared" si="240"/>
        <v>400769.0569075637</v>
      </c>
      <c r="CR74" s="70">
        <f t="shared" si="250"/>
        <v>686253.28956859233</v>
      </c>
      <c r="CS74" s="84"/>
      <c r="CT74" s="84"/>
      <c r="CU74" s="84"/>
      <c r="CV74" s="84"/>
      <c r="CW74" s="84">
        <f t="shared" si="242"/>
        <v>34291.120173472045</v>
      </c>
      <c r="CX74" s="84">
        <f t="shared" si="243"/>
        <v>25523.909258985321</v>
      </c>
      <c r="CY74" s="84"/>
      <c r="CZ74" s="84"/>
      <c r="DA74" s="84">
        <f t="shared" si="244"/>
        <v>395818.88473896857</v>
      </c>
      <c r="DB74" s="84"/>
      <c r="DC74" s="70">
        <f t="shared" si="249"/>
        <v>455633.91417142592</v>
      </c>
      <c r="DN74" s="418"/>
      <c r="DO74" s="70"/>
    </row>
    <row r="75" spans="1:119" x14ac:dyDescent="0.3">
      <c r="A75" s="92" t="s">
        <v>298</v>
      </c>
      <c r="B75" s="418"/>
      <c r="C75" s="84"/>
      <c r="D75" s="84"/>
      <c r="E75" s="84">
        <f t="shared" si="222"/>
        <v>128821.37143172808</v>
      </c>
      <c r="F75" s="84">
        <f t="shared" si="223"/>
        <v>0</v>
      </c>
      <c r="G75" s="418"/>
      <c r="H75" s="418"/>
      <c r="I75" s="70">
        <f t="shared" si="245"/>
        <v>128821.37143172808</v>
      </c>
      <c r="J75" s="118"/>
      <c r="K75" s="84"/>
      <c r="L75" s="418"/>
      <c r="M75" s="84"/>
      <c r="N75" s="84"/>
      <c r="O75" s="84"/>
      <c r="P75" s="84">
        <f t="shared" si="224"/>
        <v>0</v>
      </c>
      <c r="Q75" s="84"/>
      <c r="R75" s="84"/>
      <c r="S75" s="84"/>
      <c r="T75" s="84"/>
      <c r="U75" s="84"/>
      <c r="V75" s="84"/>
      <c r="W75" s="84"/>
      <c r="X75" s="418"/>
      <c r="Y75" s="84"/>
      <c r="Z75" s="84"/>
      <c r="AA75" s="84"/>
      <c r="AB75" s="84"/>
      <c r="AC75" s="84">
        <f t="shared" si="225"/>
        <v>0</v>
      </c>
      <c r="AD75" s="84"/>
      <c r="AE75" s="84">
        <f t="shared" si="226"/>
        <v>0</v>
      </c>
      <c r="AF75" s="84">
        <f t="shared" si="227"/>
        <v>0</v>
      </c>
      <c r="AG75" s="84"/>
      <c r="AH75" s="84"/>
      <c r="AI75" s="84">
        <f t="shared" si="228"/>
        <v>0</v>
      </c>
      <c r="AJ75" s="84"/>
      <c r="AK75" s="84">
        <f t="shared" si="229"/>
        <v>0</v>
      </c>
      <c r="AL75" s="418"/>
      <c r="AM75" s="70">
        <f t="shared" si="246"/>
        <v>0</v>
      </c>
      <c r="AN75" s="418"/>
      <c r="AO75" s="84"/>
      <c r="AP75" s="84"/>
      <c r="AQ75" s="84"/>
      <c r="AR75" s="84">
        <f t="shared" si="230"/>
        <v>10155481.343245167</v>
      </c>
      <c r="AS75" s="418"/>
      <c r="AT75" s="84"/>
      <c r="AU75" s="84"/>
      <c r="AV75" s="84"/>
      <c r="AW75" s="84"/>
      <c r="AX75" s="84"/>
      <c r="AY75" s="84"/>
      <c r="AZ75" s="84"/>
      <c r="BA75" s="84"/>
      <c r="BB75" s="84">
        <f t="shared" si="231"/>
        <v>0</v>
      </c>
      <c r="BC75" s="84">
        <f t="shared" si="232"/>
        <v>298.44943909539847</v>
      </c>
      <c r="BD75" s="84"/>
      <c r="BE75" s="84"/>
      <c r="BF75" s="84"/>
      <c r="BG75" s="84"/>
      <c r="BH75" s="84">
        <f t="shared" si="233"/>
        <v>0</v>
      </c>
      <c r="BI75" s="84"/>
      <c r="BJ75" s="84"/>
      <c r="BK75" s="84"/>
      <c r="BL75" s="84">
        <f t="shared" si="234"/>
        <v>0</v>
      </c>
      <c r="BM75" s="84"/>
      <c r="BN75" s="418"/>
      <c r="BO75" s="418"/>
      <c r="BP75" s="84">
        <f t="shared" si="235"/>
        <v>105.92766790171498</v>
      </c>
      <c r="BQ75" s="84"/>
      <c r="BR75" s="84"/>
      <c r="BS75" s="84"/>
      <c r="BT75" s="70">
        <f t="shared" si="247"/>
        <v>10155885.720352164</v>
      </c>
      <c r="BU75" s="84"/>
      <c r="BV75" s="84"/>
      <c r="BW75" s="84"/>
      <c r="BX75" s="84"/>
      <c r="BY75" s="84"/>
      <c r="BZ75" s="418"/>
      <c r="CA75" s="418"/>
      <c r="CB75" s="84">
        <f t="shared" si="236"/>
        <v>6186.6632493427933</v>
      </c>
      <c r="CC75" s="84">
        <f t="shared" si="237"/>
        <v>0</v>
      </c>
      <c r="CD75" s="84"/>
      <c r="CE75" s="84"/>
      <c r="CF75" s="84"/>
      <c r="CG75" s="84"/>
      <c r="CH75" s="70">
        <f t="shared" si="248"/>
        <v>6186.6632493427933</v>
      </c>
      <c r="CI75" s="84"/>
      <c r="CJ75" s="84"/>
      <c r="CK75" s="84"/>
      <c r="CL75" s="84"/>
      <c r="CM75" s="84"/>
      <c r="CN75" s="84"/>
      <c r="CO75" s="84">
        <f t="shared" si="238"/>
        <v>11.566073088328586</v>
      </c>
      <c r="CP75" s="84">
        <f t="shared" si="239"/>
        <v>474397.55416395428</v>
      </c>
      <c r="CQ75" s="84">
        <f t="shared" si="240"/>
        <v>0</v>
      </c>
      <c r="CR75" s="70">
        <f t="shared" si="250"/>
        <v>474409.1202370426</v>
      </c>
      <c r="CS75" s="84"/>
      <c r="CT75" s="84"/>
      <c r="CU75" s="84"/>
      <c r="CV75" s="84"/>
      <c r="CW75" s="84">
        <f t="shared" si="242"/>
        <v>0</v>
      </c>
      <c r="CX75" s="84">
        <f t="shared" si="243"/>
        <v>2721.5728090094403</v>
      </c>
      <c r="CY75" s="84"/>
      <c r="CZ75" s="84"/>
      <c r="DA75" s="84">
        <f t="shared" si="244"/>
        <v>0</v>
      </c>
      <c r="DB75" s="84"/>
      <c r="DC75" s="70">
        <f t="shared" si="249"/>
        <v>2721.5728090094403</v>
      </c>
      <c r="DN75" s="418"/>
      <c r="DO75" s="70"/>
    </row>
    <row r="76" spans="1:119" x14ac:dyDescent="0.3">
      <c r="A76" s="92" t="s">
        <v>65</v>
      </c>
      <c r="B76" s="418"/>
      <c r="C76" s="84"/>
      <c r="D76" s="84"/>
      <c r="E76" s="84">
        <f t="shared" si="222"/>
        <v>11933.607866425442</v>
      </c>
      <c r="F76" s="84">
        <f t="shared" si="223"/>
        <v>0</v>
      </c>
      <c r="G76" s="418"/>
      <c r="H76" s="418"/>
      <c r="I76" s="70">
        <f t="shared" si="245"/>
        <v>11933.607866425442</v>
      </c>
      <c r="J76" s="118"/>
      <c r="K76" s="84"/>
      <c r="L76" s="418"/>
      <c r="M76" s="84"/>
      <c r="N76" s="84"/>
      <c r="O76" s="84"/>
      <c r="P76" s="84">
        <f t="shared" si="224"/>
        <v>0</v>
      </c>
      <c r="Q76" s="84"/>
      <c r="R76" s="84"/>
      <c r="S76" s="84"/>
      <c r="T76" s="84"/>
      <c r="U76" s="84"/>
      <c r="V76" s="84"/>
      <c r="W76" s="84"/>
      <c r="X76" s="418"/>
      <c r="Y76" s="84"/>
      <c r="Z76" s="84"/>
      <c r="AA76" s="84"/>
      <c r="AB76" s="84"/>
      <c r="AC76" s="84">
        <f t="shared" si="225"/>
        <v>0</v>
      </c>
      <c r="AD76" s="84"/>
      <c r="AE76" s="84">
        <f t="shared" si="226"/>
        <v>0</v>
      </c>
      <c r="AF76" s="84">
        <f t="shared" si="227"/>
        <v>0</v>
      </c>
      <c r="AG76" s="84"/>
      <c r="AH76" s="84"/>
      <c r="AI76" s="84">
        <f t="shared" si="228"/>
        <v>0</v>
      </c>
      <c r="AJ76" s="84"/>
      <c r="AK76" s="84">
        <f t="shared" si="229"/>
        <v>0</v>
      </c>
      <c r="AL76" s="418"/>
      <c r="AM76" s="70">
        <f t="shared" si="246"/>
        <v>0</v>
      </c>
      <c r="AN76" s="418"/>
      <c r="AO76" s="84"/>
      <c r="AP76" s="84"/>
      <c r="AQ76" s="84"/>
      <c r="AR76" s="84">
        <f t="shared" si="230"/>
        <v>1728726.0281904594</v>
      </c>
      <c r="AS76" s="418"/>
      <c r="AT76" s="84"/>
      <c r="AU76" s="84"/>
      <c r="AV76" s="84"/>
      <c r="AW76" s="84"/>
      <c r="AX76" s="84"/>
      <c r="AY76" s="84"/>
      <c r="AZ76" s="84"/>
      <c r="BA76" s="84"/>
      <c r="BB76" s="84">
        <f t="shared" si="231"/>
        <v>0</v>
      </c>
      <c r="BC76" s="84">
        <f t="shared" si="232"/>
        <v>0</v>
      </c>
      <c r="BD76" s="84"/>
      <c r="BE76" s="84"/>
      <c r="BF76" s="84"/>
      <c r="BG76" s="84"/>
      <c r="BH76" s="84">
        <f t="shared" si="233"/>
        <v>0</v>
      </c>
      <c r="BI76" s="84"/>
      <c r="BJ76" s="84"/>
      <c r="BK76" s="84"/>
      <c r="BL76" s="84">
        <f t="shared" si="234"/>
        <v>0</v>
      </c>
      <c r="BM76" s="84"/>
      <c r="BN76" s="418"/>
      <c r="BO76" s="418"/>
      <c r="BP76" s="84">
        <f t="shared" si="235"/>
        <v>0</v>
      </c>
      <c r="BQ76" s="84"/>
      <c r="BR76" s="84"/>
      <c r="BS76" s="84"/>
      <c r="BT76" s="70">
        <f t="shared" si="247"/>
        <v>1728726.0281904594</v>
      </c>
      <c r="BU76" s="84"/>
      <c r="BV76" s="84"/>
      <c r="BW76" s="84"/>
      <c r="BX76" s="84"/>
      <c r="BY76" s="84"/>
      <c r="BZ76" s="418"/>
      <c r="CA76" s="418"/>
      <c r="CB76" s="84">
        <f t="shared" si="236"/>
        <v>0</v>
      </c>
      <c r="CC76" s="84">
        <f t="shared" si="237"/>
        <v>0</v>
      </c>
      <c r="CD76" s="84"/>
      <c r="CE76" s="84"/>
      <c r="CF76" s="84"/>
      <c r="CG76" s="84"/>
      <c r="CH76" s="70">
        <f t="shared" si="248"/>
        <v>0</v>
      </c>
      <c r="CI76" s="84"/>
      <c r="CJ76" s="84"/>
      <c r="CK76" s="84"/>
      <c r="CL76" s="84"/>
      <c r="CM76" s="84"/>
      <c r="CN76" s="84"/>
      <c r="CO76" s="84">
        <f t="shared" si="238"/>
        <v>0</v>
      </c>
      <c r="CP76" s="84">
        <f t="shared" si="239"/>
        <v>216355.20591632192</v>
      </c>
      <c r="CQ76" s="84">
        <f t="shared" si="240"/>
        <v>0</v>
      </c>
      <c r="CR76" s="70">
        <f t="shared" si="250"/>
        <v>216355.20591632192</v>
      </c>
      <c r="CS76" s="84"/>
      <c r="CT76" s="84"/>
      <c r="CU76" s="84"/>
      <c r="CV76" s="84"/>
      <c r="CW76" s="84">
        <f t="shared" si="242"/>
        <v>0</v>
      </c>
      <c r="CX76" s="84">
        <f t="shared" si="243"/>
        <v>0</v>
      </c>
      <c r="CY76" s="84"/>
      <c r="CZ76" s="84"/>
      <c r="DA76" s="84">
        <f t="shared" si="244"/>
        <v>0</v>
      </c>
      <c r="DB76" s="84"/>
      <c r="DC76" s="70">
        <f t="shared" si="249"/>
        <v>0</v>
      </c>
      <c r="DN76" s="418"/>
      <c r="DO76" s="70"/>
    </row>
    <row r="77" spans="1:119" s="409" customFormat="1" x14ac:dyDescent="0.3">
      <c r="A77" s="408" t="s">
        <v>112</v>
      </c>
      <c r="B77" s="412"/>
      <c r="C77" s="412"/>
      <c r="D77" s="412"/>
      <c r="E77" s="412"/>
      <c r="F77" s="412"/>
      <c r="G77" s="412"/>
      <c r="H77" s="412"/>
      <c r="I77" s="441"/>
      <c r="J77" s="412"/>
      <c r="K77" s="412"/>
      <c r="L77" s="412"/>
      <c r="M77" s="412"/>
      <c r="N77" s="412"/>
      <c r="O77" s="412"/>
      <c r="P77" s="412"/>
      <c r="Q77" s="412"/>
      <c r="R77" s="412"/>
      <c r="S77" s="412"/>
      <c r="T77" s="412"/>
      <c r="U77" s="412"/>
      <c r="V77" s="412"/>
      <c r="W77" s="412"/>
      <c r="X77" s="412"/>
      <c r="Y77" s="412"/>
      <c r="Z77" s="412"/>
      <c r="AA77" s="412"/>
      <c r="AB77" s="412"/>
      <c r="AC77" s="412"/>
      <c r="AD77" s="412"/>
      <c r="AE77" s="412"/>
      <c r="AF77" s="412"/>
      <c r="AG77" s="412"/>
      <c r="AH77" s="412"/>
      <c r="AI77" s="412"/>
      <c r="AJ77" s="412"/>
      <c r="AK77" s="412"/>
      <c r="AL77" s="412"/>
      <c r="AM77" s="441"/>
      <c r="AN77" s="412"/>
      <c r="AO77" s="412"/>
      <c r="AP77" s="412"/>
      <c r="AQ77" s="412"/>
      <c r="AR77" s="412"/>
      <c r="AS77" s="412"/>
      <c r="AT77" s="412"/>
      <c r="AU77" s="412"/>
      <c r="AV77" s="412"/>
      <c r="AW77" s="412"/>
      <c r="AX77" s="412"/>
      <c r="AY77" s="412"/>
      <c r="AZ77" s="412"/>
      <c r="BA77" s="412"/>
      <c r="BB77" s="412"/>
      <c r="BC77" s="412"/>
      <c r="BD77" s="412"/>
      <c r="BE77" s="412"/>
      <c r="BF77" s="412"/>
      <c r="BG77" s="412"/>
      <c r="BH77" s="412"/>
      <c r="BI77" s="412"/>
      <c r="BJ77" s="412"/>
      <c r="BK77" s="412"/>
      <c r="BL77" s="412"/>
      <c r="BM77" s="412"/>
      <c r="BN77" s="412"/>
      <c r="BO77" s="412"/>
      <c r="BP77" s="412"/>
      <c r="BQ77" s="412"/>
      <c r="BR77" s="412"/>
      <c r="BS77" s="412"/>
      <c r="BT77" s="441"/>
      <c r="BU77" s="412"/>
      <c r="BV77" s="412"/>
      <c r="BW77" s="412"/>
      <c r="BX77" s="412"/>
      <c r="BY77" s="412"/>
      <c r="BZ77" s="412"/>
      <c r="CA77" s="412"/>
      <c r="CB77" s="412"/>
      <c r="CC77" s="412"/>
      <c r="CD77" s="412"/>
      <c r="CE77" s="412"/>
      <c r="CF77" s="412"/>
      <c r="CG77" s="412"/>
      <c r="CH77" s="441"/>
      <c r="CI77" s="412"/>
      <c r="CJ77" s="412"/>
      <c r="CK77" s="412"/>
      <c r="CL77" s="412"/>
      <c r="CM77" s="412"/>
      <c r="CN77" s="412"/>
      <c r="CO77" s="412"/>
      <c r="CP77" s="412"/>
      <c r="CQ77" s="412"/>
      <c r="CR77" s="441"/>
      <c r="CS77" s="412"/>
      <c r="CT77" s="412"/>
      <c r="CU77" s="412"/>
      <c r="CV77" s="412"/>
      <c r="CW77" s="412"/>
      <c r="CX77" s="412"/>
      <c r="CY77" s="412"/>
      <c r="CZ77" s="412"/>
      <c r="DA77" s="412"/>
      <c r="DB77" s="412"/>
      <c r="DC77" s="441"/>
      <c r="DN77" s="412"/>
      <c r="DO77" s="75"/>
    </row>
    <row r="78" spans="1:119" x14ac:dyDescent="0.3">
      <c r="B78" s="418"/>
      <c r="C78" s="418"/>
      <c r="D78" s="418"/>
      <c r="E78" s="418"/>
      <c r="F78" s="418"/>
      <c r="G78" s="418"/>
      <c r="H78" s="418"/>
      <c r="I78" s="425"/>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25"/>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8"/>
      <c r="BN78" s="418"/>
      <c r="BO78" s="418"/>
      <c r="BP78" s="418"/>
      <c r="BQ78" s="418"/>
      <c r="BR78" s="418"/>
      <c r="BS78" s="418"/>
      <c r="BT78" s="425"/>
      <c r="BU78" s="418"/>
      <c r="BV78" s="418"/>
      <c r="BW78" s="418"/>
      <c r="BX78" s="418"/>
      <c r="BY78" s="418"/>
      <c r="BZ78" s="418"/>
      <c r="CA78" s="418"/>
      <c r="CB78" s="418"/>
      <c r="CC78" s="418"/>
      <c r="CD78" s="418"/>
      <c r="CE78" s="418"/>
      <c r="CF78" s="418"/>
      <c r="CG78" s="418"/>
      <c r="CH78" s="425"/>
      <c r="CI78" s="418"/>
      <c r="CJ78" s="418"/>
      <c r="CK78" s="418"/>
      <c r="CL78" s="418"/>
      <c r="CM78" s="418"/>
      <c r="CN78" s="418"/>
      <c r="CO78" s="418"/>
      <c r="CP78" s="418"/>
      <c r="CQ78" s="418"/>
      <c r="CR78" s="425"/>
      <c r="CS78" s="418"/>
      <c r="CT78" s="418"/>
      <c r="CU78" s="418"/>
      <c r="CV78" s="418"/>
      <c r="CW78" s="418"/>
      <c r="CX78" s="418"/>
      <c r="CY78" s="418"/>
      <c r="CZ78" s="418"/>
      <c r="DA78" s="418"/>
      <c r="DB78" s="418"/>
      <c r="DC78" s="425"/>
      <c r="DN78" s="418"/>
      <c r="DO78" s="70"/>
    </row>
    <row r="79" spans="1:119" x14ac:dyDescent="0.3">
      <c r="A79" s="410" t="s">
        <v>306</v>
      </c>
      <c r="B79" s="418"/>
      <c r="C79" s="418"/>
      <c r="D79" s="418"/>
      <c r="E79" s="418"/>
      <c r="F79" s="418"/>
      <c r="G79" s="418"/>
      <c r="H79" s="418"/>
      <c r="I79" s="425"/>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25"/>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418"/>
      <c r="BJ79" s="418"/>
      <c r="BK79" s="418"/>
      <c r="BL79" s="418"/>
      <c r="BM79" s="418"/>
      <c r="BN79" s="418"/>
      <c r="BO79" s="418"/>
      <c r="BP79" s="418"/>
      <c r="BQ79" s="418"/>
      <c r="BR79" s="418"/>
      <c r="BS79" s="418"/>
      <c r="BT79" s="425"/>
      <c r="BU79" s="418"/>
      <c r="BV79" s="418"/>
      <c r="BW79" s="418"/>
      <c r="BX79" s="418"/>
      <c r="BY79" s="418"/>
      <c r="BZ79" s="418"/>
      <c r="CA79" s="418"/>
      <c r="CB79" s="418"/>
      <c r="CC79" s="418"/>
      <c r="CD79" s="418"/>
      <c r="CE79" s="418"/>
      <c r="CF79" s="418"/>
      <c r="CG79" s="418"/>
      <c r="CH79" s="425"/>
      <c r="CI79" s="418"/>
      <c r="CJ79" s="418"/>
      <c r="CK79" s="418"/>
      <c r="CL79" s="418"/>
      <c r="CM79" s="418"/>
      <c r="CN79" s="418"/>
      <c r="CO79" s="418"/>
      <c r="CP79" s="418"/>
      <c r="CQ79" s="418"/>
      <c r="CR79" s="425"/>
      <c r="CS79" s="418"/>
      <c r="CT79" s="418"/>
      <c r="CU79" s="418"/>
      <c r="CV79" s="418"/>
      <c r="CW79" s="418"/>
      <c r="CX79" s="418"/>
      <c r="CY79" s="418"/>
      <c r="CZ79" s="418"/>
      <c r="DA79" s="418"/>
      <c r="DB79" s="418"/>
      <c r="DC79" s="425"/>
      <c r="DN79" s="418"/>
      <c r="DO79" s="70"/>
    </row>
    <row r="80" spans="1:119" x14ac:dyDescent="0.3">
      <c r="A80" s="92" t="s">
        <v>291</v>
      </c>
      <c r="B80" s="442">
        <f t="shared" ref="B80:H87" si="251">B38</f>
        <v>0</v>
      </c>
      <c r="C80" s="442">
        <f t="shared" si="251"/>
        <v>0</v>
      </c>
      <c r="D80" s="442">
        <f t="shared" si="251"/>
        <v>0</v>
      </c>
      <c r="E80" s="442">
        <f t="shared" si="251"/>
        <v>1054803.6975967865</v>
      </c>
      <c r="F80" s="442">
        <f t="shared" si="251"/>
        <v>1779753.1966876988</v>
      </c>
      <c r="G80" s="442">
        <f t="shared" si="251"/>
        <v>83031.303786589968</v>
      </c>
      <c r="H80" s="442">
        <f t="shared" si="251"/>
        <v>493.39301808969662</v>
      </c>
      <c r="I80" s="443"/>
      <c r="J80" s="442"/>
      <c r="K80" s="442"/>
      <c r="L80" s="442">
        <f t="shared" ref="L80:AL87" si="252">L38</f>
        <v>259529.76957167021</v>
      </c>
      <c r="M80" s="442">
        <f t="shared" si="252"/>
        <v>604602.6203745323</v>
      </c>
      <c r="N80" s="442">
        <f t="shared" si="252"/>
        <v>666085.76631637162</v>
      </c>
      <c r="O80" s="442">
        <f t="shared" si="252"/>
        <v>208633</v>
      </c>
      <c r="P80" s="442">
        <f t="shared" si="252"/>
        <v>3373540.0083994144</v>
      </c>
      <c r="Q80" s="442">
        <f t="shared" si="252"/>
        <v>238843.70572298818</v>
      </c>
      <c r="R80" s="442">
        <f t="shared" si="252"/>
        <v>216887.88916432473</v>
      </c>
      <c r="S80" s="442">
        <f t="shared" si="252"/>
        <v>2205290.5598759139</v>
      </c>
      <c r="T80" s="442">
        <f t="shared" si="252"/>
        <v>1416954</v>
      </c>
      <c r="U80" s="442">
        <f t="shared" si="252"/>
        <v>525315.86493048538</v>
      </c>
      <c r="V80" s="442">
        <f t="shared" si="252"/>
        <v>832885.14421425143</v>
      </c>
      <c r="W80" s="442">
        <f t="shared" si="252"/>
        <v>649384.88808657345</v>
      </c>
      <c r="X80" s="442">
        <f t="shared" si="252"/>
        <v>476863.76654306293</v>
      </c>
      <c r="Y80" s="442">
        <f t="shared" si="252"/>
        <v>363796.20278903458</v>
      </c>
      <c r="Z80" s="442">
        <f t="shared" si="252"/>
        <v>322528.73170939705</v>
      </c>
      <c r="AA80" s="442">
        <f t="shared" si="252"/>
        <v>1918235.7669189884</v>
      </c>
      <c r="AB80" s="442">
        <f t="shared" si="252"/>
        <v>2557721.1962618497</v>
      </c>
      <c r="AC80" s="442">
        <f t="shared" si="252"/>
        <v>2291579.4780099201</v>
      </c>
      <c r="AD80" s="442">
        <f t="shared" si="252"/>
        <v>2034153.0000000002</v>
      </c>
      <c r="AE80" s="442">
        <f t="shared" si="252"/>
        <v>1323478.0636688361</v>
      </c>
      <c r="AF80" s="442">
        <f t="shared" si="252"/>
        <v>1455561.9228170523</v>
      </c>
      <c r="AG80" s="442">
        <f t="shared" si="252"/>
        <v>1554146.9911038962</v>
      </c>
      <c r="AH80" s="442">
        <f t="shared" si="252"/>
        <v>708717.30198207521</v>
      </c>
      <c r="AI80" s="442">
        <f t="shared" si="252"/>
        <v>18301.955918721731</v>
      </c>
      <c r="AJ80" s="442">
        <f t="shared" si="252"/>
        <v>2144016</v>
      </c>
      <c r="AK80" s="442">
        <f t="shared" si="252"/>
        <v>5688014.1347458009</v>
      </c>
      <c r="AL80" s="442">
        <f t="shared" si="252"/>
        <v>29996.875929777627</v>
      </c>
      <c r="AM80" s="443"/>
      <c r="AN80" s="442"/>
      <c r="AO80" s="442"/>
      <c r="AP80" s="442">
        <f t="shared" ref="AP80:BS87" si="253">AP38</f>
        <v>1540043.9568219744</v>
      </c>
      <c r="AQ80" s="442">
        <f t="shared" si="253"/>
        <v>2595152</v>
      </c>
      <c r="AR80" s="442">
        <f t="shared" si="253"/>
        <v>10826630.133738484</v>
      </c>
      <c r="AS80" s="442">
        <f t="shared" si="253"/>
        <v>610342.97730417852</v>
      </c>
      <c r="AT80" s="442">
        <f t="shared" si="253"/>
        <v>448946.49381574354</v>
      </c>
      <c r="AU80" s="442">
        <f t="shared" si="253"/>
        <v>0</v>
      </c>
      <c r="AV80" s="442">
        <f t="shared" si="253"/>
        <v>4544127.9334085137</v>
      </c>
      <c r="AW80" s="442">
        <f t="shared" si="253"/>
        <v>507558</v>
      </c>
      <c r="AX80" s="442">
        <f t="shared" si="253"/>
        <v>248140</v>
      </c>
      <c r="AY80" s="442">
        <f t="shared" si="253"/>
        <v>590356</v>
      </c>
      <c r="AZ80" s="442">
        <f t="shared" si="253"/>
        <v>1084817.1346261154</v>
      </c>
      <c r="BA80" s="442">
        <f t="shared" si="253"/>
        <v>333852</v>
      </c>
      <c r="BB80" s="442">
        <f t="shared" si="253"/>
        <v>4466243.796734211</v>
      </c>
      <c r="BC80" s="442">
        <f t="shared" si="253"/>
        <v>1135956.6101477034</v>
      </c>
      <c r="BD80" s="442">
        <f t="shared" si="253"/>
        <v>767690.65981693543</v>
      </c>
      <c r="BE80" s="442">
        <f t="shared" si="253"/>
        <v>4023766.3518357011</v>
      </c>
      <c r="BF80" s="442">
        <f t="shared" si="253"/>
        <v>3763255.8321899469</v>
      </c>
      <c r="BG80" s="442">
        <f t="shared" si="253"/>
        <v>10556.935828616639</v>
      </c>
      <c r="BH80" s="442">
        <f t="shared" si="253"/>
        <v>119209.19237224213</v>
      </c>
      <c r="BI80" s="442">
        <f t="shared" si="253"/>
        <v>63672.909316770187</v>
      </c>
      <c r="BJ80" s="442">
        <f t="shared" si="253"/>
        <v>9210</v>
      </c>
      <c r="BK80" s="442">
        <f t="shared" si="253"/>
        <v>65928.688637680374</v>
      </c>
      <c r="BL80" s="442">
        <f t="shared" si="253"/>
        <v>181001.64780949935</v>
      </c>
      <c r="BM80" s="442">
        <f t="shared" si="253"/>
        <v>131700.19870739835</v>
      </c>
      <c r="BN80" s="442">
        <f t="shared" si="253"/>
        <v>37.076575212104316</v>
      </c>
      <c r="BO80" s="442">
        <f t="shared" si="253"/>
        <v>49946.281340140631</v>
      </c>
      <c r="BP80" s="442">
        <f t="shared" si="253"/>
        <v>2747097.3886529701</v>
      </c>
      <c r="BQ80" s="442">
        <f t="shared" si="253"/>
        <v>695278.6088914912</v>
      </c>
      <c r="BR80" s="442">
        <f t="shared" si="253"/>
        <v>43342.198769803566</v>
      </c>
      <c r="BS80" s="442">
        <f t="shared" si="253"/>
        <v>381826.64487588994</v>
      </c>
      <c r="BT80" s="443"/>
      <c r="BU80" s="442"/>
      <c r="BV80" s="442"/>
      <c r="BW80" s="442">
        <f t="shared" ref="BW80:CG87" si="254">BW38</f>
        <v>0</v>
      </c>
      <c r="BX80" s="442">
        <f t="shared" si="254"/>
        <v>28824.731996550236</v>
      </c>
      <c r="BY80" s="442">
        <f t="shared" si="254"/>
        <v>130687</v>
      </c>
      <c r="BZ80" s="442">
        <f t="shared" si="254"/>
        <v>350982</v>
      </c>
      <c r="CA80" s="442">
        <f t="shared" si="254"/>
        <v>228487</v>
      </c>
      <c r="CB80" s="442">
        <f t="shared" si="254"/>
        <v>761188.328755519</v>
      </c>
      <c r="CC80" s="442">
        <f t="shared" si="254"/>
        <v>4067550.53783673</v>
      </c>
      <c r="CD80" s="442">
        <f t="shared" si="254"/>
        <v>593614.74381613184</v>
      </c>
      <c r="CE80" s="442">
        <f t="shared" si="254"/>
        <v>455119</v>
      </c>
      <c r="CF80" s="442">
        <f t="shared" si="254"/>
        <v>2343.9771111399405</v>
      </c>
      <c r="CG80" s="442">
        <f t="shared" si="254"/>
        <v>341094.5474474447</v>
      </c>
      <c r="CH80" s="443"/>
      <c r="CI80" s="442"/>
      <c r="CJ80" s="442"/>
      <c r="CK80" s="442">
        <f t="shared" ref="CK80:CQ87" si="255">CK38</f>
        <v>186394.40836435297</v>
      </c>
      <c r="CL80" s="442">
        <f t="shared" si="255"/>
        <v>498540.19034410006</v>
      </c>
      <c r="CM80" s="442">
        <f t="shared" si="255"/>
        <v>382936.00000000006</v>
      </c>
      <c r="CN80" s="442">
        <f t="shared" si="255"/>
        <v>62695</v>
      </c>
      <c r="CO80" s="442">
        <f t="shared" si="255"/>
        <v>1627087.5841733988</v>
      </c>
      <c r="CP80" s="442">
        <f t="shared" si="255"/>
        <v>3236596.0922416151</v>
      </c>
      <c r="CQ80" s="442">
        <f t="shared" si="255"/>
        <v>525908.48958223534</v>
      </c>
      <c r="CR80" s="443"/>
      <c r="CS80" s="442"/>
      <c r="CT80" s="442"/>
      <c r="CU80" s="442">
        <f t="shared" ref="CU80:DB87" si="256">CU38</f>
        <v>219029</v>
      </c>
      <c r="CV80" s="442">
        <f t="shared" si="256"/>
        <v>553526.96451050299</v>
      </c>
      <c r="CW80" s="442">
        <f t="shared" si="256"/>
        <v>1049557.9768475201</v>
      </c>
      <c r="CX80" s="442">
        <f t="shared" si="256"/>
        <v>3090648.8028506273</v>
      </c>
      <c r="CY80" s="442">
        <f t="shared" si="256"/>
        <v>363894.97064435709</v>
      </c>
      <c r="CZ80" s="442">
        <f t="shared" si="256"/>
        <v>538859.03681008436</v>
      </c>
      <c r="DA80" s="442">
        <f t="shared" si="256"/>
        <v>6916011.2109679133</v>
      </c>
      <c r="DB80" s="442">
        <f t="shared" si="256"/>
        <v>246763.58625874267</v>
      </c>
      <c r="DC80" s="443"/>
      <c r="DN80" s="418"/>
      <c r="DO80" s="70">
        <f>SUM(CY80:DM81)</f>
        <v>8143807.9051448172</v>
      </c>
    </row>
    <row r="81" spans="1:119" x14ac:dyDescent="0.3">
      <c r="A81" s="92" t="s">
        <v>292</v>
      </c>
      <c r="B81" s="442">
        <f t="shared" si="251"/>
        <v>0</v>
      </c>
      <c r="C81" s="442">
        <f t="shared" si="251"/>
        <v>0</v>
      </c>
      <c r="D81" s="442">
        <f t="shared" si="251"/>
        <v>0</v>
      </c>
      <c r="E81" s="442">
        <f t="shared" si="251"/>
        <v>0</v>
      </c>
      <c r="F81" s="442">
        <f t="shared" si="251"/>
        <v>0</v>
      </c>
      <c r="G81" s="442">
        <f t="shared" si="251"/>
        <v>71797.284849255491</v>
      </c>
      <c r="H81" s="442">
        <f t="shared" si="251"/>
        <v>822.33224413478877</v>
      </c>
      <c r="I81" s="443"/>
      <c r="J81" s="442"/>
      <c r="K81" s="442"/>
      <c r="L81" s="442">
        <f t="shared" si="252"/>
        <v>0</v>
      </c>
      <c r="M81" s="442">
        <f t="shared" si="252"/>
        <v>0</v>
      </c>
      <c r="N81" s="442">
        <f t="shared" si="252"/>
        <v>0</v>
      </c>
      <c r="O81" s="442">
        <f t="shared" si="252"/>
        <v>104750</v>
      </c>
      <c r="P81" s="442">
        <f t="shared" si="252"/>
        <v>0</v>
      </c>
      <c r="Q81" s="442">
        <f t="shared" si="252"/>
        <v>99972.712709511179</v>
      </c>
      <c r="R81" s="442">
        <f t="shared" si="252"/>
        <v>71077.338424293441</v>
      </c>
      <c r="S81" s="442">
        <f t="shared" si="252"/>
        <v>0</v>
      </c>
      <c r="T81" s="442">
        <f t="shared" si="252"/>
        <v>0</v>
      </c>
      <c r="U81" s="442">
        <f t="shared" si="252"/>
        <v>0</v>
      </c>
      <c r="V81" s="442">
        <f t="shared" si="252"/>
        <v>0</v>
      </c>
      <c r="W81" s="442">
        <f t="shared" si="252"/>
        <v>0</v>
      </c>
      <c r="X81" s="442">
        <f t="shared" si="252"/>
        <v>0</v>
      </c>
      <c r="Y81" s="442">
        <f t="shared" si="252"/>
        <v>0</v>
      </c>
      <c r="Z81" s="442">
        <f t="shared" si="252"/>
        <v>107509.21341879405</v>
      </c>
      <c r="AA81" s="442">
        <f t="shared" si="252"/>
        <v>0</v>
      </c>
      <c r="AB81" s="442">
        <f t="shared" si="252"/>
        <v>0</v>
      </c>
      <c r="AC81" s="442">
        <f t="shared" si="252"/>
        <v>2039621.9050368688</v>
      </c>
      <c r="AD81" s="442">
        <f t="shared" si="252"/>
        <v>9226</v>
      </c>
      <c r="AE81" s="442">
        <f t="shared" si="252"/>
        <v>250388.23579511096</v>
      </c>
      <c r="AF81" s="442">
        <f t="shared" si="252"/>
        <v>0</v>
      </c>
      <c r="AG81" s="442">
        <f t="shared" si="252"/>
        <v>89367.842523745785</v>
      </c>
      <c r="AH81" s="442">
        <f t="shared" si="252"/>
        <v>0</v>
      </c>
      <c r="AI81" s="442">
        <f t="shared" si="252"/>
        <v>0</v>
      </c>
      <c r="AJ81" s="442">
        <f t="shared" si="252"/>
        <v>0</v>
      </c>
      <c r="AK81" s="442">
        <f t="shared" si="252"/>
        <v>209844.30925829074</v>
      </c>
      <c r="AL81" s="442">
        <f t="shared" si="252"/>
        <v>74.984007056866233</v>
      </c>
      <c r="AM81" s="443"/>
      <c r="AN81" s="442"/>
      <c r="AO81" s="442"/>
      <c r="AP81" s="442">
        <f t="shared" si="253"/>
        <v>0</v>
      </c>
      <c r="AQ81" s="442">
        <f t="shared" si="253"/>
        <v>0</v>
      </c>
      <c r="AR81" s="442">
        <f t="shared" si="253"/>
        <v>3867511.8366823508</v>
      </c>
      <c r="AS81" s="442">
        <f t="shared" si="253"/>
        <v>0</v>
      </c>
      <c r="AT81" s="442">
        <f t="shared" si="253"/>
        <v>133234.59816307685</v>
      </c>
      <c r="AU81" s="442">
        <f t="shared" si="253"/>
        <v>0</v>
      </c>
      <c r="AV81" s="442">
        <f t="shared" si="253"/>
        <v>0</v>
      </c>
      <c r="AW81" s="442">
        <f t="shared" si="253"/>
        <v>31204</v>
      </c>
      <c r="AX81" s="442">
        <f t="shared" si="253"/>
        <v>70897</v>
      </c>
      <c r="AY81" s="442">
        <f t="shared" si="253"/>
        <v>0</v>
      </c>
      <c r="AZ81" s="442">
        <f t="shared" si="253"/>
        <v>0</v>
      </c>
      <c r="BA81" s="442">
        <f t="shared" si="253"/>
        <v>454523</v>
      </c>
      <c r="BB81" s="442">
        <f t="shared" si="253"/>
        <v>1655578.3965786751</v>
      </c>
      <c r="BC81" s="442">
        <f t="shared" si="253"/>
        <v>564924.22234849609</v>
      </c>
      <c r="BD81" s="442">
        <f t="shared" si="253"/>
        <v>0</v>
      </c>
      <c r="BE81" s="442">
        <f t="shared" si="253"/>
        <v>0</v>
      </c>
      <c r="BF81" s="442">
        <f t="shared" si="253"/>
        <v>0</v>
      </c>
      <c r="BG81" s="442">
        <f t="shared" si="253"/>
        <v>11261.131337106688</v>
      </c>
      <c r="BH81" s="442">
        <f t="shared" si="253"/>
        <v>107606.66445251116</v>
      </c>
      <c r="BI81" s="442">
        <f t="shared" si="253"/>
        <v>3564.8347826086956</v>
      </c>
      <c r="BJ81" s="442">
        <f t="shared" si="253"/>
        <v>8423</v>
      </c>
      <c r="BK81" s="442">
        <f t="shared" si="253"/>
        <v>126125.89570056184</v>
      </c>
      <c r="BL81" s="442">
        <f t="shared" si="253"/>
        <v>106880.10539264444</v>
      </c>
      <c r="BM81" s="442">
        <f t="shared" si="253"/>
        <v>0</v>
      </c>
      <c r="BN81" s="442">
        <f t="shared" si="253"/>
        <v>21.422131583073465</v>
      </c>
      <c r="BO81" s="442">
        <f t="shared" si="253"/>
        <v>37972.32083383252</v>
      </c>
      <c r="BP81" s="442">
        <f t="shared" si="253"/>
        <v>1177328.2341817007</v>
      </c>
      <c r="BQ81" s="442">
        <f t="shared" si="253"/>
        <v>0</v>
      </c>
      <c r="BR81" s="442">
        <f t="shared" si="253"/>
        <v>80491.750602143729</v>
      </c>
      <c r="BS81" s="442">
        <f t="shared" si="253"/>
        <v>933002.27094845916</v>
      </c>
      <c r="BT81" s="443"/>
      <c r="BU81" s="442"/>
      <c r="BV81" s="442"/>
      <c r="BW81" s="442">
        <f t="shared" si="254"/>
        <v>0</v>
      </c>
      <c r="BX81" s="442">
        <f t="shared" si="254"/>
        <v>0</v>
      </c>
      <c r="BY81" s="442">
        <f t="shared" si="254"/>
        <v>0</v>
      </c>
      <c r="BZ81" s="442">
        <f t="shared" si="254"/>
        <v>0</v>
      </c>
      <c r="CA81" s="442">
        <f t="shared" si="254"/>
        <v>0</v>
      </c>
      <c r="CB81" s="442">
        <f t="shared" si="254"/>
        <v>195366.89984669004</v>
      </c>
      <c r="CC81" s="442">
        <f t="shared" si="254"/>
        <v>3478111.3289243267</v>
      </c>
      <c r="CD81" s="442">
        <f t="shared" si="254"/>
        <v>690272.64549486211</v>
      </c>
      <c r="CE81" s="442">
        <f t="shared" si="254"/>
        <v>26320</v>
      </c>
      <c r="CF81" s="442">
        <f t="shared" si="254"/>
        <v>1154.5623185972622</v>
      </c>
      <c r="CG81" s="442">
        <f t="shared" si="254"/>
        <v>90371.993221511744</v>
      </c>
      <c r="CH81" s="443"/>
      <c r="CI81" s="442"/>
      <c r="CJ81" s="442"/>
      <c r="CK81" s="442">
        <f t="shared" si="255"/>
        <v>0</v>
      </c>
      <c r="CL81" s="442">
        <f t="shared" si="255"/>
        <v>0</v>
      </c>
      <c r="CM81" s="442">
        <f t="shared" si="255"/>
        <v>0</v>
      </c>
      <c r="CN81" s="442">
        <f t="shared" si="255"/>
        <v>8830</v>
      </c>
      <c r="CO81" s="442">
        <f t="shared" si="255"/>
        <v>0</v>
      </c>
      <c r="CP81" s="442">
        <f t="shared" si="255"/>
        <v>0</v>
      </c>
      <c r="CQ81" s="442">
        <f t="shared" si="255"/>
        <v>317801.15920301661</v>
      </c>
      <c r="CR81" s="443"/>
      <c r="CS81" s="442"/>
      <c r="CT81" s="442"/>
      <c r="CU81" s="442">
        <f t="shared" si="256"/>
        <v>0</v>
      </c>
      <c r="CV81" s="442">
        <f t="shared" si="256"/>
        <v>0</v>
      </c>
      <c r="CW81" s="442">
        <f t="shared" si="256"/>
        <v>1364516.406952929</v>
      </c>
      <c r="CX81" s="442">
        <f t="shared" si="256"/>
        <v>166495.72808679019</v>
      </c>
      <c r="CY81" s="442">
        <f t="shared" si="256"/>
        <v>0</v>
      </c>
      <c r="CZ81" s="442">
        <f t="shared" si="256"/>
        <v>1977.1737447049736</v>
      </c>
      <c r="DA81" s="442">
        <f t="shared" si="256"/>
        <v>36631.195382342725</v>
      </c>
      <c r="DB81" s="442">
        <f t="shared" si="256"/>
        <v>39670.731336671546</v>
      </c>
      <c r="DC81" s="443"/>
      <c r="DN81" s="418"/>
      <c r="DO81" s="70"/>
    </row>
    <row r="82" spans="1:119" x14ac:dyDescent="0.3">
      <c r="A82" s="92" t="s">
        <v>293</v>
      </c>
      <c r="B82" s="442">
        <f t="shared" si="251"/>
        <v>0</v>
      </c>
      <c r="C82" s="442">
        <f t="shared" si="251"/>
        <v>0</v>
      </c>
      <c r="D82" s="442">
        <f t="shared" si="251"/>
        <v>0</v>
      </c>
      <c r="E82" s="442">
        <f t="shared" si="251"/>
        <v>95091.424901797916</v>
      </c>
      <c r="F82" s="442">
        <f t="shared" si="251"/>
        <v>0</v>
      </c>
      <c r="G82" s="442">
        <f t="shared" si="251"/>
        <v>3404.9834216110985</v>
      </c>
      <c r="H82" s="442">
        <f t="shared" si="251"/>
        <v>953.92059133517898</v>
      </c>
      <c r="I82" s="443"/>
      <c r="J82" s="442"/>
      <c r="K82" s="442"/>
      <c r="L82" s="442">
        <f t="shared" si="252"/>
        <v>0</v>
      </c>
      <c r="M82" s="442">
        <f t="shared" si="252"/>
        <v>46625.916027868217</v>
      </c>
      <c r="N82" s="442">
        <f t="shared" si="252"/>
        <v>313865.71128318587</v>
      </c>
      <c r="O82" s="442">
        <f t="shared" si="252"/>
        <v>41879</v>
      </c>
      <c r="P82" s="442">
        <f t="shared" si="252"/>
        <v>207812.98444534384</v>
      </c>
      <c r="Q82" s="442">
        <f t="shared" si="252"/>
        <v>60399.783125963688</v>
      </c>
      <c r="R82" s="442">
        <f t="shared" si="252"/>
        <v>33071.628390291109</v>
      </c>
      <c r="S82" s="442">
        <f t="shared" si="252"/>
        <v>207367.75340273374</v>
      </c>
      <c r="T82" s="442">
        <f t="shared" si="252"/>
        <v>123983</v>
      </c>
      <c r="U82" s="442">
        <f t="shared" si="252"/>
        <v>0</v>
      </c>
      <c r="V82" s="442">
        <f t="shared" si="252"/>
        <v>180602.09420737994</v>
      </c>
      <c r="W82" s="442">
        <f t="shared" si="252"/>
        <v>259753.77761731468</v>
      </c>
      <c r="X82" s="442">
        <f t="shared" si="252"/>
        <v>421.51426063049428</v>
      </c>
      <c r="Y82" s="442">
        <f t="shared" si="252"/>
        <v>36991.146078665079</v>
      </c>
      <c r="Z82" s="442">
        <f t="shared" si="252"/>
        <v>71673.536581205946</v>
      </c>
      <c r="AA82" s="442">
        <f t="shared" si="252"/>
        <v>95380.045072811903</v>
      </c>
      <c r="AB82" s="442">
        <f t="shared" si="252"/>
        <v>83662.359959549445</v>
      </c>
      <c r="AC82" s="442">
        <f t="shared" si="252"/>
        <v>592700.76958173432</v>
      </c>
      <c r="AD82" s="442">
        <f t="shared" si="252"/>
        <v>34165</v>
      </c>
      <c r="AE82" s="442">
        <f t="shared" si="252"/>
        <v>429233.49398452311</v>
      </c>
      <c r="AF82" s="442">
        <f t="shared" si="252"/>
        <v>48477.089800519032</v>
      </c>
      <c r="AG82" s="442">
        <f t="shared" si="252"/>
        <v>172353.39404414158</v>
      </c>
      <c r="AH82" s="442">
        <f t="shared" si="252"/>
        <v>60956.581243602581</v>
      </c>
      <c r="AI82" s="442">
        <f t="shared" si="252"/>
        <v>0</v>
      </c>
      <c r="AJ82" s="442">
        <f t="shared" si="252"/>
        <v>32278</v>
      </c>
      <c r="AK82" s="442">
        <f t="shared" si="252"/>
        <v>118138.51284051199</v>
      </c>
      <c r="AL82" s="442">
        <f t="shared" si="252"/>
        <v>2512.2489746011397</v>
      </c>
      <c r="AM82" s="443"/>
      <c r="AN82" s="442"/>
      <c r="AO82" s="442"/>
      <c r="AP82" s="442">
        <f t="shared" si="253"/>
        <v>32069.802821233847</v>
      </c>
      <c r="AQ82" s="442">
        <f t="shared" si="253"/>
        <v>230405.00000000003</v>
      </c>
      <c r="AR82" s="442">
        <f t="shared" si="253"/>
        <v>556666.44386013341</v>
      </c>
      <c r="AS82" s="442">
        <f t="shared" si="253"/>
        <v>0</v>
      </c>
      <c r="AT82" s="442">
        <f t="shared" si="253"/>
        <v>32022.401158155459</v>
      </c>
      <c r="AU82" s="442">
        <f t="shared" si="253"/>
        <v>0</v>
      </c>
      <c r="AV82" s="442">
        <f t="shared" si="253"/>
        <v>114599.27563644706</v>
      </c>
      <c r="AW82" s="442">
        <f t="shared" si="253"/>
        <v>9714</v>
      </c>
      <c r="AX82" s="442">
        <f t="shared" si="253"/>
        <v>24814</v>
      </c>
      <c r="AY82" s="442">
        <f t="shared" si="253"/>
        <v>0</v>
      </c>
      <c r="AZ82" s="442">
        <f t="shared" si="253"/>
        <v>87782.087604085114</v>
      </c>
      <c r="BA82" s="442">
        <f t="shared" si="253"/>
        <v>4022.0000000000005</v>
      </c>
      <c r="BB82" s="442">
        <f t="shared" si="253"/>
        <v>45061.926631057315</v>
      </c>
      <c r="BC82" s="442">
        <f t="shared" si="253"/>
        <v>31058.206628014428</v>
      </c>
      <c r="BD82" s="442">
        <f t="shared" si="253"/>
        <v>411262.62688787217</v>
      </c>
      <c r="BE82" s="442">
        <f t="shared" si="253"/>
        <v>262296.2456447283</v>
      </c>
      <c r="BF82" s="442">
        <f t="shared" si="253"/>
        <v>156622.10096473154</v>
      </c>
      <c r="BG82" s="442">
        <f t="shared" si="253"/>
        <v>24633.13582861664</v>
      </c>
      <c r="BH82" s="442">
        <f t="shared" si="253"/>
        <v>131480.43136903641</v>
      </c>
      <c r="BI82" s="442">
        <f t="shared" si="253"/>
        <v>5302.7627329192546</v>
      </c>
      <c r="BJ82" s="442">
        <f t="shared" si="253"/>
        <v>5440</v>
      </c>
      <c r="BK82" s="442">
        <f t="shared" si="253"/>
        <v>7069.0739500666941</v>
      </c>
      <c r="BL82" s="442">
        <f t="shared" si="253"/>
        <v>5773.0516957442478</v>
      </c>
      <c r="BM82" s="442">
        <f t="shared" si="253"/>
        <v>782.3525510818514</v>
      </c>
      <c r="BN82" s="442">
        <f t="shared" si="253"/>
        <v>48.199796061915293</v>
      </c>
      <c r="BO82" s="442">
        <f t="shared" si="253"/>
        <v>84010.253057293739</v>
      </c>
      <c r="BP82" s="442">
        <f t="shared" si="253"/>
        <v>112954.94957356056</v>
      </c>
      <c r="BQ82" s="442">
        <f t="shared" si="253"/>
        <v>0</v>
      </c>
      <c r="BR82" s="442">
        <f t="shared" si="253"/>
        <v>38276.254886720213</v>
      </c>
      <c r="BS82" s="442">
        <f t="shared" si="253"/>
        <v>5140.6753676500775</v>
      </c>
      <c r="BT82" s="443"/>
      <c r="BU82" s="442"/>
      <c r="BV82" s="442"/>
      <c r="BW82" s="442">
        <f t="shared" si="254"/>
        <v>0</v>
      </c>
      <c r="BX82" s="442">
        <f t="shared" si="254"/>
        <v>11191.739241052177</v>
      </c>
      <c r="BY82" s="442">
        <f t="shared" si="254"/>
        <v>35396</v>
      </c>
      <c r="BZ82" s="442">
        <f t="shared" si="254"/>
        <v>25078</v>
      </c>
      <c r="CA82" s="442">
        <f t="shared" si="254"/>
        <v>15572</v>
      </c>
      <c r="CB82" s="442">
        <f t="shared" si="254"/>
        <v>5737.9525613815404</v>
      </c>
      <c r="CC82" s="442">
        <f t="shared" si="254"/>
        <v>11014.926666418271</v>
      </c>
      <c r="CD82" s="442">
        <f t="shared" si="254"/>
        <v>408106.41549088195</v>
      </c>
      <c r="CE82" s="442">
        <f t="shared" si="254"/>
        <v>68603</v>
      </c>
      <c r="CF82" s="442">
        <f t="shared" si="254"/>
        <v>135.04510107677868</v>
      </c>
      <c r="CG82" s="442">
        <f t="shared" si="254"/>
        <v>134520.28284699138</v>
      </c>
      <c r="CH82" s="443"/>
      <c r="CI82" s="442"/>
      <c r="CJ82" s="442"/>
      <c r="CK82" s="442">
        <f t="shared" si="255"/>
        <v>29319.36325815634</v>
      </c>
      <c r="CL82" s="442">
        <f t="shared" si="255"/>
        <v>27380.473619501532</v>
      </c>
      <c r="CM82" s="442">
        <f t="shared" si="255"/>
        <v>662492</v>
      </c>
      <c r="CN82" s="442">
        <f t="shared" si="255"/>
        <v>4415</v>
      </c>
      <c r="CO82" s="442">
        <f t="shared" si="255"/>
        <v>18132.758170044846</v>
      </c>
      <c r="CP82" s="442">
        <f t="shared" si="255"/>
        <v>283246.08930385276</v>
      </c>
      <c r="CQ82" s="442">
        <f t="shared" si="255"/>
        <v>96448.285442389111</v>
      </c>
      <c r="CR82" s="443"/>
      <c r="CS82" s="442"/>
      <c r="CT82" s="442"/>
      <c r="CU82" s="442">
        <f t="shared" si="256"/>
        <v>0</v>
      </c>
      <c r="CV82" s="442">
        <f t="shared" si="256"/>
        <v>5671.6373556005219</v>
      </c>
      <c r="CW82" s="442">
        <f t="shared" si="256"/>
        <v>74886.03643736463</v>
      </c>
      <c r="CX82" s="442">
        <f t="shared" si="256"/>
        <v>12223.868418056092</v>
      </c>
      <c r="CY82" s="442">
        <f t="shared" si="256"/>
        <v>629550.38672812528</v>
      </c>
      <c r="CZ82" s="442">
        <f t="shared" si="256"/>
        <v>46782.959217251184</v>
      </c>
      <c r="DA82" s="442">
        <f t="shared" si="256"/>
        <v>357362.27526125521</v>
      </c>
      <c r="DB82" s="442">
        <f t="shared" si="256"/>
        <v>136397.00345008122</v>
      </c>
      <c r="DC82" s="443"/>
      <c r="DN82" s="418"/>
      <c r="DO82" s="70">
        <f>SUM(CY82:DM83)</f>
        <v>1362920.5898239578</v>
      </c>
    </row>
    <row r="83" spans="1:119" x14ac:dyDescent="0.3">
      <c r="A83" s="92" t="s">
        <v>294</v>
      </c>
      <c r="B83" s="442">
        <f t="shared" si="251"/>
        <v>0</v>
      </c>
      <c r="C83" s="442">
        <f t="shared" si="251"/>
        <v>0</v>
      </c>
      <c r="D83" s="442">
        <f t="shared" si="251"/>
        <v>0</v>
      </c>
      <c r="E83" s="442">
        <f t="shared" si="251"/>
        <v>85392.358635370911</v>
      </c>
      <c r="F83" s="442">
        <f t="shared" si="251"/>
        <v>66077.266532033973</v>
      </c>
      <c r="G83" s="442">
        <f t="shared" si="251"/>
        <v>2405.766736236561</v>
      </c>
      <c r="H83" s="442">
        <f t="shared" si="251"/>
        <v>394.71230500803171</v>
      </c>
      <c r="I83" s="443"/>
      <c r="J83" s="442"/>
      <c r="K83" s="442"/>
      <c r="L83" s="442">
        <f t="shared" si="252"/>
        <v>54825</v>
      </c>
      <c r="M83" s="442">
        <f t="shared" si="252"/>
        <v>0</v>
      </c>
      <c r="N83" s="442">
        <f t="shared" si="252"/>
        <v>323660.93196902657</v>
      </c>
      <c r="O83" s="442">
        <f t="shared" si="252"/>
        <v>75847</v>
      </c>
      <c r="P83" s="442">
        <f t="shared" si="252"/>
        <v>287565.34175273444</v>
      </c>
      <c r="Q83" s="442">
        <f t="shared" si="252"/>
        <v>25885.505360795585</v>
      </c>
      <c r="R83" s="442">
        <f t="shared" si="252"/>
        <v>28279.347919096985</v>
      </c>
      <c r="S83" s="442">
        <f t="shared" si="252"/>
        <v>102586.83047651917</v>
      </c>
      <c r="T83" s="442">
        <f t="shared" si="252"/>
        <v>177119</v>
      </c>
      <c r="U83" s="442">
        <f t="shared" si="252"/>
        <v>48236.135069514596</v>
      </c>
      <c r="V83" s="442">
        <f t="shared" si="252"/>
        <v>0</v>
      </c>
      <c r="W83" s="442">
        <f t="shared" si="252"/>
        <v>129877.3328519441</v>
      </c>
      <c r="X83" s="442">
        <f t="shared" si="252"/>
        <v>8310.3878229194343</v>
      </c>
      <c r="Y83" s="442">
        <f t="shared" si="252"/>
        <v>27720.889702026219</v>
      </c>
      <c r="Z83" s="442">
        <f t="shared" si="252"/>
        <v>64505.96463248237</v>
      </c>
      <c r="AA83" s="442">
        <f t="shared" si="252"/>
        <v>41037.135293859807</v>
      </c>
      <c r="AB83" s="442">
        <f t="shared" si="252"/>
        <v>214917.73588833679</v>
      </c>
      <c r="AC83" s="442">
        <f t="shared" si="252"/>
        <v>433275.66518998169</v>
      </c>
      <c r="AD83" s="442">
        <f t="shared" si="252"/>
        <v>34306</v>
      </c>
      <c r="AE83" s="442">
        <f t="shared" si="252"/>
        <v>643850.24097678473</v>
      </c>
      <c r="AF83" s="442">
        <f t="shared" si="252"/>
        <v>0</v>
      </c>
      <c r="AG83" s="442">
        <f t="shared" si="252"/>
        <v>89533.411530627011</v>
      </c>
      <c r="AH83" s="442">
        <f t="shared" si="252"/>
        <v>125621.56892549738</v>
      </c>
      <c r="AI83" s="442">
        <f t="shared" si="252"/>
        <v>841.64519832865892</v>
      </c>
      <c r="AJ83" s="442">
        <f t="shared" si="252"/>
        <v>174757</v>
      </c>
      <c r="AK83" s="442">
        <f t="shared" si="252"/>
        <v>152541.61869694525</v>
      </c>
      <c r="AL83" s="442">
        <f t="shared" si="252"/>
        <v>3749.6205490162279</v>
      </c>
      <c r="AM83" s="443"/>
      <c r="AN83" s="442"/>
      <c r="AO83" s="442"/>
      <c r="AP83" s="442">
        <f t="shared" si="253"/>
        <v>48105.953639783635</v>
      </c>
      <c r="AQ83" s="442">
        <f t="shared" si="253"/>
        <v>112007</v>
      </c>
      <c r="AR83" s="442">
        <f t="shared" si="253"/>
        <v>53706.650336808205</v>
      </c>
      <c r="AS83" s="442">
        <f t="shared" si="253"/>
        <v>6036.7540584489325</v>
      </c>
      <c r="AT83" s="442">
        <f t="shared" si="253"/>
        <v>22171.209234331993</v>
      </c>
      <c r="AU83" s="442">
        <f t="shared" si="253"/>
        <v>0</v>
      </c>
      <c r="AV83" s="442">
        <f t="shared" si="253"/>
        <v>67162.084763603605</v>
      </c>
      <c r="AW83" s="442">
        <f t="shared" si="253"/>
        <v>63358</v>
      </c>
      <c r="AX83" s="442">
        <f t="shared" si="253"/>
        <v>10634</v>
      </c>
      <c r="AY83" s="442">
        <f t="shared" si="253"/>
        <v>159934</v>
      </c>
      <c r="AZ83" s="442">
        <f t="shared" si="253"/>
        <v>64072.58729566876</v>
      </c>
      <c r="BA83" s="442">
        <f t="shared" si="253"/>
        <v>3016</v>
      </c>
      <c r="BB83" s="442">
        <f t="shared" si="253"/>
        <v>50788.737673374977</v>
      </c>
      <c r="BC83" s="442">
        <f t="shared" si="253"/>
        <v>8764.561044951859</v>
      </c>
      <c r="BD83" s="442">
        <f t="shared" si="253"/>
        <v>0</v>
      </c>
      <c r="BE83" s="442">
        <f t="shared" si="253"/>
        <v>251598.52792839811</v>
      </c>
      <c r="BF83" s="442">
        <f t="shared" si="253"/>
        <v>80165.182542489696</v>
      </c>
      <c r="BG83" s="442">
        <f t="shared" si="253"/>
        <v>12668.665668553343</v>
      </c>
      <c r="BH83" s="442">
        <f t="shared" si="253"/>
        <v>77251.200518574391</v>
      </c>
      <c r="BI83" s="442">
        <f t="shared" si="253"/>
        <v>3706.8223602484472</v>
      </c>
      <c r="BJ83" s="442">
        <f t="shared" si="253"/>
        <v>5490</v>
      </c>
      <c r="BK83" s="442">
        <f t="shared" si="253"/>
        <v>24378.222308303804</v>
      </c>
      <c r="BL83" s="442">
        <f t="shared" si="253"/>
        <v>2297.5478823649896</v>
      </c>
      <c r="BM83" s="442">
        <f t="shared" si="253"/>
        <v>4223.1968367387899</v>
      </c>
      <c r="BN83" s="442">
        <f t="shared" si="253"/>
        <v>58.913344715248861</v>
      </c>
      <c r="BO83" s="442">
        <f t="shared" si="253"/>
        <v>46385.860557915781</v>
      </c>
      <c r="BP83" s="442">
        <f t="shared" si="253"/>
        <v>75304.029490772853</v>
      </c>
      <c r="BQ83" s="442">
        <f t="shared" si="253"/>
        <v>220723.65206200501</v>
      </c>
      <c r="BR83" s="442">
        <f t="shared" si="253"/>
        <v>17240.244676665614</v>
      </c>
      <c r="BS83" s="442">
        <f t="shared" si="253"/>
        <v>18863.482416021416</v>
      </c>
      <c r="BT83" s="443"/>
      <c r="BU83" s="442"/>
      <c r="BV83" s="442"/>
      <c r="BW83" s="442">
        <f t="shared" si="254"/>
        <v>0</v>
      </c>
      <c r="BX83" s="442">
        <f t="shared" si="254"/>
        <v>12654.620935748168</v>
      </c>
      <c r="BY83" s="442">
        <f t="shared" si="254"/>
        <v>21781</v>
      </c>
      <c r="BZ83" s="442">
        <f t="shared" si="254"/>
        <v>17376</v>
      </c>
      <c r="CA83" s="442">
        <f t="shared" si="254"/>
        <v>8580</v>
      </c>
      <c r="CB83" s="442">
        <f t="shared" si="254"/>
        <v>30096.099195698112</v>
      </c>
      <c r="CC83" s="442">
        <f t="shared" si="254"/>
        <v>11260.082901747457</v>
      </c>
      <c r="CD83" s="442">
        <f t="shared" si="254"/>
        <v>74505.892249785029</v>
      </c>
      <c r="CE83" s="442">
        <f t="shared" si="254"/>
        <v>43177</v>
      </c>
      <c r="CF83" s="442">
        <f t="shared" si="254"/>
        <v>0</v>
      </c>
      <c r="CG83" s="442">
        <f t="shared" si="254"/>
        <v>115883.37905601034</v>
      </c>
      <c r="CH83" s="443"/>
      <c r="CI83" s="442"/>
      <c r="CJ83" s="442"/>
      <c r="CK83" s="442">
        <f t="shared" si="255"/>
        <v>13865.296693671995</v>
      </c>
      <c r="CL83" s="442">
        <f t="shared" si="255"/>
        <v>12654.504946343464</v>
      </c>
      <c r="CM83" s="442">
        <f t="shared" si="255"/>
        <v>65599</v>
      </c>
      <c r="CN83" s="442">
        <f t="shared" si="255"/>
        <v>1766</v>
      </c>
      <c r="CO83" s="442">
        <f t="shared" si="255"/>
        <v>97560.309641485423</v>
      </c>
      <c r="CP83" s="442">
        <f t="shared" si="255"/>
        <v>49168.830035788313</v>
      </c>
      <c r="CQ83" s="442">
        <f t="shared" si="255"/>
        <v>34588.596814831631</v>
      </c>
      <c r="CR83" s="443"/>
      <c r="CS83" s="442"/>
      <c r="CT83" s="442"/>
      <c r="CU83" s="442">
        <f t="shared" si="256"/>
        <v>43700</v>
      </c>
      <c r="CV83" s="442">
        <f t="shared" si="256"/>
        <v>34418.332014595377</v>
      </c>
      <c r="CW83" s="442">
        <f t="shared" si="256"/>
        <v>219649.83121189053</v>
      </c>
      <c r="CX83" s="442">
        <f t="shared" si="256"/>
        <v>419275.55047298654</v>
      </c>
      <c r="CY83" s="442">
        <f t="shared" si="256"/>
        <v>62337.169081254251</v>
      </c>
      <c r="CZ83" s="442">
        <f t="shared" si="256"/>
        <v>40184.838032236614</v>
      </c>
      <c r="DA83" s="442">
        <f t="shared" si="256"/>
        <v>58026.568167727637</v>
      </c>
      <c r="DB83" s="442">
        <f t="shared" si="256"/>
        <v>32279.3898860265</v>
      </c>
      <c r="DC83" s="443"/>
      <c r="DN83" s="418"/>
      <c r="DO83" s="70"/>
    </row>
    <row r="84" spans="1:119" x14ac:dyDescent="0.3">
      <c r="A84" s="92" t="s">
        <v>295</v>
      </c>
      <c r="B84" s="442">
        <f t="shared" si="251"/>
        <v>0</v>
      </c>
      <c r="C84" s="442">
        <f t="shared" si="251"/>
        <v>0</v>
      </c>
      <c r="D84" s="442">
        <f t="shared" si="251"/>
        <v>0</v>
      </c>
      <c r="E84" s="442">
        <f t="shared" si="251"/>
        <v>340436.94020869548</v>
      </c>
      <c r="F84" s="442">
        <f t="shared" si="251"/>
        <v>938133.57193960913</v>
      </c>
      <c r="G84" s="442">
        <f t="shared" si="251"/>
        <v>6965.1064463230259</v>
      </c>
      <c r="H84" s="442">
        <f t="shared" si="251"/>
        <v>559.18719168989173</v>
      </c>
      <c r="I84" s="443"/>
      <c r="J84" s="442"/>
      <c r="K84" s="442"/>
      <c r="L84" s="442">
        <f t="shared" si="252"/>
        <v>56787</v>
      </c>
      <c r="M84" s="442">
        <f t="shared" si="252"/>
        <v>70465.46359759949</v>
      </c>
      <c r="N84" s="442">
        <f t="shared" si="252"/>
        <v>218571.14518805311</v>
      </c>
      <c r="O84" s="442">
        <f t="shared" si="252"/>
        <v>23500</v>
      </c>
      <c r="P84" s="442">
        <f t="shared" si="252"/>
        <v>831931.79394202854</v>
      </c>
      <c r="Q84" s="442">
        <f t="shared" si="252"/>
        <v>31503.929355193668</v>
      </c>
      <c r="R84" s="442">
        <f t="shared" si="252"/>
        <v>18798.641356580414</v>
      </c>
      <c r="S84" s="442">
        <f t="shared" si="252"/>
        <v>185408.40026366268</v>
      </c>
      <c r="T84" s="442">
        <f t="shared" si="252"/>
        <v>51365</v>
      </c>
      <c r="U84" s="442">
        <f t="shared" si="252"/>
        <v>0</v>
      </c>
      <c r="V84" s="442">
        <f t="shared" si="252"/>
        <v>198974.6490929705</v>
      </c>
      <c r="W84" s="442">
        <f t="shared" si="252"/>
        <v>246765.51148017621</v>
      </c>
      <c r="X84" s="442">
        <f t="shared" si="252"/>
        <v>252.90855637829662</v>
      </c>
      <c r="Y84" s="442">
        <f t="shared" si="252"/>
        <v>0</v>
      </c>
      <c r="Z84" s="442">
        <f t="shared" si="252"/>
        <v>143345.98170939702</v>
      </c>
      <c r="AA84" s="442">
        <f t="shared" si="252"/>
        <v>329973.45310496545</v>
      </c>
      <c r="AB84" s="442">
        <f t="shared" si="252"/>
        <v>126207.18866086174</v>
      </c>
      <c r="AC84" s="442">
        <f t="shared" si="252"/>
        <v>746015.98487903469</v>
      </c>
      <c r="AD84" s="442">
        <f t="shared" si="252"/>
        <v>37895</v>
      </c>
      <c r="AE84" s="442">
        <f t="shared" si="252"/>
        <v>751164.70738533291</v>
      </c>
      <c r="AF84" s="442">
        <f t="shared" si="252"/>
        <v>123919.08195317912</v>
      </c>
      <c r="AG84" s="442">
        <f t="shared" si="252"/>
        <v>187461.56592205315</v>
      </c>
      <c r="AH84" s="442">
        <f t="shared" si="252"/>
        <v>123747.78890011595</v>
      </c>
      <c r="AI84" s="442">
        <f t="shared" si="252"/>
        <v>13019.979468635145</v>
      </c>
      <c r="AJ84" s="442">
        <f t="shared" si="252"/>
        <v>617829</v>
      </c>
      <c r="AK84" s="442">
        <f t="shared" si="252"/>
        <v>2265237.6647697305</v>
      </c>
      <c r="AL84" s="442">
        <f t="shared" si="252"/>
        <v>1124.8861647048682</v>
      </c>
      <c r="AM84" s="443"/>
      <c r="AN84" s="442"/>
      <c r="AO84" s="442"/>
      <c r="AP84" s="442">
        <f t="shared" si="253"/>
        <v>56820.573971640668</v>
      </c>
      <c r="AQ84" s="442">
        <f t="shared" si="253"/>
        <v>338456</v>
      </c>
      <c r="AR84" s="442">
        <f t="shared" si="253"/>
        <v>2730857.8331651301</v>
      </c>
      <c r="AS84" s="442">
        <f t="shared" si="253"/>
        <v>644.85636376299442</v>
      </c>
      <c r="AT84" s="442">
        <f t="shared" si="253"/>
        <v>63802.500605996596</v>
      </c>
      <c r="AU84" s="442">
        <f t="shared" si="253"/>
        <v>0</v>
      </c>
      <c r="AV84" s="442">
        <f t="shared" si="253"/>
        <v>7901.3066346797777</v>
      </c>
      <c r="AW84" s="442">
        <f t="shared" si="253"/>
        <v>6801</v>
      </c>
      <c r="AX84" s="442">
        <f t="shared" si="253"/>
        <v>0</v>
      </c>
      <c r="AY84" s="442">
        <f t="shared" si="253"/>
        <v>659601</v>
      </c>
      <c r="AZ84" s="442">
        <f t="shared" si="253"/>
        <v>180037.56659241027</v>
      </c>
      <c r="BA84" s="442">
        <f t="shared" si="253"/>
        <v>177987</v>
      </c>
      <c r="BB84" s="442">
        <f t="shared" si="253"/>
        <v>0</v>
      </c>
      <c r="BC84" s="442">
        <f t="shared" si="253"/>
        <v>73619.73875085701</v>
      </c>
      <c r="BD84" s="442">
        <f t="shared" si="253"/>
        <v>109670.45679633981</v>
      </c>
      <c r="BE84" s="442">
        <f t="shared" si="253"/>
        <v>149831.69149360131</v>
      </c>
      <c r="BF84" s="442">
        <f t="shared" si="253"/>
        <v>782503.0702296223</v>
      </c>
      <c r="BG84" s="442">
        <f t="shared" si="253"/>
        <v>9853.5970056600345</v>
      </c>
      <c r="BH84" s="442">
        <f t="shared" si="253"/>
        <v>139714.8435633918</v>
      </c>
      <c r="BI84" s="442">
        <f t="shared" si="253"/>
        <v>0</v>
      </c>
      <c r="BJ84" s="442">
        <f t="shared" si="253"/>
        <v>5216</v>
      </c>
      <c r="BK84" s="442">
        <f t="shared" si="253"/>
        <v>0</v>
      </c>
      <c r="BL84" s="442">
        <f t="shared" si="253"/>
        <v>205557.22461916239</v>
      </c>
      <c r="BM84" s="442">
        <f t="shared" si="253"/>
        <v>16580.097483039623</v>
      </c>
      <c r="BN84" s="442">
        <f t="shared" si="253"/>
        <v>32.133197374610198</v>
      </c>
      <c r="BO84" s="442">
        <f t="shared" si="253"/>
        <v>59171.195441015196</v>
      </c>
      <c r="BP84" s="442">
        <f t="shared" si="253"/>
        <v>564774.74786780286</v>
      </c>
      <c r="BQ84" s="442">
        <f t="shared" si="253"/>
        <v>0</v>
      </c>
      <c r="BR84" s="442">
        <f t="shared" si="253"/>
        <v>33772.607565420156</v>
      </c>
      <c r="BS84" s="442">
        <f t="shared" si="253"/>
        <v>65671.199019599793</v>
      </c>
      <c r="BT84" s="443"/>
      <c r="BU84" s="442"/>
      <c r="BV84" s="442"/>
      <c r="BW84" s="442">
        <f t="shared" si="254"/>
        <v>0</v>
      </c>
      <c r="BX84" s="442">
        <f t="shared" si="254"/>
        <v>6429.8183699870624</v>
      </c>
      <c r="BY84" s="442">
        <f t="shared" si="254"/>
        <v>81679.000000000015</v>
      </c>
      <c r="BZ84" s="442">
        <f t="shared" si="254"/>
        <v>0</v>
      </c>
      <c r="CA84" s="442">
        <f t="shared" si="254"/>
        <v>57625</v>
      </c>
      <c r="CB84" s="442">
        <f t="shared" si="254"/>
        <v>275983.50678845524</v>
      </c>
      <c r="CC84" s="442">
        <f t="shared" si="254"/>
        <v>332466.06295316515</v>
      </c>
      <c r="CD84" s="442">
        <f t="shared" si="254"/>
        <v>510256.34004766244</v>
      </c>
      <c r="CE84" s="442">
        <f t="shared" si="254"/>
        <v>122614</v>
      </c>
      <c r="CF84" s="442">
        <f t="shared" si="254"/>
        <v>910.94089037105994</v>
      </c>
      <c r="CG84" s="442">
        <f t="shared" si="254"/>
        <v>109295.37732883102</v>
      </c>
      <c r="CH84" s="443"/>
      <c r="CI84" s="442"/>
      <c r="CJ84" s="442"/>
      <c r="CK84" s="442">
        <f t="shared" si="255"/>
        <v>16676.617692139258</v>
      </c>
      <c r="CL84" s="442">
        <f t="shared" si="255"/>
        <v>20184.351194180505</v>
      </c>
      <c r="CM84" s="442">
        <f t="shared" si="255"/>
        <v>42397</v>
      </c>
      <c r="CN84" s="442">
        <f t="shared" si="255"/>
        <v>8830</v>
      </c>
      <c r="CO84" s="442">
        <f t="shared" si="255"/>
        <v>194121.14362150934</v>
      </c>
      <c r="CP84" s="442">
        <f t="shared" si="255"/>
        <v>1724049.9021171506</v>
      </c>
      <c r="CQ84" s="442">
        <f t="shared" si="255"/>
        <v>75974.474924753915</v>
      </c>
      <c r="CR84" s="443"/>
      <c r="CS84" s="442"/>
      <c r="CT84" s="442"/>
      <c r="CU84" s="442">
        <f t="shared" si="256"/>
        <v>0</v>
      </c>
      <c r="CV84" s="442">
        <f t="shared" si="256"/>
        <v>5291.7950779017856</v>
      </c>
      <c r="CW84" s="442">
        <f t="shared" si="256"/>
        <v>98043.431288503038</v>
      </c>
      <c r="CX84" s="442">
        <f t="shared" si="256"/>
        <v>484589.91915741359</v>
      </c>
      <c r="CY84" s="442">
        <f t="shared" si="256"/>
        <v>40288.860463390236</v>
      </c>
      <c r="CZ84" s="442">
        <f t="shared" si="256"/>
        <v>21285.075977878059</v>
      </c>
      <c r="DA84" s="442">
        <f t="shared" si="256"/>
        <v>1054692.8312940854</v>
      </c>
      <c r="DB84" s="442">
        <f t="shared" si="256"/>
        <v>204594.48792471574</v>
      </c>
      <c r="DC84" s="443"/>
      <c r="DN84" s="418"/>
      <c r="DO84" s="70">
        <f>SUM(CY84:DM87)</f>
        <v>2121127.5050312267</v>
      </c>
    </row>
    <row r="85" spans="1:119" x14ac:dyDescent="0.3">
      <c r="A85" s="92" t="s">
        <v>296</v>
      </c>
      <c r="B85" s="442">
        <f t="shared" si="251"/>
        <v>0</v>
      </c>
      <c r="C85" s="442">
        <f t="shared" si="251"/>
        <v>0</v>
      </c>
      <c r="D85" s="442">
        <f t="shared" si="251"/>
        <v>0</v>
      </c>
      <c r="E85" s="442">
        <f t="shared" si="251"/>
        <v>108446.09524664456</v>
      </c>
      <c r="F85" s="442">
        <f t="shared" si="251"/>
        <v>0</v>
      </c>
      <c r="G85" s="442">
        <f t="shared" si="251"/>
        <v>0</v>
      </c>
      <c r="H85" s="442">
        <f t="shared" si="251"/>
        <v>0</v>
      </c>
      <c r="I85" s="443"/>
      <c r="J85" s="442"/>
      <c r="K85" s="442"/>
      <c r="L85" s="442">
        <f t="shared" si="252"/>
        <v>0</v>
      </c>
      <c r="M85" s="442">
        <f t="shared" si="252"/>
        <v>0</v>
      </c>
      <c r="N85" s="442">
        <f t="shared" si="252"/>
        <v>218020.44524336283</v>
      </c>
      <c r="O85" s="442">
        <f t="shared" si="252"/>
        <v>0</v>
      </c>
      <c r="P85" s="442">
        <f t="shared" si="252"/>
        <v>0</v>
      </c>
      <c r="Q85" s="442">
        <f t="shared" si="252"/>
        <v>0</v>
      </c>
      <c r="R85" s="442">
        <f t="shared" si="252"/>
        <v>77999.632282663457</v>
      </c>
      <c r="S85" s="442">
        <f t="shared" si="252"/>
        <v>0</v>
      </c>
      <c r="T85" s="442">
        <f t="shared" si="252"/>
        <v>0</v>
      </c>
      <c r="U85" s="442">
        <f t="shared" si="252"/>
        <v>0</v>
      </c>
      <c r="V85" s="442">
        <f t="shared" si="252"/>
        <v>0</v>
      </c>
      <c r="W85" s="442">
        <f t="shared" si="252"/>
        <v>0</v>
      </c>
      <c r="X85" s="442">
        <f t="shared" si="252"/>
        <v>0</v>
      </c>
      <c r="Y85" s="442">
        <f t="shared" si="252"/>
        <v>0</v>
      </c>
      <c r="Z85" s="442">
        <f t="shared" si="252"/>
        <v>0</v>
      </c>
      <c r="AA85" s="442">
        <f t="shared" si="252"/>
        <v>0</v>
      </c>
      <c r="AB85" s="442">
        <f t="shared" si="252"/>
        <v>0</v>
      </c>
      <c r="AC85" s="442">
        <f t="shared" si="252"/>
        <v>0</v>
      </c>
      <c r="AD85" s="442">
        <f t="shared" si="252"/>
        <v>0</v>
      </c>
      <c r="AE85" s="442">
        <f t="shared" si="252"/>
        <v>178845.25818941215</v>
      </c>
      <c r="AF85" s="442">
        <f t="shared" si="252"/>
        <v>0</v>
      </c>
      <c r="AG85" s="442">
        <f t="shared" si="252"/>
        <v>95529.37485125415</v>
      </c>
      <c r="AH85" s="442">
        <f t="shared" si="252"/>
        <v>1566.1444988262733</v>
      </c>
      <c r="AI85" s="442">
        <f t="shared" si="252"/>
        <v>0</v>
      </c>
      <c r="AJ85" s="442">
        <f t="shared" si="252"/>
        <v>0</v>
      </c>
      <c r="AK85" s="442">
        <f t="shared" si="252"/>
        <v>770750.73888958257</v>
      </c>
      <c r="AL85" s="442">
        <f t="shared" si="252"/>
        <v>0</v>
      </c>
      <c r="AM85" s="443"/>
      <c r="AN85" s="442"/>
      <c r="AO85" s="442"/>
      <c r="AP85" s="442">
        <f t="shared" si="253"/>
        <v>37880.799117071409</v>
      </c>
      <c r="AQ85" s="442">
        <f t="shared" si="253"/>
        <v>31003</v>
      </c>
      <c r="AR85" s="442">
        <f t="shared" si="253"/>
        <v>175993.3986756847</v>
      </c>
      <c r="AS85" s="442">
        <f t="shared" si="253"/>
        <v>0</v>
      </c>
      <c r="AT85" s="442">
        <f t="shared" si="253"/>
        <v>0</v>
      </c>
      <c r="AU85" s="442">
        <f t="shared" si="253"/>
        <v>0</v>
      </c>
      <c r="AV85" s="442">
        <f t="shared" si="253"/>
        <v>0</v>
      </c>
      <c r="AW85" s="442">
        <f t="shared" si="253"/>
        <v>45525</v>
      </c>
      <c r="AX85" s="442">
        <f t="shared" si="253"/>
        <v>0</v>
      </c>
      <c r="AY85" s="442">
        <f t="shared" si="253"/>
        <v>0</v>
      </c>
      <c r="AZ85" s="442">
        <f t="shared" si="253"/>
        <v>0</v>
      </c>
      <c r="BA85" s="442">
        <f t="shared" si="253"/>
        <v>0</v>
      </c>
      <c r="BB85" s="442">
        <f t="shared" si="253"/>
        <v>637684.7689134269</v>
      </c>
      <c r="BC85" s="442">
        <f t="shared" si="253"/>
        <v>0</v>
      </c>
      <c r="BD85" s="442">
        <f t="shared" si="253"/>
        <v>0</v>
      </c>
      <c r="BE85" s="442">
        <f t="shared" si="253"/>
        <v>276821.93059288611</v>
      </c>
      <c r="BF85" s="442">
        <f t="shared" si="253"/>
        <v>29518.300281018768</v>
      </c>
      <c r="BG85" s="442">
        <f t="shared" si="253"/>
        <v>0</v>
      </c>
      <c r="BH85" s="442">
        <f t="shared" si="253"/>
        <v>114354.05969419825</v>
      </c>
      <c r="BI85" s="442">
        <f t="shared" si="253"/>
        <v>0</v>
      </c>
      <c r="BJ85" s="442">
        <f t="shared" si="253"/>
        <v>0</v>
      </c>
      <c r="BK85" s="442">
        <f t="shared" si="253"/>
        <v>0</v>
      </c>
      <c r="BL85" s="442">
        <f t="shared" si="253"/>
        <v>80795.677018136368</v>
      </c>
      <c r="BM85" s="442">
        <f t="shared" si="253"/>
        <v>0</v>
      </c>
      <c r="BN85" s="442">
        <f t="shared" si="253"/>
        <v>0</v>
      </c>
      <c r="BO85" s="442">
        <f t="shared" si="253"/>
        <v>0</v>
      </c>
      <c r="BP85" s="442">
        <f t="shared" si="253"/>
        <v>376516.86346606811</v>
      </c>
      <c r="BQ85" s="442">
        <f t="shared" si="253"/>
        <v>0</v>
      </c>
      <c r="BR85" s="442">
        <f t="shared" si="253"/>
        <v>0</v>
      </c>
      <c r="BS85" s="442">
        <f>BS43</f>
        <v>0</v>
      </c>
      <c r="BT85" s="443"/>
      <c r="BU85" s="442"/>
      <c r="BV85" s="442"/>
      <c r="BW85" s="442">
        <f t="shared" si="254"/>
        <v>0</v>
      </c>
      <c r="BX85" s="442">
        <f t="shared" si="254"/>
        <v>0</v>
      </c>
      <c r="BY85" s="442">
        <f t="shared" si="254"/>
        <v>0</v>
      </c>
      <c r="BZ85" s="442">
        <f t="shared" si="254"/>
        <v>0</v>
      </c>
      <c r="CA85" s="442">
        <f t="shared" si="254"/>
        <v>0</v>
      </c>
      <c r="CB85" s="442">
        <f t="shared" si="254"/>
        <v>0</v>
      </c>
      <c r="CC85" s="442">
        <f t="shared" si="254"/>
        <v>0</v>
      </c>
      <c r="CD85" s="442">
        <f t="shared" si="254"/>
        <v>3321.1535948565047</v>
      </c>
      <c r="CE85" s="442">
        <f t="shared" si="254"/>
        <v>0</v>
      </c>
      <c r="CF85" s="442">
        <f t="shared" si="254"/>
        <v>0</v>
      </c>
      <c r="CG85" s="442">
        <f t="shared" si="254"/>
        <v>0</v>
      </c>
      <c r="CH85" s="443"/>
      <c r="CI85" s="442"/>
      <c r="CJ85" s="442"/>
      <c r="CK85" s="442">
        <f t="shared" si="255"/>
        <v>0</v>
      </c>
      <c r="CL85" s="442">
        <f t="shared" si="255"/>
        <v>587.52672960747998</v>
      </c>
      <c r="CM85" s="442">
        <f t="shared" si="255"/>
        <v>0</v>
      </c>
      <c r="CN85" s="442">
        <f t="shared" si="255"/>
        <v>1645</v>
      </c>
      <c r="CO85" s="442">
        <f t="shared" si="255"/>
        <v>0</v>
      </c>
      <c r="CP85" s="442">
        <f t="shared" si="255"/>
        <v>11445.473489495995</v>
      </c>
      <c r="CQ85" s="442">
        <f t="shared" si="255"/>
        <v>65.441101644848288</v>
      </c>
      <c r="CR85" s="443"/>
      <c r="CS85" s="442"/>
      <c r="CT85" s="442"/>
      <c r="CU85" s="442">
        <f t="shared" si="256"/>
        <v>0</v>
      </c>
      <c r="CV85" s="442">
        <f t="shared" si="256"/>
        <v>431.83589745978003</v>
      </c>
      <c r="CW85" s="442">
        <f t="shared" si="256"/>
        <v>0</v>
      </c>
      <c r="CX85" s="442">
        <f t="shared" si="256"/>
        <v>0</v>
      </c>
      <c r="CY85" s="442">
        <f t="shared" si="256"/>
        <v>0</v>
      </c>
      <c r="CZ85" s="442">
        <f t="shared" si="256"/>
        <v>310.67386745584315</v>
      </c>
      <c r="DA85" s="442">
        <f t="shared" si="256"/>
        <v>0</v>
      </c>
      <c r="DB85" s="442">
        <f t="shared" si="256"/>
        <v>16709.355170423274</v>
      </c>
      <c r="DC85" s="443"/>
      <c r="DN85" s="418"/>
      <c r="DO85" s="70"/>
    </row>
    <row r="86" spans="1:119" x14ac:dyDescent="0.3">
      <c r="A86" s="92" t="s">
        <v>297</v>
      </c>
      <c r="B86" s="442">
        <f t="shared" si="251"/>
        <v>0</v>
      </c>
      <c r="C86" s="442">
        <f t="shared" si="251"/>
        <v>0</v>
      </c>
      <c r="D86" s="442">
        <f t="shared" si="251"/>
        <v>0</v>
      </c>
      <c r="E86" s="442">
        <f t="shared" si="251"/>
        <v>3583.2158788469469</v>
      </c>
      <c r="F86" s="442">
        <f t="shared" si="251"/>
        <v>5109.9648406581373</v>
      </c>
      <c r="G86" s="442">
        <f t="shared" si="251"/>
        <v>84.554759983864457</v>
      </c>
      <c r="H86" s="442">
        <f t="shared" si="251"/>
        <v>65.783626281567322</v>
      </c>
      <c r="I86" s="443"/>
      <c r="J86" s="442"/>
      <c r="K86" s="442"/>
      <c r="L86" s="442">
        <f t="shared" si="252"/>
        <v>2557</v>
      </c>
      <c r="M86" s="442">
        <f t="shared" si="252"/>
        <v>0</v>
      </c>
      <c r="N86" s="442">
        <f t="shared" si="252"/>
        <v>0</v>
      </c>
      <c r="O86" s="442">
        <f t="shared" si="252"/>
        <v>7173.9999999999991</v>
      </c>
      <c r="P86" s="442">
        <f t="shared" si="252"/>
        <v>38597.871460478775</v>
      </c>
      <c r="Q86" s="442">
        <f t="shared" si="252"/>
        <v>108810.1311606376</v>
      </c>
      <c r="R86" s="442">
        <f t="shared" si="252"/>
        <v>138427.90237088394</v>
      </c>
      <c r="S86" s="442">
        <f t="shared" si="252"/>
        <v>573.45598117038958</v>
      </c>
      <c r="T86" s="442">
        <f t="shared" si="252"/>
        <v>1770.9999999999998</v>
      </c>
      <c r="U86" s="442">
        <f t="shared" si="252"/>
        <v>0</v>
      </c>
      <c r="V86" s="442">
        <f t="shared" si="252"/>
        <v>0</v>
      </c>
      <c r="W86" s="442">
        <f t="shared" si="252"/>
        <v>12986.489963991538</v>
      </c>
      <c r="X86" s="442">
        <f t="shared" si="252"/>
        <v>674.42281700879096</v>
      </c>
      <c r="Y86" s="442">
        <f t="shared" si="252"/>
        <v>6542.7614302741367</v>
      </c>
      <c r="Z86" s="442">
        <f t="shared" si="252"/>
        <v>7167.5719487235719</v>
      </c>
      <c r="AA86" s="442">
        <f t="shared" si="252"/>
        <v>37023.599609374229</v>
      </c>
      <c r="AB86" s="442">
        <f t="shared" si="252"/>
        <v>3907.5192294024259</v>
      </c>
      <c r="AC86" s="442">
        <f t="shared" si="252"/>
        <v>13807.197302460259</v>
      </c>
      <c r="AD86" s="442">
        <f t="shared" si="252"/>
        <v>155</v>
      </c>
      <c r="AE86" s="442">
        <f t="shared" si="252"/>
        <v>0</v>
      </c>
      <c r="AF86" s="442">
        <f t="shared" si="252"/>
        <v>10289.905429249493</v>
      </c>
      <c r="AG86" s="442">
        <f t="shared" si="252"/>
        <v>0</v>
      </c>
      <c r="AH86" s="442">
        <f t="shared" si="252"/>
        <v>156.61444988262733</v>
      </c>
      <c r="AI86" s="442">
        <f t="shared" si="252"/>
        <v>29.791437731632342</v>
      </c>
      <c r="AJ86" s="442">
        <f t="shared" si="252"/>
        <v>8754</v>
      </c>
      <c r="AK86" s="442">
        <f t="shared" si="252"/>
        <v>9560.0207991381158</v>
      </c>
      <c r="AL86" s="442">
        <f t="shared" si="252"/>
        <v>37.481498624110216</v>
      </c>
      <c r="AM86" s="443"/>
      <c r="AN86" s="442"/>
      <c r="AO86" s="442"/>
      <c r="AP86" s="442">
        <f t="shared" si="253"/>
        <v>120993.91362829617</v>
      </c>
      <c r="AQ86" s="442">
        <f t="shared" si="253"/>
        <v>39909</v>
      </c>
      <c r="AR86" s="442">
        <f t="shared" si="253"/>
        <v>1543705.3800969049</v>
      </c>
      <c r="AS86" s="442">
        <f t="shared" si="253"/>
        <v>0</v>
      </c>
      <c r="AT86" s="442">
        <f t="shared" si="253"/>
        <v>141376.41782209589</v>
      </c>
      <c r="AU86" s="442">
        <f t="shared" si="253"/>
        <v>0</v>
      </c>
      <c r="AV86" s="442">
        <f t="shared" si="253"/>
        <v>8349.3995567554775</v>
      </c>
      <c r="AW86" s="442">
        <f t="shared" si="253"/>
        <v>3956</v>
      </c>
      <c r="AX86" s="442">
        <f t="shared" si="253"/>
        <v>0</v>
      </c>
      <c r="AY86" s="442">
        <f t="shared" si="253"/>
        <v>44198</v>
      </c>
      <c r="AZ86" s="442">
        <f t="shared" si="253"/>
        <v>17150.630165973846</v>
      </c>
      <c r="BA86" s="442">
        <f t="shared" si="253"/>
        <v>2010</v>
      </c>
      <c r="BB86" s="442">
        <f t="shared" si="253"/>
        <v>60169.373469254708</v>
      </c>
      <c r="BC86" s="442">
        <f t="shared" si="253"/>
        <v>10692.507072167407</v>
      </c>
      <c r="BD86" s="442">
        <f t="shared" si="253"/>
        <v>27315.152242306667</v>
      </c>
      <c r="BE86" s="442">
        <f t="shared" si="253"/>
        <v>219487.59204654585</v>
      </c>
      <c r="BF86" s="442">
        <f t="shared" si="253"/>
        <v>350245.92378104897</v>
      </c>
      <c r="BG86" s="442">
        <f t="shared" si="253"/>
        <v>1407.5343314466559</v>
      </c>
      <c r="BH86" s="442">
        <f t="shared" si="253"/>
        <v>20802.608030045885</v>
      </c>
      <c r="BI86" s="442">
        <f t="shared" si="253"/>
        <v>14430.670807453416</v>
      </c>
      <c r="BJ86" s="442">
        <f t="shared" si="253"/>
        <v>8903</v>
      </c>
      <c r="BK86" s="442">
        <f t="shared" si="253"/>
        <v>21397.777887063959</v>
      </c>
      <c r="BL86" s="442">
        <f t="shared" si="253"/>
        <v>22337.745582448213</v>
      </c>
      <c r="BM86" s="442">
        <f t="shared" si="253"/>
        <v>3128.1544217413993</v>
      </c>
      <c r="BN86" s="442">
        <f t="shared" si="253"/>
        <v>8.2381354418912558</v>
      </c>
      <c r="BO86" s="442">
        <f t="shared" si="253"/>
        <v>20965.08876980214</v>
      </c>
      <c r="BP86" s="442">
        <f t="shared" si="253"/>
        <v>666417.45414624701</v>
      </c>
      <c r="BQ86" s="442">
        <f t="shared" si="253"/>
        <v>0</v>
      </c>
      <c r="BR86" s="442">
        <f t="shared" si="253"/>
        <v>6754.9434992467204</v>
      </c>
      <c r="BS86" s="442">
        <f t="shared" si="253"/>
        <v>24329.72737237965</v>
      </c>
      <c r="BT86" s="443"/>
      <c r="BU86" s="442"/>
      <c r="BV86" s="442"/>
      <c r="BW86" s="442">
        <f t="shared" si="254"/>
        <v>0</v>
      </c>
      <c r="BX86" s="442">
        <f t="shared" si="254"/>
        <v>0</v>
      </c>
      <c r="BY86" s="442">
        <f t="shared" si="254"/>
        <v>2723</v>
      </c>
      <c r="BZ86" s="442">
        <f t="shared" si="254"/>
        <v>1158</v>
      </c>
      <c r="CA86" s="442">
        <f t="shared" si="254"/>
        <v>11074</v>
      </c>
      <c r="CB86" s="442">
        <f t="shared" si="254"/>
        <v>82001.673118269668</v>
      </c>
      <c r="CC86" s="442">
        <f t="shared" si="254"/>
        <v>5496.0607176124295</v>
      </c>
      <c r="CD86" s="442">
        <f t="shared" si="254"/>
        <v>31508.434777323018</v>
      </c>
      <c r="CE86" s="442">
        <f t="shared" si="254"/>
        <v>30292</v>
      </c>
      <c r="CF86" s="442">
        <f t="shared" si="254"/>
        <v>19.122742084417617</v>
      </c>
      <c r="CG86" s="442">
        <f t="shared" si="254"/>
        <v>3659.4200992108649</v>
      </c>
      <c r="CH86" s="443"/>
      <c r="CI86" s="442"/>
      <c r="CJ86" s="442"/>
      <c r="CK86" s="442">
        <f t="shared" si="255"/>
        <v>3374.3139916794394</v>
      </c>
      <c r="CL86" s="442">
        <f t="shared" si="255"/>
        <v>9843.2327456664952</v>
      </c>
      <c r="CM86" s="442">
        <f t="shared" si="255"/>
        <v>5297</v>
      </c>
      <c r="CN86" s="442">
        <f t="shared" si="255"/>
        <v>884</v>
      </c>
      <c r="CO86" s="442">
        <f t="shared" si="255"/>
        <v>9145.6808474913269</v>
      </c>
      <c r="CP86" s="442">
        <f t="shared" si="255"/>
        <v>406237.47002480878</v>
      </c>
      <c r="CQ86" s="442">
        <f t="shared" si="255"/>
        <v>297459.55293112859</v>
      </c>
      <c r="CR86" s="443"/>
      <c r="CS86" s="442"/>
      <c r="CT86" s="442"/>
      <c r="CU86" s="442">
        <f t="shared" si="256"/>
        <v>0</v>
      </c>
      <c r="CV86" s="442">
        <f t="shared" si="256"/>
        <v>20901.43514393959</v>
      </c>
      <c r="CW86" s="442">
        <f t="shared" si="256"/>
        <v>266035.31726179278</v>
      </c>
      <c r="CX86" s="442">
        <f t="shared" si="256"/>
        <v>73796.346920542652</v>
      </c>
      <c r="CY86" s="442">
        <f t="shared" si="256"/>
        <v>5033.6130828732712</v>
      </c>
      <c r="CZ86" s="442">
        <f t="shared" si="256"/>
        <v>306206.95159687725</v>
      </c>
      <c r="DA86" s="442">
        <f t="shared" si="256"/>
        <v>447244.91892667679</v>
      </c>
      <c r="DB86" s="442">
        <f t="shared" si="256"/>
        <v>5569.4459733390604</v>
      </c>
      <c r="DC86" s="443"/>
      <c r="DN86" s="418"/>
      <c r="DO86" s="70"/>
    </row>
    <row r="87" spans="1:119" x14ac:dyDescent="0.3">
      <c r="A87" s="92" t="s">
        <v>298</v>
      </c>
      <c r="B87" s="442">
        <f t="shared" si="251"/>
        <v>0</v>
      </c>
      <c r="C87" s="442">
        <f t="shared" si="251"/>
        <v>0</v>
      </c>
      <c r="D87" s="442">
        <f t="shared" si="251"/>
        <v>0</v>
      </c>
      <c r="E87" s="442">
        <f t="shared" si="251"/>
        <v>222714.67817733786</v>
      </c>
      <c r="F87" s="442">
        <f t="shared" si="251"/>
        <v>0</v>
      </c>
      <c r="G87" s="442">
        <f t="shared" si="251"/>
        <v>0</v>
      </c>
      <c r="H87" s="442">
        <f t="shared" si="251"/>
        <v>0</v>
      </c>
      <c r="I87" s="443"/>
      <c r="J87" s="442"/>
      <c r="K87" s="442"/>
      <c r="L87" s="442">
        <f t="shared" si="252"/>
        <v>0</v>
      </c>
      <c r="M87" s="442">
        <f t="shared" si="252"/>
        <v>0</v>
      </c>
      <c r="N87" s="442">
        <f t="shared" si="252"/>
        <v>0</v>
      </c>
      <c r="O87" s="442">
        <f t="shared" si="252"/>
        <v>0</v>
      </c>
      <c r="P87" s="442">
        <f t="shared" si="252"/>
        <v>0</v>
      </c>
      <c r="Q87" s="442">
        <f t="shared" si="252"/>
        <v>22976.232564910089</v>
      </c>
      <c r="R87" s="442">
        <f t="shared" si="252"/>
        <v>0</v>
      </c>
      <c r="S87" s="442">
        <f t="shared" si="252"/>
        <v>0</v>
      </c>
      <c r="T87" s="442">
        <f t="shared" si="252"/>
        <v>0</v>
      </c>
      <c r="U87" s="442">
        <f t="shared" si="252"/>
        <v>0</v>
      </c>
      <c r="V87" s="442">
        <f t="shared" si="252"/>
        <v>1556.1124853981999</v>
      </c>
      <c r="W87" s="442">
        <f t="shared" si="252"/>
        <v>0</v>
      </c>
      <c r="X87" s="442">
        <f t="shared" si="252"/>
        <v>0</v>
      </c>
      <c r="Y87" s="442">
        <f t="shared" si="252"/>
        <v>0</v>
      </c>
      <c r="Z87" s="442">
        <f t="shared" si="252"/>
        <v>0</v>
      </c>
      <c r="AA87" s="442">
        <f t="shared" si="252"/>
        <v>0</v>
      </c>
      <c r="AB87" s="442">
        <f t="shared" si="252"/>
        <v>0</v>
      </c>
      <c r="AC87" s="442">
        <f t="shared" si="252"/>
        <v>0</v>
      </c>
      <c r="AD87" s="442">
        <f t="shared" si="252"/>
        <v>0</v>
      </c>
      <c r="AE87" s="442">
        <f t="shared" si="252"/>
        <v>0</v>
      </c>
      <c r="AF87" s="442">
        <f t="shared" si="252"/>
        <v>0</v>
      </c>
      <c r="AG87" s="442">
        <f t="shared" si="252"/>
        <v>205447.48482432886</v>
      </c>
      <c r="AH87" s="442">
        <f t="shared" si="252"/>
        <v>0</v>
      </c>
      <c r="AI87" s="442">
        <f t="shared" si="252"/>
        <v>0</v>
      </c>
      <c r="AJ87" s="442">
        <f t="shared" si="252"/>
        <v>0</v>
      </c>
      <c r="AK87" s="442">
        <f t="shared" si="252"/>
        <v>0</v>
      </c>
      <c r="AL87" s="442">
        <f t="shared" si="252"/>
        <v>0</v>
      </c>
      <c r="AM87" s="443"/>
      <c r="AN87" s="442"/>
      <c r="AO87" s="442"/>
      <c r="AP87" s="442">
        <f t="shared" si="253"/>
        <v>0</v>
      </c>
      <c r="AQ87" s="442">
        <f t="shared" si="253"/>
        <v>3588</v>
      </c>
      <c r="AR87" s="442">
        <f t="shared" si="253"/>
        <v>2922762.8198948163</v>
      </c>
      <c r="AS87" s="442">
        <f t="shared" si="253"/>
        <v>1133.4122736095592</v>
      </c>
      <c r="AT87" s="442">
        <f t="shared" si="253"/>
        <v>0</v>
      </c>
      <c r="AU87" s="442">
        <f t="shared" si="253"/>
        <v>0</v>
      </c>
      <c r="AV87" s="442">
        <f t="shared" si="253"/>
        <v>0</v>
      </c>
      <c r="AW87" s="442">
        <f t="shared" si="253"/>
        <v>22796</v>
      </c>
      <c r="AX87" s="442">
        <f t="shared" si="253"/>
        <v>0</v>
      </c>
      <c r="AY87" s="442">
        <f t="shared" si="253"/>
        <v>0</v>
      </c>
      <c r="AZ87" s="442">
        <f t="shared" si="253"/>
        <v>86073.993715746532</v>
      </c>
      <c r="BA87" s="442">
        <f t="shared" si="253"/>
        <v>30167.000000000004</v>
      </c>
      <c r="BB87" s="442">
        <f t="shared" si="253"/>
        <v>0</v>
      </c>
      <c r="BC87" s="442">
        <f t="shared" si="253"/>
        <v>247405.15400780994</v>
      </c>
      <c r="BD87" s="442">
        <f t="shared" si="253"/>
        <v>54936.104256546059</v>
      </c>
      <c r="BE87" s="442">
        <f t="shared" si="253"/>
        <v>163004.95281095451</v>
      </c>
      <c r="BF87" s="442">
        <f t="shared" si="253"/>
        <v>1976.5900111417227</v>
      </c>
      <c r="BG87" s="442">
        <f t="shared" si="253"/>
        <v>0</v>
      </c>
      <c r="BH87" s="442">
        <f t="shared" si="253"/>
        <v>0</v>
      </c>
      <c r="BI87" s="442">
        <f t="shared" si="253"/>
        <v>0</v>
      </c>
      <c r="BJ87" s="442">
        <f t="shared" si="253"/>
        <v>0</v>
      </c>
      <c r="BK87" s="442">
        <f t="shared" si="253"/>
        <v>29719.341516323315</v>
      </c>
      <c r="BL87" s="442">
        <f t="shared" si="253"/>
        <v>0</v>
      </c>
      <c r="BM87" s="442">
        <f t="shared" si="253"/>
        <v>0</v>
      </c>
      <c r="BN87" s="442">
        <f t="shared" si="253"/>
        <v>0</v>
      </c>
      <c r="BO87" s="442">
        <f t="shared" si="253"/>
        <v>0</v>
      </c>
      <c r="BP87" s="442">
        <f t="shared" si="253"/>
        <v>102806.33262087777</v>
      </c>
      <c r="BQ87" s="442">
        <f t="shared" si="253"/>
        <v>165542.73904650373</v>
      </c>
      <c r="BR87" s="442">
        <f t="shared" si="253"/>
        <v>0</v>
      </c>
      <c r="BS87" s="442">
        <f t="shared" si="253"/>
        <v>0</v>
      </c>
      <c r="BT87" s="443"/>
      <c r="BU87" s="442"/>
      <c r="BV87" s="442"/>
      <c r="BW87" s="442">
        <f t="shared" si="254"/>
        <v>0</v>
      </c>
      <c r="BX87" s="442">
        <f t="shared" si="254"/>
        <v>16665.089456662354</v>
      </c>
      <c r="BY87" s="442">
        <f t="shared" si="254"/>
        <v>0</v>
      </c>
      <c r="BZ87" s="442">
        <f t="shared" si="254"/>
        <v>0</v>
      </c>
      <c r="CA87" s="442">
        <f t="shared" si="254"/>
        <v>930</v>
      </c>
      <c r="CB87" s="442">
        <f t="shared" si="254"/>
        <v>8460.5397339864739</v>
      </c>
      <c r="CC87" s="442">
        <f t="shared" si="254"/>
        <v>0</v>
      </c>
      <c r="CD87" s="442">
        <f t="shared" si="254"/>
        <v>1518629.3745284972</v>
      </c>
      <c r="CE87" s="442">
        <f t="shared" si="254"/>
        <v>27317</v>
      </c>
      <c r="CF87" s="442">
        <f t="shared" si="254"/>
        <v>0</v>
      </c>
      <c r="CG87" s="442">
        <f t="shared" si="254"/>
        <v>0</v>
      </c>
      <c r="CH87" s="443"/>
      <c r="CI87" s="442"/>
      <c r="CJ87" s="442"/>
      <c r="CK87" s="442">
        <f t="shared" si="255"/>
        <v>0</v>
      </c>
      <c r="CL87" s="442">
        <f t="shared" si="255"/>
        <v>0</v>
      </c>
      <c r="CM87" s="442">
        <f t="shared" si="255"/>
        <v>0</v>
      </c>
      <c r="CN87" s="442">
        <f t="shared" si="255"/>
        <v>0</v>
      </c>
      <c r="CO87" s="442">
        <f t="shared" si="255"/>
        <v>128.52354607029221</v>
      </c>
      <c r="CP87" s="442">
        <f t="shared" si="255"/>
        <v>677008.54566130391</v>
      </c>
      <c r="CQ87" s="442">
        <f t="shared" si="255"/>
        <v>0</v>
      </c>
      <c r="CR87" s="443"/>
      <c r="CS87" s="442"/>
      <c r="CT87" s="442"/>
      <c r="CU87" s="442">
        <f t="shared" si="256"/>
        <v>0</v>
      </c>
      <c r="CV87" s="442">
        <f t="shared" si="256"/>
        <v>0</v>
      </c>
      <c r="CW87" s="442">
        <f t="shared" si="256"/>
        <v>0</v>
      </c>
      <c r="CX87" s="442">
        <f t="shared" si="256"/>
        <v>7868.7840935836612</v>
      </c>
      <c r="CY87" s="442">
        <f t="shared" si="256"/>
        <v>0</v>
      </c>
      <c r="CZ87" s="442">
        <f t="shared" si="256"/>
        <v>19191.290753511788</v>
      </c>
      <c r="DA87" s="442">
        <f t="shared" si="256"/>
        <v>0</v>
      </c>
      <c r="DB87" s="442">
        <f t="shared" si="256"/>
        <v>0</v>
      </c>
      <c r="DC87" s="443"/>
      <c r="DN87" s="418"/>
      <c r="DO87" s="70"/>
    </row>
    <row r="88" spans="1:119" x14ac:dyDescent="0.3">
      <c r="A88" s="92" t="s">
        <v>65</v>
      </c>
      <c r="B88" s="442">
        <f t="shared" ref="B88:H88" si="257">B48-B47</f>
        <v>571536</v>
      </c>
      <c r="C88" s="442">
        <f t="shared" si="257"/>
        <v>141426</v>
      </c>
      <c r="D88" s="442">
        <f t="shared" si="257"/>
        <v>344242</v>
      </c>
      <c r="E88" s="442">
        <f t="shared" si="257"/>
        <v>0</v>
      </c>
      <c r="F88" s="442">
        <f t="shared" si="257"/>
        <v>0</v>
      </c>
      <c r="G88" s="442">
        <f t="shared" si="257"/>
        <v>0</v>
      </c>
      <c r="H88" s="442">
        <f t="shared" si="257"/>
        <v>358100.67102346086</v>
      </c>
      <c r="I88" s="443"/>
      <c r="J88" s="442"/>
      <c r="K88" s="442"/>
      <c r="L88" s="442">
        <f t="shared" ref="L88:AL88" si="258">L48-L47</f>
        <v>-21501.769571670215</v>
      </c>
      <c r="M88" s="442">
        <f t="shared" si="258"/>
        <v>0</v>
      </c>
      <c r="N88" s="442">
        <f t="shared" si="258"/>
        <v>0</v>
      </c>
      <c r="O88" s="442">
        <f t="shared" si="258"/>
        <v>0</v>
      </c>
      <c r="P88" s="442">
        <f t="shared" si="258"/>
        <v>0</v>
      </c>
      <c r="Q88" s="442">
        <f t="shared" si="258"/>
        <v>1064818</v>
      </c>
      <c r="R88" s="442">
        <f t="shared" si="258"/>
        <v>0</v>
      </c>
      <c r="S88" s="442">
        <f t="shared" si="258"/>
        <v>0</v>
      </c>
      <c r="T88" s="442">
        <f t="shared" si="258"/>
        <v>0</v>
      </c>
      <c r="U88" s="442">
        <f t="shared" si="258"/>
        <v>0</v>
      </c>
      <c r="V88" s="442">
        <f t="shared" si="258"/>
        <v>0</v>
      </c>
      <c r="W88" s="442">
        <f t="shared" si="258"/>
        <v>0</v>
      </c>
      <c r="X88" s="442">
        <f t="shared" si="258"/>
        <v>0</v>
      </c>
      <c r="Y88" s="442">
        <f t="shared" si="258"/>
        <v>0</v>
      </c>
      <c r="Z88" s="442">
        <f t="shared" si="258"/>
        <v>0</v>
      </c>
      <c r="AA88" s="442">
        <f t="shared" si="258"/>
        <v>0</v>
      </c>
      <c r="AB88" s="442">
        <f t="shared" si="258"/>
        <v>0</v>
      </c>
      <c r="AC88" s="442">
        <f t="shared" si="258"/>
        <v>0</v>
      </c>
      <c r="AD88" s="442">
        <f t="shared" si="258"/>
        <v>0</v>
      </c>
      <c r="AE88" s="442">
        <f t="shared" si="258"/>
        <v>0</v>
      </c>
      <c r="AF88" s="442">
        <f t="shared" si="258"/>
        <v>0</v>
      </c>
      <c r="AG88" s="442">
        <f t="shared" si="258"/>
        <v>-1179346.0648000464</v>
      </c>
      <c r="AH88" s="442">
        <f t="shared" si="258"/>
        <v>0</v>
      </c>
      <c r="AI88" s="442">
        <f t="shared" si="258"/>
        <v>2036172.6279765829</v>
      </c>
      <c r="AJ88" s="442">
        <f t="shared" si="258"/>
        <v>0</v>
      </c>
      <c r="AK88" s="442">
        <f t="shared" si="258"/>
        <v>0</v>
      </c>
      <c r="AL88" s="442">
        <f t="shared" si="258"/>
        <v>529491.90287621913</v>
      </c>
      <c r="AM88" s="443"/>
      <c r="AN88" s="442"/>
      <c r="AO88" s="442"/>
      <c r="AP88" s="442">
        <f t="shared" ref="AP88:BS88" si="259">AP48-AP47</f>
        <v>0</v>
      </c>
      <c r="AQ88" s="442">
        <f t="shared" si="259"/>
        <v>0</v>
      </c>
      <c r="AR88" s="442">
        <f t="shared" si="259"/>
        <v>66551839.549999997</v>
      </c>
      <c r="AS88" s="442">
        <f t="shared" si="259"/>
        <v>0</v>
      </c>
      <c r="AT88" s="442">
        <f t="shared" si="259"/>
        <v>0</v>
      </c>
      <c r="AU88" s="442">
        <f t="shared" si="259"/>
        <v>42602</v>
      </c>
      <c r="AV88" s="442">
        <f t="shared" si="259"/>
        <v>0</v>
      </c>
      <c r="AW88" s="442">
        <f t="shared" si="259"/>
        <v>0</v>
      </c>
      <c r="AX88" s="442">
        <f t="shared" si="259"/>
        <v>0</v>
      </c>
      <c r="AY88" s="442">
        <f t="shared" si="259"/>
        <v>0</v>
      </c>
      <c r="AZ88" s="442">
        <f t="shared" si="259"/>
        <v>0</v>
      </c>
      <c r="BA88" s="442">
        <f t="shared" si="259"/>
        <v>-20</v>
      </c>
      <c r="BB88" s="442">
        <f t="shared" si="259"/>
        <v>0</v>
      </c>
      <c r="BC88" s="442">
        <f t="shared" si="259"/>
        <v>0</v>
      </c>
      <c r="BD88" s="442">
        <f t="shared" si="259"/>
        <v>0</v>
      </c>
      <c r="BE88" s="442">
        <f t="shared" si="259"/>
        <v>0</v>
      </c>
      <c r="BF88" s="442">
        <f t="shared" si="259"/>
        <v>0</v>
      </c>
      <c r="BG88" s="442">
        <f t="shared" si="259"/>
        <v>0</v>
      </c>
      <c r="BH88" s="442">
        <f t="shared" si="259"/>
        <v>0</v>
      </c>
      <c r="BI88" s="442">
        <f t="shared" si="259"/>
        <v>0</v>
      </c>
      <c r="BJ88" s="442">
        <f t="shared" si="259"/>
        <v>0</v>
      </c>
      <c r="BK88" s="442">
        <f t="shared" si="259"/>
        <v>-29719.341516323329</v>
      </c>
      <c r="BL88" s="442">
        <f t="shared" si="259"/>
        <v>0</v>
      </c>
      <c r="BM88" s="442">
        <f t="shared" si="259"/>
        <v>0</v>
      </c>
      <c r="BN88" s="442">
        <f t="shared" si="259"/>
        <v>125120.01681961116</v>
      </c>
      <c r="BO88" s="442">
        <f t="shared" si="259"/>
        <v>0</v>
      </c>
      <c r="BP88" s="442">
        <f t="shared" si="259"/>
        <v>0</v>
      </c>
      <c r="BQ88" s="442">
        <f t="shared" si="259"/>
        <v>0</v>
      </c>
      <c r="BR88" s="442">
        <f t="shared" si="259"/>
        <v>0</v>
      </c>
      <c r="BS88" s="442">
        <f t="shared" si="259"/>
        <v>0</v>
      </c>
      <c r="BT88" s="443"/>
      <c r="BU88" s="442"/>
      <c r="BV88" s="442"/>
      <c r="BW88" s="442">
        <f t="shared" ref="BW88:CG88" si="260">BW48-BW47</f>
        <v>1273305</v>
      </c>
      <c r="BX88" s="442">
        <f t="shared" si="260"/>
        <v>0</v>
      </c>
      <c r="BY88" s="442">
        <f t="shared" si="260"/>
        <v>0</v>
      </c>
      <c r="BZ88" s="442">
        <f t="shared" si="260"/>
        <v>0</v>
      </c>
      <c r="CA88" s="442">
        <f t="shared" si="260"/>
        <v>0</v>
      </c>
      <c r="CB88" s="442">
        <f t="shared" si="260"/>
        <v>-5.4166666697710752E-2</v>
      </c>
      <c r="CC88" s="442">
        <f t="shared" si="260"/>
        <v>0</v>
      </c>
      <c r="CD88" s="442">
        <f t="shared" si="260"/>
        <v>0</v>
      </c>
      <c r="CE88" s="442">
        <f t="shared" si="260"/>
        <v>0</v>
      </c>
      <c r="CF88" s="442">
        <f t="shared" si="260"/>
        <v>435836.35183673055</v>
      </c>
      <c r="CG88" s="442">
        <f t="shared" si="260"/>
        <v>0</v>
      </c>
      <c r="CH88" s="443"/>
      <c r="CI88" s="442"/>
      <c r="CJ88" s="442"/>
      <c r="CK88" s="442">
        <f t="shared" ref="CK88:CQ88" si="261">CK48-CK47</f>
        <v>0</v>
      </c>
      <c r="CL88" s="442">
        <f t="shared" si="261"/>
        <v>0</v>
      </c>
      <c r="CM88" s="442">
        <f t="shared" si="261"/>
        <v>846373</v>
      </c>
      <c r="CN88" s="442">
        <f t="shared" si="261"/>
        <v>0</v>
      </c>
      <c r="CO88" s="442">
        <f t="shared" si="261"/>
        <v>0</v>
      </c>
      <c r="CP88" s="442">
        <f t="shared" si="261"/>
        <v>0</v>
      </c>
      <c r="CQ88" s="442">
        <f t="shared" si="261"/>
        <v>0</v>
      </c>
      <c r="CR88" s="443"/>
      <c r="CS88" s="442"/>
      <c r="CT88" s="442"/>
      <c r="CU88" s="442">
        <f t="shared" ref="CU88:DB88" si="262">CU48-CU47</f>
        <v>0</v>
      </c>
      <c r="CV88" s="442">
        <f t="shared" si="262"/>
        <v>0</v>
      </c>
      <c r="CW88" s="442">
        <f t="shared" si="262"/>
        <v>0</v>
      </c>
      <c r="CX88" s="442">
        <f t="shared" si="262"/>
        <v>0</v>
      </c>
      <c r="CY88" s="442">
        <f t="shared" si="262"/>
        <v>-9.9999999860301614E-2</v>
      </c>
      <c r="CZ88" s="442">
        <f t="shared" si="262"/>
        <v>0</v>
      </c>
      <c r="DA88" s="442">
        <f t="shared" si="262"/>
        <v>0</v>
      </c>
      <c r="DB88" s="442">
        <f t="shared" si="262"/>
        <v>0</v>
      </c>
      <c r="DC88" s="443"/>
      <c r="DN88" s="418"/>
      <c r="DO88" s="70">
        <f>SUM(CY88:DM88)</f>
        <v>-9.9999999860301614E-2</v>
      </c>
    </row>
    <row r="89" spans="1:119" s="409" customFormat="1" x14ac:dyDescent="0.3">
      <c r="A89" s="408" t="s">
        <v>112</v>
      </c>
      <c r="B89" s="412"/>
      <c r="C89" s="412"/>
      <c r="D89" s="412"/>
      <c r="E89" s="412"/>
      <c r="F89" s="412"/>
      <c r="G89" s="412"/>
      <c r="H89" s="412"/>
      <c r="I89" s="441"/>
      <c r="J89" s="412"/>
      <c r="K89" s="412"/>
      <c r="L89" s="412"/>
      <c r="M89" s="412"/>
      <c r="N89" s="412"/>
      <c r="O89" s="412"/>
      <c r="P89" s="412"/>
      <c r="Q89" s="412"/>
      <c r="R89" s="412"/>
      <c r="S89" s="412"/>
      <c r="T89" s="412"/>
      <c r="U89" s="412"/>
      <c r="V89" s="412"/>
      <c r="W89" s="412"/>
      <c r="X89" s="412"/>
      <c r="Y89" s="412"/>
      <c r="Z89" s="412"/>
      <c r="AA89" s="412"/>
      <c r="AB89" s="412"/>
      <c r="AC89" s="412"/>
      <c r="AD89" s="412"/>
      <c r="AE89" s="412"/>
      <c r="AF89" s="412"/>
      <c r="AG89" s="412"/>
      <c r="AH89" s="412"/>
      <c r="AI89" s="412"/>
      <c r="AJ89" s="412"/>
      <c r="AK89" s="412"/>
      <c r="AL89" s="412"/>
      <c r="AM89" s="441"/>
      <c r="AN89" s="412"/>
      <c r="AO89" s="412"/>
      <c r="AP89" s="412"/>
      <c r="AQ89" s="412"/>
      <c r="AR89" s="412"/>
      <c r="AS89" s="412"/>
      <c r="AT89" s="412"/>
      <c r="AU89" s="412"/>
      <c r="AV89" s="412"/>
      <c r="AW89" s="412"/>
      <c r="AX89" s="412"/>
      <c r="AY89" s="412"/>
      <c r="AZ89" s="412"/>
      <c r="BA89" s="412"/>
      <c r="BB89" s="412"/>
      <c r="BC89" s="412"/>
      <c r="BD89" s="412"/>
      <c r="BE89" s="412"/>
      <c r="BF89" s="412"/>
      <c r="BG89" s="412"/>
      <c r="BH89" s="412"/>
      <c r="BI89" s="412"/>
      <c r="BJ89" s="412"/>
      <c r="BK89" s="412"/>
      <c r="BL89" s="412"/>
      <c r="BM89" s="412"/>
      <c r="BN89" s="412"/>
      <c r="BO89" s="412"/>
      <c r="BP89" s="412"/>
      <c r="BQ89" s="412"/>
      <c r="BR89" s="412"/>
      <c r="BS89" s="412"/>
      <c r="BT89" s="441"/>
      <c r="BU89" s="412"/>
      <c r="BV89" s="412"/>
      <c r="BW89" s="412"/>
      <c r="BX89" s="412"/>
      <c r="BY89" s="412"/>
      <c r="BZ89" s="412"/>
      <c r="CA89" s="412"/>
      <c r="CB89" s="412"/>
      <c r="CC89" s="412"/>
      <c r="CD89" s="412"/>
      <c r="CE89" s="412"/>
      <c r="CF89" s="412"/>
      <c r="CG89" s="412"/>
      <c r="CH89" s="441"/>
      <c r="CI89" s="412"/>
      <c r="CJ89" s="412"/>
      <c r="CK89" s="412"/>
      <c r="CL89" s="412"/>
      <c r="CM89" s="412"/>
      <c r="CN89" s="412"/>
      <c r="CO89" s="412"/>
      <c r="CP89" s="412"/>
      <c r="CQ89" s="412"/>
      <c r="CR89" s="441"/>
      <c r="CS89" s="412"/>
      <c r="CT89" s="412"/>
      <c r="CU89" s="412"/>
      <c r="CV89" s="412"/>
      <c r="CW89" s="412"/>
      <c r="CX89" s="412"/>
      <c r="CY89" s="412"/>
      <c r="CZ89" s="412"/>
      <c r="DA89" s="412"/>
      <c r="DB89" s="412"/>
      <c r="DC89" s="441"/>
      <c r="DN89" s="412"/>
      <c r="DO89" s="75">
        <f>SUM(DO80:DO88)</f>
        <v>11627855.900000002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6D1E-B0C9-401B-83BF-A1DB9B303F7A}">
  <sheetPr>
    <tabColor theme="7" tint="0.59999389629810485"/>
  </sheetPr>
  <dimension ref="A1:AH26"/>
  <sheetViews>
    <sheetView workbookViewId="0"/>
  </sheetViews>
  <sheetFormatPr defaultColWidth="8.88671875" defaultRowHeight="11.4" x14ac:dyDescent="0.2"/>
  <cols>
    <col min="1" max="1" width="15.6640625" style="4" bestFit="1" customWidth="1"/>
    <col min="2" max="2" width="11.88671875" style="4" bestFit="1" customWidth="1"/>
    <col min="3" max="3" width="10.33203125" style="4" customWidth="1"/>
    <col min="4" max="5" width="12.21875" style="4" customWidth="1"/>
    <col min="6" max="6" width="9.6640625" style="4" bestFit="1" customWidth="1"/>
    <col min="7" max="7" width="15.5546875" style="4" customWidth="1"/>
    <col min="8" max="8" width="17.33203125" style="4" customWidth="1"/>
    <col min="9" max="9" width="8.88671875" style="4"/>
    <col min="10" max="10" width="9.6640625" style="4" bestFit="1" customWidth="1"/>
    <col min="11" max="11" width="15.88671875" style="4" customWidth="1"/>
    <col min="12" max="12" width="15.88671875" style="4" bestFit="1" customWidth="1"/>
    <col min="13" max="13" width="16.6640625" style="4" customWidth="1"/>
    <col min="14" max="14" width="8.88671875" style="4"/>
    <col min="15" max="15" width="9.6640625" style="4" customWidth="1"/>
    <col min="16" max="16" width="8.88671875" style="4"/>
    <col min="17" max="17" width="9.6640625" style="4" customWidth="1"/>
    <col min="18" max="22" width="10.21875" style="4" customWidth="1"/>
    <col min="23" max="23" width="8.88671875" style="4"/>
    <col min="24" max="24" width="10.88671875" style="4" customWidth="1"/>
    <col min="25" max="25" width="8.88671875" style="4"/>
    <col min="26" max="26" width="11" style="4" customWidth="1"/>
    <col min="27" max="27" width="13.88671875" style="4" customWidth="1"/>
    <col min="28" max="28" width="13.44140625" style="4" customWidth="1"/>
    <col min="29" max="29" width="13.21875" style="4" customWidth="1"/>
    <col min="30" max="30" width="26.77734375" style="4" customWidth="1"/>
    <col min="31" max="34" width="8.88671875" style="3"/>
    <col min="35" max="16384" width="8.88671875" style="4"/>
  </cols>
  <sheetData>
    <row r="1" spans="1:34" ht="18" thickBot="1" x14ac:dyDescent="0.35">
      <c r="A1" s="37">
        <v>2021</v>
      </c>
    </row>
    <row r="2" spans="1:34" s="16" customFormat="1" ht="48.6" thickBot="1" x14ac:dyDescent="0.35">
      <c r="A2" s="16" t="s">
        <v>39</v>
      </c>
      <c r="B2" s="17" t="s">
        <v>8</v>
      </c>
      <c r="C2" s="18" t="s">
        <v>22</v>
      </c>
      <c r="D2" s="18" t="s">
        <v>29</v>
      </c>
      <c r="E2" s="18" t="s">
        <v>90</v>
      </c>
      <c r="F2" s="18" t="s">
        <v>30</v>
      </c>
      <c r="G2" s="18" t="s">
        <v>21</v>
      </c>
      <c r="H2" s="18" t="s">
        <v>10</v>
      </c>
      <c r="I2" s="18" t="s">
        <v>40</v>
      </c>
      <c r="J2" s="19" t="s">
        <v>9</v>
      </c>
      <c r="K2" s="17" t="s">
        <v>14</v>
      </c>
      <c r="L2" s="18" t="s">
        <v>92</v>
      </c>
      <c r="M2" s="18" t="s">
        <v>11</v>
      </c>
      <c r="N2" s="19" t="s">
        <v>41</v>
      </c>
      <c r="O2" s="18" t="s">
        <v>70</v>
      </c>
      <c r="P2" s="18" t="s">
        <v>71</v>
      </c>
      <c r="Q2" s="18" t="s">
        <v>72</v>
      </c>
      <c r="R2" s="18" t="s">
        <v>73</v>
      </c>
      <c r="S2" s="18" t="s">
        <v>76</v>
      </c>
      <c r="T2" s="18" t="s">
        <v>78</v>
      </c>
      <c r="U2" s="18" t="s">
        <v>77</v>
      </c>
      <c r="V2" s="18" t="s">
        <v>79</v>
      </c>
      <c r="W2" s="18" t="s">
        <v>74</v>
      </c>
      <c r="X2" s="19" t="s">
        <v>95</v>
      </c>
      <c r="Y2" s="21" t="s">
        <v>37</v>
      </c>
      <c r="Z2" s="22" t="s">
        <v>25</v>
      </c>
      <c r="AA2" s="22" t="s">
        <v>34</v>
      </c>
      <c r="AB2" s="22" t="s">
        <v>91</v>
      </c>
      <c r="AC2" s="22" t="s">
        <v>35</v>
      </c>
      <c r="AD2" s="23" t="s">
        <v>36</v>
      </c>
      <c r="AE2" s="24"/>
      <c r="AF2" s="24"/>
      <c r="AG2" s="24"/>
      <c r="AH2" s="24"/>
    </row>
    <row r="3" spans="1:34" x14ac:dyDescent="0.2">
      <c r="A3" s="25" t="s">
        <v>0</v>
      </c>
      <c r="B3" s="7">
        <f>SUM('revised rainfall'!F1517,'revised rainfall'!F1523,'revised rainfall'!F1529,'revised rainfall'!F1535,'revised rainfall'!F1541,'revised rainfall'!F1547,'revised rainfall'!F1553,'revised rainfall'!F1559,'revised rainfall'!F1565,'revised rainfall'!F1571,'revised rainfall'!F1577,'revised rainfall'!F1583)</f>
        <v>680</v>
      </c>
      <c r="C3" s="8">
        <f>'Basin Data WS1'!B3</f>
        <v>66559</v>
      </c>
      <c r="D3" s="8">
        <f>B3*100*C3*10/1000000</f>
        <v>45260.12</v>
      </c>
      <c r="E3" s="8">
        <f>SUM('revised rainfall'!H1517,'revised rainfall'!H1523,'revised rainfall'!H1529,'revised rainfall'!H1535,'revised rainfall'!H1541,'revised rainfall'!H1547,'revised rainfall'!H1553,'revised rainfall'!H1559,'revised rainfall'!H1565,'revised rainfall'!H1571,'revised rainfall'!H1577,'revised rainfall'!H1583)</f>
        <v>359</v>
      </c>
      <c r="F3" s="8">
        <f>C3*100*E3*10/1000000</f>
        <v>23894.681</v>
      </c>
      <c r="G3" s="46">
        <v>-156</v>
      </c>
      <c r="H3" s="8">
        <f>D3*'Basin Data WS1'!$I$10</f>
        <v>2668.32</v>
      </c>
      <c r="I3" s="8">
        <f>H3*0.2</f>
        <v>533.6640000000001</v>
      </c>
      <c r="J3" s="9">
        <f>D3-F3+G3-H3-I3</f>
        <v>18007.455000000002</v>
      </c>
      <c r="K3" s="26">
        <v>22</v>
      </c>
      <c r="L3" s="27">
        <v>181</v>
      </c>
      <c r="M3" s="27">
        <f>H3*'Basin Data WS1'!I15</f>
        <v>497.76000000000005</v>
      </c>
      <c r="N3" s="28">
        <f>SUM(L3+M3+J3)</f>
        <v>18686.215</v>
      </c>
      <c r="O3" s="26">
        <f>'WRA 2021-2024'!C4</f>
        <v>2.8585007999999998</v>
      </c>
      <c r="P3" s="27">
        <f>'WRA 2021-2024'!D4</f>
        <v>24.864548400000004</v>
      </c>
      <c r="Q3" s="27">
        <f>'WRA 2021-2024'!C3</f>
        <v>9.6399648000000013</v>
      </c>
      <c r="R3" s="27">
        <f>'WRA 2021-2024'!D3</f>
        <v>19.008521999999999</v>
      </c>
      <c r="S3" s="27">
        <f>'WRA 2021-2024'!C5+'WRA 2021-2024'!C6+'WRA 2021-2024'!C7</f>
        <v>67.296869999999998</v>
      </c>
      <c r="T3" s="27">
        <f>'WRA 2021-2024'!D5+'WRA 2021-2024'!D6+'WRA 2021-2024'!D7</f>
        <v>6.1697015999999998</v>
      </c>
      <c r="U3" s="27">
        <f>'WRA 2021-2024'!C8</f>
        <v>13.2410484</v>
      </c>
      <c r="V3" s="27">
        <f>'WRA 2021-2024'!D8</f>
        <v>7.8946199999999997</v>
      </c>
      <c r="W3" s="27"/>
      <c r="X3" s="28">
        <f>SUM(O3+Q3+S3+U3-W3)</f>
        <v>93.036383999999998</v>
      </c>
      <c r="Y3" s="3">
        <f>N3-X3</f>
        <v>18593.178616000001</v>
      </c>
      <c r="Z3" s="3">
        <f>'Basin Data WS1'!B28</f>
        <v>104</v>
      </c>
      <c r="AA3" s="3">
        <f>'Basin Data WS1'!B29</f>
        <v>156</v>
      </c>
      <c r="AB3" s="3">
        <v>0</v>
      </c>
      <c r="AC3" s="3">
        <f>'Basin Data WS1'!B30</f>
        <v>2210</v>
      </c>
      <c r="AD3" s="30"/>
    </row>
    <row r="4" spans="1:34" x14ac:dyDescent="0.2">
      <c r="A4" s="31" t="s">
        <v>1</v>
      </c>
      <c r="B4" s="10">
        <f>SUM('revised rainfall'!F1515,'revised rainfall'!F1521,'revised rainfall'!F1527,'revised rainfall'!F1533,'revised rainfall'!F1539,'revised rainfall'!F1545,'revised rainfall'!F1551,'revised rainfall'!F1557,'revised rainfall'!F1563,'revised rainfall'!F1569,'revised rainfall'!F1575,'revised rainfall'!F1581)</f>
        <v>292</v>
      </c>
      <c r="C4" s="11">
        <f>'Basin Data WS1'!C3</f>
        <v>210000</v>
      </c>
      <c r="D4" s="11">
        <f t="shared" ref="D4:D8" si="0">B4*100*C4*10/1000000</f>
        <v>61320</v>
      </c>
      <c r="E4" s="11">
        <f>SUM('revised rainfall'!H1515,'revised rainfall'!H1521,'revised rainfall'!H1527,'revised rainfall'!H1533,'revised rainfall'!H1539,'revised rainfall'!H1545,'revised rainfall'!H1551,'revised rainfall'!H1557,'revised rainfall'!H1563,'revised rainfall'!H1569,'revised rainfall'!H1575,'revised rainfall'!H1581)</f>
        <v>157</v>
      </c>
      <c r="F4" s="11">
        <f t="shared" ref="F4:F8" si="1">C4*100*E4*10/1000000</f>
        <v>32970</v>
      </c>
      <c r="G4" s="47">
        <v>-168</v>
      </c>
      <c r="H4" s="11">
        <f>D4*'Basin Data WS1'!$J$10</f>
        <v>2490.4526315789471</v>
      </c>
      <c r="I4" s="11">
        <f t="shared" ref="I4:I7" si="2">H4*0.2</f>
        <v>498.09052631578948</v>
      </c>
      <c r="J4" s="12">
        <f t="shared" ref="J4:J8" si="3">D4-F4+G4-H4-I4</f>
        <v>25193.456842105261</v>
      </c>
      <c r="K4" s="29">
        <v>0</v>
      </c>
      <c r="L4" s="3">
        <v>0</v>
      </c>
      <c r="M4" s="3">
        <f>H4*'Basin Data WS1'!J15</f>
        <v>345.02105263157893</v>
      </c>
      <c r="N4" s="30">
        <f t="shared" ref="N4:N7" si="4">SUM(L4+M4+J4)</f>
        <v>25538.47789473684</v>
      </c>
      <c r="O4" s="29">
        <f>'WRA 2021-2024'!M4</f>
        <v>11.1465864</v>
      </c>
      <c r="P4" s="3">
        <f>'WRA 2021-2024'!N4</f>
        <v>1.8552312</v>
      </c>
      <c r="Q4" s="3">
        <f>'WRA 2021-2024'!M3</f>
        <v>5.881392</v>
      </c>
      <c r="R4" s="3">
        <f>'WRA 2021-2024'!N3</f>
        <v>0.455148</v>
      </c>
      <c r="S4" s="3">
        <f>'WRA 2021-2024'!M5+'WRA 2021-2024'!M6+'WRA 2021-2024'!M7</f>
        <v>30.7419984</v>
      </c>
      <c r="T4" s="3">
        <f>'WRA 2021-2024'!N5+'WRA 2021-2024'!N6+'WRA 2021-2024'!N7</f>
        <v>7.2756359999999995</v>
      </c>
      <c r="U4" s="3">
        <f>'WRA 2021-2024'!M8</f>
        <v>1.1078243999999999</v>
      </c>
      <c r="V4" s="3">
        <f>'WRA 2021-2024'!N8</f>
        <v>0.17748</v>
      </c>
      <c r="W4" s="3"/>
      <c r="X4" s="30">
        <f t="shared" ref="X4:X8" si="5">SUM(O4+Q4+S4+U4-W4)</f>
        <v>48.8778012</v>
      </c>
      <c r="Y4" s="3">
        <f t="shared" ref="Y4:Y8" si="6">N4-X4</f>
        <v>25489.600093536839</v>
      </c>
      <c r="Z4" s="3">
        <v>34</v>
      </c>
      <c r="AA4" s="3">
        <f>Y4-Z4</f>
        <v>25455.600093536839</v>
      </c>
      <c r="AB4" s="3">
        <v>0</v>
      </c>
      <c r="AC4" s="3">
        <v>0</v>
      </c>
      <c r="AD4" s="30"/>
    </row>
    <row r="5" spans="1:34" x14ac:dyDescent="0.2">
      <c r="A5" s="31" t="s">
        <v>2</v>
      </c>
      <c r="B5" s="10">
        <f>SUM('revised rainfall'!F1518,'revised rainfall'!F1524,'revised rainfall'!F1530,'revised rainfall'!F1536,'revised rainfall'!F1542,'revised rainfall'!F1548,'revised rainfall'!F1554,'revised rainfall'!F1560,'revised rainfall'!F1566,'revised rainfall'!F1572,'revised rainfall'!F1578,'revised rainfall'!F1584)</f>
        <v>1629</v>
      </c>
      <c r="C5" s="11">
        <f>'Basin Data WS1'!D3</f>
        <v>22507</v>
      </c>
      <c r="D5" s="11">
        <f t="shared" si="0"/>
        <v>36663.902999999998</v>
      </c>
      <c r="E5" s="11">
        <f>SUM('revised rainfall'!H1518,'revised rainfall'!H1524,'revised rainfall'!H1530,'revised rainfall'!H1536,'revised rainfall'!H1542,'revised rainfall'!H1548,'revised rainfall'!H1554,'revised rainfall'!H1560,'revised rainfall'!H1566,'revised rainfall'!H1572,'revised rainfall'!H1578,'revised rainfall'!H1584)</f>
        <v>945</v>
      </c>
      <c r="F5" s="11">
        <f t="shared" si="1"/>
        <v>21269.115000000002</v>
      </c>
      <c r="G5" s="47">
        <v>-792</v>
      </c>
      <c r="H5" s="11">
        <f>D5*'Basin Data WS1'!$K$10</f>
        <v>1599.3046875</v>
      </c>
      <c r="I5" s="11">
        <f t="shared" si="2"/>
        <v>319.86093750000003</v>
      </c>
      <c r="J5" s="12">
        <f t="shared" si="3"/>
        <v>12683.622374999997</v>
      </c>
      <c r="K5" s="29">
        <v>32</v>
      </c>
      <c r="L5" s="3">
        <v>0</v>
      </c>
      <c r="M5" s="3">
        <f>H5*'Basin Data WS1'!K15</f>
        <v>229.07812500000003</v>
      </c>
      <c r="N5" s="30">
        <f t="shared" si="4"/>
        <v>12912.700499999997</v>
      </c>
      <c r="O5" s="29">
        <f>'WRA 2021-2024'!G4</f>
        <v>1.8635183999999998</v>
      </c>
      <c r="P5" s="3">
        <f>'WRA 2021-2024'!H4</f>
        <v>5.201568</v>
      </c>
      <c r="Q5" s="3">
        <f>'WRA 2021-2024'!G3</f>
        <v>11.7111204</v>
      </c>
      <c r="R5" s="3">
        <f>'WRA 2021-2024'!H3</f>
        <v>0.31409999999999999</v>
      </c>
      <c r="S5" s="3">
        <f>'WRA 2021-2024'!G5+'WRA 2021-2024'!G6+'WRA 2021-2024'!G7</f>
        <v>3.782394</v>
      </c>
      <c r="T5" s="3">
        <f>'WRA 2021-2024'!H5+'WRA 2021-2024'!H6+'WRA 2021-2024'!H7</f>
        <v>0.157356</v>
      </c>
      <c r="U5" s="3">
        <f>'WRA 2021-2024'!G8</f>
        <v>18.099720000000001</v>
      </c>
      <c r="V5" s="3">
        <f>'WRA 2021-2024'!H8</f>
        <v>5.9400000000000001E-2</v>
      </c>
      <c r="W5" s="3"/>
      <c r="X5" s="30">
        <f t="shared" si="5"/>
        <v>35.456752800000004</v>
      </c>
      <c r="Y5" s="3">
        <f t="shared" si="6"/>
        <v>12877.243747199997</v>
      </c>
      <c r="Z5" s="3">
        <f>Y5-AA5</f>
        <v>12493.243747199997</v>
      </c>
      <c r="AA5" s="3">
        <f>'Basin Data WS1'!D29</f>
        <v>384</v>
      </c>
      <c r="AB5" s="3">
        <v>0</v>
      </c>
      <c r="AC5" s="3">
        <v>0</v>
      </c>
      <c r="AD5" s="30"/>
    </row>
    <row r="6" spans="1:34" x14ac:dyDescent="0.2">
      <c r="A6" s="31" t="s">
        <v>3</v>
      </c>
      <c r="B6" s="10">
        <f>SUM('revised rainfall'!F1519,'revised rainfall'!F1525,'revised rainfall'!F1531,'revised rainfall'!F1537,'revised rainfall'!F1543,'revised rainfall'!F1549,'revised rainfall'!F1555,'revised rainfall'!F1561,'revised rainfall'!F1567,'revised rainfall'!F1573,'revised rainfall'!F1579,'revised rainfall'!F1585)</f>
        <v>1444</v>
      </c>
      <c r="C6" s="11">
        <f>'Basin Data WS1'!E3</f>
        <v>26906</v>
      </c>
      <c r="D6" s="11">
        <f t="shared" si="0"/>
        <v>38852.264000000003</v>
      </c>
      <c r="E6" s="11">
        <f>SUM('revised rainfall'!H1519,'revised rainfall'!H1525,'revised rainfall'!H1531,'revised rainfall'!H1537,'revised rainfall'!H1543,'revised rainfall'!H1549,'revised rainfall'!H1555,'revised rainfall'!H1561,'revised rainfall'!H1567,'revised rainfall'!H1573,'revised rainfall'!H1579,'revised rainfall'!H1585)</f>
        <v>1007</v>
      </c>
      <c r="F6" s="11">
        <f t="shared" si="1"/>
        <v>27094.342000000001</v>
      </c>
      <c r="G6" s="47">
        <v>-316</v>
      </c>
      <c r="H6" s="11">
        <f>D6*'Basin Data WS1'!$L$10</f>
        <v>2298.7689969604862</v>
      </c>
      <c r="I6" s="11">
        <f t="shared" si="2"/>
        <v>459.75379939209728</v>
      </c>
      <c r="J6" s="12">
        <f t="shared" si="3"/>
        <v>8683.3992036474174</v>
      </c>
      <c r="K6" s="29">
        <v>1</v>
      </c>
      <c r="L6" s="3"/>
      <c r="M6" s="3">
        <f>H6*'Basin Data WS1'!L15</f>
        <v>320.40121580547111</v>
      </c>
      <c r="N6" s="30">
        <f t="shared" si="4"/>
        <v>9003.8004194528876</v>
      </c>
      <c r="O6" s="29">
        <f>'WRA 2021-2024'!I4</f>
        <v>2.1438899999999999</v>
      </c>
      <c r="P6" s="3">
        <f>'WRA 2021-2024'!J4</f>
        <v>1.5488207999999999</v>
      </c>
      <c r="Q6" s="3">
        <f>'WRA 2021-2024'!I3</f>
        <v>34.928604</v>
      </c>
      <c r="R6" s="3">
        <f>'WRA 2021-2024'!J3</f>
        <v>4.5752399999999999E-2</v>
      </c>
      <c r="S6" s="3">
        <f>'WRA 2021-2024'!I6+'WRA 2021-2024'!I5+'WRA 2021-2024'!I7</f>
        <v>3.2785595999999999</v>
      </c>
      <c r="T6" s="3">
        <f>'WRA 2021-2024'!J6+'WRA 2021-2024'!J5+'WRA 2021-2024'!J7</f>
        <v>0.21063600000000002</v>
      </c>
      <c r="U6" s="3">
        <f>'WRA 2021-2024'!I8</f>
        <v>7.3758131999999996</v>
      </c>
      <c r="V6" s="3">
        <f>'WRA 2021-2024'!J8</f>
        <v>9.8280000000000006E-2</v>
      </c>
      <c r="W6" s="3"/>
      <c r="X6" s="30">
        <f t="shared" si="5"/>
        <v>47.726866799999996</v>
      </c>
      <c r="Y6" s="3">
        <f t="shared" si="6"/>
        <v>8956.0735526528879</v>
      </c>
      <c r="Z6" s="3">
        <f>Y6-AA6</f>
        <v>2527.0735526528879</v>
      </c>
      <c r="AA6" s="3">
        <f>'Basin Data WS1'!E31</f>
        <v>6429</v>
      </c>
      <c r="AB6" s="3">
        <v>0</v>
      </c>
      <c r="AC6" s="3">
        <v>0</v>
      </c>
      <c r="AD6" s="30"/>
    </row>
    <row r="7" spans="1:34" x14ac:dyDescent="0.2">
      <c r="A7" s="25" t="s">
        <v>5</v>
      </c>
      <c r="B7" s="10">
        <f>SUM('revised rainfall'!F1514,'revised rainfall'!F1520,'revised rainfall'!F1526,'revised rainfall'!F1532,'revised rainfall'!F1538,'revised rainfall'!F1544,'revised rainfall'!F1550,'revised rainfall'!F1556,'revised rainfall'!F1562,'revised rainfall'!F1568,'revised rainfall'!F1574,'revised rainfall'!F1580)</f>
        <v>445</v>
      </c>
      <c r="C7" s="11">
        <f>'Basin Data WS1'!G3</f>
        <v>131423</v>
      </c>
      <c r="D7" s="11">
        <f t="shared" si="0"/>
        <v>58483.235000000001</v>
      </c>
      <c r="E7" s="11">
        <f>SUM('revised rainfall'!H1514,'revised rainfall'!H1520,'revised rainfall'!H1526,'revised rainfall'!H1532,'revised rainfall'!H1538,'revised rainfall'!H1544,'revised rainfall'!H1550,'revised rainfall'!H1556,'revised rainfall'!H1562,'revised rainfall'!H1568,'revised rainfall'!H1574,'revised rainfall'!H1580)</f>
        <v>373</v>
      </c>
      <c r="F7" s="11">
        <f t="shared" si="1"/>
        <v>49020.779000000002</v>
      </c>
      <c r="G7" s="47">
        <v>-251</v>
      </c>
      <c r="H7" s="11">
        <f>D7*'Basin Data WS1'!$M$10</f>
        <v>3083.9725318298115</v>
      </c>
      <c r="I7" s="11">
        <f t="shared" si="2"/>
        <v>616.79450636596232</v>
      </c>
      <c r="J7" s="12">
        <f t="shared" si="3"/>
        <v>5510.6889618042242</v>
      </c>
      <c r="K7" s="29">
        <v>1659</v>
      </c>
      <c r="L7" s="3">
        <v>0</v>
      </c>
      <c r="M7" s="3">
        <f>H7*'Basin Data WS1'!M15</f>
        <v>477.15850961331984</v>
      </c>
      <c r="N7" s="30">
        <f t="shared" si="4"/>
        <v>5987.8474714175436</v>
      </c>
      <c r="O7" s="29">
        <f>'WRA 2021-2024'!K4</f>
        <v>8.5153535999999992</v>
      </c>
      <c r="P7" s="3">
        <f>'WRA 2021-2024'!L4</f>
        <v>7.1315244</v>
      </c>
      <c r="Q7" s="3">
        <f>'WRA 2021-2024'!K3</f>
        <v>5.2134912</v>
      </c>
      <c r="R7" s="3">
        <f>'WRA 2021-2024'!L3</f>
        <v>22.994373600000003</v>
      </c>
      <c r="S7" s="3">
        <f>'WRA 2021-2024'!K5+'WRA 2021-2024'!K6+'WRA 2021-2024'!K7</f>
        <v>58.157467199999992</v>
      </c>
      <c r="T7" s="3">
        <f>'WRA 2021-2024'!L5+'WRA 2021-2024'!L6+'WRA 2021-2024'!L7</f>
        <v>63.885715200000007</v>
      </c>
      <c r="U7" s="3">
        <f>'WRA 2021-2024'!K8</f>
        <v>6.2696519999999998</v>
      </c>
      <c r="V7" s="3">
        <f>'WRA 2021-2024'!L8</f>
        <v>0.99141120000000005</v>
      </c>
      <c r="W7" s="3"/>
      <c r="X7" s="30">
        <f t="shared" si="5"/>
        <v>78.155963999999983</v>
      </c>
      <c r="Y7" s="3">
        <f t="shared" si="6"/>
        <v>5909.691507417544</v>
      </c>
      <c r="Z7" s="3">
        <f>Y7-AA7</f>
        <v>5479.691507417544</v>
      </c>
      <c r="AA7" s="3">
        <f>'Basin Data WS1'!G29</f>
        <v>430</v>
      </c>
      <c r="AB7" s="3">
        <f>'Basin Data WS1'!G36</f>
        <v>15469</v>
      </c>
      <c r="AC7" s="3">
        <v>0</v>
      </c>
      <c r="AD7" s="30"/>
    </row>
    <row r="8" spans="1:34" ht="12" thickBot="1" x14ac:dyDescent="0.25">
      <c r="A8" s="25" t="s">
        <v>4</v>
      </c>
      <c r="B8" s="13">
        <f>SUM('revised rainfall'!F1516,'revised rainfall'!F1522,'revised rainfall'!F1528,'revised rainfall'!F1534,'revised rainfall'!F1540,'revised rainfall'!F1546,'revised rainfall'!F1552,'revised rainfall'!F1558,'revised rainfall'!F1564,'revised rainfall'!F1570,'revised rainfall'!F1576,'revised rainfall'!F1582)</f>
        <v>578</v>
      </c>
      <c r="C8" s="14">
        <f>'Basin Data WS1'!F3</f>
        <v>126208</v>
      </c>
      <c r="D8" s="14">
        <f t="shared" si="0"/>
        <v>72948.224000000002</v>
      </c>
      <c r="E8" s="14">
        <f>SUM('revised rainfall'!H1516,'revised rainfall'!H1522,'revised rainfall'!H1528,'revised rainfall'!H1534,'revised rainfall'!H1540,'revised rainfall'!H1546,'revised rainfall'!H1552,'revised rainfall'!H1558,'revised rainfall'!H1564,'revised rainfall'!H1570,'revised rainfall'!H1576,'revised rainfall'!H1582)</f>
        <v>287</v>
      </c>
      <c r="F8" s="14">
        <f t="shared" si="1"/>
        <v>36221.696000000004</v>
      </c>
      <c r="G8" s="48">
        <v>-251</v>
      </c>
      <c r="H8" s="14">
        <f>D8*'Basin Data WS1'!$N$10</f>
        <v>3447.9292300434477</v>
      </c>
      <c r="I8" s="14">
        <f>H7*0.2</f>
        <v>616.79450636596232</v>
      </c>
      <c r="J8" s="15">
        <f t="shared" si="3"/>
        <v>32410.804263590591</v>
      </c>
      <c r="K8" s="32">
        <f>16+70+1560+123+20+16+585</f>
        <v>2390</v>
      </c>
      <c r="L8" s="5">
        <v>-181</v>
      </c>
      <c r="M8" s="5">
        <f>H8*'Basin Data WS1'!N15</f>
        <v>433.16787675419573</v>
      </c>
      <c r="N8" s="33">
        <f>SUM(L8+M8+J8)</f>
        <v>32662.972140344787</v>
      </c>
      <c r="O8" s="32">
        <f>'WRA 2021-2024'!E4</f>
        <v>158.24904480000001</v>
      </c>
      <c r="P8" s="5">
        <f>'WRA 2021-2024'!F4</f>
        <v>2.2938299999999998</v>
      </c>
      <c r="Q8" s="5">
        <f>'WRA 2021-2024'!E3</f>
        <v>49.201884</v>
      </c>
      <c r="R8" s="5">
        <f>'WRA 2021-2024'!F3</f>
        <v>7.1999999999999998E-3</v>
      </c>
      <c r="S8" s="5">
        <f>'WRA 2021-2024'!E5+'WRA 2021-2024'!E6+'WRA 2021-2024'!E7</f>
        <v>134.2685448</v>
      </c>
      <c r="T8" s="5">
        <f>'WRA 2021-2024'!F5+'WRA 2021-2024'!F6+'WRA 2021-2024'!F7</f>
        <v>0.50362200000000001</v>
      </c>
      <c r="U8" s="5">
        <f>'WRA 2021-2024'!E8</f>
        <v>2.6370792000000001</v>
      </c>
      <c r="V8" s="5">
        <f>'WRA 2021-2024'!F8</f>
        <v>2.07E-2</v>
      </c>
      <c r="W8" s="5"/>
      <c r="X8" s="33">
        <f t="shared" si="5"/>
        <v>344.35655280000003</v>
      </c>
      <c r="Y8" s="5">
        <f t="shared" si="6"/>
        <v>32318.615587544788</v>
      </c>
      <c r="Z8" s="5"/>
      <c r="AA8" s="5"/>
      <c r="AB8" s="5"/>
      <c r="AC8" s="5"/>
      <c r="AD8" s="33"/>
    </row>
    <row r="10" spans="1:34" ht="18" thickBot="1" x14ac:dyDescent="0.35">
      <c r="A10" s="37">
        <v>2022</v>
      </c>
    </row>
    <row r="11" spans="1:34" ht="48.6" thickBot="1" x14ac:dyDescent="0.25">
      <c r="A11" s="16" t="s">
        <v>39</v>
      </c>
      <c r="B11" s="17" t="s">
        <v>8</v>
      </c>
      <c r="C11" s="18" t="s">
        <v>22</v>
      </c>
      <c r="D11" s="18" t="s">
        <v>29</v>
      </c>
      <c r="E11" s="18" t="s">
        <v>90</v>
      </c>
      <c r="F11" s="18" t="s">
        <v>30</v>
      </c>
      <c r="G11" s="18" t="s">
        <v>21</v>
      </c>
      <c r="H11" s="18" t="s">
        <v>10</v>
      </c>
      <c r="I11" s="18" t="s">
        <v>40</v>
      </c>
      <c r="J11" s="19" t="s">
        <v>9</v>
      </c>
      <c r="K11" s="17" t="s">
        <v>14</v>
      </c>
      <c r="L11" s="18" t="s">
        <v>92</v>
      </c>
      <c r="M11" s="18" t="s">
        <v>11</v>
      </c>
      <c r="N11" s="19" t="s">
        <v>41</v>
      </c>
      <c r="O11" s="18" t="s">
        <v>70</v>
      </c>
      <c r="P11" s="18" t="s">
        <v>71</v>
      </c>
      <c r="Q11" s="18" t="s">
        <v>72</v>
      </c>
      <c r="R11" s="18" t="s">
        <v>73</v>
      </c>
      <c r="S11" s="18" t="s">
        <v>76</v>
      </c>
      <c r="T11" s="18" t="s">
        <v>78</v>
      </c>
      <c r="U11" s="18" t="s">
        <v>77</v>
      </c>
      <c r="V11" s="18" t="s">
        <v>79</v>
      </c>
      <c r="W11" s="18" t="s">
        <v>74</v>
      </c>
      <c r="X11" s="20" t="s">
        <v>75</v>
      </c>
      <c r="Y11" s="21" t="s">
        <v>37</v>
      </c>
      <c r="Z11" s="22" t="s">
        <v>25</v>
      </c>
      <c r="AA11" s="22" t="s">
        <v>34</v>
      </c>
      <c r="AB11" s="22" t="s">
        <v>91</v>
      </c>
      <c r="AC11" s="22" t="s">
        <v>35</v>
      </c>
      <c r="AD11" s="23" t="s">
        <v>36</v>
      </c>
    </row>
    <row r="12" spans="1:34" x14ac:dyDescent="0.2">
      <c r="A12" s="25" t="s">
        <v>0</v>
      </c>
      <c r="B12" s="7">
        <f>SUM('revised rainfall'!F1589,'revised rainfall'!F1595,'revised rainfall'!F1601,'revised rainfall'!F1607,'revised rainfall'!F1613,'revised rainfall'!F1619,'revised rainfall'!F1625,'revised rainfall'!F1631,'revised rainfall'!F1637,'revised rainfall'!F1643,'revised rainfall'!F1649,'revised rainfall'!F1655)</f>
        <v>587</v>
      </c>
      <c r="C12" s="8">
        <f>C3</f>
        <v>66559</v>
      </c>
      <c r="D12" s="8">
        <f>B12*100*C12*10/1000000</f>
        <v>39070.133000000002</v>
      </c>
      <c r="E12" s="8">
        <f>SUM('revised rainfall'!H1589,'revised rainfall'!H1595,'revised rainfall'!H1601,'revised rainfall'!H1607,'revised rainfall'!H1613,'revised rainfall'!H1619,'revised rainfall'!H1625,'revised rainfall'!H1631,'revised rainfall'!H1637,'revised rainfall'!H1643,'revised rainfall'!H1649,'revised rainfall'!H1655)</f>
        <v>318</v>
      </c>
      <c r="F12" s="8">
        <f>C12*100*E12*10/1000000</f>
        <v>21165.761999999999</v>
      </c>
      <c r="G12" s="8">
        <v>-156</v>
      </c>
      <c r="H12" s="8">
        <f>D12*'Basin Data WS1'!$I$10</f>
        <v>2303.3880000000004</v>
      </c>
      <c r="I12" s="8">
        <f>H12*0.2</f>
        <v>460.6776000000001</v>
      </c>
      <c r="J12" s="9">
        <f>D12-F12+G12-H12-I12</f>
        <v>14984.305400000001</v>
      </c>
      <c r="K12" s="26">
        <v>22</v>
      </c>
      <c r="L12" s="27">
        <v>181</v>
      </c>
      <c r="M12" s="27">
        <f>'Basin Data WS1'!B24</f>
        <v>971</v>
      </c>
      <c r="N12" s="27">
        <f>SUM(L12+M12+J12)</f>
        <v>16136.305400000001</v>
      </c>
      <c r="O12" s="26">
        <f>'WRA 2021-2024'!C17</f>
        <v>2.8753127999999997</v>
      </c>
      <c r="P12" s="27">
        <f>'WRA 2021-2024'!D17</f>
        <v>27.731678400000003</v>
      </c>
      <c r="Q12" s="27">
        <f>'WRA 2021-2024'!C16</f>
        <v>9.6399648000000013</v>
      </c>
      <c r="R12" s="27">
        <f>'WRA 2021-2024'!D16</f>
        <v>19.216691999999998</v>
      </c>
      <c r="S12" s="27">
        <f>'WRA 2021-2024'!C18+'WRA 2021-2024'!C19+'WRA 2021-2024'!C20</f>
        <v>67.870908</v>
      </c>
      <c r="T12" s="27">
        <f>'WRA 2021-2024'!D18+'WRA 2021-2024'!D19+'WRA 2021-2024'!D20</f>
        <v>6.6323015999999999</v>
      </c>
      <c r="U12" s="27">
        <f>'WRA 2021-2024'!C21</f>
        <v>13.305783600000002</v>
      </c>
      <c r="V12" s="27">
        <f>'WRA 2021-2024'!D21</f>
        <v>8.5271399999999993</v>
      </c>
      <c r="W12" s="27"/>
      <c r="X12" s="28">
        <f>SUM(O12+Q12+S12+U12-W12)</f>
        <v>93.691969200000003</v>
      </c>
      <c r="Y12" s="3">
        <f>N12-X12</f>
        <v>16042.613430800002</v>
      </c>
      <c r="Z12" s="3">
        <f>'Basin Data WS1'!B37</f>
        <v>0</v>
      </c>
      <c r="AA12" s="3">
        <v>156</v>
      </c>
      <c r="AB12" s="3">
        <v>0</v>
      </c>
      <c r="AC12" s="3">
        <v>2210</v>
      </c>
      <c r="AD12" s="30"/>
    </row>
    <row r="13" spans="1:34" x14ac:dyDescent="0.2">
      <c r="A13" s="31" t="s">
        <v>1</v>
      </c>
      <c r="B13" s="10">
        <f>SUM('revised rainfall'!F1587,'revised rainfall'!F1593,'revised rainfall'!F1599,'revised rainfall'!F1605,'revised rainfall'!F1611,'revised rainfall'!F1617,'revised rainfall'!F1623,'revised rainfall'!F1629,'revised rainfall'!F1635,'revised rainfall'!F1641,'revised rainfall'!F1647,'revised rainfall'!F1653)</f>
        <v>285</v>
      </c>
      <c r="C13" s="11">
        <f t="shared" ref="C13:C17" si="7">C4</f>
        <v>210000</v>
      </c>
      <c r="D13" s="11">
        <f t="shared" ref="D13:D17" si="8">B13*100*C13*10/1000000</f>
        <v>59850</v>
      </c>
      <c r="E13" s="11">
        <f>SUM('revised rainfall'!H1587,'revised rainfall'!H1593,'revised rainfall'!H1599,'revised rainfall'!H1605,'revised rainfall'!H1611,'revised rainfall'!H1617,'revised rainfall'!H1623,'revised rainfall'!H1629,'revised rainfall'!H1635,'revised rainfall'!H1641,'revised rainfall'!H1647,'revised rainfall'!H1653)</f>
        <v>124</v>
      </c>
      <c r="F13" s="11">
        <f t="shared" ref="F13:F17" si="9">C13*100*E13*10/1000000</f>
        <v>26040</v>
      </c>
      <c r="G13" s="11">
        <v>-168</v>
      </c>
      <c r="H13" s="11">
        <f>D13*'Basin Data WS1'!$J$10</f>
        <v>2430.75</v>
      </c>
      <c r="I13" s="11">
        <f t="shared" ref="I13:I16" si="10">H13*0.2</f>
        <v>486.15000000000003</v>
      </c>
      <c r="J13" s="12">
        <f t="shared" ref="J13:J17" si="11">D13-F13+G13-H13-I13</f>
        <v>30725.1</v>
      </c>
      <c r="K13" s="29">
        <v>0</v>
      </c>
      <c r="L13" s="3">
        <v>0</v>
      </c>
      <c r="M13" s="3">
        <f>'Basin Data WS1'!C24</f>
        <v>246</v>
      </c>
      <c r="N13" s="3">
        <f t="shared" ref="N13:N17" si="12">SUM(L13+M13+J13)</f>
        <v>30971.1</v>
      </c>
      <c r="O13" s="29">
        <f>'WRA 2021-2024'!M17</f>
        <v>11.4265404</v>
      </c>
      <c r="P13" s="3">
        <f>'WRA 2021-2024'!N17</f>
        <v>2.1786732</v>
      </c>
      <c r="Q13" s="3">
        <f>'WRA 2021-2024'!M16</f>
        <v>5.881392</v>
      </c>
      <c r="R13" s="3">
        <f>'WRA 2021-2024'!N16</f>
        <v>0.45874799999999999</v>
      </c>
      <c r="S13" s="3">
        <f>'WRA 2021-2024'!M18+'WRA 2021-2024'!M19+'WRA 2021-2024'!M20</f>
        <v>31.121668799999998</v>
      </c>
      <c r="T13" s="3">
        <f>'WRA 2021-2024'!N18+'WRA 2021-2024'!N19+'WRA 2021-2024'!N20</f>
        <v>7.5549059999999999</v>
      </c>
      <c r="U13" s="3">
        <f>'WRA 2021-2024'!M21</f>
        <v>1.1468124000000002</v>
      </c>
      <c r="V13" s="3">
        <f>'WRA 2021-2024'!N21</f>
        <v>0.17748</v>
      </c>
      <c r="W13" s="3"/>
      <c r="X13" s="30">
        <f t="shared" ref="X13:X17" si="13">SUM(O13+Q13+S13+U13-W13)</f>
        <v>49.576413599999995</v>
      </c>
      <c r="Y13" s="3">
        <f t="shared" ref="Y13:Y17" si="14">N13-X13</f>
        <v>30921.523586399999</v>
      </c>
      <c r="Z13" s="3">
        <v>34</v>
      </c>
      <c r="AA13" s="3">
        <f>Y13-Z13</f>
        <v>30887.523586399999</v>
      </c>
      <c r="AB13" s="3">
        <v>0</v>
      </c>
      <c r="AC13" s="3">
        <v>0</v>
      </c>
      <c r="AD13" s="30"/>
    </row>
    <row r="14" spans="1:34" x14ac:dyDescent="0.2">
      <c r="A14" s="31" t="s">
        <v>2</v>
      </c>
      <c r="B14" s="10">
        <f>SUM('revised rainfall'!F1590,'revised rainfall'!F1596,'revised rainfall'!F1602,'revised rainfall'!F1608,'revised rainfall'!F1614,'revised rainfall'!F1620,'revised rainfall'!F1626,'revised rainfall'!F1632,'revised rainfall'!F1638,'revised rainfall'!F1644,'revised rainfall'!F1650,'revised rainfall'!F1656)</f>
        <v>1773</v>
      </c>
      <c r="C14" s="11">
        <f t="shared" si="7"/>
        <v>22507</v>
      </c>
      <c r="D14" s="11">
        <f t="shared" si="8"/>
        <v>39904.911</v>
      </c>
      <c r="E14" s="11">
        <f>SUM('revised rainfall'!H1590,'revised rainfall'!H1596,'revised rainfall'!H1602,'revised rainfall'!H1608,'revised rainfall'!H1614,'revised rainfall'!H1620,'revised rainfall'!H1626,'revised rainfall'!H1632,'revised rainfall'!H1638,'revised rainfall'!H1644,'revised rainfall'!H1650,'revised rainfall'!H1656)</f>
        <v>842</v>
      </c>
      <c r="F14" s="11">
        <f t="shared" si="9"/>
        <v>18950.894</v>
      </c>
      <c r="G14" s="11">
        <v>-792</v>
      </c>
      <c r="H14" s="11">
        <f>D14*'Basin Data WS1'!$K$10</f>
        <v>1740.6796875</v>
      </c>
      <c r="I14" s="11">
        <f t="shared" si="10"/>
        <v>348.13593750000001</v>
      </c>
      <c r="J14" s="12">
        <f t="shared" si="11"/>
        <v>18073.201375000001</v>
      </c>
      <c r="K14" s="29">
        <v>32</v>
      </c>
      <c r="L14" s="3">
        <v>0</v>
      </c>
      <c r="M14" s="3">
        <f>'Basin Data WS1'!D24</f>
        <v>286</v>
      </c>
      <c r="N14" s="3">
        <f t="shared" si="12"/>
        <v>18359.201375000001</v>
      </c>
      <c r="O14" s="29">
        <f>'WRA 2021-2024'!G17</f>
        <v>2.7692783999999997</v>
      </c>
      <c r="P14" s="3">
        <f>'WRA 2021-2024'!H17</f>
        <v>5.5592280000000001</v>
      </c>
      <c r="Q14" s="3">
        <f>'WRA 2021-2024'!G16</f>
        <v>11.7111204</v>
      </c>
      <c r="R14" s="3">
        <f>'WRA 2021-2024'!H16</f>
        <v>0.31409999999999999</v>
      </c>
      <c r="S14" s="3">
        <f>'WRA 2021-2024'!G18+'WRA 2021-2024'!G19+'WRA 2021-2024'!G20</f>
        <v>3.782394</v>
      </c>
      <c r="T14" s="3">
        <f>'WRA 2021-2024'!H18+'WRA 2021-2024'!H19+'WRA 2021-2024'!H20</f>
        <v>0.169236</v>
      </c>
      <c r="U14" s="3">
        <f>'WRA 2021-2024'!G21</f>
        <v>44.394120000000001</v>
      </c>
      <c r="V14" s="3">
        <f>'WRA 2021-2024'!H21</f>
        <v>7.3800000000000004E-2</v>
      </c>
      <c r="W14" s="3"/>
      <c r="X14" s="30">
        <f t="shared" si="13"/>
        <v>62.656912800000001</v>
      </c>
      <c r="Y14" s="3">
        <f t="shared" si="14"/>
        <v>18296.5444622</v>
      </c>
      <c r="Z14" s="3">
        <f>Y14-AA14</f>
        <v>17912.5444622</v>
      </c>
      <c r="AA14" s="3">
        <v>384</v>
      </c>
      <c r="AB14" s="3">
        <v>0</v>
      </c>
      <c r="AC14" s="3">
        <v>0</v>
      </c>
      <c r="AD14" s="30"/>
    </row>
    <row r="15" spans="1:34" x14ac:dyDescent="0.2">
      <c r="A15" s="31" t="s">
        <v>3</v>
      </c>
      <c r="B15" s="10">
        <f>SUM('revised rainfall'!F1591,'revised rainfall'!F1597,'revised rainfall'!F1603,'revised rainfall'!F1609,'revised rainfall'!F1615,'revised rainfall'!F1621,'revised rainfall'!F1627,'revised rainfall'!F1633,'revised rainfall'!F1639,'revised rainfall'!F1645,'revised rainfall'!F1651,'revised rainfall'!F1657)</f>
        <v>1783</v>
      </c>
      <c r="C15" s="11">
        <f t="shared" si="7"/>
        <v>26906</v>
      </c>
      <c r="D15" s="11">
        <f t="shared" si="8"/>
        <v>47973.398000000001</v>
      </c>
      <c r="E15" s="11">
        <f>SUM('revised rainfall'!H1591,'revised rainfall'!H1597,'revised rainfall'!H1603,'revised rainfall'!H1609,'revised rainfall'!H1615,'revised rainfall'!H1621,'revised rainfall'!H1627,'revised rainfall'!H1633,'revised rainfall'!H1639,'revised rainfall'!H1645,'revised rainfall'!H1651,'revised rainfall'!H1657)</f>
        <v>898</v>
      </c>
      <c r="F15" s="11">
        <f t="shared" si="9"/>
        <v>24161.588</v>
      </c>
      <c r="G15" s="11">
        <v>-316</v>
      </c>
      <c r="H15" s="11">
        <f>D15*'Basin Data WS1'!$L$10</f>
        <v>2838.4384498480244</v>
      </c>
      <c r="I15" s="11">
        <f t="shared" si="10"/>
        <v>567.68768996960489</v>
      </c>
      <c r="J15" s="12">
        <f t="shared" si="11"/>
        <v>20089.683860182373</v>
      </c>
      <c r="K15" s="29">
        <v>1</v>
      </c>
      <c r="L15" s="3"/>
      <c r="M15" s="3">
        <f>'Basin Data WS1'!E24</f>
        <v>633</v>
      </c>
      <c r="N15" s="3">
        <f t="shared" si="12"/>
        <v>20722.683860182373</v>
      </c>
      <c r="O15" s="29">
        <f>'WRA 2021-2024'!I17</f>
        <v>2.1965759999999999</v>
      </c>
      <c r="P15" s="3">
        <f>'WRA 2021-2024'!J17</f>
        <v>1.7241407999999998</v>
      </c>
      <c r="Q15" s="3">
        <f>'WRA 2021-2024'!I16</f>
        <v>34.928604</v>
      </c>
      <c r="R15" s="3">
        <f>'WRA 2021-2024'!J16</f>
        <v>5.6552400000000003E-2</v>
      </c>
      <c r="S15" s="3">
        <f>'WRA 2021-2024'!I18+'WRA 2021-2024'!I19+'WRA 2021-2024'!I20</f>
        <v>4.6105596000000002</v>
      </c>
      <c r="T15" s="3">
        <f>'WRA 2021-2024'!J18+'WRA 2021-2024'!J19+'WRA 2021-2024'!J20</f>
        <v>0.217836</v>
      </c>
      <c r="U15" s="3">
        <f>'WRA 2021-2024'!I21</f>
        <v>8.2995731999999993</v>
      </c>
      <c r="V15" s="3">
        <f>'WRA 2021-2024'!J21</f>
        <v>9.8280000000000006E-2</v>
      </c>
      <c r="W15" s="3"/>
      <c r="X15" s="30">
        <f t="shared" si="13"/>
        <v>50.0353128</v>
      </c>
      <c r="Y15" s="3">
        <f t="shared" si="14"/>
        <v>20672.648547382374</v>
      </c>
      <c r="Z15" s="3">
        <f>Y15-AA15</f>
        <v>19862.648547382374</v>
      </c>
      <c r="AA15" s="3">
        <v>810</v>
      </c>
      <c r="AB15" s="3">
        <v>0</v>
      </c>
      <c r="AC15" s="3">
        <v>0</v>
      </c>
      <c r="AD15" s="30"/>
    </row>
    <row r="16" spans="1:34" x14ac:dyDescent="0.2">
      <c r="A16" s="25" t="s">
        <v>5</v>
      </c>
      <c r="B16" s="10">
        <f>SUM('revised rainfall'!F1586,'revised rainfall'!F1592,'revised rainfall'!F1598,'revised rainfall'!F1604,'revised rainfall'!F1610,'revised rainfall'!F1616,'revised rainfall'!F1622,'revised rainfall'!F1628,'revised rainfall'!F1634,'revised rainfall'!F1640,'revised rainfall'!F1646,'revised rainfall'!F1652)</f>
        <v>457</v>
      </c>
      <c r="C16" s="11">
        <f t="shared" si="7"/>
        <v>131423</v>
      </c>
      <c r="D16" s="11">
        <f t="shared" si="8"/>
        <v>60060.311000000002</v>
      </c>
      <c r="E16" s="11">
        <f>SUM('revised rainfall'!H1588,'revised rainfall'!H1594,'revised rainfall'!H1600,'revised rainfall'!H1606,'revised rainfall'!H1612,'revised rainfall'!H1618,'revised rainfall'!H1624,'revised rainfall'!H1630,'revised rainfall'!H1636,'revised rainfall'!H1642,'revised rainfall'!H1648,'revised rainfall'!H1654)</f>
        <v>295</v>
      </c>
      <c r="F16" s="11">
        <f t="shared" si="9"/>
        <v>38769.785000000003</v>
      </c>
      <c r="G16" s="11">
        <v>-251</v>
      </c>
      <c r="H16" s="11">
        <f>D16*'Basin Data WS1'!$M$10</f>
        <v>3167.1358360589302</v>
      </c>
      <c r="I16" s="11">
        <f t="shared" si="10"/>
        <v>633.42716721178613</v>
      </c>
      <c r="J16" s="12">
        <f t="shared" si="11"/>
        <v>17238.962996729282</v>
      </c>
      <c r="K16" s="29">
        <v>1659</v>
      </c>
      <c r="L16" s="3">
        <v>0</v>
      </c>
      <c r="M16" s="3">
        <f>'Basin Data WS1'!G24</f>
        <v>481</v>
      </c>
      <c r="N16" s="3">
        <f t="shared" si="12"/>
        <v>17719.962996729282</v>
      </c>
      <c r="O16" s="29">
        <f>'WRA 2021-2024'!K17</f>
        <v>8.8868304000000009</v>
      </c>
      <c r="P16" s="3">
        <f>'WRA 2021-2024'!L17</f>
        <v>7.6515444000000006</v>
      </c>
      <c r="Q16" s="3">
        <f>'WRA 2021-2024'!K16</f>
        <v>5.2296912000000004</v>
      </c>
      <c r="R16" s="3">
        <f>'WRA 2021-2024'!L16</f>
        <v>23.019573600000001</v>
      </c>
      <c r="S16" s="3">
        <f>'WRA 2021-2024'!K18+'WRA 2021-2024'!K19+'WRA 2021-2024'!K20</f>
        <v>60.862597199999996</v>
      </c>
      <c r="T16" s="3">
        <f>'WRA 2021-2024'!L18+'WRA 2021-2024'!L19+'WRA 2021-2024'!L20</f>
        <v>67.991623200000006</v>
      </c>
      <c r="U16" s="3">
        <f>'WRA 2021-2024'!K21</f>
        <v>1.8039599999999999E-2</v>
      </c>
      <c r="V16" s="3">
        <f>'WRA 2021-2024'!L21</f>
        <v>0.99321120000000007</v>
      </c>
      <c r="W16" s="3"/>
      <c r="X16" s="30">
        <f t="shared" si="13"/>
        <v>74.997158399999989</v>
      </c>
      <c r="Y16" s="3">
        <f t="shared" si="14"/>
        <v>17644.965838329281</v>
      </c>
      <c r="Z16" s="3">
        <f>Y16-AA16</f>
        <v>17214.965838329281</v>
      </c>
      <c r="AA16" s="3">
        <v>430</v>
      </c>
      <c r="AB16" s="3">
        <v>15469</v>
      </c>
      <c r="AC16" s="3">
        <v>0</v>
      </c>
      <c r="AD16" s="30"/>
    </row>
    <row r="17" spans="1:30" ht="12" thickBot="1" x14ac:dyDescent="0.25">
      <c r="A17" s="25" t="s">
        <v>4</v>
      </c>
      <c r="B17" s="13">
        <f>SUM('revised rainfall'!F1588,'revised rainfall'!F1594,'revised rainfall'!F1600,'revised rainfall'!F1606,'revised rainfall'!F1612,'revised rainfall'!F1618,'revised rainfall'!F1624,'revised rainfall'!F1630,'revised rainfall'!F1636,'revised rainfall'!F1642,'revised rainfall'!F1648,'revised rainfall'!F1654)</f>
        <v>473</v>
      </c>
      <c r="C17" s="14">
        <f t="shared" si="7"/>
        <v>126208</v>
      </c>
      <c r="D17" s="14">
        <f t="shared" si="8"/>
        <v>59696.383999999998</v>
      </c>
      <c r="E17" s="14">
        <f>SUM('revised rainfall'!H1586,'revised rainfall'!H1592,'revised rainfall'!H1598,'revised rainfall'!H1604,'revised rainfall'!H1610,'revised rainfall'!H1616,'revised rainfall'!H1622,'revised rainfall'!H1628,'revised rainfall'!H1634,'revised rainfall'!H1640,'revised rainfall'!H1646,'revised rainfall'!H1652)</f>
        <v>309</v>
      </c>
      <c r="F17" s="14">
        <f t="shared" si="9"/>
        <v>38998.271999999997</v>
      </c>
      <c r="G17" s="14">
        <v>-251</v>
      </c>
      <c r="H17" s="14">
        <f>D17*'Basin Data WS1'!$N$10</f>
        <v>2821.5753041705029</v>
      </c>
      <c r="I17" s="14">
        <f>H16*0.2</f>
        <v>633.42716721178613</v>
      </c>
      <c r="J17" s="15">
        <f t="shared" si="11"/>
        <v>16992.109528617711</v>
      </c>
      <c r="K17" s="32">
        <f>16+70+1560+123+20+16+585</f>
        <v>2390</v>
      </c>
      <c r="L17" s="5">
        <v>-181</v>
      </c>
      <c r="M17" s="5">
        <f>'Basin Data WS1'!F24</f>
        <v>1639</v>
      </c>
      <c r="N17" s="5">
        <f t="shared" si="12"/>
        <v>18450.109528617711</v>
      </c>
      <c r="O17" s="32">
        <f>'WRA 2021-2024'!E17</f>
        <v>158.459022</v>
      </c>
      <c r="P17" s="5">
        <f>'WRA 2021-2024'!F17</f>
        <v>2.7801900000000002</v>
      </c>
      <c r="Q17" s="5">
        <f>'WRA 2021-2024'!E16</f>
        <v>49.201884</v>
      </c>
      <c r="R17" s="5">
        <f>'WRA 2021-2024'!F16</f>
        <v>2.8799999999999999E-2</v>
      </c>
      <c r="S17" s="5">
        <f>'WRA 2021-2024'!E18+'WRA 2021-2024'!E19+'WRA 2021-2024'!E20</f>
        <v>136.87966799999998</v>
      </c>
      <c r="T17" s="5">
        <f>'WRA 2021-2024'!F18+'WRA 2021-2024'!F19+'WRA 2021-2024'!F20</f>
        <v>0.33704999999999996</v>
      </c>
      <c r="U17" s="5">
        <f>'WRA 2021-2024'!E21</f>
        <v>2.7990792</v>
      </c>
      <c r="V17" s="5">
        <f>'WRA 2021-2024'!F21</f>
        <v>2.7900000000000001E-2</v>
      </c>
      <c r="W17" s="5"/>
      <c r="X17" s="33">
        <f t="shared" si="13"/>
        <v>347.33965319999999</v>
      </c>
      <c r="Y17" s="5">
        <f t="shared" si="14"/>
        <v>18102.769875417711</v>
      </c>
      <c r="Z17" s="5"/>
      <c r="AA17" s="5"/>
      <c r="AB17" s="5"/>
      <c r="AC17" s="5"/>
      <c r="AD17" s="33"/>
    </row>
    <row r="19" spans="1:30" ht="16.2" thickBot="1" x14ac:dyDescent="0.35">
      <c r="A19" s="36">
        <v>2023</v>
      </c>
    </row>
    <row r="20" spans="1:30" ht="48.6" thickBot="1" x14ac:dyDescent="0.25">
      <c r="A20" s="16" t="s">
        <v>39</v>
      </c>
      <c r="B20" s="17" t="s">
        <v>8</v>
      </c>
      <c r="C20" s="18" t="s">
        <v>22</v>
      </c>
      <c r="D20" s="18" t="s">
        <v>29</v>
      </c>
      <c r="E20" s="18" t="s">
        <v>90</v>
      </c>
      <c r="F20" s="18" t="s">
        <v>30</v>
      </c>
      <c r="G20" s="18" t="s">
        <v>21</v>
      </c>
      <c r="H20" s="18" t="s">
        <v>10</v>
      </c>
      <c r="I20" s="18" t="s">
        <v>40</v>
      </c>
      <c r="J20" s="19" t="s">
        <v>9</v>
      </c>
      <c r="K20" s="17" t="s">
        <v>14</v>
      </c>
      <c r="L20" s="18" t="s">
        <v>92</v>
      </c>
      <c r="M20" s="18" t="s">
        <v>11</v>
      </c>
      <c r="N20" s="19" t="s">
        <v>41</v>
      </c>
      <c r="O20" s="35" t="s">
        <v>70</v>
      </c>
      <c r="P20" s="22" t="s">
        <v>71</v>
      </c>
      <c r="Q20" s="22" t="s">
        <v>72</v>
      </c>
      <c r="R20" s="22" t="s">
        <v>73</v>
      </c>
      <c r="S20" s="22" t="s">
        <v>76</v>
      </c>
      <c r="T20" s="22" t="s">
        <v>78</v>
      </c>
      <c r="U20" s="22" t="s">
        <v>77</v>
      </c>
      <c r="V20" s="22" t="s">
        <v>79</v>
      </c>
      <c r="W20" s="22" t="s">
        <v>74</v>
      </c>
      <c r="X20" s="38" t="s">
        <v>75</v>
      </c>
      <c r="Y20" s="21" t="s">
        <v>37</v>
      </c>
      <c r="Z20" s="22" t="s">
        <v>25</v>
      </c>
      <c r="AA20" s="22" t="s">
        <v>34</v>
      </c>
      <c r="AB20" s="22" t="s">
        <v>91</v>
      </c>
      <c r="AC20" s="22" t="s">
        <v>35</v>
      </c>
      <c r="AD20" s="23" t="s">
        <v>36</v>
      </c>
    </row>
    <row r="21" spans="1:30" x14ac:dyDescent="0.2">
      <c r="A21" s="25" t="s">
        <v>0</v>
      </c>
      <c r="B21" s="7">
        <f>SUM('revised rainfall'!F1661,'revised rainfall'!F1667,'revised rainfall'!F1673,'revised rainfall'!F1679,'revised rainfall'!F1685,'revised rainfall'!F1691,'revised rainfall'!F1697,'revised rainfall'!F1703,'revised rainfall'!F1709,'revised rainfall'!F1715,'revised rainfall'!F1721,'revised rainfall'!F1727)</f>
        <v>1019</v>
      </c>
      <c r="C21" s="8">
        <f>C12</f>
        <v>66559</v>
      </c>
      <c r="D21" s="8">
        <f>B21*100*C21*10/1000000</f>
        <v>67823.620999999999</v>
      </c>
      <c r="E21" s="8">
        <f>rainfall!D14</f>
        <v>234.2032967032967</v>
      </c>
      <c r="F21" s="8">
        <f>D21*'Basin Data WS1'!$I$6</f>
        <v>59342.008466666666</v>
      </c>
      <c r="G21" s="8">
        <v>-156</v>
      </c>
      <c r="H21" s="8">
        <f>D21*'Basin Data WS1'!$I$10</f>
        <v>3998.556</v>
      </c>
      <c r="I21" s="8">
        <f>H21*0.2</f>
        <v>799.71120000000008</v>
      </c>
      <c r="J21" s="9">
        <f>D21-F21+G21-H21-I21</f>
        <v>3527.3453333333323</v>
      </c>
      <c r="K21" s="26">
        <v>22</v>
      </c>
      <c r="L21" s="27">
        <v>181</v>
      </c>
      <c r="M21" s="27">
        <f>'Basin Data WS1'!B33</f>
        <v>0</v>
      </c>
      <c r="N21" s="27">
        <f>SUM(L21+M21+J21)</f>
        <v>3708.3453333333323</v>
      </c>
      <c r="O21" s="26">
        <f>'WRA 2021-2024'!C30</f>
        <v>3.0448367999999997</v>
      </c>
      <c r="P21" s="27">
        <f>'WRA 2021-2024'!D30</f>
        <v>32.242766400000001</v>
      </c>
      <c r="Q21" s="27">
        <f>'WRA 2021-2024'!C29</f>
        <v>11.019844800000001</v>
      </c>
      <c r="R21" s="27">
        <f>'WRA 2021-2024'!D29</f>
        <v>19.395972</v>
      </c>
      <c r="S21" s="27">
        <f>'WRA 2021-2024'!C31+'WRA 2021-2024'!C32+'WRA 2021-2024'!C33</f>
        <v>68.499496799999989</v>
      </c>
      <c r="T21" s="27">
        <f>'WRA 2021-2024'!D31+'WRA 2021-2024'!D32+'WRA 2021-2024'!D33</f>
        <v>7.5111336</v>
      </c>
      <c r="U21" s="27">
        <f>'WRA 2021-2024'!C34</f>
        <v>13.305783600000002</v>
      </c>
      <c r="V21" s="27">
        <f>'WRA 2021-2024'!D34</f>
        <v>8.8674119999999998</v>
      </c>
      <c r="W21" s="27"/>
      <c r="X21" s="28">
        <f>SUM(O21+Q21+S21+U21)</f>
        <v>95.869961999999987</v>
      </c>
      <c r="Y21" s="29">
        <f>N21-X21</f>
        <v>3612.4753713333321</v>
      </c>
      <c r="Z21" s="3">
        <f>'Basin Data WS1'!B46</f>
        <v>0</v>
      </c>
      <c r="AA21" s="3">
        <f>'Basin Data WS1'!B47</f>
        <v>0</v>
      </c>
      <c r="AB21" s="3">
        <v>0</v>
      </c>
      <c r="AC21" s="3">
        <f>'Basin Data WS1'!B48</f>
        <v>0</v>
      </c>
      <c r="AD21" s="30"/>
    </row>
    <row r="22" spans="1:30" x14ac:dyDescent="0.2">
      <c r="A22" s="31" t="s">
        <v>1</v>
      </c>
      <c r="B22" s="10">
        <f>SUM('revised rainfall'!F1659,'revised rainfall'!F1665,'revised rainfall'!F1671,'revised rainfall'!F1677,'revised rainfall'!F1683,'revised rainfall'!F1689,'revised rainfall'!F1695,'revised rainfall'!F1701,'revised rainfall'!F1707,'revised rainfall'!F1713,'revised rainfall'!F1719,'revised rainfall'!F1725)</f>
        <v>724</v>
      </c>
      <c r="C22" s="11">
        <f t="shared" ref="C22:C26" si="15">C13</f>
        <v>210000</v>
      </c>
      <c r="D22" s="11">
        <f t="shared" ref="D22:D26" si="16">B22*100*C22*10/1000000</f>
        <v>152040</v>
      </c>
      <c r="E22" s="11">
        <f>rainfall!D15</f>
        <v>155.2046511627907</v>
      </c>
      <c r="F22" s="11">
        <f>D22*'Basin Data WS1'!$J$6</f>
        <v>140156.49263157893</v>
      </c>
      <c r="G22" s="11">
        <v>-168</v>
      </c>
      <c r="H22" s="11">
        <f>D22*'Basin Data WS1'!$J$10</f>
        <v>6174.9578947368418</v>
      </c>
      <c r="I22" s="11">
        <f t="shared" ref="I22:I25" si="17">H22*0.2</f>
        <v>1234.9915789473685</v>
      </c>
      <c r="J22" s="12">
        <f t="shared" ref="J22:J26" si="18">D22-F22+G22-H22-I22</f>
        <v>4305.5578947368558</v>
      </c>
      <c r="K22" s="29">
        <v>0</v>
      </c>
      <c r="L22" s="3">
        <v>0</v>
      </c>
      <c r="M22" s="3">
        <f>'Basin Data WS1'!C33</f>
        <v>0</v>
      </c>
      <c r="N22" s="3">
        <f t="shared" ref="N22:N26" si="19">SUM(L22+M22+J22)</f>
        <v>4305.5578947368558</v>
      </c>
      <c r="O22" s="29">
        <f>'WRA 2021-2024'!M30</f>
        <v>14.0905872</v>
      </c>
      <c r="P22" s="3">
        <f>'WRA 2021-2024'!N30</f>
        <v>2.6925012000000001</v>
      </c>
      <c r="Q22" s="3">
        <f>'WRA 2021-2024'!M29</f>
        <v>5.881392</v>
      </c>
      <c r="R22" s="3">
        <f>'WRA 2021-2024'!N29</f>
        <v>0.47278799999999999</v>
      </c>
      <c r="S22" s="3">
        <f>'WRA 2021-2024'!M31+'WRA 2021-2024'!M32+'WRA 2021-2024'!M33</f>
        <v>32.823190799999999</v>
      </c>
      <c r="T22" s="3">
        <f>'WRA 2021-2024'!N31+'WRA 2021-2024'!N32+'WRA 2021-2024'!N33</f>
        <v>8.9753219999999985</v>
      </c>
      <c r="U22" s="3">
        <f>'WRA 2021-2024'!M34</f>
        <v>1.1468124000000002</v>
      </c>
      <c r="V22" s="3">
        <f>'WRA 2021-2024'!N34</f>
        <v>0.17748</v>
      </c>
      <c r="W22" s="3"/>
      <c r="X22" s="30">
        <f t="shared" ref="X22:X26" si="20">SUM(O22+Q22+S22+U22)</f>
        <v>53.941982400000001</v>
      </c>
      <c r="Y22" s="29">
        <f t="shared" ref="Y22:Y26" si="21">N22-X22</f>
        <v>4251.6159123368561</v>
      </c>
      <c r="Z22" s="3">
        <v>34</v>
      </c>
      <c r="AA22" s="3">
        <f>Y22-Z22</f>
        <v>4217.6159123368561</v>
      </c>
      <c r="AB22" s="3">
        <v>0</v>
      </c>
      <c r="AC22" s="3">
        <v>0</v>
      </c>
      <c r="AD22" s="30"/>
    </row>
    <row r="23" spans="1:30" x14ac:dyDescent="0.2">
      <c r="A23" s="31" t="s">
        <v>2</v>
      </c>
      <c r="B23" s="10">
        <f>SUM('revised rainfall'!F1662,'revised rainfall'!F1668,'revised rainfall'!F1674,'revised rainfall'!F1680,'revised rainfall'!F1686,'revised rainfall'!F1692,'revised rainfall'!F1698,'revised rainfall'!F1704,'revised rainfall'!F1710,'revised rainfall'!F1716,'revised rainfall'!F1722,'revised rainfall'!F1728)</f>
        <v>1713</v>
      </c>
      <c r="C23" s="11">
        <f t="shared" si="15"/>
        <v>22507</v>
      </c>
      <c r="D23" s="11">
        <f t="shared" si="16"/>
        <v>38554.491000000002</v>
      </c>
      <c r="E23" s="11">
        <f>rainfall!D16</f>
        <v>377.37483617300131</v>
      </c>
      <c r="F23" s="11">
        <f>D23*'Basin Data WS1'!$K$6</f>
        <v>29383.249593749995</v>
      </c>
      <c r="G23" s="11">
        <v>-792</v>
      </c>
      <c r="H23" s="11">
        <f>D23*'Basin Data WS1'!$K$10</f>
        <v>1681.7734375000002</v>
      </c>
      <c r="I23" s="11">
        <f t="shared" si="17"/>
        <v>336.35468750000007</v>
      </c>
      <c r="J23" s="12">
        <f t="shared" si="18"/>
        <v>6361.1132812500064</v>
      </c>
      <c r="K23" s="29">
        <v>32</v>
      </c>
      <c r="L23" s="3">
        <v>0</v>
      </c>
      <c r="M23" s="3">
        <f>'Basin Data WS1'!D33</f>
        <v>0</v>
      </c>
      <c r="N23" s="3">
        <f t="shared" si="19"/>
        <v>6361.1132812500064</v>
      </c>
      <c r="O23" s="29">
        <f>'WRA 2021-2024'!G30</f>
        <v>2.7825983999999999</v>
      </c>
      <c r="P23" s="3">
        <f>'WRA 2021-2024'!H30</f>
        <v>6.0785280000000004</v>
      </c>
      <c r="Q23" s="3">
        <f>'WRA 2021-2024'!G29</f>
        <v>11.7471204</v>
      </c>
      <c r="R23" s="3">
        <f>'WRA 2021-2024'!H29</f>
        <v>0.4995</v>
      </c>
      <c r="S23" s="3">
        <f>'WRA 2021-2024'!G31+'WRA 2021-2024'!G32+'WRA 2021-2024'!G33</f>
        <v>4.1418755999999997</v>
      </c>
      <c r="T23" s="3">
        <f>'WRA 2021-2024'!H31+'WRA 2021-2024'!H32+'WRA 2021-2024'!H33</f>
        <v>0.23403599999999999</v>
      </c>
      <c r="U23" s="3">
        <f>'WRA 2021-2024'!G34</f>
        <v>44.649720000000002</v>
      </c>
      <c r="V23" s="3">
        <f>'WRA 2021-2024'!H34</f>
        <v>9.3600000000000003E-2</v>
      </c>
      <c r="W23" s="3"/>
      <c r="X23" s="30">
        <f t="shared" si="20"/>
        <v>63.321314400000006</v>
      </c>
      <c r="Y23" s="29">
        <f t="shared" si="21"/>
        <v>6297.7919668500062</v>
      </c>
      <c r="Z23" s="3">
        <f>Y23-AA23</f>
        <v>6297.7919668500062</v>
      </c>
      <c r="AA23" s="3">
        <f>'Basin Data WS1'!D47</f>
        <v>0</v>
      </c>
      <c r="AB23" s="3">
        <v>0</v>
      </c>
      <c r="AC23" s="3">
        <v>0</v>
      </c>
      <c r="AD23" s="30"/>
    </row>
    <row r="24" spans="1:30" x14ac:dyDescent="0.2">
      <c r="A24" s="31" t="s">
        <v>3</v>
      </c>
      <c r="B24" s="10">
        <f>SUM('revised rainfall'!F1663,'revised rainfall'!F1669,'revised rainfall'!F1675,'revised rainfall'!F1681,'revised rainfall'!F1687,'revised rainfall'!F1693,'revised rainfall'!F1699,'revised rainfall'!F1705,'revised rainfall'!F1711,'revised rainfall'!F1717,'revised rainfall'!F1723,'revised rainfall'!F1729)</f>
        <v>1600</v>
      </c>
      <c r="C24" s="11">
        <f t="shared" si="15"/>
        <v>26906</v>
      </c>
      <c r="D24" s="11">
        <f t="shared" si="16"/>
        <v>43049.599999999999</v>
      </c>
      <c r="E24" s="11">
        <f>rainfall!D17</f>
        <v>430.59014267185472</v>
      </c>
      <c r="F24" s="11">
        <f>D24*'Basin Data WS1'!$L$6</f>
        <v>31377.86747720365</v>
      </c>
      <c r="G24" s="11">
        <v>-316</v>
      </c>
      <c r="H24" s="11">
        <f>D24*'Basin Data WS1'!$L$10</f>
        <v>2547.1124620060791</v>
      </c>
      <c r="I24" s="11">
        <f t="shared" si="17"/>
        <v>509.42249240121583</v>
      </c>
      <c r="J24" s="12">
        <f t="shared" si="18"/>
        <v>8299.1975683890523</v>
      </c>
      <c r="K24" s="29">
        <v>1</v>
      </c>
      <c r="L24" s="3"/>
      <c r="M24" s="3">
        <f>'Basin Data WS1'!E33</f>
        <v>0</v>
      </c>
      <c r="N24" s="3">
        <f t="shared" si="19"/>
        <v>8299.1975683890523</v>
      </c>
      <c r="O24" s="29">
        <f>'WRA 2021-2024'!I30</f>
        <v>2.3272020000000002</v>
      </c>
      <c r="P24" s="3">
        <f>'WRA 2021-2024'!J30</f>
        <v>1.8645407999999999</v>
      </c>
      <c r="Q24" s="3">
        <f>'WRA 2021-2024'!I29</f>
        <v>34.957403999999997</v>
      </c>
      <c r="R24" s="3">
        <f>'WRA 2021-2024'!J29</f>
        <v>6.3752400000000001E-2</v>
      </c>
      <c r="S24" s="3">
        <f>'WRA 2021-2024'!I31+'WRA 2021-2024'!I32+'WRA 2021-2024'!I33</f>
        <v>4.7689596000000005</v>
      </c>
      <c r="T24" s="3">
        <f>'WRA 2021-2024'!J31+'WRA 2021-2024'!J32+'WRA 2021-2024'!J33</f>
        <v>0.26139600000000002</v>
      </c>
      <c r="U24" s="3">
        <f>'WRA 2021-2024'!I34</f>
        <v>8.4550931999999985</v>
      </c>
      <c r="V24" s="3">
        <f>'WRA 2021-2024'!J34</f>
        <v>0.10008</v>
      </c>
      <c r="W24" s="3"/>
      <c r="X24" s="30">
        <f t="shared" si="20"/>
        <v>50.508658799999999</v>
      </c>
      <c r="Y24" s="29">
        <f t="shared" si="21"/>
        <v>8248.6889095890529</v>
      </c>
      <c r="Z24" s="3">
        <f>Y24-AA24</f>
        <v>8248.6889095890529</v>
      </c>
      <c r="AA24" s="3">
        <f>'Basin Data WS1'!E49</f>
        <v>0</v>
      </c>
      <c r="AB24" s="3">
        <v>0</v>
      </c>
      <c r="AC24" s="3">
        <v>0</v>
      </c>
      <c r="AD24" s="30"/>
    </row>
    <row r="25" spans="1:30" x14ac:dyDescent="0.2">
      <c r="A25" s="25" t="s">
        <v>5</v>
      </c>
      <c r="B25" s="10">
        <f>SUM('revised rainfall'!F1658,'revised rainfall'!F1664,'revised rainfall'!F1670,'revised rainfall'!F1676,'revised rainfall'!F1682,'revised rainfall'!F1688,'revised rainfall'!F1694,'revised rainfall'!F1700,'revised rainfall'!F1706,'revised rainfall'!F1712,'revised rainfall'!F1718,'revised rainfall'!F1724)</f>
        <v>560</v>
      </c>
      <c r="C25" s="11">
        <f t="shared" si="15"/>
        <v>131423</v>
      </c>
      <c r="D25" s="11">
        <f t="shared" si="16"/>
        <v>73596.88</v>
      </c>
      <c r="E25" s="11">
        <f>rainfall!D18</f>
        <v>190.608</v>
      </c>
      <c r="F25" s="11">
        <f>D25*'Basin Data WS1'!$N$6</f>
        <v>66202.02509803923</v>
      </c>
      <c r="G25" s="11">
        <v>-251</v>
      </c>
      <c r="H25" s="11">
        <f>D25*'Basin Data WS1'!$M$10</f>
        <v>3880.9541973588643</v>
      </c>
      <c r="I25" s="11">
        <f t="shared" si="17"/>
        <v>776.19083947177296</v>
      </c>
      <c r="J25" s="12">
        <f t="shared" si="18"/>
        <v>2486.7098651301371</v>
      </c>
      <c r="K25" s="29">
        <v>1659</v>
      </c>
      <c r="L25" s="3">
        <v>0</v>
      </c>
      <c r="M25" s="3">
        <f>'Basin Data WS1'!G33</f>
        <v>0</v>
      </c>
      <c r="N25" s="3">
        <f t="shared" si="19"/>
        <v>2486.7098651301371</v>
      </c>
      <c r="O25" s="29">
        <f>'WRA 2021-2024'!K30</f>
        <v>9.3143843999999998</v>
      </c>
      <c r="P25" s="29">
        <f>'WRA 2021-2024'!L30</f>
        <v>8.4513024000000012</v>
      </c>
      <c r="Q25" s="3">
        <f>'WRA 2021-2024'!K29</f>
        <v>5.3445312000000005</v>
      </c>
      <c r="R25" s="3">
        <f>'WRA 2021-2024'!L29</f>
        <v>23.251053600000002</v>
      </c>
      <c r="S25" s="3">
        <f>'WRA 2021-2024'!K31+'WRA 2021-2024'!K32+'WRA 2021-2024'!K33</f>
        <v>61.313101199999991</v>
      </c>
      <c r="T25" s="3">
        <f>'WRA 2021-2024'!L31+'WRA 2021-2024'!L32+'WRA 2021-2024'!L33</f>
        <v>68.957409600000005</v>
      </c>
      <c r="U25" s="3">
        <f>'WRA 2021-2024'!K34</f>
        <v>3.6039599999999998E-2</v>
      </c>
      <c r="V25" s="3">
        <f>'WRA 2021-2024'!L34</f>
        <v>0.99321120000000007</v>
      </c>
      <c r="W25" s="3"/>
      <c r="X25" s="30">
        <f>SUM(O25+Q25+S25+U25)</f>
        <v>76.008056399999987</v>
      </c>
      <c r="Y25" s="29">
        <f t="shared" si="21"/>
        <v>2410.7018087301371</v>
      </c>
      <c r="Z25" s="3">
        <f>Y25-AA25</f>
        <v>2410.7018087301371</v>
      </c>
      <c r="AA25" s="3">
        <f>'Basin Data WS1'!G47</f>
        <v>0</v>
      </c>
      <c r="AB25" s="3">
        <f>'Basin Data WS1'!G54</f>
        <v>0</v>
      </c>
      <c r="AC25" s="3">
        <v>0</v>
      </c>
      <c r="AD25" s="30"/>
    </row>
    <row r="26" spans="1:30" ht="12" thickBot="1" x14ac:dyDescent="0.25">
      <c r="A26" s="25" t="s">
        <v>4</v>
      </c>
      <c r="B26" s="13">
        <f>SUM('revised rainfall'!F1660,'revised rainfall'!F1666,'revised rainfall'!F1672,'revised rainfall'!F1678,'revised rainfall'!F1684,'revised rainfall'!F1690,'revised rainfall'!F1696,'revised rainfall'!F1702,'revised rainfall'!F1708,'revised rainfall'!F1714,'revised rainfall'!F1720,'revised rainfall'!F1726)</f>
        <v>976</v>
      </c>
      <c r="C26" s="14">
        <f t="shared" si="15"/>
        <v>126208</v>
      </c>
      <c r="D26" s="14">
        <f t="shared" si="16"/>
        <v>123179.008</v>
      </c>
      <c r="E26" s="14">
        <f>rainfall!D19</f>
        <v>244.27299703264094</v>
      </c>
      <c r="F26" s="14">
        <f>D26*'Basin Data WS1'!$M$6</f>
        <v>104599.04247251115</v>
      </c>
      <c r="G26" s="14">
        <v>-251</v>
      </c>
      <c r="H26" s="14">
        <f>D26*'Basin Data WS1'!$N$10</f>
        <v>5822.1088728761333</v>
      </c>
      <c r="I26" s="14">
        <f>H25*0.2</f>
        <v>776.19083947177296</v>
      </c>
      <c r="J26" s="15">
        <f t="shared" si="18"/>
        <v>11730.665815140943</v>
      </c>
      <c r="K26" s="32">
        <f>16+70+1560+123+20+16+585</f>
        <v>2390</v>
      </c>
      <c r="L26" s="5">
        <v>-181</v>
      </c>
      <c r="M26" s="5">
        <f>'Basin Data WS1'!F33</f>
        <v>0</v>
      </c>
      <c r="N26" s="5">
        <f t="shared" si="19"/>
        <v>11549.665815140943</v>
      </c>
      <c r="O26" s="32">
        <f>'WRA 2021-2024'!E30</f>
        <v>159.2315352</v>
      </c>
      <c r="P26" s="5">
        <f>'WRA 2021-2024'!F30</f>
        <v>3.4325100000000002</v>
      </c>
      <c r="Q26" s="5">
        <f>'WRA 2021-2024'!E29</f>
        <v>82.611863999999997</v>
      </c>
      <c r="R26" s="5">
        <f>'WRA 2021-2024'!F29</f>
        <v>2.8799999999999999E-2</v>
      </c>
      <c r="S26" s="5">
        <f>'WRA 2021-2024'!E31+'WRA 2021-2024'!E32+'WRA 2021-2024'!E33</f>
        <v>144.94085279999999</v>
      </c>
      <c r="T26" s="5">
        <f>'WRA 2021-2024'!F31+'WRA 2021-2024'!F32+'WRA 2021-2024'!F33</f>
        <v>0.47169</v>
      </c>
      <c r="U26" s="5">
        <f>'WRA 2021-2024'!E34</f>
        <v>2.7990792</v>
      </c>
      <c r="V26" s="5">
        <f>'WRA 2021-2024'!F34</f>
        <v>3.6179999999999997E-2</v>
      </c>
      <c r="W26" s="5"/>
      <c r="X26" s="33">
        <f t="shared" si="20"/>
        <v>389.58333119999998</v>
      </c>
      <c r="Y26" s="32">
        <f t="shared" si="21"/>
        <v>11160.082483940943</v>
      </c>
      <c r="Z26" s="5"/>
      <c r="AA26" s="5"/>
      <c r="AB26" s="5"/>
      <c r="AC26" s="5"/>
      <c r="AD26" s="33"/>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60EA4-D7D2-41F9-A0E0-E25FF0585FEF}">
  <sheetPr>
    <tabColor theme="7" tint="0.79998168889431442"/>
  </sheetPr>
  <dimension ref="A1:DL57"/>
  <sheetViews>
    <sheetView workbookViewId="0"/>
  </sheetViews>
  <sheetFormatPr defaultColWidth="8.88671875" defaultRowHeight="14.4" x14ac:dyDescent="0.3"/>
  <cols>
    <col min="1" max="1" width="31.77734375" style="93" bestFit="1" customWidth="1"/>
    <col min="2" max="2" width="14.77734375" style="95" bestFit="1" customWidth="1"/>
    <col min="3" max="3" width="14.77734375" style="95" hidden="1" customWidth="1"/>
    <col min="4" max="5" width="13.77734375" style="95" hidden="1" customWidth="1"/>
    <col min="6" max="6" width="14.77734375" style="95" hidden="1" customWidth="1"/>
    <col min="7" max="8" width="13.77734375" style="95" hidden="1" customWidth="1"/>
    <col min="9" max="9" width="13.77734375" style="60" customWidth="1"/>
    <col min="10" max="10" width="13.77734375" style="95" customWidth="1"/>
    <col min="11" max="11" width="14.77734375" style="95" bestFit="1" customWidth="1"/>
    <col min="12" max="13" width="14.77734375" style="95" hidden="1" customWidth="1"/>
    <col min="14" max="14" width="16.77734375" style="95" hidden="1" customWidth="1"/>
    <col min="15" max="17" width="14.77734375" style="95" hidden="1" customWidth="1"/>
    <col min="18" max="21" width="13.77734375" style="95" hidden="1" customWidth="1"/>
    <col min="22" max="22" width="12.6640625" style="95" hidden="1" customWidth="1"/>
    <col min="23" max="23" width="14.77734375" style="95" hidden="1" customWidth="1"/>
    <col min="24" max="24" width="18.77734375" style="95" hidden="1" customWidth="1"/>
    <col min="25" max="25" width="14.5546875" style="95" hidden="1" customWidth="1"/>
    <col min="26" max="27" width="13.77734375" style="95" hidden="1" customWidth="1"/>
    <col min="28" max="28" width="15.88671875" style="95" hidden="1" customWidth="1"/>
    <col min="29" max="29" width="14.77734375" style="95" hidden="1" customWidth="1"/>
    <col min="30" max="31" width="13.77734375" style="95" hidden="1" customWidth="1"/>
    <col min="32" max="32" width="14.77734375" style="95" hidden="1" customWidth="1"/>
    <col min="33" max="34" width="13.77734375" style="95" hidden="1" customWidth="1"/>
    <col min="35" max="36" width="14.77734375" style="95" hidden="1" customWidth="1"/>
    <col min="37" max="37" width="14.33203125" style="95" hidden="1" customWidth="1"/>
    <col min="38" max="38" width="19.33203125" style="95" hidden="1" customWidth="1"/>
    <col min="39" max="39" width="13.77734375" style="95" hidden="1" customWidth="1"/>
    <col min="40" max="40" width="14.77734375" style="60" customWidth="1"/>
    <col min="41" max="41" width="12.6640625" style="95" customWidth="1"/>
    <col min="42" max="42" width="14.77734375" style="95" bestFit="1" customWidth="1"/>
    <col min="43" max="43" width="17.33203125" style="95" hidden="1" customWidth="1"/>
    <col min="44" max="46" width="14.77734375" style="95" hidden="1" customWidth="1"/>
    <col min="47" max="48" width="13.77734375" style="95" hidden="1" customWidth="1"/>
    <col min="49" max="53" width="14.77734375" style="95" hidden="1" customWidth="1"/>
    <col min="54" max="54" width="13.77734375" style="95" hidden="1" customWidth="1"/>
    <col min="55" max="55" width="14.77734375" style="95" hidden="1" customWidth="1"/>
    <col min="56" max="60" width="13.77734375" style="95" hidden="1" customWidth="1"/>
    <col min="61" max="61" width="15" style="95" hidden="1" customWidth="1"/>
    <col min="62" max="62" width="14.77734375" style="95" hidden="1" customWidth="1"/>
    <col min="63" max="67" width="13.77734375" style="95" hidden="1" customWidth="1"/>
    <col min="68" max="68" width="12.6640625" style="95" hidden="1" customWidth="1"/>
    <col min="69" max="71" width="14.77734375" style="95" hidden="1" customWidth="1"/>
    <col min="72" max="72" width="14.77734375" style="60" customWidth="1"/>
    <col min="73" max="74" width="14.77734375" style="95" customWidth="1"/>
    <col min="75" max="75" width="13.77734375" style="95" bestFit="1" customWidth="1"/>
    <col min="76" max="77" width="14.77734375" style="95" hidden="1" customWidth="1"/>
    <col min="78" max="78" width="13.77734375" style="95" hidden="1" customWidth="1"/>
    <col min="79" max="79" width="13.77734375" style="97" hidden="1" customWidth="1"/>
    <col min="80" max="81" width="14.77734375" style="95" hidden="1" customWidth="1"/>
    <col min="82" max="85" width="13.77734375" style="95" hidden="1" customWidth="1"/>
    <col min="86" max="86" width="13.77734375" style="60" customWidth="1"/>
    <col min="87" max="88" width="13.77734375" style="95" customWidth="1"/>
    <col min="89" max="89" width="14.77734375" style="95" bestFit="1" customWidth="1"/>
    <col min="90" max="90" width="16.21875" style="95" hidden="1" customWidth="1"/>
    <col min="91" max="91" width="14.77734375" style="95" hidden="1" customWidth="1"/>
    <col min="92" max="92" width="13.77734375" style="95" hidden="1" customWidth="1"/>
    <col min="93" max="93" width="14.77734375" style="95" hidden="1" customWidth="1"/>
    <col min="94" max="94" width="13.77734375" style="95" hidden="1" customWidth="1"/>
    <col min="95" max="95" width="12.6640625" style="95" hidden="1" customWidth="1"/>
    <col min="96" max="96" width="12.6640625" style="60" customWidth="1"/>
    <col min="97" max="98" width="13.77734375" style="95" customWidth="1"/>
    <col min="99" max="99" width="14.77734375" style="95" bestFit="1" customWidth="1"/>
    <col min="100" max="102" width="14.77734375" style="95" hidden="1" customWidth="1"/>
    <col min="103" max="103" width="13.77734375" style="95" hidden="1" customWidth="1"/>
    <col min="104" max="104" width="14.77734375" style="95" hidden="1" customWidth="1"/>
    <col min="105" max="105" width="12.6640625" style="95" hidden="1" customWidth="1"/>
    <col min="106" max="106" width="13.77734375" style="95" hidden="1" customWidth="1"/>
    <col min="107" max="107" width="13.77734375" style="60" customWidth="1"/>
    <col min="115" max="115" width="13.6640625" style="95" customWidth="1"/>
    <col min="116" max="116" width="17.33203125" style="95" bestFit="1" customWidth="1"/>
    <col min="117" max="16384" width="8.88671875" style="95"/>
  </cols>
  <sheetData>
    <row r="1" spans="1:116" x14ac:dyDescent="0.3">
      <c r="B1" s="94" t="s">
        <v>147</v>
      </c>
      <c r="I1" s="96" t="s">
        <v>112</v>
      </c>
      <c r="K1" s="95" t="s">
        <v>148</v>
      </c>
      <c r="AN1" s="60" t="s">
        <v>112</v>
      </c>
      <c r="AP1" s="94" t="s">
        <v>128</v>
      </c>
      <c r="BT1" s="96" t="s">
        <v>112</v>
      </c>
      <c r="BW1" s="95" t="s">
        <v>5</v>
      </c>
      <c r="CH1" s="96" t="s">
        <v>112</v>
      </c>
      <c r="CK1" s="95" t="s">
        <v>307</v>
      </c>
      <c r="CR1" s="96" t="s">
        <v>112</v>
      </c>
      <c r="CU1" s="94" t="s">
        <v>308</v>
      </c>
      <c r="DC1" s="96" t="s">
        <v>112</v>
      </c>
    </row>
    <row r="2" spans="1:116" s="99" customFormat="1" ht="28.8" x14ac:dyDescent="0.3">
      <c r="A2" s="98" t="s">
        <v>150</v>
      </c>
      <c r="B2" s="98" t="s">
        <v>154</v>
      </c>
      <c r="C2" s="98" t="s">
        <v>153</v>
      </c>
      <c r="D2" s="98" t="s">
        <v>156</v>
      </c>
      <c r="E2" s="99" t="s">
        <v>152</v>
      </c>
      <c r="F2" s="99" t="s">
        <v>152</v>
      </c>
      <c r="G2" s="99" t="s">
        <v>155</v>
      </c>
      <c r="H2" s="99" t="s">
        <v>179</v>
      </c>
      <c r="I2" s="100"/>
      <c r="K2" s="99" t="s">
        <v>158</v>
      </c>
      <c r="L2" s="99" t="s">
        <v>160</v>
      </c>
      <c r="M2" s="101" t="s">
        <v>155</v>
      </c>
      <c r="N2" s="99" t="s">
        <v>158</v>
      </c>
      <c r="O2" s="98" t="s">
        <v>159</v>
      </c>
      <c r="P2" s="101" t="s">
        <v>162</v>
      </c>
      <c r="Q2" s="99" t="s">
        <v>161</v>
      </c>
      <c r="R2" s="99" t="s">
        <v>158</v>
      </c>
      <c r="S2" s="98" t="s">
        <v>158</v>
      </c>
      <c r="T2" s="101" t="s">
        <v>158</v>
      </c>
      <c r="U2" s="98" t="s">
        <v>157</v>
      </c>
      <c r="V2" s="99" t="s">
        <v>160</v>
      </c>
      <c r="W2" s="99" t="s">
        <v>155</v>
      </c>
      <c r="X2" s="99" t="s">
        <v>155</v>
      </c>
      <c r="Y2" s="99" t="s">
        <v>155</v>
      </c>
      <c r="Z2" s="101" t="s">
        <v>162</v>
      </c>
      <c r="AA2" s="99" t="s">
        <v>162</v>
      </c>
      <c r="AB2" s="99" t="s">
        <v>165</v>
      </c>
      <c r="AC2" s="98" t="s">
        <v>165</v>
      </c>
      <c r="AD2" s="98" t="s">
        <v>165</v>
      </c>
      <c r="AE2" s="101" t="s">
        <v>165</v>
      </c>
      <c r="AF2" s="99" t="s">
        <v>166</v>
      </c>
      <c r="AG2" s="98" t="s">
        <v>167</v>
      </c>
      <c r="AH2" s="98" t="s">
        <v>164</v>
      </c>
      <c r="AI2" s="98" t="s">
        <v>163</v>
      </c>
      <c r="AJ2" s="98" t="s">
        <v>159</v>
      </c>
      <c r="AK2" s="102" t="s">
        <v>161</v>
      </c>
      <c r="AL2" s="98" t="s">
        <v>161</v>
      </c>
      <c r="AM2" s="99" t="s">
        <v>155</v>
      </c>
      <c r="AN2" s="100"/>
      <c r="AP2" s="98" t="s">
        <v>168</v>
      </c>
      <c r="AQ2" s="99" t="s">
        <v>170</v>
      </c>
      <c r="AR2" s="99" t="s">
        <v>166</v>
      </c>
      <c r="AS2" s="99" t="s">
        <v>166</v>
      </c>
      <c r="AT2" s="101" t="s">
        <v>166</v>
      </c>
      <c r="AU2" s="101" t="s">
        <v>166</v>
      </c>
      <c r="AV2" s="98" t="s">
        <v>166</v>
      </c>
      <c r="AW2" s="101" t="s">
        <v>166</v>
      </c>
      <c r="AX2" s="98" t="s">
        <v>169</v>
      </c>
      <c r="AY2" s="98" t="s">
        <v>173</v>
      </c>
      <c r="AZ2" s="99" t="s">
        <v>174</v>
      </c>
      <c r="BA2" s="98" t="s">
        <v>175</v>
      </c>
      <c r="BB2" s="98" t="s">
        <v>173</v>
      </c>
      <c r="BC2" s="98" t="s">
        <v>173</v>
      </c>
      <c r="BD2" s="98" t="s">
        <v>173</v>
      </c>
      <c r="BE2" s="98" t="s">
        <v>171</v>
      </c>
      <c r="BF2" s="99" t="s">
        <v>166</v>
      </c>
      <c r="BG2" s="98" t="s">
        <v>173</v>
      </c>
      <c r="BH2" s="98" t="s">
        <v>173</v>
      </c>
      <c r="BI2" s="99" t="s">
        <v>172</v>
      </c>
      <c r="BJ2" s="99" t="s">
        <v>172</v>
      </c>
      <c r="BK2" s="98" t="s">
        <v>175</v>
      </c>
      <c r="BL2" s="98" t="s">
        <v>175</v>
      </c>
      <c r="BM2" s="101" t="s">
        <v>165</v>
      </c>
      <c r="BN2" s="98" t="s">
        <v>170</v>
      </c>
      <c r="BO2" s="99" t="s">
        <v>170</v>
      </c>
      <c r="BP2" s="98" t="s">
        <v>171</v>
      </c>
      <c r="BQ2" s="98" t="s">
        <v>171</v>
      </c>
      <c r="BR2" s="98" t="s">
        <v>166</v>
      </c>
      <c r="BS2" s="98" t="s">
        <v>166</v>
      </c>
      <c r="BT2" s="100"/>
      <c r="BU2" s="98"/>
      <c r="BV2" s="98"/>
      <c r="BW2" s="98" t="s">
        <v>176</v>
      </c>
      <c r="BX2" s="99" t="s">
        <v>180</v>
      </c>
      <c r="BY2" s="98" t="s">
        <v>180</v>
      </c>
      <c r="BZ2" s="98" t="s">
        <v>178</v>
      </c>
      <c r="CA2" s="103" t="s">
        <v>178</v>
      </c>
      <c r="CB2" s="99" t="s">
        <v>180</v>
      </c>
      <c r="CC2" s="98" t="s">
        <v>181</v>
      </c>
      <c r="CD2" s="98" t="s">
        <v>179</v>
      </c>
      <c r="CE2" s="98" t="s">
        <v>179</v>
      </c>
      <c r="CF2" s="101" t="s">
        <v>182</v>
      </c>
      <c r="CG2" s="98" t="s">
        <v>177</v>
      </c>
      <c r="CH2" s="100"/>
      <c r="CI2" s="98"/>
      <c r="CJ2" s="101"/>
      <c r="CK2" s="101" t="s">
        <v>188</v>
      </c>
      <c r="CL2" s="99" t="s">
        <v>187</v>
      </c>
      <c r="CM2" s="99" t="s">
        <v>186</v>
      </c>
      <c r="CN2" s="98" t="s">
        <v>183</v>
      </c>
      <c r="CO2" s="101" t="s">
        <v>185</v>
      </c>
      <c r="CP2" s="101" t="s">
        <v>184</v>
      </c>
      <c r="CQ2" s="99" t="s">
        <v>183</v>
      </c>
      <c r="CR2" s="100"/>
      <c r="CS2" s="101"/>
      <c r="CT2" s="101"/>
      <c r="CU2" s="99" t="s">
        <v>195</v>
      </c>
      <c r="CV2" s="99" t="s">
        <v>191</v>
      </c>
      <c r="CW2" s="99" t="s">
        <v>192</v>
      </c>
      <c r="CX2" s="99" t="s">
        <v>194</v>
      </c>
      <c r="CY2" s="98" t="s">
        <v>190</v>
      </c>
      <c r="CZ2" s="98" t="s">
        <v>193</v>
      </c>
      <c r="DA2" s="99" t="s">
        <v>189</v>
      </c>
      <c r="DB2" s="98" t="s">
        <v>189</v>
      </c>
      <c r="DC2" s="100"/>
    </row>
    <row r="3" spans="1:116" s="99" customFormat="1" ht="28.8" x14ac:dyDescent="0.3">
      <c r="A3" s="101" t="s">
        <v>197</v>
      </c>
      <c r="B3" s="101" t="s">
        <v>200</v>
      </c>
      <c r="C3" s="101" t="s">
        <v>309</v>
      </c>
      <c r="D3" s="98" t="s">
        <v>156</v>
      </c>
      <c r="E3" s="99" t="s">
        <v>198</v>
      </c>
      <c r="F3" s="99" t="s">
        <v>152</v>
      </c>
      <c r="G3" s="99" t="s">
        <v>201</v>
      </c>
      <c r="H3" s="99" t="s">
        <v>310</v>
      </c>
      <c r="I3" s="100"/>
      <c r="K3" s="99" t="s">
        <v>158</v>
      </c>
      <c r="L3" s="99" t="s">
        <v>160</v>
      </c>
      <c r="M3" s="101" t="s">
        <v>210</v>
      </c>
      <c r="N3" s="99" t="s">
        <v>203</v>
      </c>
      <c r="O3" s="101" t="s">
        <v>159</v>
      </c>
      <c r="P3" s="101" t="s">
        <v>162</v>
      </c>
      <c r="Q3" s="99" t="s">
        <v>311</v>
      </c>
      <c r="R3" s="99" t="s">
        <v>202</v>
      </c>
      <c r="S3" s="101" t="s">
        <v>312</v>
      </c>
      <c r="T3" s="101" t="s">
        <v>313</v>
      </c>
      <c r="U3" s="98" t="s">
        <v>157</v>
      </c>
      <c r="V3" s="99" t="s">
        <v>244</v>
      </c>
      <c r="W3" s="99" t="s">
        <v>155</v>
      </c>
      <c r="X3" s="99" t="s">
        <v>314</v>
      </c>
      <c r="Y3" s="99" t="s">
        <v>315</v>
      </c>
      <c r="Z3" s="101" t="s">
        <v>316</v>
      </c>
      <c r="AA3" s="99" t="s">
        <v>213</v>
      </c>
      <c r="AB3" s="99" t="s">
        <v>221</v>
      </c>
      <c r="AC3" s="101" t="s">
        <v>165</v>
      </c>
      <c r="AD3" s="101" t="s">
        <v>317</v>
      </c>
      <c r="AE3" s="101" t="s">
        <v>220</v>
      </c>
      <c r="AF3" s="99" t="s">
        <v>318</v>
      </c>
      <c r="AG3" s="98" t="s">
        <v>4</v>
      </c>
      <c r="AH3" s="101" t="s">
        <v>164</v>
      </c>
      <c r="AI3" s="101" t="s">
        <v>163</v>
      </c>
      <c r="AJ3" s="101" t="s">
        <v>319</v>
      </c>
      <c r="AK3" s="104" t="s">
        <v>212</v>
      </c>
      <c r="AL3" s="98" t="s">
        <v>320</v>
      </c>
      <c r="AM3" s="99" t="s">
        <v>321</v>
      </c>
      <c r="AN3" s="105"/>
      <c r="AP3" s="98" t="s">
        <v>168</v>
      </c>
      <c r="AQ3" s="99" t="s">
        <v>170</v>
      </c>
      <c r="AR3" s="99" t="s">
        <v>234</v>
      </c>
      <c r="AS3" s="99" t="s">
        <v>228</v>
      </c>
      <c r="AT3" s="101" t="s">
        <v>233</v>
      </c>
      <c r="AU3" s="101" t="s">
        <v>229</v>
      </c>
      <c r="AV3" s="101" t="s">
        <v>322</v>
      </c>
      <c r="AW3" s="101" t="s">
        <v>166</v>
      </c>
      <c r="AX3" s="98" t="s">
        <v>323</v>
      </c>
      <c r="AY3" s="101" t="s">
        <v>324</v>
      </c>
      <c r="AZ3" s="99" t="s">
        <v>174</v>
      </c>
      <c r="BA3" s="101" t="s">
        <v>325</v>
      </c>
      <c r="BB3" s="101" t="s">
        <v>326</v>
      </c>
      <c r="BC3" s="101" t="s">
        <v>173</v>
      </c>
      <c r="BD3" s="101" t="s">
        <v>327</v>
      </c>
      <c r="BE3" s="101" t="s">
        <v>328</v>
      </c>
      <c r="BF3" s="99" t="s">
        <v>245</v>
      </c>
      <c r="BG3" s="101" t="s">
        <v>329</v>
      </c>
      <c r="BH3" s="101" t="s">
        <v>330</v>
      </c>
      <c r="BI3" s="99" t="s">
        <v>331</v>
      </c>
      <c r="BJ3" s="99" t="s">
        <v>332</v>
      </c>
      <c r="BK3" s="101" t="s">
        <v>333</v>
      </c>
      <c r="BL3" s="101" t="s">
        <v>334</v>
      </c>
      <c r="BM3" s="101" t="s">
        <v>235</v>
      </c>
      <c r="BN3" s="98" t="s">
        <v>335</v>
      </c>
      <c r="BO3" s="99" t="s">
        <v>225</v>
      </c>
      <c r="BP3" s="101" t="s">
        <v>336</v>
      </c>
      <c r="BQ3" s="101" t="s">
        <v>337</v>
      </c>
      <c r="BR3" s="101" t="s">
        <v>232</v>
      </c>
      <c r="BS3" s="101" t="s">
        <v>231</v>
      </c>
      <c r="BT3" s="105"/>
      <c r="BU3" s="101"/>
      <c r="BV3" s="101"/>
      <c r="BW3" s="98" t="s">
        <v>251</v>
      </c>
      <c r="BX3" s="99" t="s">
        <v>180</v>
      </c>
      <c r="BY3" s="101" t="s">
        <v>338</v>
      </c>
      <c r="BZ3" s="101" t="s">
        <v>253</v>
      </c>
      <c r="CA3" s="106" t="s">
        <v>259</v>
      </c>
      <c r="CB3" s="101" t="s">
        <v>339</v>
      </c>
      <c r="CC3" s="101" t="s">
        <v>181</v>
      </c>
      <c r="CD3" s="98" t="s">
        <v>179</v>
      </c>
      <c r="CE3" s="101" t="s">
        <v>255</v>
      </c>
      <c r="CF3" s="101" t="s">
        <v>340</v>
      </c>
      <c r="CG3" s="101" t="s">
        <v>341</v>
      </c>
      <c r="CH3" s="105"/>
      <c r="CI3" s="101"/>
      <c r="CJ3" s="101"/>
      <c r="CK3" s="101" t="s">
        <v>188</v>
      </c>
      <c r="CL3" s="99" t="s">
        <v>187</v>
      </c>
      <c r="CM3" s="99" t="s">
        <v>342</v>
      </c>
      <c r="CN3" s="98" t="s">
        <v>183</v>
      </c>
      <c r="CO3" s="101" t="s">
        <v>185</v>
      </c>
      <c r="CP3" s="101" t="s">
        <v>184</v>
      </c>
      <c r="CQ3" s="99" t="s">
        <v>343</v>
      </c>
      <c r="CR3" s="100"/>
      <c r="CS3" s="101"/>
      <c r="CT3" s="101"/>
      <c r="CU3" s="99" t="s">
        <v>344</v>
      </c>
      <c r="CV3" s="99" t="s">
        <v>191</v>
      </c>
      <c r="CW3" s="99" t="s">
        <v>345</v>
      </c>
      <c r="CX3" s="99" t="s">
        <v>266</v>
      </c>
      <c r="CY3" s="98" t="s">
        <v>190</v>
      </c>
      <c r="CZ3" s="101" t="s">
        <v>265</v>
      </c>
      <c r="DA3" s="99" t="s">
        <v>262</v>
      </c>
      <c r="DB3" s="101" t="s">
        <v>268</v>
      </c>
      <c r="DC3" s="105"/>
      <c r="DL3" s="99" t="s">
        <v>112</v>
      </c>
    </row>
    <row r="4" spans="1:116" x14ac:dyDescent="0.3">
      <c r="A4" s="93" t="s">
        <v>269</v>
      </c>
      <c r="B4" s="83">
        <v>4119964</v>
      </c>
      <c r="C4" s="83">
        <v>3310246</v>
      </c>
      <c r="D4" s="107">
        <v>648254</v>
      </c>
      <c r="E4" s="107">
        <v>349920</v>
      </c>
      <c r="F4" s="107">
        <v>543620</v>
      </c>
      <c r="G4" s="107">
        <v>318679</v>
      </c>
      <c r="H4" s="83">
        <v>19462</v>
      </c>
      <c r="I4" s="153">
        <f>SUM(B4:H4)</f>
        <v>9310145</v>
      </c>
      <c r="J4" s="107"/>
      <c r="K4" s="107">
        <v>7705097</v>
      </c>
      <c r="L4" s="107">
        <v>6341902</v>
      </c>
      <c r="M4" s="107">
        <v>2048705</v>
      </c>
      <c r="N4" s="107">
        <v>2856496</v>
      </c>
      <c r="O4" s="107">
        <v>3451316</v>
      </c>
      <c r="P4" s="107">
        <v>3223424</v>
      </c>
      <c r="Q4" s="107">
        <v>4285186</v>
      </c>
      <c r="R4" s="107">
        <v>1156808</v>
      </c>
      <c r="S4" s="107">
        <v>1039740</v>
      </c>
      <c r="T4" s="83">
        <v>1158366</v>
      </c>
      <c r="U4" s="107">
        <v>548534</v>
      </c>
      <c r="V4" s="107">
        <v>192138</v>
      </c>
      <c r="W4" s="107">
        <v>7882990</v>
      </c>
      <c r="X4" s="107">
        <v>6461280</v>
      </c>
      <c r="Y4" s="107">
        <v>2859376</v>
      </c>
      <c r="Z4" s="107">
        <v>1149036</v>
      </c>
      <c r="AA4" s="107">
        <v>1493177</v>
      </c>
      <c r="AB4" s="83">
        <v>6119845</v>
      </c>
      <c r="AC4" s="83">
        <v>3042245</v>
      </c>
      <c r="AD4" s="83">
        <v>2757153</v>
      </c>
      <c r="AE4" s="107">
        <v>2849400</v>
      </c>
      <c r="AF4" s="83">
        <v>14022595</v>
      </c>
      <c r="AG4" s="107">
        <v>2034457</v>
      </c>
      <c r="AH4" s="83">
        <v>2389931</v>
      </c>
      <c r="AI4" s="107">
        <v>6523000</v>
      </c>
      <c r="AJ4" s="107">
        <v>991263</v>
      </c>
      <c r="AK4" s="107">
        <v>648456</v>
      </c>
      <c r="AL4" s="107">
        <v>2232990</v>
      </c>
      <c r="AM4" s="107">
        <v>987235</v>
      </c>
      <c r="AN4" s="153">
        <f>SUM(K4:AM4)</f>
        <v>98452141</v>
      </c>
      <c r="AO4" s="107"/>
      <c r="AP4" s="107">
        <v>5085497</v>
      </c>
      <c r="AQ4" s="83">
        <v>178526913</v>
      </c>
      <c r="AR4" s="83">
        <v>11544566</v>
      </c>
      <c r="AS4" s="83">
        <v>7406276</v>
      </c>
      <c r="AT4" s="83">
        <v>1599344</v>
      </c>
      <c r="AU4" s="83">
        <v>2069213</v>
      </c>
      <c r="AV4" s="107">
        <v>541980</v>
      </c>
      <c r="AW4" s="83">
        <v>3310911</v>
      </c>
      <c r="AX4" s="107">
        <v>5420914</v>
      </c>
      <c r="AY4" s="107">
        <v>1554173</v>
      </c>
      <c r="AZ4" s="107">
        <v>11904294</v>
      </c>
      <c r="BA4" s="107">
        <v>2342232</v>
      </c>
      <c r="BB4" s="107">
        <v>260579</v>
      </c>
      <c r="BC4" s="107">
        <v>1199030</v>
      </c>
      <c r="BD4" s="107">
        <v>152611</v>
      </c>
      <c r="BE4" s="107">
        <v>457366</v>
      </c>
      <c r="BF4" s="83">
        <v>242416</v>
      </c>
      <c r="BG4" s="107">
        <v>118692</v>
      </c>
      <c r="BH4" s="107">
        <v>59656</v>
      </c>
      <c r="BI4" s="107">
        <v>10880179</v>
      </c>
      <c r="BJ4" s="107">
        <v>7173382</v>
      </c>
      <c r="BK4" s="107">
        <v>329610</v>
      </c>
      <c r="BL4" s="83">
        <v>2190000</v>
      </c>
      <c r="BM4" s="83">
        <v>1759789</v>
      </c>
      <c r="BN4" s="107">
        <v>95375</v>
      </c>
      <c r="BO4" s="107">
        <v>871181</v>
      </c>
      <c r="BP4" s="107">
        <v>55311</v>
      </c>
      <c r="BQ4" s="107">
        <v>1482807</v>
      </c>
      <c r="BR4" s="107">
        <v>2104947</v>
      </c>
      <c r="BS4" s="83">
        <v>2489757</v>
      </c>
      <c r="BT4" s="153">
        <f>SUM(AP4:BS4)</f>
        <v>263229001</v>
      </c>
      <c r="BU4" s="83"/>
      <c r="BV4" s="107"/>
      <c r="BW4" s="83">
        <v>2209336</v>
      </c>
      <c r="BX4" s="83">
        <v>11507540</v>
      </c>
      <c r="BY4" s="83">
        <v>8233972</v>
      </c>
      <c r="BZ4" s="107">
        <v>882803</v>
      </c>
      <c r="CA4" s="108">
        <v>1150250</v>
      </c>
      <c r="CB4" s="83">
        <v>2050141</v>
      </c>
      <c r="CC4" s="83">
        <v>1253209</v>
      </c>
      <c r="CD4" s="83">
        <v>765880</v>
      </c>
      <c r="CE4" s="107">
        <v>580027</v>
      </c>
      <c r="CF4" s="83">
        <v>1100600</v>
      </c>
      <c r="CG4" s="107">
        <v>135000</v>
      </c>
      <c r="CH4" s="153">
        <f>SUM(BW4:CG4)</f>
        <v>29868758</v>
      </c>
      <c r="CI4" s="107"/>
      <c r="CJ4" s="83"/>
      <c r="CK4" s="107">
        <v>4668790</v>
      </c>
      <c r="CL4" s="107">
        <v>10497618</v>
      </c>
      <c r="CM4" s="107">
        <v>3645781</v>
      </c>
      <c r="CN4" s="107">
        <v>330657</v>
      </c>
      <c r="CO4" s="107">
        <v>3504344</v>
      </c>
      <c r="CP4" s="107">
        <v>751854</v>
      </c>
      <c r="CQ4" s="107">
        <v>148053</v>
      </c>
      <c r="CR4" s="153">
        <f>SUM(CK4:CQ4)</f>
        <v>23547097</v>
      </c>
      <c r="CS4" s="107"/>
      <c r="CT4" s="107"/>
      <c r="CU4" s="83">
        <v>15451881</v>
      </c>
      <c r="CV4" s="107">
        <v>4499131</v>
      </c>
      <c r="CW4" s="107">
        <v>8309282</v>
      </c>
      <c r="CX4" s="107">
        <v>2597908</v>
      </c>
      <c r="CY4" s="107">
        <v>870412</v>
      </c>
      <c r="CZ4" s="83">
        <v>1647625</v>
      </c>
      <c r="DA4" s="107">
        <v>364897</v>
      </c>
      <c r="DB4" s="107">
        <v>1212867</v>
      </c>
      <c r="DC4" s="153">
        <f>SUM(CU4:DB4)</f>
        <v>34954003</v>
      </c>
      <c r="DK4" s="109"/>
      <c r="DL4" s="109">
        <f t="shared" ref="DL4:DL13" si="0">SUM(AQ4:DH4)</f>
        <v>698112221</v>
      </c>
    </row>
    <row r="5" spans="1:116" x14ac:dyDescent="0.3">
      <c r="A5" s="93" t="s">
        <v>346</v>
      </c>
      <c r="B5" s="83"/>
      <c r="C5" s="83"/>
      <c r="D5" s="107"/>
      <c r="E5" s="107"/>
      <c r="F5" s="107"/>
      <c r="G5" s="107"/>
      <c r="H5" s="83"/>
      <c r="I5" s="70"/>
      <c r="J5" s="107"/>
      <c r="K5" s="107"/>
      <c r="L5" s="107"/>
      <c r="M5" s="107"/>
      <c r="N5" s="107"/>
      <c r="O5" s="107"/>
      <c r="P5" s="107"/>
      <c r="Q5" s="107"/>
      <c r="R5" s="107"/>
      <c r="S5" s="107"/>
      <c r="T5" s="83"/>
      <c r="U5" s="107"/>
      <c r="V5" s="107"/>
      <c r="W5" s="107"/>
      <c r="X5" s="107"/>
      <c r="Y5" s="107"/>
      <c r="Z5" s="107"/>
      <c r="AA5" s="107"/>
      <c r="AB5" s="83"/>
      <c r="AC5" s="83"/>
      <c r="AD5" s="83"/>
      <c r="AE5" s="107"/>
      <c r="AF5" s="83"/>
      <c r="AG5" s="107"/>
      <c r="AH5" s="83"/>
      <c r="AI5" s="107"/>
      <c r="AJ5" s="107"/>
      <c r="AK5" s="107"/>
      <c r="AL5" s="107"/>
      <c r="AM5" s="107"/>
      <c r="AN5" s="70"/>
      <c r="AO5" s="107"/>
      <c r="AP5" s="107"/>
      <c r="AQ5" s="83"/>
      <c r="AR5" s="83"/>
      <c r="AS5" s="83"/>
      <c r="AT5" s="83"/>
      <c r="AU5" s="83"/>
      <c r="AV5" s="107"/>
      <c r="AW5" s="83"/>
      <c r="AX5" s="107"/>
      <c r="AY5" s="107"/>
      <c r="AZ5" s="107"/>
      <c r="BA5" s="107"/>
      <c r="BB5" s="107"/>
      <c r="BC5" s="107"/>
      <c r="BD5" s="107"/>
      <c r="BE5" s="107"/>
      <c r="BF5" s="83"/>
      <c r="BG5" s="107"/>
      <c r="BH5" s="107"/>
      <c r="BI5" s="107"/>
      <c r="BJ5" s="107"/>
      <c r="BK5" s="107"/>
      <c r="BL5" s="83"/>
      <c r="BM5" s="83"/>
      <c r="BN5" s="107"/>
      <c r="BO5" s="107"/>
      <c r="BP5" s="107"/>
      <c r="BQ5" s="107"/>
      <c r="BR5" s="107"/>
      <c r="BS5" s="83"/>
      <c r="BT5" s="70"/>
      <c r="BU5" s="83"/>
      <c r="BV5" s="107"/>
      <c r="BW5" s="83"/>
      <c r="BX5" s="83"/>
      <c r="BY5" s="83"/>
      <c r="BZ5" s="107"/>
      <c r="CA5" s="108"/>
      <c r="CB5" s="83"/>
      <c r="CC5" s="83"/>
      <c r="CD5" s="83"/>
      <c r="CE5" s="107"/>
      <c r="CF5" s="83"/>
      <c r="CG5" s="107"/>
      <c r="CH5" s="70"/>
      <c r="CI5" s="107"/>
      <c r="CJ5" s="83"/>
      <c r="CK5" s="107"/>
      <c r="CL5" s="107"/>
      <c r="CM5" s="107"/>
      <c r="CN5" s="107"/>
      <c r="CO5" s="107"/>
      <c r="CP5" s="107"/>
      <c r="CQ5" s="107"/>
      <c r="CR5" s="70"/>
      <c r="CS5" s="107"/>
      <c r="CT5" s="107"/>
      <c r="CU5" s="83"/>
      <c r="CV5" s="107"/>
      <c r="CW5" s="107"/>
      <c r="CX5" s="107"/>
      <c r="CY5" s="107"/>
      <c r="CZ5" s="83"/>
      <c r="DA5" s="107"/>
      <c r="DB5" s="107"/>
      <c r="DC5" s="70"/>
      <c r="DK5" s="109"/>
      <c r="DL5" s="109">
        <f t="shared" si="0"/>
        <v>0</v>
      </c>
    </row>
    <row r="6" spans="1:116" x14ac:dyDescent="0.3">
      <c r="A6" s="93" t="s">
        <v>347</v>
      </c>
      <c r="B6" s="83"/>
      <c r="C6" s="83"/>
      <c r="D6" s="107"/>
      <c r="E6" s="107"/>
      <c r="F6" s="107"/>
      <c r="G6" s="107"/>
      <c r="H6" s="83"/>
      <c r="I6" s="70"/>
      <c r="J6" s="107"/>
      <c r="K6" s="107"/>
      <c r="L6" s="107"/>
      <c r="M6" s="107"/>
      <c r="N6" s="107"/>
      <c r="O6" s="107"/>
      <c r="P6" s="107"/>
      <c r="Q6" s="107"/>
      <c r="R6" s="107"/>
      <c r="S6" s="107"/>
      <c r="T6" s="83"/>
      <c r="U6" s="107"/>
      <c r="V6" s="107"/>
      <c r="W6" s="107"/>
      <c r="X6" s="107"/>
      <c r="Y6" s="107"/>
      <c r="Z6" s="107"/>
      <c r="AA6" s="107"/>
      <c r="AB6" s="83"/>
      <c r="AC6" s="83"/>
      <c r="AD6" s="83"/>
      <c r="AE6" s="107"/>
      <c r="AF6" s="83"/>
      <c r="AG6" s="107"/>
      <c r="AH6" s="83"/>
      <c r="AI6" s="107"/>
      <c r="AJ6" s="107"/>
      <c r="AK6" s="107"/>
      <c r="AL6" s="107"/>
      <c r="AM6" s="107"/>
      <c r="AN6" s="70"/>
      <c r="AO6" s="107"/>
      <c r="AP6" s="107"/>
      <c r="AQ6" s="83"/>
      <c r="AR6" s="83"/>
      <c r="AS6" s="83"/>
      <c r="AT6" s="83"/>
      <c r="AU6" s="83"/>
      <c r="AV6" s="107"/>
      <c r="AW6" s="83"/>
      <c r="AX6" s="107"/>
      <c r="AY6" s="107"/>
      <c r="AZ6" s="107"/>
      <c r="BA6" s="107"/>
      <c r="BB6" s="107"/>
      <c r="BC6" s="107"/>
      <c r="BD6" s="107"/>
      <c r="BE6" s="107"/>
      <c r="BF6" s="83"/>
      <c r="BG6" s="107"/>
      <c r="BH6" s="107"/>
      <c r="BI6" s="107"/>
      <c r="BJ6" s="107"/>
      <c r="BK6" s="107"/>
      <c r="BL6" s="83"/>
      <c r="BM6" s="83"/>
      <c r="BN6" s="107"/>
      <c r="BO6" s="107"/>
      <c r="BP6" s="107"/>
      <c r="BQ6" s="107"/>
      <c r="BR6" s="107"/>
      <c r="BS6" s="83"/>
      <c r="BT6" s="70"/>
      <c r="BU6" s="83"/>
      <c r="BV6" s="107"/>
      <c r="BW6" s="83"/>
      <c r="BX6" s="83"/>
      <c r="BY6" s="83"/>
      <c r="BZ6" s="107"/>
      <c r="CA6" s="108"/>
      <c r="CB6" s="83"/>
      <c r="CC6" s="83"/>
      <c r="CD6" s="83"/>
      <c r="CE6" s="107"/>
      <c r="CF6" s="83"/>
      <c r="CG6" s="107"/>
      <c r="CH6" s="70"/>
      <c r="CI6" s="107"/>
      <c r="CJ6" s="83"/>
      <c r="CK6" s="107"/>
      <c r="CL6" s="107"/>
      <c r="CM6" s="107"/>
      <c r="CN6" s="107"/>
      <c r="CO6" s="107"/>
      <c r="CP6" s="107"/>
      <c r="CQ6" s="107"/>
      <c r="CR6" s="70"/>
      <c r="CS6" s="107"/>
      <c r="CT6" s="107"/>
      <c r="CU6" s="83"/>
      <c r="CV6" s="107"/>
      <c r="CW6" s="107"/>
      <c r="CX6" s="107"/>
      <c r="CY6" s="107"/>
      <c r="CZ6" s="83"/>
      <c r="DA6" s="107"/>
      <c r="DB6" s="107"/>
      <c r="DC6" s="70"/>
      <c r="DK6" s="109"/>
      <c r="DL6" s="109">
        <f t="shared" si="0"/>
        <v>0</v>
      </c>
    </row>
    <row r="7" spans="1:116" x14ac:dyDescent="0.3">
      <c r="A7" s="93" t="s">
        <v>272</v>
      </c>
      <c r="B7" s="83"/>
      <c r="C7" s="83"/>
      <c r="D7" s="107"/>
      <c r="E7" s="107"/>
      <c r="F7" s="107"/>
      <c r="G7" s="107"/>
      <c r="H7" s="83"/>
      <c r="I7" s="70"/>
      <c r="J7" s="107"/>
      <c r="K7" s="107"/>
      <c r="L7" s="107"/>
      <c r="M7" s="107"/>
      <c r="N7" s="107"/>
      <c r="O7" s="107"/>
      <c r="P7" s="107"/>
      <c r="Q7" s="107"/>
      <c r="R7" s="107"/>
      <c r="S7" s="107"/>
      <c r="T7" s="83"/>
      <c r="U7" s="107"/>
      <c r="V7" s="107"/>
      <c r="W7" s="107"/>
      <c r="X7" s="107"/>
      <c r="Y7" s="107"/>
      <c r="Z7" s="107"/>
      <c r="AA7" s="107"/>
      <c r="AB7" s="83"/>
      <c r="AC7" s="83"/>
      <c r="AD7" s="83"/>
      <c r="AE7" s="107"/>
      <c r="AF7" s="83"/>
      <c r="AG7" s="107"/>
      <c r="AH7" s="83"/>
      <c r="AI7" s="107"/>
      <c r="AJ7" s="107"/>
      <c r="AK7" s="107"/>
      <c r="AL7" s="107"/>
      <c r="AM7" s="107"/>
      <c r="AN7" s="70"/>
      <c r="AO7" s="107"/>
      <c r="AP7" s="107"/>
      <c r="AQ7" s="83"/>
      <c r="AR7" s="83"/>
      <c r="AS7" s="83"/>
      <c r="AT7" s="83"/>
      <c r="AU7" s="83"/>
      <c r="AV7" s="107"/>
      <c r="AW7" s="83"/>
      <c r="AX7" s="107"/>
      <c r="AY7" s="107"/>
      <c r="AZ7" s="107"/>
      <c r="BA7" s="107"/>
      <c r="BB7" s="107"/>
      <c r="BC7" s="107"/>
      <c r="BD7" s="107"/>
      <c r="BE7" s="107"/>
      <c r="BF7" s="83"/>
      <c r="BG7" s="107"/>
      <c r="BH7" s="107"/>
      <c r="BI7" s="107"/>
      <c r="BJ7" s="107"/>
      <c r="BK7" s="107"/>
      <c r="BL7" s="83"/>
      <c r="BM7" s="83"/>
      <c r="BN7" s="107"/>
      <c r="BO7" s="107"/>
      <c r="BP7" s="107"/>
      <c r="BQ7" s="107"/>
      <c r="BR7" s="107"/>
      <c r="BS7" s="83"/>
      <c r="BT7" s="70"/>
      <c r="BU7" s="83"/>
      <c r="BV7" s="107"/>
      <c r="BW7" s="83"/>
      <c r="BX7" s="83"/>
      <c r="BY7" s="83"/>
      <c r="BZ7" s="107"/>
      <c r="CA7" s="108"/>
      <c r="CB7" s="83"/>
      <c r="CC7" s="83"/>
      <c r="CD7" s="83"/>
      <c r="CE7" s="107"/>
      <c r="CF7" s="83"/>
      <c r="CG7" s="107"/>
      <c r="CH7" s="70"/>
      <c r="CI7" s="107"/>
      <c r="CJ7" s="83"/>
      <c r="CK7" s="107"/>
      <c r="CL7" s="107"/>
      <c r="CM7" s="107"/>
      <c r="CN7" s="107"/>
      <c r="CO7" s="107"/>
      <c r="CP7" s="107"/>
      <c r="CQ7" s="107"/>
      <c r="CR7" s="70"/>
      <c r="CS7" s="107"/>
      <c r="CT7" s="107"/>
      <c r="CU7" s="83"/>
      <c r="CV7" s="107"/>
      <c r="CW7" s="107"/>
      <c r="CX7" s="107"/>
      <c r="CY7" s="107"/>
      <c r="CZ7" s="83"/>
      <c r="DA7" s="107"/>
      <c r="DB7" s="107"/>
      <c r="DC7" s="70"/>
      <c r="DK7" s="109"/>
      <c r="DL7" s="109">
        <f t="shared" si="0"/>
        <v>0</v>
      </c>
    </row>
    <row r="8" spans="1:116" x14ac:dyDescent="0.3">
      <c r="A8" s="93" t="s">
        <v>273</v>
      </c>
      <c r="B8" s="83"/>
      <c r="C8" s="83"/>
      <c r="D8" s="107"/>
      <c r="E8" s="107"/>
      <c r="F8" s="107"/>
      <c r="G8" s="107"/>
      <c r="H8" s="83"/>
      <c r="I8" s="70"/>
      <c r="J8" s="107"/>
      <c r="K8" s="107"/>
      <c r="L8" s="107"/>
      <c r="M8" s="107"/>
      <c r="N8" s="107"/>
      <c r="O8" s="107"/>
      <c r="P8" s="107"/>
      <c r="Q8" s="107"/>
      <c r="R8" s="107"/>
      <c r="S8" s="107"/>
      <c r="T8" s="83"/>
      <c r="U8" s="107"/>
      <c r="V8" s="107"/>
      <c r="W8" s="107"/>
      <c r="X8" s="107"/>
      <c r="Y8" s="107"/>
      <c r="Z8" s="107"/>
      <c r="AA8" s="107"/>
      <c r="AB8" s="83"/>
      <c r="AC8" s="83"/>
      <c r="AD8" s="83"/>
      <c r="AE8" s="107"/>
      <c r="AF8" s="83"/>
      <c r="AG8" s="107"/>
      <c r="AH8" s="83"/>
      <c r="AI8" s="107"/>
      <c r="AJ8" s="107"/>
      <c r="AK8" s="107"/>
      <c r="AL8" s="107"/>
      <c r="AM8" s="107"/>
      <c r="AN8" s="70"/>
      <c r="AO8" s="107"/>
      <c r="AP8" s="107"/>
      <c r="AQ8" s="83"/>
      <c r="AR8" s="83"/>
      <c r="AS8" s="83"/>
      <c r="AT8" s="83"/>
      <c r="AU8" s="83"/>
      <c r="AV8" s="107"/>
      <c r="AW8" s="83"/>
      <c r="AX8" s="107"/>
      <c r="AY8" s="107"/>
      <c r="AZ8" s="107"/>
      <c r="BA8" s="107"/>
      <c r="BB8" s="107"/>
      <c r="BC8" s="107"/>
      <c r="BD8" s="107"/>
      <c r="BE8" s="107"/>
      <c r="BF8" s="83"/>
      <c r="BG8" s="107"/>
      <c r="BH8" s="107"/>
      <c r="BI8" s="107"/>
      <c r="BJ8" s="107"/>
      <c r="BK8" s="107"/>
      <c r="BL8" s="83"/>
      <c r="BM8" s="83"/>
      <c r="BN8" s="107"/>
      <c r="BO8" s="107"/>
      <c r="BP8" s="107"/>
      <c r="BQ8" s="107"/>
      <c r="BR8" s="107"/>
      <c r="BS8" s="83"/>
      <c r="BT8" s="70"/>
      <c r="BU8" s="83"/>
      <c r="BV8" s="107"/>
      <c r="BW8" s="83"/>
      <c r="BX8" s="83"/>
      <c r="BY8" s="83"/>
      <c r="BZ8" s="107"/>
      <c r="CA8" s="108"/>
      <c r="CB8" s="83"/>
      <c r="CC8" s="83"/>
      <c r="CD8" s="83"/>
      <c r="CE8" s="107"/>
      <c r="CF8" s="83"/>
      <c r="CG8" s="107"/>
      <c r="CH8" s="70"/>
      <c r="CI8" s="107"/>
      <c r="CJ8" s="83"/>
      <c r="CK8" s="107"/>
      <c r="CL8" s="107"/>
      <c r="CM8" s="107"/>
      <c r="CN8" s="107"/>
      <c r="CO8" s="107"/>
      <c r="CP8" s="107"/>
      <c r="CQ8" s="107"/>
      <c r="CR8" s="70"/>
      <c r="CS8" s="107"/>
      <c r="CT8" s="107"/>
      <c r="CU8" s="83"/>
      <c r="CV8" s="107"/>
      <c r="CW8" s="107"/>
      <c r="CX8" s="107"/>
      <c r="CY8" s="107"/>
      <c r="CZ8" s="83"/>
      <c r="DA8" s="107"/>
      <c r="DB8" s="107"/>
      <c r="DC8" s="70"/>
      <c r="DK8" s="109"/>
      <c r="DL8" s="109">
        <f t="shared" si="0"/>
        <v>0</v>
      </c>
    </row>
    <row r="9" spans="1:116" x14ac:dyDescent="0.3">
      <c r="A9" s="93" t="s">
        <v>274</v>
      </c>
      <c r="B9" s="83">
        <v>4119964</v>
      </c>
      <c r="C9" s="83">
        <v>3310246</v>
      </c>
      <c r="D9" s="107">
        <v>648254</v>
      </c>
      <c r="E9" s="107">
        <v>349920</v>
      </c>
      <c r="F9" s="107">
        <v>543620</v>
      </c>
      <c r="G9" s="107">
        <v>318679</v>
      </c>
      <c r="H9" s="83">
        <v>19462</v>
      </c>
      <c r="I9" s="70"/>
      <c r="J9" s="107"/>
      <c r="K9" s="107">
        <v>7705097</v>
      </c>
      <c r="L9" s="107">
        <v>6341902</v>
      </c>
      <c r="M9" s="107">
        <v>2048705</v>
      </c>
      <c r="N9" s="107">
        <v>2856496</v>
      </c>
      <c r="O9" s="107">
        <v>3451316</v>
      </c>
      <c r="P9" s="107">
        <v>3223424</v>
      </c>
      <c r="Q9" s="107">
        <v>4285186</v>
      </c>
      <c r="R9" s="107">
        <v>1156808</v>
      </c>
      <c r="S9" s="107">
        <v>1039740</v>
      </c>
      <c r="T9" s="83">
        <v>1158366</v>
      </c>
      <c r="U9" s="107">
        <v>548534</v>
      </c>
      <c r="V9" s="107">
        <v>192138</v>
      </c>
      <c r="W9" s="107">
        <v>7882990</v>
      </c>
      <c r="X9" s="107">
        <v>6461280</v>
      </c>
      <c r="Y9" s="107">
        <v>2859376</v>
      </c>
      <c r="Z9" s="107">
        <v>1149036</v>
      </c>
      <c r="AA9" s="107">
        <v>1493177</v>
      </c>
      <c r="AB9" s="83">
        <v>6119845</v>
      </c>
      <c r="AC9" s="83">
        <v>3042245</v>
      </c>
      <c r="AD9" s="83">
        <v>2757153</v>
      </c>
      <c r="AE9" s="107">
        <v>2849400</v>
      </c>
      <c r="AF9" s="83">
        <v>14022595</v>
      </c>
      <c r="AG9" s="107">
        <v>2034457</v>
      </c>
      <c r="AH9" s="83">
        <v>2389931</v>
      </c>
      <c r="AI9" s="107">
        <v>6523000</v>
      </c>
      <c r="AJ9" s="107">
        <v>991263</v>
      </c>
      <c r="AK9" s="107">
        <v>648456</v>
      </c>
      <c r="AL9" s="107">
        <v>2232990</v>
      </c>
      <c r="AM9" s="107">
        <v>987235</v>
      </c>
      <c r="AN9" s="70"/>
      <c r="AO9" s="107"/>
      <c r="AP9" s="107">
        <v>5085497</v>
      </c>
      <c r="AQ9" s="83">
        <v>178526913</v>
      </c>
      <c r="AR9" s="83">
        <v>11544566</v>
      </c>
      <c r="AS9" s="83">
        <v>7406276</v>
      </c>
      <c r="AT9" s="83">
        <v>1599344</v>
      </c>
      <c r="AU9" s="83">
        <v>2069213</v>
      </c>
      <c r="AV9" s="107">
        <v>541980</v>
      </c>
      <c r="AW9" s="83">
        <v>3310911</v>
      </c>
      <c r="AX9" s="107">
        <v>5420914</v>
      </c>
      <c r="AY9" s="107">
        <v>1554173</v>
      </c>
      <c r="AZ9" s="107">
        <v>11904294</v>
      </c>
      <c r="BA9" s="107">
        <v>2342232</v>
      </c>
      <c r="BB9" s="107">
        <v>260579</v>
      </c>
      <c r="BC9" s="107">
        <v>1199030</v>
      </c>
      <c r="BD9" s="107">
        <v>152611</v>
      </c>
      <c r="BE9" s="107">
        <v>457366</v>
      </c>
      <c r="BF9" s="83">
        <v>242416</v>
      </c>
      <c r="BG9" s="107">
        <v>118692</v>
      </c>
      <c r="BH9" s="107">
        <v>59656</v>
      </c>
      <c r="BI9" s="107">
        <v>10880179</v>
      </c>
      <c r="BJ9" s="107">
        <v>7173382</v>
      </c>
      <c r="BK9" s="107">
        <v>329610</v>
      </c>
      <c r="BL9" s="83">
        <v>2190000</v>
      </c>
      <c r="BM9" s="83">
        <v>1759789</v>
      </c>
      <c r="BN9" s="107">
        <v>95375</v>
      </c>
      <c r="BO9" s="107">
        <v>871181</v>
      </c>
      <c r="BP9" s="107">
        <v>55311</v>
      </c>
      <c r="BQ9" s="107">
        <v>1482807</v>
      </c>
      <c r="BR9" s="107">
        <v>2104947</v>
      </c>
      <c r="BS9" s="83">
        <v>2489757</v>
      </c>
      <c r="BT9" s="70"/>
      <c r="BU9" s="83"/>
      <c r="BV9" s="107"/>
      <c r="BW9" s="83">
        <v>2209336</v>
      </c>
      <c r="BX9" s="83">
        <v>11507540</v>
      </c>
      <c r="BY9" s="83">
        <v>8233972</v>
      </c>
      <c r="BZ9" s="107">
        <v>882803</v>
      </c>
      <c r="CA9" s="108">
        <v>1150250</v>
      </c>
      <c r="CB9" s="83">
        <v>2050141</v>
      </c>
      <c r="CC9" s="83">
        <v>1253209</v>
      </c>
      <c r="CD9" s="83">
        <v>765880</v>
      </c>
      <c r="CE9" s="107">
        <v>580027</v>
      </c>
      <c r="CF9" s="83">
        <v>1100600</v>
      </c>
      <c r="CG9" s="107">
        <v>135000</v>
      </c>
      <c r="CH9" s="70"/>
      <c r="CI9" s="107"/>
      <c r="CJ9" s="83"/>
      <c r="CK9" s="107">
        <v>4668790</v>
      </c>
      <c r="CL9" s="107">
        <v>10497618</v>
      </c>
      <c r="CM9" s="107">
        <v>3645781</v>
      </c>
      <c r="CN9" s="107">
        <v>330657</v>
      </c>
      <c r="CO9" s="107">
        <v>3504344</v>
      </c>
      <c r="CP9" s="107">
        <v>751854</v>
      </c>
      <c r="CQ9" s="107">
        <v>148053</v>
      </c>
      <c r="CR9" s="70"/>
      <c r="CS9" s="107"/>
      <c r="CT9" s="107"/>
      <c r="CU9" s="83">
        <v>15451881</v>
      </c>
      <c r="CV9" s="107">
        <v>4499131</v>
      </c>
      <c r="CW9" s="107">
        <v>8309282</v>
      </c>
      <c r="CX9" s="107">
        <v>2597908</v>
      </c>
      <c r="CY9" s="107">
        <v>870412</v>
      </c>
      <c r="CZ9" s="83">
        <v>1647625</v>
      </c>
      <c r="DA9" s="107">
        <v>364897</v>
      </c>
      <c r="DB9" s="107">
        <v>1212867</v>
      </c>
      <c r="DC9" s="70"/>
      <c r="DK9" s="109"/>
      <c r="DL9" s="109">
        <f t="shared" si="0"/>
        <v>346513362</v>
      </c>
    </row>
    <row r="10" spans="1:116" s="112" customFormat="1" x14ac:dyDescent="0.3">
      <c r="A10" s="110" t="s">
        <v>280</v>
      </c>
      <c r="B10" s="81">
        <v>2821512</v>
      </c>
      <c r="C10" s="81">
        <v>1981221</v>
      </c>
      <c r="D10" s="81">
        <v>446190</v>
      </c>
      <c r="E10" s="81">
        <v>141978</v>
      </c>
      <c r="F10" s="81">
        <v>302011</v>
      </c>
      <c r="G10" s="81">
        <v>228068</v>
      </c>
      <c r="H10" s="81">
        <v>19462</v>
      </c>
      <c r="I10" s="75">
        <f>SUM(B10:H10)</f>
        <v>5940442</v>
      </c>
      <c r="J10" s="81"/>
      <c r="K10" s="81">
        <v>4803192</v>
      </c>
      <c r="L10" s="81">
        <v>2619147</v>
      </c>
      <c r="M10" s="81">
        <v>1168246</v>
      </c>
      <c r="N10" s="81">
        <v>1847078</v>
      </c>
      <c r="O10" s="81">
        <v>1641373</v>
      </c>
      <c r="P10" s="81">
        <v>2633472</v>
      </c>
      <c r="Q10" s="81">
        <v>1462434</v>
      </c>
      <c r="R10" s="81">
        <v>714398</v>
      </c>
      <c r="S10" s="81">
        <v>544490</v>
      </c>
      <c r="T10" s="81">
        <v>515264</v>
      </c>
      <c r="U10" s="81">
        <v>308573</v>
      </c>
      <c r="V10" s="81">
        <v>149048</v>
      </c>
      <c r="W10" s="81">
        <v>6518879</v>
      </c>
      <c r="X10" s="81">
        <v>3505364</v>
      </c>
      <c r="Y10" s="81">
        <v>1715626</v>
      </c>
      <c r="Z10" s="81">
        <v>694696</v>
      </c>
      <c r="AA10" s="81">
        <v>370119</v>
      </c>
      <c r="AB10" s="81">
        <v>3251362</v>
      </c>
      <c r="AC10" s="81">
        <v>2309753</v>
      </c>
      <c r="AD10" s="81">
        <v>1132125</v>
      </c>
      <c r="AE10" s="81">
        <v>1177267</v>
      </c>
      <c r="AF10" s="81">
        <v>10035329</v>
      </c>
      <c r="AG10" s="81">
        <v>591852</v>
      </c>
      <c r="AH10" s="81">
        <v>1683819</v>
      </c>
      <c r="AI10" s="81">
        <v>3913798</v>
      </c>
      <c r="AJ10" s="81">
        <v>632818</v>
      </c>
      <c r="AK10" s="81">
        <v>519402</v>
      </c>
      <c r="AL10" s="81">
        <v>1784695</v>
      </c>
      <c r="AM10" s="81">
        <v>679966</v>
      </c>
      <c r="AN10" s="75">
        <f>SUM(K10:AM10)</f>
        <v>58923585</v>
      </c>
      <c r="AO10" s="81"/>
      <c r="AP10" s="81">
        <v>2255913</v>
      </c>
      <c r="AQ10" s="81">
        <v>89354658</v>
      </c>
      <c r="AR10" s="81">
        <v>7176263</v>
      </c>
      <c r="AS10" s="81">
        <v>4790134</v>
      </c>
      <c r="AT10" s="81">
        <v>1012049</v>
      </c>
      <c r="AU10" s="81">
        <v>632186</v>
      </c>
      <c r="AV10" s="81">
        <v>454680</v>
      </c>
      <c r="AW10" s="81">
        <v>2184974</v>
      </c>
      <c r="AX10" s="81">
        <v>3452279</v>
      </c>
      <c r="AY10" s="81">
        <v>1035882</v>
      </c>
      <c r="AZ10" s="81">
        <v>5857951</v>
      </c>
      <c r="BA10" s="81">
        <v>1410179</v>
      </c>
      <c r="BB10" s="81">
        <v>150404.03076923077</v>
      </c>
      <c r="BC10" s="81">
        <v>747585</v>
      </c>
      <c r="BD10" s="81">
        <v>95706</v>
      </c>
      <c r="BE10" s="81">
        <v>311864</v>
      </c>
      <c r="BF10" s="81">
        <v>227620</v>
      </c>
      <c r="BG10" s="81">
        <v>82962</v>
      </c>
      <c r="BH10" s="81">
        <v>43000</v>
      </c>
      <c r="BI10" s="81">
        <v>5735266</v>
      </c>
      <c r="BJ10" s="81">
        <v>5063398</v>
      </c>
      <c r="BK10" s="81">
        <v>213422</v>
      </c>
      <c r="BL10" s="81">
        <v>986358</v>
      </c>
      <c r="BM10" s="81">
        <v>1100525</v>
      </c>
      <c r="BN10" s="81">
        <v>91707</v>
      </c>
      <c r="BO10" s="81">
        <v>660474</v>
      </c>
      <c r="BP10" s="81">
        <v>37031</v>
      </c>
      <c r="BQ10" s="81">
        <v>1046177</v>
      </c>
      <c r="BR10" s="81">
        <v>1384751</v>
      </c>
      <c r="BS10" s="81">
        <v>1533733</v>
      </c>
      <c r="BT10" s="75">
        <f>SUM(AP10:BS10)</f>
        <v>139129131.03076923</v>
      </c>
      <c r="BU10" s="81"/>
      <c r="BV10" s="81"/>
      <c r="BW10" s="81">
        <v>1096386</v>
      </c>
      <c r="BX10" s="81">
        <v>8021159</v>
      </c>
      <c r="BY10" s="81">
        <v>4174940</v>
      </c>
      <c r="BZ10" s="81">
        <v>356049</v>
      </c>
      <c r="CA10" s="111">
        <v>460217</v>
      </c>
      <c r="CB10" s="81">
        <v>1509089</v>
      </c>
      <c r="CC10" s="81">
        <v>828725</v>
      </c>
      <c r="CD10" s="81">
        <v>414063</v>
      </c>
      <c r="CE10" s="81">
        <v>341170</v>
      </c>
      <c r="CF10" s="81">
        <v>748404</v>
      </c>
      <c r="CG10" s="81">
        <v>92760</v>
      </c>
      <c r="CH10" s="75">
        <f>SUM(BW10:CG10)</f>
        <v>18042962</v>
      </c>
      <c r="CI10" s="81"/>
      <c r="CJ10" s="81"/>
      <c r="CK10" s="81">
        <v>1082267</v>
      </c>
      <c r="CL10" s="81">
        <v>7196567</v>
      </c>
      <c r="CM10" s="81">
        <v>1729915</v>
      </c>
      <c r="CN10" s="81">
        <v>140507</v>
      </c>
      <c r="CO10" s="81">
        <v>1552417.5</v>
      </c>
      <c r="CP10" s="81">
        <v>408492</v>
      </c>
      <c r="CQ10" s="81">
        <v>95856</v>
      </c>
      <c r="CR10" s="75">
        <f>SUM(CK10:CQ10)</f>
        <v>12206021.5</v>
      </c>
      <c r="CS10" s="81"/>
      <c r="CT10" s="81"/>
      <c r="CU10" s="81">
        <v>9390958</v>
      </c>
      <c r="CV10" s="81">
        <v>2860604</v>
      </c>
      <c r="CW10" s="81">
        <v>4029508</v>
      </c>
      <c r="CX10" s="81">
        <v>1122874</v>
      </c>
      <c r="CY10" s="81">
        <v>451202</v>
      </c>
      <c r="CZ10" s="81">
        <v>1158721</v>
      </c>
      <c r="DA10" s="81">
        <v>274750</v>
      </c>
      <c r="DB10" s="81">
        <v>730785</v>
      </c>
      <c r="DC10" s="75">
        <f>SUM(CU10:DB10)</f>
        <v>20019402</v>
      </c>
      <c r="DK10" s="113"/>
      <c r="DL10" s="113">
        <f t="shared" si="0"/>
        <v>376539120.06153846</v>
      </c>
    </row>
    <row r="11" spans="1:116" x14ac:dyDescent="0.3">
      <c r="B11" s="83"/>
      <c r="C11" s="83"/>
      <c r="D11" s="107"/>
      <c r="E11" s="107"/>
      <c r="F11" s="107"/>
      <c r="G11" s="107"/>
      <c r="H11" s="83"/>
      <c r="I11" s="70"/>
      <c r="J11" s="107"/>
      <c r="K11" s="107"/>
      <c r="L11" s="107"/>
      <c r="M11" s="107"/>
      <c r="N11" s="107"/>
      <c r="O11" s="107"/>
      <c r="P11" s="107"/>
      <c r="Q11" s="107"/>
      <c r="R11" s="107"/>
      <c r="S11" s="107"/>
      <c r="T11" s="83"/>
      <c r="U11" s="107"/>
      <c r="V11" s="107"/>
      <c r="W11" s="107"/>
      <c r="X11" s="107"/>
      <c r="Y11" s="107"/>
      <c r="Z11" s="107"/>
      <c r="AA11" s="107"/>
      <c r="AB11" s="83"/>
      <c r="AC11" s="83"/>
      <c r="AD11" s="83"/>
      <c r="AE11" s="107"/>
      <c r="AF11" s="83"/>
      <c r="AG11" s="107"/>
      <c r="AH11" s="83"/>
      <c r="AI11" s="107"/>
      <c r="AJ11" s="107"/>
      <c r="AK11" s="107"/>
      <c r="AL11" s="107"/>
      <c r="AM11" s="107"/>
      <c r="AN11" s="70"/>
      <c r="AO11" s="107"/>
      <c r="AP11" s="107"/>
      <c r="AQ11" s="83"/>
      <c r="AR11" s="83"/>
      <c r="AS11" s="83"/>
      <c r="AT11" s="83"/>
      <c r="AU11" s="83"/>
      <c r="AV11" s="107"/>
      <c r="AW11" s="83"/>
      <c r="AX11" s="107"/>
      <c r="AY11" s="107"/>
      <c r="AZ11" s="107"/>
      <c r="BA11" s="107"/>
      <c r="BB11" s="107"/>
      <c r="BC11" s="107"/>
      <c r="BD11" s="107"/>
      <c r="BE11" s="107"/>
      <c r="BF11" s="83"/>
      <c r="BG11" s="107"/>
      <c r="BH11" s="107"/>
      <c r="BI11" s="107"/>
      <c r="BJ11" s="107"/>
      <c r="BK11" s="107"/>
      <c r="BL11" s="107"/>
      <c r="BM11" s="83"/>
      <c r="BN11" s="107"/>
      <c r="BO11" s="107"/>
      <c r="BP11" s="107"/>
      <c r="BQ11" s="107"/>
      <c r="BR11" s="107"/>
      <c r="BS11" s="83"/>
      <c r="BT11" s="70"/>
      <c r="BU11" s="83"/>
      <c r="BV11" s="107"/>
      <c r="BW11" s="83"/>
      <c r="BX11" s="83"/>
      <c r="BY11" s="83"/>
      <c r="BZ11" s="107"/>
      <c r="CA11" s="108"/>
      <c r="CB11" s="83"/>
      <c r="CC11" s="83"/>
      <c r="CD11" s="83"/>
      <c r="CE11" s="107"/>
      <c r="CF11" s="83"/>
      <c r="CG11" s="107"/>
      <c r="CH11" s="70"/>
      <c r="CI11" s="107"/>
      <c r="CJ11" s="83"/>
      <c r="CK11" s="107"/>
      <c r="CL11" s="107"/>
      <c r="CM11" s="107"/>
      <c r="CN11" s="107"/>
      <c r="CO11" s="107"/>
      <c r="CP11" s="107"/>
      <c r="CQ11" s="107"/>
      <c r="CR11" s="70"/>
      <c r="CS11" s="107"/>
      <c r="CT11" s="107"/>
      <c r="CU11" s="83"/>
      <c r="CV11" s="107"/>
      <c r="CW11" s="107"/>
      <c r="CX11" s="107"/>
      <c r="CY11" s="107"/>
      <c r="CZ11" s="83"/>
      <c r="DA11" s="107"/>
      <c r="DB11" s="107"/>
      <c r="DC11" s="70"/>
      <c r="DK11" s="109"/>
      <c r="DL11" s="109">
        <f t="shared" si="0"/>
        <v>0</v>
      </c>
    </row>
    <row r="12" spans="1:116" x14ac:dyDescent="0.3">
      <c r="B12" s="107"/>
      <c r="C12" s="107"/>
      <c r="D12" s="107"/>
      <c r="E12" s="108"/>
      <c r="F12" s="107"/>
      <c r="G12" s="107"/>
      <c r="H12" s="107"/>
      <c r="I12" s="70"/>
      <c r="J12" s="108"/>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70"/>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70"/>
      <c r="BU12" s="107"/>
      <c r="BV12" s="107"/>
      <c r="BW12" s="107"/>
      <c r="BX12" s="107"/>
      <c r="BY12" s="107"/>
      <c r="BZ12" s="107"/>
      <c r="CA12" s="107"/>
      <c r="CB12" s="107"/>
      <c r="CC12" s="107"/>
      <c r="CD12" s="107"/>
      <c r="CE12" s="107"/>
      <c r="CF12" s="107"/>
      <c r="CG12" s="107"/>
      <c r="CH12" s="70"/>
      <c r="CI12" s="107"/>
      <c r="CJ12" s="107"/>
      <c r="CK12" s="107"/>
      <c r="CL12" s="107"/>
      <c r="CM12" s="107"/>
      <c r="CN12" s="107"/>
      <c r="CO12" s="107"/>
      <c r="CP12" s="107"/>
      <c r="CQ12" s="107"/>
      <c r="CR12" s="70"/>
      <c r="CS12" s="107"/>
      <c r="CT12" s="107"/>
      <c r="CU12" s="107"/>
      <c r="CV12" s="107"/>
      <c r="CW12" s="107"/>
      <c r="CX12" s="107"/>
      <c r="CY12" s="107"/>
      <c r="CZ12" s="107"/>
      <c r="DA12" s="107"/>
      <c r="DB12" s="107"/>
      <c r="DC12" s="70"/>
      <c r="DK12" s="109"/>
      <c r="DL12" s="109">
        <f t="shared" si="0"/>
        <v>0</v>
      </c>
    </row>
    <row r="13" spans="1:116" s="112" customFormat="1" x14ac:dyDescent="0.3">
      <c r="A13" s="110" t="s">
        <v>276</v>
      </c>
      <c r="B13" s="81">
        <v>4119964</v>
      </c>
      <c r="C13" s="81">
        <v>3310246</v>
      </c>
      <c r="D13" s="81">
        <v>648254</v>
      </c>
      <c r="E13" s="81">
        <v>349920</v>
      </c>
      <c r="F13" s="81">
        <v>543620</v>
      </c>
      <c r="G13" s="81">
        <v>318679</v>
      </c>
      <c r="H13" s="81">
        <v>19462</v>
      </c>
      <c r="I13" s="75">
        <f>SUM(B13:H13)</f>
        <v>9310145</v>
      </c>
      <c r="J13" s="81"/>
      <c r="K13" s="81">
        <v>7705097</v>
      </c>
      <c r="L13" s="81">
        <v>6341902</v>
      </c>
      <c r="M13" s="81">
        <v>2048705</v>
      </c>
      <c r="N13" s="81">
        <v>2856496</v>
      </c>
      <c r="O13" s="81">
        <v>3451316</v>
      </c>
      <c r="P13" s="81">
        <v>3223424</v>
      </c>
      <c r="Q13" s="81">
        <v>4285186</v>
      </c>
      <c r="R13" s="81">
        <v>1156808</v>
      </c>
      <c r="S13" s="81">
        <v>1039740</v>
      </c>
      <c r="T13" s="81">
        <v>1158366</v>
      </c>
      <c r="U13" s="81">
        <v>548534</v>
      </c>
      <c r="V13" s="81">
        <v>192138</v>
      </c>
      <c r="W13" s="81">
        <v>7882990</v>
      </c>
      <c r="X13" s="81">
        <v>6461280</v>
      </c>
      <c r="Y13" s="81">
        <v>2859376</v>
      </c>
      <c r="Z13" s="81">
        <v>1149036</v>
      </c>
      <c r="AA13" s="81">
        <v>1493177</v>
      </c>
      <c r="AB13" s="81">
        <v>6119845</v>
      </c>
      <c r="AC13" s="81">
        <v>3042245</v>
      </c>
      <c r="AD13" s="81">
        <v>2757153</v>
      </c>
      <c r="AE13" s="81">
        <v>2849400</v>
      </c>
      <c r="AF13" s="81">
        <v>14022595</v>
      </c>
      <c r="AG13" s="81">
        <v>2034457</v>
      </c>
      <c r="AH13" s="81">
        <v>2389931</v>
      </c>
      <c r="AI13" s="81">
        <v>6523000</v>
      </c>
      <c r="AJ13" s="81">
        <v>991263</v>
      </c>
      <c r="AK13" s="81">
        <v>648456</v>
      </c>
      <c r="AL13" s="81">
        <v>2232990</v>
      </c>
      <c r="AM13" s="81">
        <v>987235</v>
      </c>
      <c r="AN13" s="75">
        <f>SUM(K13:AM13)</f>
        <v>98452141</v>
      </c>
      <c r="AO13" s="81"/>
      <c r="AP13" s="81">
        <v>5085497</v>
      </c>
      <c r="AQ13" s="81">
        <v>178526913</v>
      </c>
      <c r="AR13" s="81">
        <v>11544566</v>
      </c>
      <c r="AS13" s="81">
        <v>7406276</v>
      </c>
      <c r="AT13" s="81">
        <v>1599344</v>
      </c>
      <c r="AU13" s="81">
        <v>2069213</v>
      </c>
      <c r="AV13" s="81">
        <v>541980</v>
      </c>
      <c r="AW13" s="81">
        <v>3310911</v>
      </c>
      <c r="AX13" s="81">
        <v>5420914</v>
      </c>
      <c r="AY13" s="81">
        <v>1554173</v>
      </c>
      <c r="AZ13" s="81">
        <v>11904294</v>
      </c>
      <c r="BA13" s="81">
        <v>2342232</v>
      </c>
      <c r="BB13" s="81">
        <v>260579</v>
      </c>
      <c r="BC13" s="81">
        <v>1199030</v>
      </c>
      <c r="BD13" s="81">
        <v>152611</v>
      </c>
      <c r="BE13" s="81">
        <v>457366</v>
      </c>
      <c r="BF13" s="81">
        <v>242416</v>
      </c>
      <c r="BG13" s="81">
        <v>118692</v>
      </c>
      <c r="BH13" s="81">
        <v>59656</v>
      </c>
      <c r="BI13" s="81">
        <v>10880179</v>
      </c>
      <c r="BJ13" s="81">
        <v>7173382</v>
      </c>
      <c r="BK13" s="81">
        <v>329610</v>
      </c>
      <c r="BL13" s="81">
        <v>2190000</v>
      </c>
      <c r="BM13" s="81">
        <v>1759789</v>
      </c>
      <c r="BN13" s="81">
        <v>95375</v>
      </c>
      <c r="BO13" s="81">
        <v>871181</v>
      </c>
      <c r="BP13" s="81">
        <v>55311</v>
      </c>
      <c r="BQ13" s="81">
        <v>1482807</v>
      </c>
      <c r="BR13" s="81">
        <v>2104947</v>
      </c>
      <c r="BS13" s="81">
        <v>2489757</v>
      </c>
      <c r="BT13" s="75">
        <f>SUM(AP13:BS13)</f>
        <v>263229001</v>
      </c>
      <c r="BU13" s="81"/>
      <c r="BV13" s="81"/>
      <c r="BW13" s="81">
        <v>2209336</v>
      </c>
      <c r="BX13" s="81">
        <v>11507540</v>
      </c>
      <c r="BY13" s="81">
        <v>8233972</v>
      </c>
      <c r="BZ13" s="81">
        <v>882803</v>
      </c>
      <c r="CA13" s="111">
        <v>1150250</v>
      </c>
      <c r="CB13" s="81">
        <v>2050141</v>
      </c>
      <c r="CC13" s="81">
        <v>1253209</v>
      </c>
      <c r="CD13" s="81">
        <v>765880</v>
      </c>
      <c r="CE13" s="81">
        <v>580027</v>
      </c>
      <c r="CF13" s="81">
        <v>1100600</v>
      </c>
      <c r="CG13" s="81">
        <v>135000</v>
      </c>
      <c r="CH13" s="75">
        <f>SUM(BW13:CG13)</f>
        <v>29868758</v>
      </c>
      <c r="CI13" s="81"/>
      <c r="CJ13" s="81"/>
      <c r="CK13" s="81">
        <v>4668790</v>
      </c>
      <c r="CL13" s="81">
        <v>10497618</v>
      </c>
      <c r="CM13" s="81">
        <v>3645781</v>
      </c>
      <c r="CN13" s="81">
        <v>330657</v>
      </c>
      <c r="CO13" s="81">
        <v>3504344</v>
      </c>
      <c r="CP13" s="81">
        <v>751854</v>
      </c>
      <c r="CQ13" s="81">
        <v>148053</v>
      </c>
      <c r="CR13" s="75">
        <f>SUM(CK13:CQ13)</f>
        <v>23547097</v>
      </c>
      <c r="CS13" s="81"/>
      <c r="CT13" s="81"/>
      <c r="CU13" s="81">
        <v>15451881</v>
      </c>
      <c r="CV13" s="81">
        <v>4499131</v>
      </c>
      <c r="CW13" s="81">
        <v>8309282</v>
      </c>
      <c r="CX13" s="81">
        <v>2597908</v>
      </c>
      <c r="CY13" s="81">
        <v>870412</v>
      </c>
      <c r="CZ13" s="81">
        <v>1647625</v>
      </c>
      <c r="DA13" s="81">
        <v>364897</v>
      </c>
      <c r="DB13" s="81">
        <v>1212867</v>
      </c>
      <c r="DC13" s="75">
        <f>SUM(CU13:DB13)</f>
        <v>34954003</v>
      </c>
      <c r="DK13" s="113"/>
      <c r="DL13" s="113">
        <f t="shared" si="0"/>
        <v>698112221</v>
      </c>
    </row>
    <row r="14" spans="1:116" x14ac:dyDescent="0.3">
      <c r="A14" s="114" t="s">
        <v>282</v>
      </c>
      <c r="B14" s="107"/>
      <c r="C14" s="107"/>
      <c r="D14" s="107"/>
      <c r="E14" s="107"/>
      <c r="F14" s="107"/>
      <c r="G14" s="107"/>
      <c r="H14" s="107"/>
      <c r="I14" s="70"/>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70"/>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70"/>
      <c r="BU14" s="107"/>
      <c r="BV14" s="107"/>
      <c r="BW14" s="107"/>
      <c r="BX14" s="107"/>
      <c r="BY14" s="107"/>
      <c r="BZ14" s="107"/>
      <c r="CA14" s="108"/>
      <c r="CB14" s="107"/>
      <c r="CC14" s="107"/>
      <c r="CD14" s="107"/>
      <c r="CE14" s="107"/>
      <c r="CF14" s="107"/>
      <c r="CG14" s="107"/>
      <c r="CH14" s="70"/>
      <c r="CI14" s="107"/>
      <c r="CJ14" s="107"/>
      <c r="CK14" s="107"/>
      <c r="CL14" s="107"/>
      <c r="CM14" s="107"/>
      <c r="CN14" s="107"/>
      <c r="CO14" s="107"/>
      <c r="CP14" s="107"/>
      <c r="CQ14" s="107"/>
      <c r="CR14" s="70"/>
      <c r="CS14" s="107"/>
      <c r="CT14" s="107"/>
      <c r="CU14" s="107"/>
      <c r="CV14" s="107"/>
      <c r="CW14" s="107"/>
      <c r="CX14" s="107"/>
      <c r="CY14" s="107"/>
      <c r="CZ14" s="107"/>
      <c r="DA14" s="107"/>
      <c r="DB14" s="107"/>
      <c r="DC14" s="70"/>
      <c r="DK14" s="109"/>
      <c r="DL14" s="109"/>
    </row>
    <row r="15" spans="1:116" x14ac:dyDescent="0.3">
      <c r="A15" s="93" t="s">
        <v>283</v>
      </c>
      <c r="B15" s="83">
        <v>324882829</v>
      </c>
      <c r="C15" s="83">
        <v>259360405</v>
      </c>
      <c r="D15" s="107">
        <v>58031115</v>
      </c>
      <c r="E15" s="107">
        <v>79017863</v>
      </c>
      <c r="F15" s="107">
        <v>159253591</v>
      </c>
      <c r="G15" s="107">
        <v>20566296</v>
      </c>
      <c r="H15" s="83">
        <v>2957665</v>
      </c>
      <c r="I15" s="70"/>
      <c r="J15" s="107"/>
      <c r="K15" s="107">
        <v>455314422</v>
      </c>
      <c r="L15" s="107">
        <v>215437017</v>
      </c>
      <c r="M15" s="107">
        <v>159770663</v>
      </c>
      <c r="N15" s="107">
        <v>78682282</v>
      </c>
      <c r="O15" s="107">
        <v>294634864</v>
      </c>
      <c r="P15" s="107">
        <v>241435421</v>
      </c>
      <c r="Q15" s="107">
        <v>107360302</v>
      </c>
      <c r="R15" s="107">
        <v>40355352</v>
      </c>
      <c r="S15" s="107">
        <v>16324511</v>
      </c>
      <c r="T15" s="83">
        <v>41318340</v>
      </c>
      <c r="U15" s="107">
        <v>90717198</v>
      </c>
      <c r="V15" s="107">
        <v>9773893</v>
      </c>
      <c r="W15" s="107">
        <v>638968937</v>
      </c>
      <c r="X15" s="107">
        <v>201158045</v>
      </c>
      <c r="Y15" s="107">
        <v>62717211</v>
      </c>
      <c r="Z15" s="107">
        <v>59550550</v>
      </c>
      <c r="AA15" s="107">
        <v>18637934</v>
      </c>
      <c r="AB15" s="83">
        <v>230551211</v>
      </c>
      <c r="AC15" s="83">
        <v>297985199</v>
      </c>
      <c r="AD15" s="83">
        <v>84981101</v>
      </c>
      <c r="AE15" s="107">
        <v>75645459</v>
      </c>
      <c r="AF15" s="83">
        <v>836862000</v>
      </c>
      <c r="AG15" s="107">
        <v>46188784</v>
      </c>
      <c r="AH15" s="83">
        <v>99494001</v>
      </c>
      <c r="AI15" s="107">
        <v>264527307</v>
      </c>
      <c r="AJ15" s="107">
        <v>132252024.84</v>
      </c>
      <c r="AK15" s="107">
        <v>11898059</v>
      </c>
      <c r="AL15" s="107">
        <v>22012332</v>
      </c>
      <c r="AM15" s="107">
        <v>24009594.449999999</v>
      </c>
      <c r="AN15" s="70"/>
      <c r="AO15" s="107"/>
      <c r="AP15" s="107">
        <v>275235086.61000001</v>
      </c>
      <c r="AQ15" s="83">
        <v>10645852878</v>
      </c>
      <c r="AR15" s="83">
        <v>877093054</v>
      </c>
      <c r="AS15" s="83">
        <v>146932368</v>
      </c>
      <c r="AT15" s="83">
        <v>103287907</v>
      </c>
      <c r="AU15" s="107">
        <v>83098624</v>
      </c>
      <c r="AV15" s="107">
        <v>25428305</v>
      </c>
      <c r="AW15" s="83">
        <v>223949944</v>
      </c>
      <c r="AX15" s="83">
        <v>488015895</v>
      </c>
      <c r="AY15" s="107">
        <v>295135809</v>
      </c>
      <c r="AZ15" s="107">
        <v>918680449</v>
      </c>
      <c r="BA15" s="107">
        <v>201710245</v>
      </c>
      <c r="BB15" s="107">
        <v>39085517</v>
      </c>
      <c r="BC15" s="107">
        <v>143372243</v>
      </c>
      <c r="BD15" s="83">
        <v>19971306</v>
      </c>
      <c r="BE15" s="107">
        <v>47431817</v>
      </c>
      <c r="BF15" s="83">
        <v>76697000</v>
      </c>
      <c r="BG15" s="107">
        <v>15371900</v>
      </c>
      <c r="BH15" s="107">
        <v>21286265</v>
      </c>
      <c r="BI15" s="107">
        <v>751489827</v>
      </c>
      <c r="BJ15" s="115">
        <v>632230497</v>
      </c>
      <c r="BK15" s="107">
        <v>37098608</v>
      </c>
      <c r="BL15" s="107">
        <v>92675395</v>
      </c>
      <c r="BM15" s="107">
        <v>72401030</v>
      </c>
      <c r="BN15" s="107">
        <v>46674030.460000001</v>
      </c>
      <c r="BO15" s="107">
        <v>66928505</v>
      </c>
      <c r="BP15" s="107">
        <v>5112489</v>
      </c>
      <c r="BQ15" s="107">
        <v>108493396</v>
      </c>
      <c r="BR15" s="107">
        <v>166290541</v>
      </c>
      <c r="BS15" s="83">
        <v>165643468</v>
      </c>
      <c r="BT15" s="70"/>
      <c r="BU15" s="83"/>
      <c r="BV15" s="107"/>
      <c r="BW15" s="83">
        <v>44397948</v>
      </c>
      <c r="BX15" s="83">
        <v>996646360</v>
      </c>
      <c r="BY15" s="83">
        <v>349466529</v>
      </c>
      <c r="BZ15" s="107">
        <v>22161656</v>
      </c>
      <c r="CA15" s="108">
        <v>67667449</v>
      </c>
      <c r="CB15" s="83">
        <v>214517489.44</v>
      </c>
      <c r="CC15" s="83">
        <v>129791550</v>
      </c>
      <c r="CD15" s="83">
        <v>46435497</v>
      </c>
      <c r="CE15" s="107">
        <v>45037444</v>
      </c>
      <c r="CF15" s="83">
        <v>36512693</v>
      </c>
      <c r="CG15" s="107">
        <v>16994345</v>
      </c>
      <c r="CH15" s="70"/>
      <c r="CI15" s="107"/>
      <c r="CJ15" s="83"/>
      <c r="CK15" s="107">
        <v>270108010</v>
      </c>
      <c r="CL15" s="107">
        <v>1000565717</v>
      </c>
      <c r="CM15" s="107">
        <v>250782412</v>
      </c>
      <c r="CN15" s="107">
        <v>49575380</v>
      </c>
      <c r="CO15" s="107">
        <v>178447107</v>
      </c>
      <c r="CP15" s="107">
        <v>95831971</v>
      </c>
      <c r="CQ15" s="107">
        <v>6994627</v>
      </c>
      <c r="CR15" s="70"/>
      <c r="CS15" s="107"/>
      <c r="CT15" s="107"/>
      <c r="CU15" s="83">
        <v>962233117</v>
      </c>
      <c r="CV15" s="107">
        <v>432492755</v>
      </c>
      <c r="CW15" s="107">
        <v>412187848</v>
      </c>
      <c r="CX15" s="107">
        <v>169078907</v>
      </c>
      <c r="CY15" s="107">
        <v>87528323</v>
      </c>
      <c r="CZ15" s="83">
        <v>155577788.27000001</v>
      </c>
      <c r="DA15" s="107">
        <v>3913867</v>
      </c>
      <c r="DB15" s="107">
        <v>75253661</v>
      </c>
      <c r="DC15" s="70"/>
      <c r="DK15" s="109"/>
      <c r="DL15" s="109"/>
    </row>
    <row r="16" spans="1:116" x14ac:dyDescent="0.3">
      <c r="A16" s="93" t="s">
        <v>285</v>
      </c>
      <c r="B16" s="83">
        <v>308638687.55000001</v>
      </c>
      <c r="C16" s="83">
        <v>220456344.25</v>
      </c>
      <c r="D16" s="107">
        <v>58031115</v>
      </c>
      <c r="E16" s="107">
        <v>79017863</v>
      </c>
      <c r="F16" s="107">
        <v>159253591</v>
      </c>
      <c r="G16" s="107">
        <v>20566296</v>
      </c>
      <c r="H16" s="83">
        <v>2957665</v>
      </c>
      <c r="I16" s="70"/>
      <c r="J16" s="107"/>
      <c r="K16" s="107">
        <v>387017258.69999999</v>
      </c>
      <c r="L16" s="107">
        <v>215437017</v>
      </c>
      <c r="M16" s="107">
        <v>159770663</v>
      </c>
      <c r="N16" s="107">
        <v>78682282</v>
      </c>
      <c r="O16" s="107">
        <v>294634864</v>
      </c>
      <c r="P16" s="107">
        <v>241435421</v>
      </c>
      <c r="Q16" s="107">
        <v>107360302</v>
      </c>
      <c r="R16" s="107">
        <v>40355352</v>
      </c>
      <c r="S16" s="107">
        <v>16324511</v>
      </c>
      <c r="T16" s="83">
        <v>41318340</v>
      </c>
      <c r="U16" s="107">
        <v>90717198</v>
      </c>
      <c r="V16" s="107">
        <v>9773893</v>
      </c>
      <c r="W16" s="107">
        <v>575072043.30000007</v>
      </c>
      <c r="X16" s="107">
        <v>201158045</v>
      </c>
      <c r="Y16" s="107">
        <v>62717211</v>
      </c>
      <c r="Z16" s="107">
        <v>59550550</v>
      </c>
      <c r="AA16" s="107">
        <v>18637934</v>
      </c>
      <c r="AB16" s="83">
        <v>230551211</v>
      </c>
      <c r="AC16" s="83">
        <v>289045643.02999997</v>
      </c>
      <c r="AD16" s="83">
        <v>84981101</v>
      </c>
      <c r="AE16" s="107">
        <v>75645459</v>
      </c>
      <c r="AF16" s="83">
        <v>636015120</v>
      </c>
      <c r="AG16" s="107">
        <v>46188784</v>
      </c>
      <c r="AH16" s="83">
        <v>84569900.849999994</v>
      </c>
      <c r="AI16" s="83">
        <v>224848210.94999999</v>
      </c>
      <c r="AJ16" s="107">
        <v>132252024.84</v>
      </c>
      <c r="AK16" s="107">
        <v>11898059</v>
      </c>
      <c r="AL16" s="107">
        <v>22012332</v>
      </c>
      <c r="AM16" s="107">
        <v>24009594.449999999</v>
      </c>
      <c r="AN16" s="70"/>
      <c r="AO16" s="107"/>
      <c r="AP16" s="107">
        <v>275235086.61000001</v>
      </c>
      <c r="AQ16" s="83">
        <v>6919804370.6999998</v>
      </c>
      <c r="AR16" s="83">
        <v>877093054</v>
      </c>
      <c r="AS16" s="83">
        <v>146932368</v>
      </c>
      <c r="AT16" s="83">
        <v>103287907</v>
      </c>
      <c r="AU16" s="107">
        <v>83098624</v>
      </c>
      <c r="AV16" s="107">
        <v>25428305</v>
      </c>
      <c r="AW16" s="83">
        <v>190357452.40000001</v>
      </c>
      <c r="AX16" s="83">
        <v>488015895</v>
      </c>
      <c r="AY16" s="107">
        <v>250865437.65000001</v>
      </c>
      <c r="AZ16" s="107">
        <v>734944359.20000005</v>
      </c>
      <c r="BA16" s="107">
        <v>201710245</v>
      </c>
      <c r="BB16" s="107">
        <v>39085517</v>
      </c>
      <c r="BC16" s="107">
        <v>121866406.55</v>
      </c>
      <c r="BD16" s="83">
        <v>19971306</v>
      </c>
      <c r="BE16" s="107">
        <v>47431817</v>
      </c>
      <c r="BF16" s="83">
        <v>76697000</v>
      </c>
      <c r="BG16" s="107">
        <v>15371900</v>
      </c>
      <c r="BH16" s="107">
        <v>21286265</v>
      </c>
      <c r="BI16" s="107">
        <v>751489827</v>
      </c>
      <c r="BJ16" s="115">
        <v>632230497</v>
      </c>
      <c r="BK16" s="107">
        <v>37098608</v>
      </c>
      <c r="BL16" s="107">
        <v>92675395</v>
      </c>
      <c r="BM16" s="107">
        <v>72401030</v>
      </c>
      <c r="BN16" s="107">
        <v>46674030.460000001</v>
      </c>
      <c r="BO16" s="107">
        <v>66928505</v>
      </c>
      <c r="BP16" s="107">
        <v>5112489</v>
      </c>
      <c r="BQ16" s="107">
        <v>108493396</v>
      </c>
      <c r="BR16" s="107">
        <v>166290541</v>
      </c>
      <c r="BS16" s="83">
        <v>165643468</v>
      </c>
      <c r="BT16" s="70"/>
      <c r="BU16" s="83"/>
      <c r="BV16" s="107"/>
      <c r="BW16" s="83">
        <v>44397948</v>
      </c>
      <c r="BX16" s="83">
        <v>996646360</v>
      </c>
      <c r="BY16" s="83">
        <v>349466529</v>
      </c>
      <c r="BZ16" s="107">
        <v>22161656</v>
      </c>
      <c r="CA16" s="108">
        <v>67667449</v>
      </c>
      <c r="CB16" s="83">
        <v>182339866.02399999</v>
      </c>
      <c r="CC16" s="83">
        <v>129791550</v>
      </c>
      <c r="CD16" s="83">
        <v>46435497</v>
      </c>
      <c r="CE16" s="107">
        <v>45037444</v>
      </c>
      <c r="CF16" s="83">
        <v>36512693</v>
      </c>
      <c r="CG16" s="107">
        <v>16994345</v>
      </c>
      <c r="CH16" s="70"/>
      <c r="CI16" s="107"/>
      <c r="CJ16" s="83"/>
      <c r="CK16" s="83">
        <v>229591808.5</v>
      </c>
      <c r="CL16" s="107">
        <v>875495002.375</v>
      </c>
      <c r="CM16" s="107">
        <v>213165050.19999999</v>
      </c>
      <c r="CN16" s="107">
        <v>49575380</v>
      </c>
      <c r="CO16" s="107">
        <v>178447107</v>
      </c>
      <c r="CP16" s="107">
        <v>95831971</v>
      </c>
      <c r="CQ16" s="107">
        <v>6994627</v>
      </c>
      <c r="CR16" s="70"/>
      <c r="CS16" s="107"/>
      <c r="CT16" s="107"/>
      <c r="CU16" s="83">
        <v>817898149.44999993</v>
      </c>
      <c r="CV16" s="107">
        <v>302744928.5</v>
      </c>
      <c r="CW16" s="107">
        <v>350359670.80000001</v>
      </c>
      <c r="CX16" s="107">
        <v>169078907</v>
      </c>
      <c r="CY16" s="107">
        <v>87528323</v>
      </c>
      <c r="CZ16" s="83">
        <v>155577788.27000001</v>
      </c>
      <c r="DA16" s="107">
        <v>3913867</v>
      </c>
      <c r="DB16" s="107">
        <v>75253661</v>
      </c>
      <c r="DC16" s="70"/>
      <c r="DK16" s="109"/>
      <c r="DL16" s="109"/>
    </row>
    <row r="17" spans="1:116" x14ac:dyDescent="0.3">
      <c r="A17" s="116" t="s">
        <v>348</v>
      </c>
      <c r="B17" s="107">
        <v>15431934.377500001</v>
      </c>
      <c r="C17" s="107">
        <v>33068451.637499999</v>
      </c>
      <c r="D17" s="107"/>
      <c r="E17" s="107"/>
      <c r="F17" s="107"/>
      <c r="G17" s="107"/>
      <c r="H17" s="107"/>
      <c r="I17" s="70"/>
      <c r="J17" s="107"/>
      <c r="K17" s="107">
        <v>58052588.805</v>
      </c>
      <c r="L17" s="107"/>
      <c r="M17" s="107"/>
      <c r="N17" s="107"/>
      <c r="O17" s="107">
        <v>44195229.600000001</v>
      </c>
      <c r="P17" s="107"/>
      <c r="Q17" s="107"/>
      <c r="R17" s="107"/>
      <c r="S17" s="107"/>
      <c r="T17" s="107"/>
      <c r="U17" s="107"/>
      <c r="V17" s="107"/>
      <c r="W17" s="107">
        <v>57507204.330000013</v>
      </c>
      <c r="X17" s="107"/>
      <c r="Y17" s="107"/>
      <c r="Z17" s="107"/>
      <c r="AA17" s="107"/>
      <c r="AB17" s="107"/>
      <c r="AC17" s="107">
        <v>8671369.2908999994</v>
      </c>
      <c r="AD17" s="107"/>
      <c r="AE17" s="107"/>
      <c r="AF17" s="107">
        <v>152643628.79999998</v>
      </c>
      <c r="AG17" s="107"/>
      <c r="AH17" s="107">
        <v>12685485.127499999</v>
      </c>
      <c r="AI17" s="107">
        <v>33727231.642499998</v>
      </c>
      <c r="AJ17" s="107"/>
      <c r="AK17" s="107"/>
      <c r="AL17" s="107"/>
      <c r="AM17" s="107"/>
      <c r="AN17" s="70"/>
      <c r="AO17" s="107"/>
      <c r="AP17" s="107"/>
      <c r="AQ17" s="107">
        <v>2421931529.7449999</v>
      </c>
      <c r="AR17" s="107">
        <v>87709305.400000006</v>
      </c>
      <c r="AS17" s="107"/>
      <c r="AT17" s="107"/>
      <c r="AU17" s="107"/>
      <c r="AV17" s="107"/>
      <c r="AW17" s="107">
        <v>28553617.859999999</v>
      </c>
      <c r="AX17" s="107"/>
      <c r="AY17" s="107">
        <v>37629815.647500001</v>
      </c>
      <c r="AZ17" s="107">
        <v>146988871.84</v>
      </c>
      <c r="BA17" s="107"/>
      <c r="BB17" s="107"/>
      <c r="BC17" s="107">
        <v>18279960.982499998</v>
      </c>
      <c r="BD17" s="107"/>
      <c r="BE17" s="107"/>
      <c r="BF17" s="107"/>
      <c r="BG17" s="107"/>
      <c r="BH17" s="107"/>
      <c r="BI17" s="107"/>
      <c r="BJ17" s="107"/>
      <c r="BK17" s="107"/>
      <c r="BL17" s="107"/>
      <c r="BM17" s="107"/>
      <c r="BN17" s="107"/>
      <c r="BO17" s="107"/>
      <c r="BP17" s="107"/>
      <c r="BQ17" s="107"/>
      <c r="BR17" s="107"/>
      <c r="BS17" s="107"/>
      <c r="BT17" s="70"/>
      <c r="BU17" s="107"/>
      <c r="BV17" s="107"/>
      <c r="BW17" s="107"/>
      <c r="BX17" s="107">
        <v>149496954</v>
      </c>
      <c r="BY17" s="107"/>
      <c r="BZ17" s="107"/>
      <c r="CA17" s="108"/>
      <c r="CB17" s="107">
        <v>27350979.903599996</v>
      </c>
      <c r="CC17" s="107"/>
      <c r="CD17" s="107"/>
      <c r="CE17" s="107"/>
      <c r="CF17" s="107"/>
      <c r="CG17" s="107"/>
      <c r="CH17" s="70"/>
      <c r="CI17" s="107"/>
      <c r="CJ17" s="107"/>
      <c r="CK17" s="107">
        <v>34438771.274999999</v>
      </c>
      <c r="CL17" s="107">
        <v>109436875.296875</v>
      </c>
      <c r="CM17" s="107">
        <v>31974757.529999997</v>
      </c>
      <c r="CN17" s="107"/>
      <c r="CO17" s="107"/>
      <c r="CP17" s="107">
        <v>14374795.65</v>
      </c>
      <c r="CQ17" s="107"/>
      <c r="CR17" s="70"/>
      <c r="CS17" s="107"/>
      <c r="CT17" s="107"/>
      <c r="CU17" s="107">
        <v>122684722.41749999</v>
      </c>
      <c r="CV17" s="107">
        <v>90823478.549999997</v>
      </c>
      <c r="CW17" s="107">
        <v>52553950.619999997</v>
      </c>
      <c r="CX17" s="107"/>
      <c r="CY17" s="107"/>
      <c r="CZ17" s="107"/>
      <c r="DA17" s="107"/>
      <c r="DB17" s="107"/>
      <c r="DC17" s="70"/>
      <c r="DK17" s="109"/>
      <c r="DL17" s="109"/>
    </row>
    <row r="18" spans="1:116" s="112" customFormat="1" x14ac:dyDescent="0.3">
      <c r="A18" s="117" t="s">
        <v>288</v>
      </c>
      <c r="B18" s="81">
        <v>74.91295738263733</v>
      </c>
      <c r="C18" s="81">
        <v>66.598175558553649</v>
      </c>
      <c r="D18" s="81">
        <v>89.51910053775218</v>
      </c>
      <c r="E18" s="81">
        <v>225.81693815729309</v>
      </c>
      <c r="F18" s="81">
        <v>292.95020602626835</v>
      </c>
      <c r="G18" s="81">
        <v>64.536088038433661</v>
      </c>
      <c r="H18" s="81">
        <v>151.9712773610112</v>
      </c>
      <c r="I18" s="75"/>
      <c r="J18" s="81"/>
      <c r="K18" s="81">
        <v>50.228732837497049</v>
      </c>
      <c r="L18" s="81">
        <v>33.970410927195026</v>
      </c>
      <c r="M18" s="81">
        <v>77.98617321673936</v>
      </c>
      <c r="N18" s="81">
        <v>27.545034895900432</v>
      </c>
      <c r="O18" s="81">
        <v>85.368845970638446</v>
      </c>
      <c r="P18" s="81">
        <v>74.900298874736919</v>
      </c>
      <c r="Q18" s="81">
        <v>25.05382543488194</v>
      </c>
      <c r="R18" s="81">
        <v>34.885090697851332</v>
      </c>
      <c r="S18" s="81">
        <v>15.700570334891415</v>
      </c>
      <c r="T18" s="81">
        <v>35.669503421198485</v>
      </c>
      <c r="U18" s="81">
        <v>165.38117600732133</v>
      </c>
      <c r="V18" s="81">
        <v>50.869130520771527</v>
      </c>
      <c r="W18" s="81">
        <v>72.951005050114247</v>
      </c>
      <c r="X18" s="81">
        <v>31.132847516281604</v>
      </c>
      <c r="Y18" s="81">
        <v>21.933880329134748</v>
      </c>
      <c r="Z18" s="81">
        <v>51.826531109556186</v>
      </c>
      <c r="AA18" s="81">
        <v>12.482066091293932</v>
      </c>
      <c r="AB18" s="81">
        <v>37.672720632630401</v>
      </c>
      <c r="AC18" s="81">
        <v>95.010639521143091</v>
      </c>
      <c r="AD18" s="81">
        <v>30.822047597648734</v>
      </c>
      <c r="AE18" s="81">
        <v>26.547855337965888</v>
      </c>
      <c r="AF18" s="81">
        <v>45.356449359052299</v>
      </c>
      <c r="AG18" s="81">
        <v>22.703249073339961</v>
      </c>
      <c r="AH18" s="81">
        <v>35.385917354936183</v>
      </c>
      <c r="AI18" s="81">
        <v>34.470061467116359</v>
      </c>
      <c r="AJ18" s="81">
        <v>133.41769524334109</v>
      </c>
      <c r="AK18" s="81">
        <v>18.348290400582307</v>
      </c>
      <c r="AL18" s="81">
        <v>9.8577835100022835</v>
      </c>
      <c r="AM18" s="81">
        <v>24.320039757504546</v>
      </c>
      <c r="AN18" s="75"/>
      <c r="AO18" s="81"/>
      <c r="AP18" s="81">
        <v>54.12157093200527</v>
      </c>
      <c r="AQ18" s="81">
        <v>38.760566989135135</v>
      </c>
      <c r="AR18" s="81">
        <v>75.974536764742822</v>
      </c>
      <c r="AS18" s="81">
        <v>19.838899873566689</v>
      </c>
      <c r="AT18" s="81">
        <v>64.581420257305496</v>
      </c>
      <c r="AU18" s="81">
        <v>40.159531184078197</v>
      </c>
      <c r="AV18" s="81">
        <v>46.917423152145837</v>
      </c>
      <c r="AW18" s="81">
        <v>57.493980478484623</v>
      </c>
      <c r="AX18" s="81">
        <v>90.024651746919432</v>
      </c>
      <c r="AY18" s="81">
        <v>161.41410103637111</v>
      </c>
      <c r="AZ18" s="81">
        <v>61.737752713432656</v>
      </c>
      <c r="BA18" s="81">
        <v>86.11881530096079</v>
      </c>
      <c r="BB18" s="81">
        <v>149.99488446881753</v>
      </c>
      <c r="BC18" s="81">
        <v>101.63749576741199</v>
      </c>
      <c r="BD18" s="81">
        <v>130.86413168120254</v>
      </c>
      <c r="BE18" s="81">
        <v>103.70647796294433</v>
      </c>
      <c r="BF18" s="81">
        <v>316.38588211999206</v>
      </c>
      <c r="BG18" s="81">
        <v>129.51083476561183</v>
      </c>
      <c r="BH18" s="81">
        <v>356.81683317688078</v>
      </c>
      <c r="BI18" s="81">
        <v>69.069619810482891</v>
      </c>
      <c r="BJ18" s="81">
        <v>88.135623754597205</v>
      </c>
      <c r="BK18" s="81">
        <v>112.55304147325627</v>
      </c>
      <c r="BL18" s="81">
        <v>42.317531963470323</v>
      </c>
      <c r="BM18" s="81">
        <v>41.141881214168286</v>
      </c>
      <c r="BN18" s="81">
        <v>489.37384492791614</v>
      </c>
      <c r="BO18" s="81">
        <v>76.825028323620458</v>
      </c>
      <c r="BP18" s="81">
        <v>92.431686283017839</v>
      </c>
      <c r="BQ18" s="81">
        <v>73.167577439275647</v>
      </c>
      <c r="BR18" s="81">
        <v>78.999870780594478</v>
      </c>
      <c r="BS18" s="81">
        <v>66.529973808688965</v>
      </c>
      <c r="BT18" s="75"/>
      <c r="BU18" s="81"/>
      <c r="BV18" s="81"/>
      <c r="BW18" s="81">
        <v>20.095607005905848</v>
      </c>
      <c r="BX18" s="81">
        <v>86.608116069985414</v>
      </c>
      <c r="BY18" s="81">
        <v>42.442035144156428</v>
      </c>
      <c r="BZ18" s="81">
        <v>25.103738886252085</v>
      </c>
      <c r="CA18" s="81">
        <v>58.828471201912627</v>
      </c>
      <c r="CB18" s="81">
        <v>88.940158761763215</v>
      </c>
      <c r="CC18" s="81">
        <v>103.5673618686109</v>
      </c>
      <c r="CD18" s="81">
        <v>60.630251475426959</v>
      </c>
      <c r="CE18" s="81">
        <v>77.647150908492193</v>
      </c>
      <c r="CF18" s="81">
        <v>33.175261675449754</v>
      </c>
      <c r="CG18" s="81">
        <v>125.88403703703703</v>
      </c>
      <c r="CH18" s="75"/>
      <c r="CI18" s="81"/>
      <c r="CJ18" s="81"/>
      <c r="CK18" s="81">
        <v>49.175869657877094</v>
      </c>
      <c r="CL18" s="81">
        <v>83.399396165396766</v>
      </c>
      <c r="CM18" s="81">
        <v>58.468967335119686</v>
      </c>
      <c r="CN18" s="81">
        <v>149.92992738699013</v>
      </c>
      <c r="CO18" s="81">
        <v>50.921686626655372</v>
      </c>
      <c r="CP18" s="81">
        <v>127.4608780428115</v>
      </c>
      <c r="CQ18" s="81">
        <v>47.24407475701269</v>
      </c>
      <c r="CR18" s="75"/>
      <c r="CS18" s="81"/>
      <c r="CT18" s="81"/>
      <c r="CU18" s="81">
        <v>52.931947214064095</v>
      </c>
      <c r="CV18" s="81">
        <v>67.289645155920113</v>
      </c>
      <c r="CW18" s="81">
        <v>42.164855013947054</v>
      </c>
      <c r="CX18" s="81">
        <v>65.082715400237419</v>
      </c>
      <c r="CY18" s="81">
        <v>100.55964646627115</v>
      </c>
      <c r="CZ18" s="81">
        <v>94.425484118048715</v>
      </c>
      <c r="DA18" s="81">
        <v>10.725950062620411</v>
      </c>
      <c r="DB18" s="81">
        <v>62.046094913951819</v>
      </c>
      <c r="DC18" s="75"/>
      <c r="DK18" s="113"/>
      <c r="DL18" s="113">
        <f>SUM(AQ18:DH18)</f>
        <v>5047.2332275710078</v>
      </c>
    </row>
    <row r="19" spans="1:116" x14ac:dyDescent="0.3">
      <c r="A19" s="114"/>
      <c r="B19" s="107"/>
      <c r="C19" s="107"/>
      <c r="D19" s="107"/>
      <c r="E19" s="107"/>
      <c r="F19" s="107"/>
      <c r="G19" s="107"/>
      <c r="H19" s="107"/>
      <c r="I19" s="70"/>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70"/>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70"/>
      <c r="BU19" s="107"/>
      <c r="BV19" s="107"/>
      <c r="BW19" s="107"/>
      <c r="BX19" s="107"/>
      <c r="BY19" s="107"/>
      <c r="BZ19" s="107"/>
      <c r="CA19" s="108"/>
      <c r="CB19" s="107"/>
      <c r="CC19" s="107"/>
      <c r="CD19" s="107"/>
      <c r="CE19" s="107"/>
      <c r="CF19" s="107"/>
      <c r="CG19" s="107"/>
      <c r="CH19" s="70"/>
      <c r="CI19" s="107"/>
      <c r="CJ19" s="107"/>
      <c r="CK19" s="107"/>
      <c r="CL19" s="107"/>
      <c r="CM19" s="107"/>
      <c r="CN19" s="107"/>
      <c r="CO19" s="107"/>
      <c r="CP19" s="107"/>
      <c r="CQ19" s="107"/>
      <c r="CR19" s="70"/>
      <c r="CS19" s="107"/>
      <c r="CT19" s="107"/>
      <c r="CU19" s="107"/>
      <c r="CV19" s="107"/>
      <c r="CW19" s="107"/>
      <c r="CX19" s="107"/>
      <c r="CY19" s="107"/>
      <c r="CZ19" s="107"/>
      <c r="DA19" s="107"/>
      <c r="DB19" s="107"/>
      <c r="DC19" s="70"/>
      <c r="DK19" s="109"/>
      <c r="DL19" s="109">
        <f>SUM(AQ19:DH19)</f>
        <v>0</v>
      </c>
    </row>
    <row r="20" spans="1:116" x14ac:dyDescent="0.3">
      <c r="A20" s="94" t="s">
        <v>349</v>
      </c>
      <c r="B20" s="107"/>
      <c r="C20" s="107"/>
      <c r="D20" s="107"/>
      <c r="E20" s="107"/>
      <c r="F20" s="107"/>
      <c r="G20" s="107"/>
      <c r="H20" s="107"/>
      <c r="I20" s="70"/>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70"/>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70"/>
      <c r="BU20" s="107"/>
      <c r="BV20" s="107"/>
      <c r="BW20" s="107"/>
      <c r="BX20" s="107"/>
      <c r="BY20" s="107"/>
      <c r="BZ20" s="107"/>
      <c r="CA20" s="107"/>
      <c r="CB20" s="107"/>
      <c r="CC20" s="107"/>
      <c r="CD20" s="107"/>
      <c r="CE20" s="107"/>
      <c r="CF20" s="107"/>
      <c r="CG20" s="107"/>
      <c r="CH20" s="70"/>
      <c r="CI20" s="107"/>
      <c r="CJ20" s="107"/>
      <c r="CK20" s="107"/>
      <c r="CL20" s="107"/>
      <c r="CM20" s="107"/>
      <c r="CN20" s="107"/>
      <c r="CO20" s="107"/>
      <c r="CP20" s="107"/>
      <c r="CQ20" s="107"/>
      <c r="CR20" s="70"/>
      <c r="CS20" s="107"/>
      <c r="CT20" s="107"/>
      <c r="CU20" s="107"/>
      <c r="CV20" s="107"/>
      <c r="CW20" s="107"/>
      <c r="CX20" s="107"/>
      <c r="CY20" s="107"/>
      <c r="CZ20" s="107"/>
      <c r="DA20" s="107"/>
      <c r="DB20" s="107"/>
      <c r="DC20" s="70"/>
      <c r="DK20" s="109"/>
      <c r="DL20" s="109">
        <f>SUM(AQ20:DH20)</f>
        <v>0</v>
      </c>
    </row>
    <row r="21" spans="1:116" x14ac:dyDescent="0.3">
      <c r="A21" s="119" t="s">
        <v>291</v>
      </c>
      <c r="B21" s="107">
        <v>68124869.575324416</v>
      </c>
      <c r="C21" s="107">
        <v>72819558.32167837</v>
      </c>
      <c r="D21" s="107">
        <v>0</v>
      </c>
      <c r="E21" s="107">
        <v>0</v>
      </c>
      <c r="F21" s="107">
        <v>0</v>
      </c>
      <c r="G21" s="107">
        <v>7287931.3500042362</v>
      </c>
      <c r="H21" s="107">
        <v>35388195.648474522</v>
      </c>
      <c r="I21" s="70"/>
      <c r="J21" s="107"/>
      <c r="K21" s="107">
        <v>171727667.67164555</v>
      </c>
      <c r="L21" s="107">
        <v>72638256.370024189</v>
      </c>
      <c r="M21" s="107">
        <v>62504588.823846109</v>
      </c>
      <c r="N21" s="107">
        <v>19474151.89763917</v>
      </c>
      <c r="O21" s="107">
        <v>56879233.76268924</v>
      </c>
      <c r="P21" s="107">
        <v>156243826.06981644</v>
      </c>
      <c r="Q21" s="107">
        <v>18319808.126843501</v>
      </c>
      <c r="R21" s="107">
        <v>20878390.534883909</v>
      </c>
      <c r="S21" s="107">
        <v>7829843.0248696785</v>
      </c>
      <c r="T21" s="107">
        <v>8303705.2702687103</v>
      </c>
      <c r="U21" s="107">
        <v>37604994.321836479</v>
      </c>
      <c r="V21" s="107">
        <v>6383976.4332589041</v>
      </c>
      <c r="W21" s="107">
        <v>124793782.69098803</v>
      </c>
      <c r="X21" s="107">
        <v>93466260.126422614</v>
      </c>
      <c r="Y21" s="107">
        <v>12876175.30676963</v>
      </c>
      <c r="Z21" s="107">
        <v>16201646.769624773</v>
      </c>
      <c r="AA21" s="107">
        <v>3863188.0442567766</v>
      </c>
      <c r="AB21" s="107">
        <v>91988950.863934189</v>
      </c>
      <c r="AC21" s="107">
        <v>47046002.832533017</v>
      </c>
      <c r="AD21" s="107">
        <v>22499925.848066993</v>
      </c>
      <c r="AE21" s="107">
        <v>21699576.214001197</v>
      </c>
      <c r="AF21" s="107">
        <v>139248517.68208095</v>
      </c>
      <c r="AG21" s="107">
        <v>1356368</v>
      </c>
      <c r="AH21" s="107">
        <v>39663791.67580913</v>
      </c>
      <c r="AI21" s="107">
        <v>7487448.871641147</v>
      </c>
      <c r="AJ21" s="107">
        <v>28977256.065291736</v>
      </c>
      <c r="AK21" s="107">
        <v>9340931.1600324474</v>
      </c>
      <c r="AL21" s="107">
        <v>14074513.525933588</v>
      </c>
      <c r="AM21" s="107">
        <v>0</v>
      </c>
      <c r="AN21" s="70"/>
      <c r="AO21" s="107"/>
      <c r="AP21" s="107">
        <v>102417291.77626278</v>
      </c>
      <c r="AQ21" s="107">
        <v>447481365.83235377</v>
      </c>
      <c r="AR21" s="107">
        <v>352114210.17379522</v>
      </c>
      <c r="AS21" s="107">
        <v>91062889.492333174</v>
      </c>
      <c r="AT21" s="107">
        <v>21699340.021960743</v>
      </c>
      <c r="AU21" s="107">
        <v>17738463.011880472</v>
      </c>
      <c r="AV21" s="107">
        <v>13605602.223178789</v>
      </c>
      <c r="AW21" s="107">
        <v>50745911.989724882</v>
      </c>
      <c r="AX21" s="107">
        <v>235079576.67005327</v>
      </c>
      <c r="AY21" s="107">
        <v>41048090.135852285</v>
      </c>
      <c r="AZ21" s="107">
        <v>154933236.46896237</v>
      </c>
      <c r="BA21" s="107">
        <v>32453141.633654237</v>
      </c>
      <c r="BB21" s="107">
        <v>5345217.702930782</v>
      </c>
      <c r="BC21" s="107">
        <v>10853055.073035788</v>
      </c>
      <c r="BD21" s="107">
        <v>8794528.374922445</v>
      </c>
      <c r="BE21" s="107">
        <v>5412541.6441675965</v>
      </c>
      <c r="BF21" s="107">
        <v>14186.35</v>
      </c>
      <c r="BG21" s="107">
        <v>1611638.9853221551</v>
      </c>
      <c r="BH21" s="107">
        <v>3310767.3127557305</v>
      </c>
      <c r="BI21" s="107">
        <v>296944247.62846768</v>
      </c>
      <c r="BJ21" s="107">
        <v>248281109.49721655</v>
      </c>
      <c r="BK21" s="107">
        <v>4624129.155887261</v>
      </c>
      <c r="BL21" s="107">
        <v>26296368.267292239</v>
      </c>
      <c r="BM21" s="107">
        <v>25355516.333635379</v>
      </c>
      <c r="BN21" s="107">
        <v>15374809.152740719</v>
      </c>
      <c r="BO21" s="107">
        <v>50099444.77051267</v>
      </c>
      <c r="BP21" s="107">
        <v>26.24758067034838</v>
      </c>
      <c r="BQ21" s="107">
        <v>36717116.157061085</v>
      </c>
      <c r="BR21" s="107">
        <v>65174893.393990442</v>
      </c>
      <c r="BS21" s="107">
        <v>41777751.192592174</v>
      </c>
      <c r="BT21" s="70"/>
      <c r="BU21" s="107"/>
      <c r="BV21" s="107"/>
      <c r="BW21" s="107">
        <v>0</v>
      </c>
      <c r="BX21" s="107">
        <v>185369516.02749154</v>
      </c>
      <c r="BY21" s="107">
        <v>27461734.587174341</v>
      </c>
      <c r="BZ21" s="107">
        <v>7264222.0094009163</v>
      </c>
      <c r="CA21" s="107">
        <v>135194.5</v>
      </c>
      <c r="CB21" s="107">
        <v>54108702.266211413</v>
      </c>
      <c r="CC21" s="107">
        <v>48209980.934418842</v>
      </c>
      <c r="CD21" s="107">
        <v>22180920.058483567</v>
      </c>
      <c r="CE21" s="107">
        <v>19779220.915041603</v>
      </c>
      <c r="CF21" s="107">
        <v>10655006.413919814</v>
      </c>
      <c r="CG21" s="107">
        <v>4442447.6670370372</v>
      </c>
      <c r="CH21" s="70"/>
      <c r="CI21" s="107"/>
      <c r="CJ21" s="107"/>
      <c r="CK21" s="107">
        <v>39124321.899807014</v>
      </c>
      <c r="CL21" s="107">
        <v>290086954.2028898</v>
      </c>
      <c r="CM21" s="107">
        <v>80076359.976673827</v>
      </c>
      <c r="CN21" s="107">
        <v>15729770.8142197</v>
      </c>
      <c r="CO21" s="107">
        <v>23315810.928711046</v>
      </c>
      <c r="CP21" s="107">
        <v>45601081.736811675</v>
      </c>
      <c r="CQ21" s="107">
        <v>3191675.3893209081</v>
      </c>
      <c r="CR21" s="70"/>
      <c r="CS21" s="107"/>
      <c r="CT21" s="107"/>
      <c r="CU21" s="107">
        <v>387579997.46798897</v>
      </c>
      <c r="CV21" s="107">
        <v>56941978.10313303</v>
      </c>
      <c r="CW21" s="107">
        <v>120499523.79110315</v>
      </c>
      <c r="CX21" s="107">
        <v>40299933.28569641</v>
      </c>
      <c r="CY21" s="107">
        <v>40492292.417009115</v>
      </c>
      <c r="CZ21" s="107">
        <v>36158917.186229102</v>
      </c>
      <c r="DA21" s="107">
        <v>2441793.3251212561</v>
      </c>
      <c r="DB21" s="107">
        <v>16406311.945168084</v>
      </c>
      <c r="DC21" s="70"/>
      <c r="DK21" s="120"/>
      <c r="DL21" s="109"/>
    </row>
    <row r="22" spans="1:116" x14ac:dyDescent="0.3">
      <c r="A22" s="119" t="s">
        <v>292</v>
      </c>
      <c r="B22" s="107">
        <v>0</v>
      </c>
      <c r="C22" s="107">
        <v>0</v>
      </c>
      <c r="D22" s="107">
        <v>0</v>
      </c>
      <c r="E22" s="107">
        <v>0</v>
      </c>
      <c r="F22" s="107">
        <v>0</v>
      </c>
      <c r="G22" s="107">
        <v>6301884.4608650086</v>
      </c>
      <c r="H22" s="107">
        <v>0</v>
      </c>
      <c r="I22" s="70"/>
      <c r="J22" s="107"/>
      <c r="K22" s="107">
        <v>0</v>
      </c>
      <c r="L22" s="107">
        <v>0</v>
      </c>
      <c r="M22" s="107">
        <v>0</v>
      </c>
      <c r="N22" s="107">
        <v>0</v>
      </c>
      <c r="O22" s="107">
        <v>23807917.729636699</v>
      </c>
      <c r="P22" s="107">
        <v>0</v>
      </c>
      <c r="Q22" s="107">
        <v>0</v>
      </c>
      <c r="R22" s="107">
        <v>0</v>
      </c>
      <c r="S22" s="107">
        <v>0</v>
      </c>
      <c r="T22" s="107">
        <v>4169106.1675796611</v>
      </c>
      <c r="U22" s="107">
        <v>0</v>
      </c>
      <c r="V22" s="107">
        <v>0</v>
      </c>
      <c r="W22" s="107">
        <v>111072792.9061373</v>
      </c>
      <c r="X22" s="107">
        <v>0</v>
      </c>
      <c r="Y22" s="107">
        <v>19758536.224180467</v>
      </c>
      <c r="Z22" s="107">
        <v>5400530.6474863617</v>
      </c>
      <c r="AA22" s="107">
        <v>0</v>
      </c>
      <c r="AB22" s="107">
        <v>0</v>
      </c>
      <c r="AC22" s="107">
        <v>26190696.096939094</v>
      </c>
      <c r="AD22" s="107">
        <v>0</v>
      </c>
      <c r="AE22" s="107">
        <v>0</v>
      </c>
      <c r="AF22" s="107">
        <v>5137207.5237543406</v>
      </c>
      <c r="AG22" s="107">
        <v>3390.55</v>
      </c>
      <c r="AH22" s="107">
        <v>0</v>
      </c>
      <c r="AI22" s="107">
        <v>1416547.1759911468</v>
      </c>
      <c r="AJ22" s="107">
        <v>9496271.2943352889</v>
      </c>
      <c r="AK22" s="107">
        <v>0</v>
      </c>
      <c r="AL22" s="107">
        <v>0</v>
      </c>
      <c r="AM22" s="107">
        <v>0</v>
      </c>
      <c r="AN22" s="70"/>
      <c r="AO22" s="107"/>
      <c r="AP22" s="107">
        <v>0</v>
      </c>
      <c r="AQ22" s="107">
        <v>159850244.96757382</v>
      </c>
      <c r="AR22" s="107">
        <v>130524150.94723733</v>
      </c>
      <c r="AS22" s="107">
        <v>0</v>
      </c>
      <c r="AT22" s="107">
        <v>29542517.430076022</v>
      </c>
      <c r="AU22" s="107">
        <v>1376019.4007151453</v>
      </c>
      <c r="AV22" s="107">
        <v>5333103.4897044171</v>
      </c>
      <c r="AW22" s="107">
        <v>25236522.779186998</v>
      </c>
      <c r="AX22" s="107">
        <v>0</v>
      </c>
      <c r="AY22" s="107">
        <v>24238587.06802563</v>
      </c>
      <c r="AZ22" s="107">
        <v>66400002.585092947</v>
      </c>
      <c r="BA22" s="107">
        <v>79300004.989052877</v>
      </c>
      <c r="BB22" s="107">
        <v>10225751.253777167</v>
      </c>
      <c r="BC22" s="107">
        <v>9796736.579525074</v>
      </c>
      <c r="BD22" s="107">
        <v>492376.44367076864</v>
      </c>
      <c r="BE22" s="107">
        <v>4114956.3555922713</v>
      </c>
      <c r="BF22" s="107">
        <v>8196.6</v>
      </c>
      <c r="BG22" s="107">
        <v>1719142.6164131891</v>
      </c>
      <c r="BH22" s="107">
        <v>3027860.2687667231</v>
      </c>
      <c r="BI22" s="107">
        <v>0</v>
      </c>
      <c r="BJ22" s="107">
        <v>0</v>
      </c>
      <c r="BK22" s="107">
        <v>8587571.9583265074</v>
      </c>
      <c r="BL22" s="107">
        <v>0</v>
      </c>
      <c r="BM22" s="107">
        <v>0</v>
      </c>
      <c r="BN22" s="107">
        <v>21384727.232911061</v>
      </c>
      <c r="BO22" s="107">
        <v>0</v>
      </c>
      <c r="BP22" s="107">
        <v>0</v>
      </c>
      <c r="BQ22" s="107">
        <v>10896599.671186695</v>
      </c>
      <c r="BR22" s="107">
        <v>0</v>
      </c>
      <c r="BS22" s="107">
        <v>0</v>
      </c>
      <c r="BT22" s="70"/>
      <c r="BU22" s="107"/>
      <c r="BV22" s="107"/>
      <c r="BW22" s="107">
        <v>0</v>
      </c>
      <c r="BX22" s="107">
        <v>158507142.74722487</v>
      </c>
      <c r="BY22" s="107">
        <v>31933310.924026016</v>
      </c>
      <c r="BZ22" s="107">
        <v>0</v>
      </c>
      <c r="CA22" s="107">
        <v>66592.149999999994</v>
      </c>
      <c r="CB22" s="107">
        <v>13887561.089855516</v>
      </c>
      <c r="CC22" s="107">
        <v>2868746.2819424155</v>
      </c>
      <c r="CD22" s="107">
        <v>0</v>
      </c>
      <c r="CE22" s="107">
        <v>0</v>
      </c>
      <c r="CF22" s="107">
        <v>2823012.4891172289</v>
      </c>
      <c r="CG22" s="107">
        <v>0</v>
      </c>
      <c r="CH22" s="70"/>
      <c r="CI22" s="107"/>
      <c r="CJ22" s="107"/>
      <c r="CK22" s="107">
        <v>23642430.383026544</v>
      </c>
      <c r="CL22" s="107">
        <v>0</v>
      </c>
      <c r="CM22" s="107">
        <v>0</v>
      </c>
      <c r="CN22" s="107">
        <v>0</v>
      </c>
      <c r="CO22" s="107">
        <v>0</v>
      </c>
      <c r="CP22" s="107">
        <v>0</v>
      </c>
      <c r="CQ22" s="107">
        <v>449546.51716262416</v>
      </c>
      <c r="CR22" s="70"/>
      <c r="CS22" s="107"/>
      <c r="CT22" s="107"/>
      <c r="CU22" s="107">
        <v>2052847.8309899711</v>
      </c>
      <c r="CV22" s="107">
        <v>74029510.594027385</v>
      </c>
      <c r="CW22" s="107">
        <v>6491405.9239621907</v>
      </c>
      <c r="CX22" s="107">
        <v>147867.92938933941</v>
      </c>
      <c r="CY22" s="107">
        <v>0</v>
      </c>
      <c r="CZ22" s="107">
        <v>0</v>
      </c>
      <c r="DA22" s="107">
        <v>0</v>
      </c>
      <c r="DB22" s="107">
        <v>2637546.3384615523</v>
      </c>
      <c r="DC22" s="70"/>
      <c r="DK22" s="120"/>
      <c r="DL22" s="109"/>
    </row>
    <row r="23" spans="1:116" x14ac:dyDescent="0.3">
      <c r="A23" s="119" t="s">
        <v>293</v>
      </c>
      <c r="B23" s="107">
        <v>0</v>
      </c>
      <c r="C23" s="107">
        <v>6564743.3520611012</v>
      </c>
      <c r="D23" s="107">
        <v>0</v>
      </c>
      <c r="E23" s="107">
        <v>0</v>
      </c>
      <c r="F23" s="107">
        <v>0</v>
      </c>
      <c r="G23" s="107">
        <v>298866.62370598631</v>
      </c>
      <c r="H23" s="107">
        <v>13953702.543250298</v>
      </c>
      <c r="I23" s="70"/>
      <c r="J23" s="107"/>
      <c r="K23" s="107">
        <v>10578572.965439579</v>
      </c>
      <c r="L23" s="107">
        <v>6830316.2896553976</v>
      </c>
      <c r="M23" s="107">
        <v>13553440.97271347</v>
      </c>
      <c r="N23" s="107">
        <v>9176398.6652826462</v>
      </c>
      <c r="O23" s="107">
        <v>14383855.639980398</v>
      </c>
      <c r="P23" s="107">
        <v>7768879.8373432914</v>
      </c>
      <c r="Q23" s="107">
        <v>7327918.2399723139</v>
      </c>
      <c r="R23" s="107">
        <v>1610105.6314865113</v>
      </c>
      <c r="S23" s="107">
        <v>0</v>
      </c>
      <c r="T23" s="107">
        <v>1666806.6557715381</v>
      </c>
      <c r="U23" s="107">
        <v>0</v>
      </c>
      <c r="V23" s="107">
        <v>37923.407083864578</v>
      </c>
      <c r="W23" s="107">
        <v>32277026.28241295</v>
      </c>
      <c r="X23" s="107">
        <v>3057255.7752573397</v>
      </c>
      <c r="Y23" s="107">
        <v>2215063.2548837322</v>
      </c>
      <c r="Z23" s="107">
        <v>3600390.3164346991</v>
      </c>
      <c r="AA23" s="107">
        <v>392812.65768825181</v>
      </c>
      <c r="AB23" s="107">
        <v>1133754.1458792491</v>
      </c>
      <c r="AC23" s="107">
        <v>2545203.6388989021</v>
      </c>
      <c r="AD23" s="107">
        <v>2871124.111430496</v>
      </c>
      <c r="AE23" s="107">
        <v>1866374.6133207348</v>
      </c>
      <c r="AF23" s="107">
        <v>2892153.9933799696</v>
      </c>
      <c r="AG23" s="107">
        <v>113596.3</v>
      </c>
      <c r="AH23" s="107">
        <v>1320991.6807771227</v>
      </c>
      <c r="AI23" s="107">
        <v>2428346.8902354133</v>
      </c>
      <c r="AJ23" s="107">
        <v>4418527.2310689697</v>
      </c>
      <c r="AK23" s="107">
        <v>8256.7306802620387</v>
      </c>
      <c r="AL23" s="107">
        <v>1231516.7055974402</v>
      </c>
      <c r="AM23" s="107">
        <v>0</v>
      </c>
      <c r="AN23" s="70"/>
      <c r="AO23" s="107"/>
      <c r="AP23" s="107">
        <v>2132732.8601239417</v>
      </c>
      <c r="AQ23" s="107">
        <v>23007884.959080726</v>
      </c>
      <c r="AR23" s="107">
        <v>3552637.3898814968</v>
      </c>
      <c r="AS23" s="107">
        <v>2296533.312026592</v>
      </c>
      <c r="AT23" s="107">
        <v>261466.74081107823</v>
      </c>
      <c r="AU23" s="107">
        <v>374623.08291721233</v>
      </c>
      <c r="AV23" s="107">
        <v>0</v>
      </c>
      <c r="AW23" s="107">
        <v>1387444.7369067909</v>
      </c>
      <c r="AX23" s="107">
        <v>26434940.237193551</v>
      </c>
      <c r="AY23" s="107">
        <v>1309229.773506006</v>
      </c>
      <c r="AZ23" s="107">
        <v>6370533.4892409751</v>
      </c>
      <c r="BA23" s="107">
        <v>436928.82107065315</v>
      </c>
      <c r="BB23" s="107">
        <v>573130.45355535182</v>
      </c>
      <c r="BC23" s="107">
        <v>11970254.42651118</v>
      </c>
      <c r="BD23" s="107">
        <v>732419.76565152581</v>
      </c>
      <c r="BE23" s="107">
        <v>9103960.9157893751</v>
      </c>
      <c r="BF23" s="107">
        <v>18442.349999999999</v>
      </c>
      <c r="BG23" s="107">
        <v>3760534.5600870927</v>
      </c>
      <c r="BH23" s="107">
        <v>1955545.5137232547</v>
      </c>
      <c r="BI23" s="107">
        <v>19356830.021507639</v>
      </c>
      <c r="BJ23" s="107">
        <v>10333155.845181949</v>
      </c>
      <c r="BK23" s="107">
        <v>4083649.4507326842</v>
      </c>
      <c r="BL23" s="107">
        <v>0</v>
      </c>
      <c r="BM23" s="107">
        <v>13583304.837857295</v>
      </c>
      <c r="BN23" s="107">
        <v>6489970.9033152601</v>
      </c>
      <c r="BO23" s="107">
        <v>0</v>
      </c>
      <c r="BP23" s="107">
        <v>5.1656904596504845</v>
      </c>
      <c r="BQ23" s="107">
        <v>2618954.0160092227</v>
      </c>
      <c r="BR23" s="107">
        <v>5273873.3735709265</v>
      </c>
      <c r="BS23" s="107">
        <v>0</v>
      </c>
      <c r="BT23" s="70"/>
      <c r="BU23" s="107"/>
      <c r="BV23" s="107"/>
      <c r="BW23" s="107">
        <v>0</v>
      </c>
      <c r="BX23" s="107">
        <v>501980.64074163546</v>
      </c>
      <c r="BY23" s="107">
        <v>18879770.393649593</v>
      </c>
      <c r="BZ23" s="107">
        <v>35364.298645146955</v>
      </c>
      <c r="CA23" s="107">
        <v>7789.05</v>
      </c>
      <c r="CB23" s="107">
        <v>407879.56808144611</v>
      </c>
      <c r="CC23" s="107">
        <v>7588697.9409367936</v>
      </c>
      <c r="CD23" s="107">
        <v>292401.18580161891</v>
      </c>
      <c r="CE23" s="107">
        <v>712495.74064170755</v>
      </c>
      <c r="CF23" s="107">
        <v>4202103.1624899944</v>
      </c>
      <c r="CG23" s="107">
        <v>1724863.0754814814</v>
      </c>
      <c r="CH23" s="70"/>
      <c r="CI23" s="107"/>
      <c r="CJ23" s="107"/>
      <c r="CK23" s="107">
        <v>7175152.7900415314</v>
      </c>
      <c r="CL23" s="107">
        <v>25386545.924897138</v>
      </c>
      <c r="CM23" s="107">
        <v>892395.27405781252</v>
      </c>
      <c r="CN23" s="107">
        <v>2474252.6801992455</v>
      </c>
      <c r="CO23" s="107">
        <v>1283868.8342046279</v>
      </c>
      <c r="CP23" s="107">
        <v>2504470.5315607893</v>
      </c>
      <c r="CQ23" s="107">
        <v>224748.28654947327</v>
      </c>
      <c r="CR23" s="70"/>
      <c r="CS23" s="107"/>
      <c r="CT23" s="107"/>
      <c r="CU23" s="107">
        <v>20026929.615333546</v>
      </c>
      <c r="CV23" s="107">
        <v>4062814.1952241445</v>
      </c>
      <c r="CW23" s="107">
        <v>476589.35622264358</v>
      </c>
      <c r="CX23" s="107">
        <v>3498781.6972013633</v>
      </c>
      <c r="CY23" s="107">
        <v>414898.66440255591</v>
      </c>
      <c r="CZ23" s="107">
        <v>62556127.824334331</v>
      </c>
      <c r="DA23" s="107">
        <v>0</v>
      </c>
      <c r="DB23" s="107">
        <v>9068484.6209107842</v>
      </c>
      <c r="DC23" s="70"/>
      <c r="DK23" s="120"/>
      <c r="DL23" s="109"/>
    </row>
    <row r="24" spans="1:116" x14ac:dyDescent="0.3">
      <c r="A24" s="119" t="s">
        <v>294</v>
      </c>
      <c r="B24" s="107">
        <v>2529286.1801099842</v>
      </c>
      <c r="C24" s="107">
        <v>5895157.4155848995</v>
      </c>
      <c r="D24" s="107">
        <v>0</v>
      </c>
      <c r="E24" s="107">
        <v>0</v>
      </c>
      <c r="F24" s="107">
        <v>0</v>
      </c>
      <c r="G24" s="107">
        <v>211162.08006175494</v>
      </c>
      <c r="H24" s="107">
        <v>6903031.4204355059</v>
      </c>
      <c r="I24" s="70"/>
      <c r="J24" s="107"/>
      <c r="K24" s="107">
        <v>14638310.297030278</v>
      </c>
      <c r="L24" s="107">
        <v>3379023.4393244302</v>
      </c>
      <c r="M24" s="107">
        <v>0</v>
      </c>
      <c r="N24" s="107">
        <v>9462778.6258722208</v>
      </c>
      <c r="O24" s="107">
        <v>6164481.9402930886</v>
      </c>
      <c r="P24" s="107">
        <v>3342550.0346893193</v>
      </c>
      <c r="Q24" s="107">
        <v>3663971.6468988745</v>
      </c>
      <c r="R24" s="107">
        <v>0</v>
      </c>
      <c r="S24" s="107">
        <v>718960.51677534764</v>
      </c>
      <c r="T24" s="107">
        <v>3018751.2696173228</v>
      </c>
      <c r="U24" s="107">
        <v>6447850.7006892432</v>
      </c>
      <c r="V24" s="107">
        <v>204713.35156185643</v>
      </c>
      <c r="W24" s="107">
        <v>23595127.171398852</v>
      </c>
      <c r="X24" s="107">
        <v>7853692.9817367755</v>
      </c>
      <c r="Y24" s="107">
        <v>566924.0731849157</v>
      </c>
      <c r="Z24" s="107">
        <v>3240340.3193580918</v>
      </c>
      <c r="AA24" s="107">
        <v>294370.8836211536</v>
      </c>
      <c r="AB24" s="107">
        <v>6740697.1866939515</v>
      </c>
      <c r="AC24" s="107">
        <v>1375570.6856611059</v>
      </c>
      <c r="AD24" s="107">
        <v>1498581.552979761</v>
      </c>
      <c r="AE24" s="107">
        <v>3846293.5805258201</v>
      </c>
      <c r="AF24" s="107">
        <v>3734377.9015282118</v>
      </c>
      <c r="AG24" s="107">
        <v>169546.5</v>
      </c>
      <c r="AH24" s="107">
        <v>0</v>
      </c>
      <c r="AI24" s="107">
        <v>3642520.3353531198</v>
      </c>
      <c r="AJ24" s="107">
        <v>3778255.711596176</v>
      </c>
      <c r="AK24" s="107">
        <v>162786.03243396623</v>
      </c>
      <c r="AL24" s="107">
        <v>1759316.6737584283</v>
      </c>
      <c r="AM24" s="107">
        <v>0</v>
      </c>
      <c r="AN24" s="70"/>
      <c r="AO24" s="107"/>
      <c r="AP24" s="107">
        <v>3199182.3793576481</v>
      </c>
      <c r="AQ24" s="107">
        <v>2219778.91090078</v>
      </c>
      <c r="AR24" s="107">
        <v>4004133.4654998379</v>
      </c>
      <c r="AS24" s="107">
        <v>1345906.9798493122</v>
      </c>
      <c r="AT24" s="107">
        <v>196081.30978519341</v>
      </c>
      <c r="AU24" s="107">
        <v>2430247.1789244805</v>
      </c>
      <c r="AV24" s="107">
        <v>2393708.2459344659</v>
      </c>
      <c r="AW24" s="107">
        <v>391534.00705848029</v>
      </c>
      <c r="AX24" s="107">
        <v>10018290.843681917</v>
      </c>
      <c r="AY24" s="107">
        <v>521044.71814540593</v>
      </c>
      <c r="AZ24" s="107">
        <v>4247063.4846624592</v>
      </c>
      <c r="BA24" s="107">
        <v>1603291.1133011</v>
      </c>
      <c r="BB24" s="107">
        <v>1976482.5926456086</v>
      </c>
      <c r="BC24" s="107">
        <v>7033111.4321133746</v>
      </c>
      <c r="BD24" s="107">
        <v>511987.8261855364</v>
      </c>
      <c r="BE24" s="107">
        <v>5026708.6003957447</v>
      </c>
      <c r="BF24" s="107">
        <v>22541.599999999999</v>
      </c>
      <c r="BG24" s="107">
        <v>1934019.0955890631</v>
      </c>
      <c r="BH24" s="107">
        <v>1973519.277636152</v>
      </c>
      <c r="BI24" s="107">
        <v>18567364.267073821</v>
      </c>
      <c r="BJ24" s="107">
        <v>5288904.4360063653</v>
      </c>
      <c r="BK24" s="107">
        <v>1839341.8037559539</v>
      </c>
      <c r="BL24" s="107">
        <v>8348064.1654977174</v>
      </c>
      <c r="BM24" s="107">
        <v>0</v>
      </c>
      <c r="BN24" s="107">
        <v>2327454.4061112092</v>
      </c>
      <c r="BO24" s="107">
        <v>495521.43268735195</v>
      </c>
      <c r="BP24" s="107">
        <v>2.5555169633783112</v>
      </c>
      <c r="BQ24" s="107">
        <v>1813273.6885424491</v>
      </c>
      <c r="BR24" s="107">
        <v>3849426.703526027</v>
      </c>
      <c r="BS24" s="107">
        <v>11223248.79748806</v>
      </c>
      <c r="BT24" s="70"/>
      <c r="BU24" s="107"/>
      <c r="BV24" s="107"/>
      <c r="BW24" s="107">
        <v>0</v>
      </c>
      <c r="BX24" s="107">
        <v>513153.08771466359</v>
      </c>
      <c r="BY24" s="107">
        <v>3446782.7146455776</v>
      </c>
      <c r="BZ24" s="107">
        <v>68869.618750654496</v>
      </c>
      <c r="CA24" s="107">
        <v>0</v>
      </c>
      <c r="CB24" s="107">
        <v>2139366.5788554526</v>
      </c>
      <c r="CC24" s="107">
        <v>5754613.2745672278</v>
      </c>
      <c r="CD24" s="107">
        <v>2505771.8859159001</v>
      </c>
      <c r="CE24" s="107">
        <v>976783.94422193314</v>
      </c>
      <c r="CF24" s="107">
        <v>3619929.3021496856</v>
      </c>
      <c r="CG24" s="107">
        <v>1950321.3858148148</v>
      </c>
      <c r="CH24" s="70"/>
      <c r="CI24" s="107"/>
      <c r="CJ24" s="107"/>
      <c r="CK24" s="107">
        <v>2573176.5557180769</v>
      </c>
      <c r="CL24" s="107">
        <v>4406863.1798053328</v>
      </c>
      <c r="CM24" s="107">
        <v>4801385.3404555237</v>
      </c>
      <c r="CN24" s="107">
        <v>1170088.4225898744</v>
      </c>
      <c r="CO24" s="107">
        <v>2057743.0618910459</v>
      </c>
      <c r="CP24" s="107">
        <v>1157497.6813781071</v>
      </c>
      <c r="CQ24" s="107">
        <v>89899.314619789307</v>
      </c>
      <c r="CR24" s="70"/>
      <c r="CS24" s="107"/>
      <c r="CT24" s="107"/>
      <c r="CU24" s="107">
        <v>3251865.3393530934</v>
      </c>
      <c r="CV24" s="107">
        <v>11916726.998532828</v>
      </c>
      <c r="CW24" s="107">
        <v>16346892.640357133</v>
      </c>
      <c r="CX24" s="107">
        <v>3005324.5490367631</v>
      </c>
      <c r="CY24" s="107">
        <v>2517812.5977533259</v>
      </c>
      <c r="CZ24" s="107">
        <v>6194217.3326598778</v>
      </c>
      <c r="DA24" s="107">
        <v>472867.37604092457</v>
      </c>
      <c r="DB24" s="107">
        <v>2146125.965743422</v>
      </c>
      <c r="DC24" s="70"/>
      <c r="DK24" s="120"/>
      <c r="DL24" s="109"/>
    </row>
    <row r="25" spans="1:116" x14ac:dyDescent="0.3">
      <c r="A25" s="119" t="s">
        <v>295</v>
      </c>
      <c r="B25" s="107">
        <v>35909601.034324586</v>
      </c>
      <c r="C25" s="107">
        <v>23502446.643733073</v>
      </c>
      <c r="D25" s="107">
        <v>0</v>
      </c>
      <c r="E25" s="107">
        <v>0</v>
      </c>
      <c r="F25" s="107">
        <v>0</v>
      </c>
      <c r="G25" s="107">
        <v>611350.36198808206</v>
      </c>
      <c r="H25" s="107">
        <v>12476065.462668667</v>
      </c>
      <c r="I25" s="70"/>
      <c r="J25" s="107"/>
      <c r="K25" s="107">
        <v>42348899.458683349</v>
      </c>
      <c r="L25" s="107">
        <v>6107015.1736675389</v>
      </c>
      <c r="M25" s="107">
        <v>14932225.306597542</v>
      </c>
      <c r="N25" s="107">
        <v>6390299.7137629585</v>
      </c>
      <c r="O25" s="107">
        <v>7502476.8051270461</v>
      </c>
      <c r="P25" s="107">
        <v>26876943.754102308</v>
      </c>
      <c r="Q25" s="107">
        <v>6961506.042987166</v>
      </c>
      <c r="R25" s="107">
        <v>2433342.8579931762</v>
      </c>
      <c r="S25" s="107">
        <v>0</v>
      </c>
      <c r="T25" s="107">
        <v>935312.60084126052</v>
      </c>
      <c r="U25" s="107">
        <v>6678597.3139998186</v>
      </c>
      <c r="V25" s="107">
        <v>803696.21786238195</v>
      </c>
      <c r="W25" s="107">
        <v>40626195.859393477</v>
      </c>
      <c r="X25" s="107">
        <v>4611962.375899612</v>
      </c>
      <c r="Y25" s="107">
        <v>2213636.5145333861</v>
      </c>
      <c r="Z25" s="107">
        <v>7200725.8057037098</v>
      </c>
      <c r="AA25" s="107">
        <v>0</v>
      </c>
      <c r="AB25" s="107">
        <v>22081014.480807461</v>
      </c>
      <c r="AC25" s="107">
        <v>24043787.279017575</v>
      </c>
      <c r="AD25" s="107">
        <v>2871095.4205598999</v>
      </c>
      <c r="AE25" s="107">
        <v>3788921.9990005447</v>
      </c>
      <c r="AF25" s="107">
        <v>55455380.303990804</v>
      </c>
      <c r="AG25" s="107">
        <v>50863.95</v>
      </c>
      <c r="AH25" s="107">
        <v>3376771.9354294953</v>
      </c>
      <c r="AI25" s="107">
        <v>4249641.5279734405</v>
      </c>
      <c r="AJ25" s="107">
        <v>2511588.1129558957</v>
      </c>
      <c r="AK25" s="107">
        <v>4954.0384081572229</v>
      </c>
      <c r="AL25" s="107">
        <v>510200.34557990631</v>
      </c>
      <c r="AM25" s="107">
        <v>0</v>
      </c>
      <c r="AN25" s="70"/>
      <c r="AO25" s="107"/>
      <c r="AP25" s="107">
        <v>3778729.3522174153</v>
      </c>
      <c r="AQ25" s="107">
        <v>112870577.26952657</v>
      </c>
      <c r="AR25" s="107">
        <v>0</v>
      </c>
      <c r="AS25" s="107">
        <v>158339.69101727742</v>
      </c>
      <c r="AT25" s="107">
        <v>11568647.31074149</v>
      </c>
      <c r="AU25" s="107">
        <v>261530.73797405546</v>
      </c>
      <c r="AV25" s="107">
        <v>0</v>
      </c>
      <c r="AW25" s="107">
        <v>3288770.6713302773</v>
      </c>
      <c r="AX25" s="107">
        <v>32835937.067804161</v>
      </c>
      <c r="AY25" s="107">
        <v>46616876.621607088</v>
      </c>
      <c r="AZ25" s="107">
        <v>31852667.446204878</v>
      </c>
      <c r="BA25" s="107">
        <v>5581686.7461612355</v>
      </c>
      <c r="BB25" s="107">
        <v>0</v>
      </c>
      <c r="BC25" s="107">
        <v>12719932.595291611</v>
      </c>
      <c r="BD25" s="107">
        <v>0</v>
      </c>
      <c r="BE25" s="107">
        <v>6412220.3068256062</v>
      </c>
      <c r="BF25" s="107">
        <v>12294.9</v>
      </c>
      <c r="BG25" s="107">
        <v>1504266.1372373146</v>
      </c>
      <c r="BH25" s="107">
        <v>1875023.0513934735</v>
      </c>
      <c r="BI25" s="107">
        <v>11057217.296220586</v>
      </c>
      <c r="BJ25" s="107">
        <v>51625703.679181278</v>
      </c>
      <c r="BK25" s="107">
        <v>3603160.5166833531</v>
      </c>
      <c r="BL25" s="107">
        <v>0</v>
      </c>
      <c r="BM25" s="107">
        <v>3622228.5930637084</v>
      </c>
      <c r="BN25" s="107">
        <v>5112295.4585940409</v>
      </c>
      <c r="BO25" s="107">
        <v>52932.444514974493</v>
      </c>
      <c r="BP25" s="107">
        <v>4.6186660590423045</v>
      </c>
      <c r="BQ25" s="107">
        <v>5218091.3719816348</v>
      </c>
      <c r="BR25" s="107">
        <v>10816504.307537435</v>
      </c>
      <c r="BS25" s="107">
        <v>45974028.938303247</v>
      </c>
      <c r="BT25" s="70"/>
      <c r="BU25" s="107"/>
      <c r="BV25" s="107"/>
      <c r="BW25" s="107">
        <v>0</v>
      </c>
      <c r="BX25" s="107">
        <v>15151397.041515388</v>
      </c>
      <c r="BY25" s="107">
        <v>23605418.038862199</v>
      </c>
      <c r="BZ25" s="107">
        <v>17648.641088708508</v>
      </c>
      <c r="CA25" s="107">
        <v>52540.7</v>
      </c>
      <c r="CB25" s="107">
        <v>19618153.399193443</v>
      </c>
      <c r="CC25" s="107">
        <v>12463763.238713687</v>
      </c>
      <c r="CD25" s="107">
        <v>0</v>
      </c>
      <c r="CE25" s="107">
        <v>4076352.3877807367</v>
      </c>
      <c r="CF25" s="107">
        <v>3414135.3333415915</v>
      </c>
      <c r="CG25" s="107">
        <v>990959.13955555554</v>
      </c>
      <c r="CH25" s="70"/>
      <c r="CI25" s="107"/>
      <c r="CJ25" s="107"/>
      <c r="CK25" s="107">
        <v>5652028.5791281033</v>
      </c>
      <c r="CL25" s="107">
        <v>154521716.87341323</v>
      </c>
      <c r="CM25" s="107">
        <v>9553581.95030207</v>
      </c>
      <c r="CN25" s="107">
        <v>1407334.9976301077</v>
      </c>
      <c r="CO25" s="107">
        <v>5722985.0380260274</v>
      </c>
      <c r="CP25" s="107">
        <v>1846246.8351348846</v>
      </c>
      <c r="CQ25" s="107">
        <v>449546.51716262416</v>
      </c>
      <c r="CR25" s="70"/>
      <c r="CS25" s="107"/>
      <c r="CT25" s="107"/>
      <c r="CU25" s="107">
        <v>59106012.470627308</v>
      </c>
      <c r="CV25" s="107">
        <v>5319179.1599303288</v>
      </c>
      <c r="CW25" s="107">
        <v>18893396.894069452</v>
      </c>
      <c r="CX25" s="107">
        <v>1591858.135974407</v>
      </c>
      <c r="CY25" s="107">
        <v>387111.97004608222</v>
      </c>
      <c r="CZ25" s="107">
        <v>4003357.2501529115</v>
      </c>
      <c r="DA25" s="107">
        <v>32294.078542777337</v>
      </c>
      <c r="DB25" s="107">
        <v>13602659.298504531</v>
      </c>
      <c r="DC25" s="70"/>
      <c r="DK25" s="120"/>
      <c r="DL25" s="109"/>
    </row>
    <row r="26" spans="1:116" x14ac:dyDescent="0.3">
      <c r="A26" s="119" t="s">
        <v>296</v>
      </c>
      <c r="B26" s="107">
        <v>0</v>
      </c>
      <c r="C26" s="107">
        <v>7486698.0231141159</v>
      </c>
      <c r="D26" s="107">
        <v>0</v>
      </c>
      <c r="E26" s="107">
        <v>0</v>
      </c>
      <c r="F26" s="107">
        <v>0</v>
      </c>
      <c r="G26" s="107">
        <v>0</v>
      </c>
      <c r="H26" s="107">
        <v>0</v>
      </c>
      <c r="I26" s="70"/>
      <c r="J26" s="107"/>
      <c r="K26" s="107">
        <v>0</v>
      </c>
      <c r="L26" s="107">
        <v>0</v>
      </c>
      <c r="M26" s="107">
        <v>0</v>
      </c>
      <c r="N26" s="107">
        <v>6374199.0628929827</v>
      </c>
      <c r="O26" s="107">
        <v>0</v>
      </c>
      <c r="P26" s="107">
        <v>0</v>
      </c>
      <c r="Q26" s="107">
        <v>0</v>
      </c>
      <c r="R26" s="107">
        <v>0</v>
      </c>
      <c r="S26" s="107">
        <v>0</v>
      </c>
      <c r="T26" s="107">
        <v>0</v>
      </c>
      <c r="U26" s="107">
        <v>0</v>
      </c>
      <c r="V26" s="107">
        <v>0</v>
      </c>
      <c r="W26" s="107">
        <v>0</v>
      </c>
      <c r="X26" s="107">
        <v>0</v>
      </c>
      <c r="Y26" s="107">
        <v>0</v>
      </c>
      <c r="Z26" s="107">
        <v>0</v>
      </c>
      <c r="AA26" s="107">
        <v>0</v>
      </c>
      <c r="AB26" s="107">
        <v>0</v>
      </c>
      <c r="AC26" s="107">
        <v>2142983.1630530669</v>
      </c>
      <c r="AD26" s="107">
        <v>1498581.552979761</v>
      </c>
      <c r="AE26" s="107">
        <v>47952.366647990988</v>
      </c>
      <c r="AF26" s="107">
        <v>18868781.854308706</v>
      </c>
      <c r="AG26" s="107">
        <v>0</v>
      </c>
      <c r="AH26" s="107">
        <v>0</v>
      </c>
      <c r="AI26" s="107">
        <v>1011799.7142442665</v>
      </c>
      <c r="AJ26" s="107">
        <v>10421122.757762128</v>
      </c>
      <c r="AK26" s="107">
        <v>0</v>
      </c>
      <c r="AL26" s="107">
        <v>0</v>
      </c>
      <c r="AM26" s="107">
        <v>0</v>
      </c>
      <c r="AN26" s="70"/>
      <c r="AO26" s="107"/>
      <c r="AP26" s="107">
        <v>2519180.5978688556</v>
      </c>
      <c r="AQ26" s="107">
        <v>7274079.3251500232</v>
      </c>
      <c r="AR26" s="107">
        <v>50274431.7070188</v>
      </c>
      <c r="AS26" s="107">
        <v>0</v>
      </c>
      <c r="AT26" s="107">
        <v>0</v>
      </c>
      <c r="AU26" s="107">
        <v>2612530.7262814329</v>
      </c>
      <c r="AV26" s="107">
        <v>0</v>
      </c>
      <c r="AW26" s="107">
        <v>0</v>
      </c>
      <c r="AX26" s="107">
        <v>2490114.9322411674</v>
      </c>
      <c r="AY26" s="107">
        <v>18323083.093244702</v>
      </c>
      <c r="AZ26" s="107">
        <v>21235132.210054155</v>
      </c>
      <c r="BA26" s="107">
        <v>0</v>
      </c>
      <c r="BB26" s="107">
        <v>0</v>
      </c>
      <c r="BC26" s="107">
        <v>10411033.603943313</v>
      </c>
      <c r="BD26" s="107">
        <v>0</v>
      </c>
      <c r="BE26" s="107">
        <v>0</v>
      </c>
      <c r="BF26" s="107">
        <v>0</v>
      </c>
      <c r="BG26" s="107">
        <v>0</v>
      </c>
      <c r="BH26" s="107">
        <v>0</v>
      </c>
      <c r="BI26" s="107">
        <v>20428790.520966336</v>
      </c>
      <c r="BJ26" s="107">
        <v>1947472.2610018458</v>
      </c>
      <c r="BK26" s="107">
        <v>0</v>
      </c>
      <c r="BL26" s="107">
        <v>0</v>
      </c>
      <c r="BM26" s="107">
        <v>0</v>
      </c>
      <c r="BN26" s="107">
        <v>4403.5085082943415</v>
      </c>
      <c r="BO26" s="107">
        <v>0</v>
      </c>
      <c r="BP26" s="107">
        <v>0</v>
      </c>
      <c r="BQ26" s="107">
        <v>0</v>
      </c>
      <c r="BR26" s="107">
        <v>0</v>
      </c>
      <c r="BS26" s="107">
        <v>0</v>
      </c>
      <c r="BT26" s="70"/>
      <c r="BU26" s="107"/>
      <c r="BV26" s="107"/>
      <c r="BW26" s="107">
        <v>0</v>
      </c>
      <c r="BX26" s="107">
        <v>0</v>
      </c>
      <c r="BY26" s="107">
        <v>153642.81210211871</v>
      </c>
      <c r="BZ26" s="107">
        <v>0</v>
      </c>
      <c r="CA26" s="107">
        <v>0</v>
      </c>
      <c r="CB26" s="107">
        <v>0</v>
      </c>
      <c r="CC26" s="107">
        <v>0</v>
      </c>
      <c r="CD26" s="107">
        <v>0</v>
      </c>
      <c r="CE26" s="107">
        <v>0</v>
      </c>
      <c r="CF26" s="107">
        <v>0</v>
      </c>
      <c r="CG26" s="107">
        <v>0</v>
      </c>
      <c r="CH26" s="70"/>
      <c r="CI26" s="107"/>
      <c r="CJ26" s="107"/>
      <c r="CK26" s="107">
        <v>4868.411096129832</v>
      </c>
      <c r="CL26" s="107">
        <v>1025825.4194697209</v>
      </c>
      <c r="CM26" s="107">
        <v>0</v>
      </c>
      <c r="CN26" s="107">
        <v>0</v>
      </c>
      <c r="CO26" s="107">
        <v>4085.5014612716873</v>
      </c>
      <c r="CP26" s="107">
        <v>53740.610964384243</v>
      </c>
      <c r="CQ26" s="107">
        <v>78262.347782894343</v>
      </c>
      <c r="CR26" s="70"/>
      <c r="CS26" s="107"/>
      <c r="CT26" s="107"/>
      <c r="CU26" s="107">
        <v>0</v>
      </c>
      <c r="CV26" s="107">
        <v>0</v>
      </c>
      <c r="CW26" s="107">
        <v>0</v>
      </c>
      <c r="CX26" s="107">
        <v>23234.529397884759</v>
      </c>
      <c r="CY26" s="107">
        <v>31590.196245572759</v>
      </c>
      <c r="CZ26" s="107">
        <v>0</v>
      </c>
      <c r="DA26" s="107">
        <v>0</v>
      </c>
      <c r="DB26" s="107">
        <v>1110937.3853933397</v>
      </c>
      <c r="DC26" s="70"/>
      <c r="DK26" s="120"/>
      <c r="DL26" s="109"/>
    </row>
    <row r="27" spans="1:116" x14ac:dyDescent="0.3">
      <c r="A27" s="119" t="s">
        <v>297</v>
      </c>
      <c r="B27" s="107">
        <v>195597.73172606606</v>
      </c>
      <c r="C27" s="107">
        <v>247371.33389212174</v>
      </c>
      <c r="D27" s="107">
        <v>0</v>
      </c>
      <c r="E27" s="107">
        <v>0</v>
      </c>
      <c r="F27" s="107">
        <v>0</v>
      </c>
      <c r="G27" s="107">
        <v>7421.6501244198707</v>
      </c>
      <c r="H27" s="107">
        <v>38587.649485495524</v>
      </c>
      <c r="I27" s="70"/>
      <c r="J27" s="107"/>
      <c r="K27" s="107">
        <v>1964797.3424043721</v>
      </c>
      <c r="L27" s="107">
        <v>18888.596058526782</v>
      </c>
      <c r="M27" s="107">
        <v>0</v>
      </c>
      <c r="N27" s="107">
        <v>0</v>
      </c>
      <c r="O27" s="107">
        <v>25912497.326652814</v>
      </c>
      <c r="P27" s="107">
        <v>3015640.1822998086</v>
      </c>
      <c r="Q27" s="107">
        <v>366362.0893342786</v>
      </c>
      <c r="R27" s="107">
        <v>0</v>
      </c>
      <c r="S27" s="107">
        <v>0</v>
      </c>
      <c r="T27" s="107">
        <v>285529.04674192349</v>
      </c>
      <c r="U27" s="107">
        <v>300723.28758162144</v>
      </c>
      <c r="V27" s="107">
        <v>151632.75609294805</v>
      </c>
      <c r="W27" s="107">
        <v>751906.0090515276</v>
      </c>
      <c r="X27" s="107">
        <v>142791.64174660714</v>
      </c>
      <c r="Y27" s="107">
        <v>0</v>
      </c>
      <c r="Z27" s="107">
        <v>360049.99707660772</v>
      </c>
      <c r="AA27" s="107">
        <v>69478.234077437344</v>
      </c>
      <c r="AB27" s="107">
        <v>543235.62423559756</v>
      </c>
      <c r="AC27" s="107">
        <v>184930.17393808774</v>
      </c>
      <c r="AD27" s="107">
        <v>0</v>
      </c>
      <c r="AE27" s="107">
        <v>4795.2366647990993</v>
      </c>
      <c r="AF27" s="107">
        <v>234039.27869270986</v>
      </c>
      <c r="AG27" s="107">
        <v>1694.8</v>
      </c>
      <c r="AH27" s="107">
        <v>280398.00912051433</v>
      </c>
      <c r="AI27" s="107">
        <v>0</v>
      </c>
      <c r="AJ27" s="107">
        <v>18494627.750022426</v>
      </c>
      <c r="AK27" s="107">
        <v>13210.769088419262</v>
      </c>
      <c r="AL27" s="107">
        <v>17589.69051416251</v>
      </c>
      <c r="AM27" s="107">
        <v>0</v>
      </c>
      <c r="AN27" s="70"/>
      <c r="AO27" s="107"/>
      <c r="AP27" s="107">
        <v>8046438.480102174</v>
      </c>
      <c r="AQ27" s="107">
        <v>63803730.56024836</v>
      </c>
      <c r="AR27" s="107">
        <v>4743693.4435309228</v>
      </c>
      <c r="AS27" s="107">
        <v>167319.33174113987</v>
      </c>
      <c r="AT27" s="107">
        <v>130695.87875930866</v>
      </c>
      <c r="AU27" s="107">
        <v>114818.37276909754</v>
      </c>
      <c r="AV27" s="107">
        <v>0</v>
      </c>
      <c r="AW27" s="107">
        <v>477659.98981525027</v>
      </c>
      <c r="AX27" s="107">
        <v>3456253.3542053942</v>
      </c>
      <c r="AY27" s="107">
        <v>5065820.1469254708</v>
      </c>
      <c r="AZ27" s="107">
        <v>37585202.998905241</v>
      </c>
      <c r="BA27" s="107">
        <v>2067891.5390534813</v>
      </c>
      <c r="BB27" s="107">
        <v>1734840.8337663435</v>
      </c>
      <c r="BC27" s="107">
        <v>1893913.096129955</v>
      </c>
      <c r="BD27" s="107">
        <v>1993170.1762508943</v>
      </c>
      <c r="BE27" s="107">
        <v>2271929.2206650795</v>
      </c>
      <c r="BF27" s="107">
        <v>3152.1</v>
      </c>
      <c r="BG27" s="107">
        <v>214876.47917587447</v>
      </c>
      <c r="BH27" s="107">
        <v>3200408.4023305397</v>
      </c>
      <c r="BI27" s="107">
        <v>16197654.680995964</v>
      </c>
      <c r="BJ27" s="107">
        <v>23107503.297917478</v>
      </c>
      <c r="BK27" s="107">
        <v>720677.12455325993</v>
      </c>
      <c r="BL27" s="107">
        <v>0</v>
      </c>
      <c r="BM27" s="107">
        <v>902173.00416381226</v>
      </c>
      <c r="BN27" s="107">
        <v>20015947.764974281</v>
      </c>
      <c r="BO27" s="107">
        <v>0</v>
      </c>
      <c r="BP27" s="107">
        <v>1.4285230188168383E-2</v>
      </c>
      <c r="BQ27" s="107">
        <v>11562478.884562928</v>
      </c>
      <c r="BR27" s="107">
        <v>1030395.3145912938</v>
      </c>
      <c r="BS27" s="107">
        <v>3064187.3911384726</v>
      </c>
      <c r="BT27" s="70"/>
      <c r="BU27" s="107"/>
      <c r="BV27" s="107"/>
      <c r="BW27" s="107">
        <v>0</v>
      </c>
      <c r="BX27" s="107">
        <v>250470.6716743978</v>
      </c>
      <c r="BY27" s="107">
        <v>1457639.4574528155</v>
      </c>
      <c r="BZ27" s="107">
        <v>4947.5635741500819</v>
      </c>
      <c r="CA27" s="107">
        <v>1102.95</v>
      </c>
      <c r="CB27" s="107">
        <v>5829049.0650871992</v>
      </c>
      <c r="CC27" s="107">
        <v>3352919.9800405982</v>
      </c>
      <c r="CD27" s="107">
        <v>125650.68646862748</v>
      </c>
      <c r="CE27" s="107">
        <v>860695.57630119915</v>
      </c>
      <c r="CF27" s="107">
        <v>114311.83793498353</v>
      </c>
      <c r="CG27" s="107">
        <v>0</v>
      </c>
      <c r="CH27" s="70"/>
      <c r="CI27" s="107"/>
      <c r="CJ27" s="107"/>
      <c r="CK27" s="107">
        <v>22129141.346044693</v>
      </c>
      <c r="CL27" s="107">
        <v>36409915.542154513</v>
      </c>
      <c r="CM27" s="107">
        <v>450100.43644794961</v>
      </c>
      <c r="CN27" s="107">
        <v>284757.39272489451</v>
      </c>
      <c r="CO27" s="107">
        <v>408550.14612716873</v>
      </c>
      <c r="CP27" s="107">
        <v>900352.80942904041</v>
      </c>
      <c r="CQ27" s="107">
        <v>44949.657309894654</v>
      </c>
      <c r="CR27" s="70"/>
      <c r="CS27" s="107"/>
      <c r="CT27" s="107"/>
      <c r="CU27" s="107">
        <v>25064040.421200033</v>
      </c>
      <c r="CV27" s="107">
        <v>14433292.437719084</v>
      </c>
      <c r="CW27" s="107">
        <v>2877203.2115867049</v>
      </c>
      <c r="CX27" s="107">
        <v>22900459.819735341</v>
      </c>
      <c r="CY27" s="107">
        <v>1529007.7594178228</v>
      </c>
      <c r="CZ27" s="107">
        <v>500171.78937330405</v>
      </c>
      <c r="DA27" s="107">
        <v>0</v>
      </c>
      <c r="DB27" s="107">
        <v>370289.91751056461</v>
      </c>
      <c r="DC27" s="70"/>
      <c r="DK27" s="120"/>
      <c r="DL27" s="109"/>
    </row>
    <row r="28" spans="1:116" x14ac:dyDescent="0.3">
      <c r="A28" s="119" t="s">
        <v>298</v>
      </c>
      <c r="B28" s="107">
        <v>0</v>
      </c>
      <c r="C28" s="107">
        <v>15375358.024984889</v>
      </c>
      <c r="D28" s="107">
        <v>0</v>
      </c>
      <c r="E28" s="107">
        <v>0</v>
      </c>
      <c r="F28" s="107">
        <v>0</v>
      </c>
      <c r="G28" s="107">
        <v>0</v>
      </c>
      <c r="H28" s="107">
        <v>0</v>
      </c>
      <c r="I28" s="70"/>
      <c r="J28" s="107"/>
      <c r="K28" s="107">
        <v>0</v>
      </c>
      <c r="L28" s="107">
        <v>0</v>
      </c>
      <c r="M28" s="107">
        <v>116779.81260576726</v>
      </c>
      <c r="N28" s="107">
        <v>0</v>
      </c>
      <c r="O28" s="107">
        <v>5471655.6129854526</v>
      </c>
      <c r="P28" s="107">
        <v>0</v>
      </c>
      <c r="Q28" s="107">
        <v>0</v>
      </c>
      <c r="R28" s="107">
        <v>0</v>
      </c>
      <c r="S28" s="107">
        <v>0</v>
      </c>
      <c r="T28" s="107">
        <v>0</v>
      </c>
      <c r="U28" s="107">
        <v>0</v>
      </c>
      <c r="V28" s="107">
        <v>0</v>
      </c>
      <c r="W28" s="107">
        <v>0</v>
      </c>
      <c r="X28" s="107">
        <v>0</v>
      </c>
      <c r="Y28" s="107">
        <v>0</v>
      </c>
      <c r="Z28" s="107">
        <v>0</v>
      </c>
      <c r="AA28" s="107">
        <v>0</v>
      </c>
      <c r="AB28" s="107">
        <v>0</v>
      </c>
      <c r="AC28" s="107">
        <v>0</v>
      </c>
      <c r="AD28" s="107">
        <v>3655102.1504711607</v>
      </c>
      <c r="AE28" s="107">
        <v>0</v>
      </c>
      <c r="AF28" s="107">
        <v>0</v>
      </c>
      <c r="AG28" s="107">
        <v>0</v>
      </c>
      <c r="AH28" s="107">
        <v>0</v>
      </c>
      <c r="AI28" s="107">
        <v>0</v>
      </c>
      <c r="AJ28" s="107">
        <v>0</v>
      </c>
      <c r="AK28" s="107">
        <v>0</v>
      </c>
      <c r="AL28" s="107">
        <v>0</v>
      </c>
      <c r="AM28" s="107">
        <v>0</v>
      </c>
      <c r="AN28" s="70"/>
      <c r="AO28" s="107"/>
      <c r="AP28" s="107">
        <v>0</v>
      </c>
      <c r="AQ28" s="107">
        <v>120802307.13478124</v>
      </c>
      <c r="AR28" s="107">
        <v>0</v>
      </c>
      <c r="AS28" s="107">
        <v>0</v>
      </c>
      <c r="AT28" s="107">
        <v>1960813.0978519344</v>
      </c>
      <c r="AU28" s="107">
        <v>480060.86967576272</v>
      </c>
      <c r="AV28" s="107">
        <v>0</v>
      </c>
      <c r="AW28" s="107">
        <v>11052182.855340056</v>
      </c>
      <c r="AX28" s="107">
        <v>475101.60302380647</v>
      </c>
      <c r="AY28" s="107">
        <v>0</v>
      </c>
      <c r="AZ28" s="107">
        <v>5798162.7838347415</v>
      </c>
      <c r="BA28" s="107">
        <v>0</v>
      </c>
      <c r="BB28" s="107">
        <v>2409517.8241070849</v>
      </c>
      <c r="BC28" s="107">
        <v>0</v>
      </c>
      <c r="BD28" s="107">
        <v>0</v>
      </c>
      <c r="BE28" s="107">
        <v>0</v>
      </c>
      <c r="BF28" s="107">
        <v>0</v>
      </c>
      <c r="BG28" s="107">
        <v>0</v>
      </c>
      <c r="BH28" s="107">
        <v>0</v>
      </c>
      <c r="BI28" s="107">
        <v>12029372.195053132</v>
      </c>
      <c r="BJ28" s="107">
        <v>130405.68669013419</v>
      </c>
      <c r="BK28" s="107">
        <v>0</v>
      </c>
      <c r="BL28" s="107">
        <v>6261048.1241232883</v>
      </c>
      <c r="BM28" s="107">
        <v>1814446.0545023575</v>
      </c>
      <c r="BN28" s="107">
        <v>0</v>
      </c>
      <c r="BO28" s="107">
        <v>93035.109299904376</v>
      </c>
      <c r="BP28" s="107">
        <v>0</v>
      </c>
      <c r="BQ28" s="107">
        <v>0</v>
      </c>
      <c r="BR28" s="107">
        <v>5171252.5414269343</v>
      </c>
      <c r="BS28" s="107">
        <v>0</v>
      </c>
      <c r="BT28" s="70"/>
      <c r="BU28" s="107"/>
      <c r="BV28" s="107"/>
      <c r="BW28" s="107">
        <v>0</v>
      </c>
      <c r="BX28" s="107">
        <v>0</v>
      </c>
      <c r="BY28" s="107">
        <v>70254651.276831776</v>
      </c>
      <c r="BZ28" s="107">
        <v>0</v>
      </c>
      <c r="CA28" s="107">
        <v>0</v>
      </c>
      <c r="CB28" s="107">
        <v>601413.35354704282</v>
      </c>
      <c r="CC28" s="107">
        <v>3648765.8606324159</v>
      </c>
      <c r="CD28" s="107">
        <v>0</v>
      </c>
      <c r="CE28" s="107">
        <v>85329.911463103577</v>
      </c>
      <c r="CF28" s="107">
        <v>0</v>
      </c>
      <c r="CG28" s="107">
        <v>2568412.0076666665</v>
      </c>
      <c r="CH28" s="70"/>
      <c r="CI28" s="107"/>
      <c r="CJ28" s="107"/>
      <c r="CK28" s="107">
        <v>0</v>
      </c>
      <c r="CL28" s="107">
        <v>60678361.273123264</v>
      </c>
      <c r="CM28" s="107">
        <v>6325.2266446564909</v>
      </c>
      <c r="CN28" s="107">
        <v>0</v>
      </c>
      <c r="CO28" s="107">
        <v>0</v>
      </c>
      <c r="CP28" s="107">
        <v>0</v>
      </c>
      <c r="CQ28" s="107">
        <v>0</v>
      </c>
      <c r="CR28" s="70"/>
      <c r="CS28" s="107"/>
      <c r="CT28" s="107"/>
      <c r="CU28" s="107">
        <v>0</v>
      </c>
      <c r="CV28" s="107">
        <v>0</v>
      </c>
      <c r="CW28" s="107">
        <v>306791.48508147878</v>
      </c>
      <c r="CX28" s="107">
        <v>1435269.1227214357</v>
      </c>
      <c r="CY28" s="107">
        <v>0</v>
      </c>
      <c r="CZ28" s="107">
        <v>0</v>
      </c>
      <c r="DA28" s="107">
        <v>0</v>
      </c>
      <c r="DB28" s="107">
        <v>0</v>
      </c>
      <c r="DC28" s="70"/>
      <c r="DK28" s="120"/>
      <c r="DL28" s="109"/>
    </row>
    <row r="29" spans="1:116" x14ac:dyDescent="0.3">
      <c r="A29" s="119" t="s">
        <v>65</v>
      </c>
      <c r="B29" s="107">
        <v>0</v>
      </c>
      <c r="C29" s="107">
        <v>1424324.9504086254</v>
      </c>
      <c r="D29" s="107">
        <v>0</v>
      </c>
      <c r="E29" s="107">
        <v>0</v>
      </c>
      <c r="F29" s="107">
        <v>0</v>
      </c>
      <c r="G29" s="107">
        <v>0</v>
      </c>
      <c r="H29" s="107">
        <v>0</v>
      </c>
      <c r="I29" s="70"/>
      <c r="J29" s="107"/>
      <c r="K29" s="107">
        <v>0</v>
      </c>
      <c r="L29" s="107">
        <v>0</v>
      </c>
      <c r="M29" s="107">
        <v>0</v>
      </c>
      <c r="N29" s="107">
        <v>0</v>
      </c>
      <c r="O29" s="107">
        <v>0</v>
      </c>
      <c r="P29" s="107">
        <v>0</v>
      </c>
      <c r="Q29" s="107">
        <v>0</v>
      </c>
      <c r="R29" s="107">
        <v>0</v>
      </c>
      <c r="S29" s="107">
        <v>0</v>
      </c>
      <c r="T29" s="107">
        <v>0</v>
      </c>
      <c r="U29" s="107">
        <v>0</v>
      </c>
      <c r="V29" s="107">
        <v>0</v>
      </c>
      <c r="W29" s="107">
        <v>0</v>
      </c>
      <c r="X29" s="107">
        <v>0</v>
      </c>
      <c r="Y29" s="107">
        <v>0</v>
      </c>
      <c r="Z29" s="107">
        <v>0</v>
      </c>
      <c r="AA29" s="107">
        <v>0</v>
      </c>
      <c r="AB29" s="107">
        <v>0</v>
      </c>
      <c r="AC29" s="107">
        <v>0</v>
      </c>
      <c r="AD29" s="107">
        <v>0</v>
      </c>
      <c r="AE29" s="107">
        <v>0</v>
      </c>
      <c r="AF29" s="107">
        <v>0</v>
      </c>
      <c r="AG29" s="107">
        <v>0</v>
      </c>
      <c r="AH29" s="107">
        <v>0</v>
      </c>
      <c r="AI29" s="107">
        <v>0</v>
      </c>
      <c r="AJ29" s="107">
        <v>2418329.1439808006</v>
      </c>
      <c r="AK29" s="107">
        <v>0</v>
      </c>
      <c r="AL29" s="107">
        <v>0</v>
      </c>
      <c r="AM29" s="107">
        <v>0</v>
      </c>
      <c r="AN29" s="70"/>
      <c r="AO29" s="107"/>
      <c r="AP29" s="107">
        <v>0</v>
      </c>
      <c r="AQ29" s="107">
        <v>20563682.365312852</v>
      </c>
      <c r="AR29" s="107">
        <v>0</v>
      </c>
      <c r="AS29" s="107">
        <v>0</v>
      </c>
      <c r="AT29" s="107">
        <v>0</v>
      </c>
      <c r="AU29" s="107">
        <v>0</v>
      </c>
      <c r="AV29" s="107">
        <v>0</v>
      </c>
      <c r="AW29" s="107">
        <v>0</v>
      </c>
      <c r="AX29" s="107">
        <v>0</v>
      </c>
      <c r="AY29" s="107">
        <v>0</v>
      </c>
      <c r="AZ29" s="107">
        <v>0</v>
      </c>
      <c r="BA29" s="107">
        <v>0</v>
      </c>
      <c r="BB29" s="107">
        <v>2409517.8241070849</v>
      </c>
      <c r="BC29" s="107">
        <v>0</v>
      </c>
      <c r="BD29" s="107">
        <v>0</v>
      </c>
      <c r="BE29" s="107">
        <v>0</v>
      </c>
      <c r="BF29" s="107">
        <v>0</v>
      </c>
      <c r="BG29" s="107">
        <v>0</v>
      </c>
      <c r="BH29" s="107">
        <v>0</v>
      </c>
      <c r="BI29" s="107">
        <v>54219.651551229072</v>
      </c>
      <c r="BJ29" s="107">
        <v>0</v>
      </c>
      <c r="BK29" s="107">
        <v>0</v>
      </c>
      <c r="BL29" s="107">
        <v>0</v>
      </c>
      <c r="BM29" s="107">
        <v>0</v>
      </c>
      <c r="BN29" s="107">
        <v>0</v>
      </c>
      <c r="BO29" s="107">
        <v>0</v>
      </c>
      <c r="BP29" s="107">
        <v>0</v>
      </c>
      <c r="BQ29" s="107">
        <v>7719722.8733450593</v>
      </c>
      <c r="BR29" s="107">
        <v>0</v>
      </c>
      <c r="BS29" s="107">
        <v>0</v>
      </c>
      <c r="BT29" s="70"/>
      <c r="BU29" s="107"/>
      <c r="BV29" s="107"/>
      <c r="BW29" s="107">
        <v>0</v>
      </c>
      <c r="BX29" s="107">
        <v>0</v>
      </c>
      <c r="BY29" s="107">
        <v>0</v>
      </c>
      <c r="BZ29" s="107">
        <v>0</v>
      </c>
      <c r="CA29" s="107">
        <v>0</v>
      </c>
      <c r="CB29" s="107">
        <v>0</v>
      </c>
      <c r="CC29" s="107">
        <v>1941374.4533125863</v>
      </c>
      <c r="CD29" s="107">
        <v>0</v>
      </c>
      <c r="CE29" s="107">
        <v>0</v>
      </c>
      <c r="CF29" s="107">
        <v>0</v>
      </c>
      <c r="CG29" s="107">
        <v>0</v>
      </c>
      <c r="CH29" s="70"/>
      <c r="CI29" s="107"/>
      <c r="CJ29" s="107"/>
      <c r="CK29" s="107">
        <v>0</v>
      </c>
      <c r="CL29" s="107">
        <v>27673159.848067906</v>
      </c>
      <c r="CM29" s="107">
        <v>0</v>
      </c>
      <c r="CN29" s="107">
        <v>0</v>
      </c>
      <c r="CO29" s="107">
        <v>46258673.938314579</v>
      </c>
      <c r="CP29" s="107">
        <v>3358.7881852740152</v>
      </c>
      <c r="CQ29" s="107">
        <v>0</v>
      </c>
      <c r="CR29" s="70"/>
      <c r="CS29" s="107"/>
      <c r="CT29" s="107"/>
      <c r="CU29" s="107">
        <v>0</v>
      </c>
      <c r="CV29" s="107">
        <v>0</v>
      </c>
      <c r="CW29" s="107">
        <v>0</v>
      </c>
      <c r="CX29" s="107">
        <v>0</v>
      </c>
      <c r="CY29" s="107">
        <v>0</v>
      </c>
      <c r="CZ29" s="107">
        <v>0</v>
      </c>
      <c r="DA29" s="107">
        <v>0</v>
      </c>
      <c r="DB29" s="107">
        <v>0</v>
      </c>
      <c r="DC29" s="70"/>
      <c r="DK29" s="120"/>
      <c r="DL29" s="109"/>
    </row>
    <row r="30" spans="1:116" x14ac:dyDescent="0.3">
      <c r="A30" s="119"/>
      <c r="B30" s="107"/>
      <c r="C30" s="107"/>
      <c r="D30" s="107"/>
      <c r="E30" s="107"/>
      <c r="F30" s="107"/>
      <c r="G30" s="107"/>
      <c r="H30" s="107"/>
      <c r="I30" s="70"/>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70"/>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70"/>
      <c r="BU30" s="107"/>
      <c r="BV30" s="107"/>
      <c r="BW30" s="107"/>
      <c r="BX30" s="107"/>
      <c r="BY30" s="107"/>
      <c r="BZ30" s="107"/>
      <c r="CA30" s="107"/>
      <c r="CB30" s="107"/>
      <c r="CC30" s="107"/>
      <c r="CD30" s="107"/>
      <c r="CE30" s="107"/>
      <c r="CF30" s="107"/>
      <c r="CG30" s="107"/>
      <c r="CH30" s="70"/>
      <c r="CI30" s="107"/>
      <c r="CJ30" s="107"/>
      <c r="CK30" s="107"/>
      <c r="CL30" s="107"/>
      <c r="CM30" s="107"/>
      <c r="CN30" s="107"/>
      <c r="CO30" s="107"/>
      <c r="CP30" s="107"/>
      <c r="CQ30" s="107"/>
      <c r="CR30" s="70"/>
      <c r="CS30" s="107"/>
      <c r="CT30" s="107"/>
      <c r="CU30" s="107"/>
      <c r="CV30" s="107"/>
      <c r="CW30" s="107"/>
      <c r="CX30" s="107"/>
      <c r="CY30" s="107"/>
      <c r="CZ30" s="107"/>
      <c r="DA30" s="107"/>
      <c r="DB30" s="107"/>
      <c r="DC30" s="70"/>
      <c r="DK30" s="120"/>
      <c r="DL30" s="109">
        <f>SUM(AQ30:DH30)</f>
        <v>0</v>
      </c>
    </row>
    <row r="31" spans="1:116" x14ac:dyDescent="0.3">
      <c r="A31" s="121" t="s">
        <v>350</v>
      </c>
      <c r="B31" s="107"/>
      <c r="C31" s="107"/>
      <c r="D31" s="107"/>
      <c r="E31" s="107"/>
      <c r="F31" s="107"/>
      <c r="G31" s="107"/>
      <c r="H31" s="107"/>
      <c r="I31" s="70"/>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70"/>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70"/>
      <c r="BU31" s="107"/>
      <c r="BV31" s="107"/>
      <c r="BW31" s="107"/>
      <c r="BX31" s="107"/>
      <c r="BY31" s="107"/>
      <c r="BZ31" s="107"/>
      <c r="CA31" s="107"/>
      <c r="CB31" s="107"/>
      <c r="CC31" s="107"/>
      <c r="CD31" s="107"/>
      <c r="CE31" s="107"/>
      <c r="CF31" s="107"/>
      <c r="CG31" s="107"/>
      <c r="CH31" s="70"/>
      <c r="CI31" s="107"/>
      <c r="CJ31" s="107"/>
      <c r="CK31" s="107"/>
      <c r="CL31" s="107"/>
      <c r="CM31" s="107"/>
      <c r="CN31" s="107"/>
      <c r="CO31" s="107"/>
      <c r="CP31" s="107"/>
      <c r="CQ31" s="107"/>
      <c r="CR31" s="70"/>
      <c r="CS31" s="107"/>
      <c r="CT31" s="107"/>
      <c r="CU31" s="107"/>
      <c r="CV31" s="107"/>
      <c r="CW31" s="107"/>
      <c r="CX31" s="107"/>
      <c r="CY31" s="107"/>
      <c r="CZ31" s="107"/>
      <c r="DA31" s="107"/>
      <c r="DB31" s="107"/>
      <c r="DC31" s="70"/>
      <c r="DK31" s="120"/>
      <c r="DL31" s="109">
        <f>SUM(AQ31:DH31)</f>
        <v>0</v>
      </c>
    </row>
    <row r="32" spans="1:116" x14ac:dyDescent="0.3">
      <c r="A32" s="116" t="s">
        <v>291</v>
      </c>
      <c r="B32" s="107">
        <v>10218730.436298663</v>
      </c>
      <c r="C32" s="107">
        <v>10922933.748251755</v>
      </c>
      <c r="D32" s="107"/>
      <c r="E32" s="107"/>
      <c r="F32" s="107"/>
      <c r="G32" s="107"/>
      <c r="H32" s="107"/>
      <c r="I32" s="70"/>
      <c r="J32" s="107"/>
      <c r="K32" s="107">
        <v>25759150.150746834</v>
      </c>
      <c r="L32" s="107"/>
      <c r="M32" s="107"/>
      <c r="N32" s="107"/>
      <c r="O32" s="107">
        <v>8531885.0644033849</v>
      </c>
      <c r="P32" s="107"/>
      <c r="Q32" s="107"/>
      <c r="R32" s="107"/>
      <c r="S32" s="107"/>
      <c r="T32" s="107"/>
      <c r="U32" s="107"/>
      <c r="V32" s="107"/>
      <c r="W32" s="107">
        <v>12479378.269098803</v>
      </c>
      <c r="X32" s="107"/>
      <c r="Y32" s="107"/>
      <c r="Z32" s="107"/>
      <c r="AA32" s="107"/>
      <c r="AB32" s="107"/>
      <c r="AC32" s="107">
        <v>7056900.4248799523</v>
      </c>
      <c r="AD32" s="107"/>
      <c r="AE32" s="107"/>
      <c r="AF32" s="107">
        <v>33419644.243699428</v>
      </c>
      <c r="AG32" s="107"/>
      <c r="AH32" s="107">
        <v>5949568.7513713697</v>
      </c>
      <c r="AI32" s="107">
        <v>1123117.330746172</v>
      </c>
      <c r="AJ32" s="107"/>
      <c r="AK32" s="107"/>
      <c r="AL32" s="107"/>
      <c r="AM32" s="107"/>
      <c r="AN32" s="70"/>
      <c r="AO32" s="107"/>
      <c r="AP32" s="107"/>
      <c r="AQ32" s="107">
        <v>156618478.04132381</v>
      </c>
      <c r="AR32" s="107">
        <v>52817131.526069283</v>
      </c>
      <c r="AS32" s="107"/>
      <c r="AT32" s="107"/>
      <c r="AU32" s="107"/>
      <c r="AV32" s="107"/>
      <c r="AW32" s="107">
        <v>7611886.7984587317</v>
      </c>
      <c r="AX32" s="107"/>
      <c r="AY32" s="107">
        <v>6157213.5203778427</v>
      </c>
      <c r="AZ32" s="107">
        <v>30986647.293792475</v>
      </c>
      <c r="BA32" s="107"/>
      <c r="BB32" s="107"/>
      <c r="BC32" s="107">
        <v>1627958.2609553682</v>
      </c>
      <c r="BD32" s="107"/>
      <c r="BE32" s="107"/>
      <c r="BF32" s="107"/>
      <c r="BG32" s="107"/>
      <c r="BH32" s="107"/>
      <c r="BI32" s="107"/>
      <c r="BJ32" s="107"/>
      <c r="BK32" s="107"/>
      <c r="BL32" s="107"/>
      <c r="BM32" s="107"/>
      <c r="BN32" s="107"/>
      <c r="BO32" s="107"/>
      <c r="BP32" s="107"/>
      <c r="BQ32" s="107"/>
      <c r="BR32" s="107"/>
      <c r="BS32" s="107"/>
      <c r="BT32" s="70"/>
      <c r="BU32" s="107"/>
      <c r="BV32" s="107"/>
      <c r="BW32" s="107"/>
      <c r="BX32" s="107">
        <v>27805427.404123731</v>
      </c>
      <c r="BY32" s="107"/>
      <c r="BZ32" s="107"/>
      <c r="CA32" s="107"/>
      <c r="CB32" s="107">
        <v>8116305.3399317116</v>
      </c>
      <c r="CC32" s="107"/>
      <c r="CD32" s="107"/>
      <c r="CE32" s="107"/>
      <c r="CF32" s="107"/>
      <c r="CG32" s="107"/>
      <c r="CH32" s="70"/>
      <c r="CI32" s="107"/>
      <c r="CJ32" s="107"/>
      <c r="CK32" s="107">
        <v>5868648.2849710518</v>
      </c>
      <c r="CL32" s="107">
        <v>36260869.275361225</v>
      </c>
      <c r="CM32" s="107">
        <v>12011453.996501073</v>
      </c>
      <c r="CN32" s="107"/>
      <c r="CO32" s="107"/>
      <c r="CP32" s="107">
        <v>6840162.2605217509</v>
      </c>
      <c r="CQ32" s="107"/>
      <c r="CR32" s="70"/>
      <c r="CS32" s="107"/>
      <c r="CT32" s="107"/>
      <c r="CU32" s="107">
        <v>58136999.620198347</v>
      </c>
      <c r="CV32" s="107">
        <v>8541296.7154699545</v>
      </c>
      <c r="CW32" s="107">
        <v>18074928.568665471</v>
      </c>
      <c r="CX32" s="107"/>
      <c r="CY32" s="107"/>
      <c r="CZ32" s="107"/>
      <c r="DA32" s="107"/>
      <c r="DB32" s="107"/>
      <c r="DC32" s="70"/>
      <c r="DK32" s="109"/>
      <c r="DL32" s="109"/>
    </row>
    <row r="33" spans="1:116" x14ac:dyDescent="0.3">
      <c r="A33" s="116" t="s">
        <v>292</v>
      </c>
      <c r="B33" s="107">
        <v>0</v>
      </c>
      <c r="C33" s="107">
        <v>0</v>
      </c>
      <c r="D33" s="107"/>
      <c r="E33" s="107"/>
      <c r="F33" s="107"/>
      <c r="G33" s="107"/>
      <c r="H33" s="107"/>
      <c r="I33" s="70"/>
      <c r="J33" s="107"/>
      <c r="K33" s="107">
        <v>0</v>
      </c>
      <c r="L33" s="107"/>
      <c r="M33" s="107"/>
      <c r="N33" s="107"/>
      <c r="O33" s="107">
        <v>3571187.6594455047</v>
      </c>
      <c r="P33" s="107"/>
      <c r="Q33" s="107"/>
      <c r="R33" s="107"/>
      <c r="S33" s="107"/>
      <c r="T33" s="107"/>
      <c r="U33" s="107"/>
      <c r="V33" s="107"/>
      <c r="W33" s="107">
        <v>11107279.290613731</v>
      </c>
      <c r="X33" s="107"/>
      <c r="Y33" s="107"/>
      <c r="Z33" s="107"/>
      <c r="AA33" s="107"/>
      <c r="AB33" s="107"/>
      <c r="AC33" s="107">
        <v>3928604.4145408641</v>
      </c>
      <c r="AD33" s="107"/>
      <c r="AE33" s="107"/>
      <c r="AF33" s="107">
        <v>1232929.8057010416</v>
      </c>
      <c r="AG33" s="107"/>
      <c r="AH33" s="107">
        <v>0</v>
      </c>
      <c r="AI33" s="107">
        <v>212482.07639867201</v>
      </c>
      <c r="AJ33" s="107"/>
      <c r="AK33" s="107"/>
      <c r="AL33" s="107"/>
      <c r="AM33" s="107"/>
      <c r="AN33" s="70"/>
      <c r="AO33" s="107"/>
      <c r="AP33" s="107"/>
      <c r="AQ33" s="107">
        <v>55947585.738650836</v>
      </c>
      <c r="AR33" s="107">
        <v>19578622.642085597</v>
      </c>
      <c r="AS33" s="107"/>
      <c r="AT33" s="107"/>
      <c r="AU33" s="107"/>
      <c r="AV33" s="107"/>
      <c r="AW33" s="107">
        <v>3785478.4168780493</v>
      </c>
      <c r="AX33" s="107"/>
      <c r="AY33" s="107">
        <v>3635788.0602038442</v>
      </c>
      <c r="AZ33" s="107">
        <v>13280000.51701859</v>
      </c>
      <c r="BA33" s="107"/>
      <c r="BB33" s="107"/>
      <c r="BC33" s="107">
        <v>1469510.486928761</v>
      </c>
      <c r="BD33" s="107"/>
      <c r="BE33" s="107"/>
      <c r="BF33" s="107"/>
      <c r="BG33" s="107"/>
      <c r="BH33" s="107"/>
      <c r="BI33" s="107"/>
      <c r="BJ33" s="107"/>
      <c r="BK33" s="107"/>
      <c r="BL33" s="107"/>
      <c r="BM33" s="107"/>
      <c r="BN33" s="107"/>
      <c r="BO33" s="107"/>
      <c r="BP33" s="107"/>
      <c r="BQ33" s="107"/>
      <c r="BR33" s="107"/>
      <c r="BS33" s="107"/>
      <c r="BT33" s="70"/>
      <c r="BU33" s="107"/>
      <c r="BV33" s="107"/>
      <c r="BW33" s="107"/>
      <c r="BX33" s="107">
        <v>23776071.41208373</v>
      </c>
      <c r="BY33" s="107"/>
      <c r="BZ33" s="107"/>
      <c r="CA33" s="107"/>
      <c r="CB33" s="107">
        <v>2083134.1634783274</v>
      </c>
      <c r="CC33" s="107"/>
      <c r="CD33" s="107"/>
      <c r="CE33" s="107"/>
      <c r="CF33" s="107"/>
      <c r="CG33" s="107"/>
      <c r="CH33" s="70"/>
      <c r="CI33" s="107"/>
      <c r="CJ33" s="107"/>
      <c r="CK33" s="107">
        <v>3546364.5574539816</v>
      </c>
      <c r="CL33" s="107">
        <v>0</v>
      </c>
      <c r="CM33" s="107">
        <v>0</v>
      </c>
      <c r="CN33" s="107"/>
      <c r="CO33" s="107"/>
      <c r="CP33" s="107">
        <v>0</v>
      </c>
      <c r="CQ33" s="107"/>
      <c r="CR33" s="70"/>
      <c r="CS33" s="107"/>
      <c r="CT33" s="107"/>
      <c r="CU33" s="107">
        <v>307927.17464849562</v>
      </c>
      <c r="CV33" s="107">
        <v>11104426.589104107</v>
      </c>
      <c r="CW33" s="107">
        <v>973710.88859432854</v>
      </c>
      <c r="CX33" s="107"/>
      <c r="CY33" s="107"/>
      <c r="CZ33" s="107"/>
      <c r="DA33" s="107"/>
      <c r="DB33" s="107"/>
      <c r="DC33" s="70"/>
      <c r="DK33" s="109"/>
      <c r="DL33" s="109"/>
    </row>
    <row r="34" spans="1:116" x14ac:dyDescent="0.3">
      <c r="A34" s="116" t="s">
        <v>293</v>
      </c>
      <c r="B34" s="107">
        <v>0</v>
      </c>
      <c r="C34" s="107">
        <v>984711.50280916516</v>
      </c>
      <c r="D34" s="107"/>
      <c r="E34" s="107"/>
      <c r="F34" s="107"/>
      <c r="G34" s="107"/>
      <c r="H34" s="107"/>
      <c r="I34" s="70"/>
      <c r="J34" s="107"/>
      <c r="K34" s="107">
        <v>1586785.9448159367</v>
      </c>
      <c r="L34" s="107"/>
      <c r="M34" s="107"/>
      <c r="N34" s="107"/>
      <c r="O34" s="107">
        <v>2157578.3459970597</v>
      </c>
      <c r="P34" s="107"/>
      <c r="Q34" s="107"/>
      <c r="R34" s="107"/>
      <c r="S34" s="107"/>
      <c r="T34" s="107"/>
      <c r="U34" s="107"/>
      <c r="V34" s="107"/>
      <c r="W34" s="107">
        <v>3227702.628241295</v>
      </c>
      <c r="X34" s="107"/>
      <c r="Y34" s="107"/>
      <c r="Z34" s="107"/>
      <c r="AA34" s="107"/>
      <c r="AB34" s="107"/>
      <c r="AC34" s="107">
        <v>381780.54583483533</v>
      </c>
      <c r="AD34" s="107"/>
      <c r="AE34" s="107"/>
      <c r="AF34" s="107">
        <v>694116.95841119264</v>
      </c>
      <c r="AG34" s="107"/>
      <c r="AH34" s="107">
        <v>198148.75211656842</v>
      </c>
      <c r="AI34" s="107">
        <v>364252.03353531199</v>
      </c>
      <c r="AJ34" s="107"/>
      <c r="AK34" s="107"/>
      <c r="AL34" s="107"/>
      <c r="AM34" s="107"/>
      <c r="AN34" s="70"/>
      <c r="AO34" s="107"/>
      <c r="AP34" s="107"/>
      <c r="AQ34" s="107">
        <v>8052759.7356782537</v>
      </c>
      <c r="AR34" s="107">
        <v>532895.60848222452</v>
      </c>
      <c r="AS34" s="107"/>
      <c r="AT34" s="107"/>
      <c r="AU34" s="107"/>
      <c r="AV34" s="107"/>
      <c r="AW34" s="107">
        <v>208116.71053601863</v>
      </c>
      <c r="AX34" s="107"/>
      <c r="AY34" s="107">
        <v>196384.46602590088</v>
      </c>
      <c r="AZ34" s="107">
        <v>1274106.6978481952</v>
      </c>
      <c r="BA34" s="107"/>
      <c r="BB34" s="107"/>
      <c r="BC34" s="107">
        <v>1795538.163976677</v>
      </c>
      <c r="BD34" s="107"/>
      <c r="BE34" s="107"/>
      <c r="BF34" s="107"/>
      <c r="BG34" s="107"/>
      <c r="BH34" s="107"/>
      <c r="BI34" s="107"/>
      <c r="BJ34" s="107"/>
      <c r="BK34" s="107"/>
      <c r="BL34" s="107"/>
      <c r="BM34" s="107"/>
      <c r="BN34" s="107"/>
      <c r="BO34" s="107"/>
      <c r="BP34" s="107"/>
      <c r="BQ34" s="107"/>
      <c r="BR34" s="107"/>
      <c r="BS34" s="107"/>
      <c r="BT34" s="70"/>
      <c r="BU34" s="107"/>
      <c r="BV34" s="107"/>
      <c r="BW34" s="107"/>
      <c r="BX34" s="107">
        <v>75297.096111245322</v>
      </c>
      <c r="BY34" s="107"/>
      <c r="BZ34" s="107"/>
      <c r="CA34" s="107"/>
      <c r="CB34" s="107">
        <v>61181.935212216915</v>
      </c>
      <c r="CC34" s="107"/>
      <c r="CD34" s="107"/>
      <c r="CE34" s="107"/>
      <c r="CF34" s="107"/>
      <c r="CG34" s="107"/>
      <c r="CH34" s="70"/>
      <c r="CI34" s="107"/>
      <c r="CJ34" s="107"/>
      <c r="CK34" s="107">
        <v>1076272.9185062298</v>
      </c>
      <c r="CL34" s="107">
        <v>3173318.2406121423</v>
      </c>
      <c r="CM34" s="107">
        <v>133859.29110867187</v>
      </c>
      <c r="CN34" s="107"/>
      <c r="CO34" s="107"/>
      <c r="CP34" s="107">
        <v>375670.57973411836</v>
      </c>
      <c r="CQ34" s="107"/>
      <c r="CR34" s="70"/>
      <c r="CS34" s="107"/>
      <c r="CT34" s="107"/>
      <c r="CU34" s="107">
        <v>3004039.4423000319</v>
      </c>
      <c r="CV34" s="107">
        <v>609422.12928362167</v>
      </c>
      <c r="CW34" s="107">
        <v>71488.403433396539</v>
      </c>
      <c r="CX34" s="107"/>
      <c r="CY34" s="107"/>
      <c r="CZ34" s="107"/>
      <c r="DA34" s="107"/>
      <c r="DB34" s="107"/>
      <c r="DC34" s="70"/>
      <c r="DK34" s="109"/>
      <c r="DL34" s="109"/>
    </row>
    <row r="35" spans="1:116" x14ac:dyDescent="0.3">
      <c r="A35" s="116" t="s">
        <v>294</v>
      </c>
      <c r="B35" s="107">
        <v>379392.92701649765</v>
      </c>
      <c r="C35" s="107">
        <v>884273.6123377349</v>
      </c>
      <c r="D35" s="107"/>
      <c r="E35" s="107"/>
      <c r="F35" s="107"/>
      <c r="G35" s="107"/>
      <c r="H35" s="107"/>
      <c r="I35" s="70"/>
      <c r="J35" s="107"/>
      <c r="K35" s="107">
        <v>2195746.5445545414</v>
      </c>
      <c r="L35" s="107"/>
      <c r="M35" s="107"/>
      <c r="N35" s="107"/>
      <c r="O35" s="107">
        <v>924672.29104396328</v>
      </c>
      <c r="P35" s="107"/>
      <c r="Q35" s="107"/>
      <c r="R35" s="107"/>
      <c r="S35" s="107"/>
      <c r="T35" s="107"/>
      <c r="U35" s="107"/>
      <c r="V35" s="107"/>
      <c r="W35" s="107">
        <v>2359512.7171398853</v>
      </c>
      <c r="X35" s="107"/>
      <c r="Y35" s="107"/>
      <c r="Z35" s="107"/>
      <c r="AA35" s="107"/>
      <c r="AB35" s="107"/>
      <c r="AC35" s="107">
        <v>206335.60284916588</v>
      </c>
      <c r="AD35" s="107"/>
      <c r="AE35" s="107"/>
      <c r="AF35" s="107">
        <v>896250.69636677078</v>
      </c>
      <c r="AG35" s="107"/>
      <c r="AH35" s="107">
        <v>0</v>
      </c>
      <c r="AI35" s="107">
        <v>546378.05030296789</v>
      </c>
      <c r="AJ35" s="107"/>
      <c r="AK35" s="107"/>
      <c r="AL35" s="107"/>
      <c r="AM35" s="107"/>
      <c r="AN35" s="70"/>
      <c r="AO35" s="107"/>
      <c r="AP35" s="107"/>
      <c r="AQ35" s="107">
        <v>776922.61881527293</v>
      </c>
      <c r="AR35" s="107">
        <v>600620.01982497564</v>
      </c>
      <c r="AS35" s="107"/>
      <c r="AT35" s="107"/>
      <c r="AU35" s="107"/>
      <c r="AV35" s="107"/>
      <c r="AW35" s="107">
        <v>58730.101058772045</v>
      </c>
      <c r="AX35" s="107"/>
      <c r="AY35" s="107">
        <v>78156.70772181089</v>
      </c>
      <c r="AZ35" s="107">
        <v>849412.69693249185</v>
      </c>
      <c r="BA35" s="107"/>
      <c r="BB35" s="107"/>
      <c r="BC35" s="107">
        <v>1054966.7148170061</v>
      </c>
      <c r="BD35" s="107"/>
      <c r="BE35" s="107"/>
      <c r="BF35" s="107"/>
      <c r="BG35" s="107"/>
      <c r="BH35" s="107"/>
      <c r="BI35" s="107"/>
      <c r="BJ35" s="107"/>
      <c r="BK35" s="107"/>
      <c r="BL35" s="107"/>
      <c r="BM35" s="107"/>
      <c r="BN35" s="107"/>
      <c r="BO35" s="107"/>
      <c r="BP35" s="107"/>
      <c r="BQ35" s="107"/>
      <c r="BR35" s="107"/>
      <c r="BS35" s="107"/>
      <c r="BT35" s="70"/>
      <c r="BU35" s="107"/>
      <c r="BV35" s="107"/>
      <c r="BW35" s="107"/>
      <c r="BX35" s="107">
        <v>76972.963157199541</v>
      </c>
      <c r="BY35" s="107"/>
      <c r="BZ35" s="107"/>
      <c r="CA35" s="107"/>
      <c r="CB35" s="107">
        <v>320904.98682831787</v>
      </c>
      <c r="CC35" s="107"/>
      <c r="CD35" s="107"/>
      <c r="CE35" s="107"/>
      <c r="CF35" s="107"/>
      <c r="CG35" s="107"/>
      <c r="CH35" s="70"/>
      <c r="CI35" s="107"/>
      <c r="CJ35" s="107"/>
      <c r="CK35" s="107">
        <v>385976.48335771152</v>
      </c>
      <c r="CL35" s="107">
        <v>550857.8974756666</v>
      </c>
      <c r="CM35" s="107">
        <v>720207.80106832855</v>
      </c>
      <c r="CN35" s="107"/>
      <c r="CO35" s="107"/>
      <c r="CP35" s="107">
        <v>173624.65220671604</v>
      </c>
      <c r="CQ35" s="107"/>
      <c r="CR35" s="70"/>
      <c r="CS35" s="107"/>
      <c r="CT35" s="107"/>
      <c r="CU35" s="107">
        <v>487779.80090296397</v>
      </c>
      <c r="CV35" s="107">
        <v>1787509.0497799241</v>
      </c>
      <c r="CW35" s="107">
        <v>2452033.8960535699</v>
      </c>
      <c r="CX35" s="107"/>
      <c r="CY35" s="107"/>
      <c r="CZ35" s="107"/>
      <c r="DA35" s="107"/>
      <c r="DB35" s="107"/>
      <c r="DC35" s="70"/>
      <c r="DK35" s="109"/>
      <c r="DL35" s="109"/>
    </row>
    <row r="36" spans="1:116" x14ac:dyDescent="0.3">
      <c r="A36" s="116" t="s">
        <v>295</v>
      </c>
      <c r="B36" s="107">
        <v>5386440.1551486878</v>
      </c>
      <c r="C36" s="107">
        <v>3525366.9965599608</v>
      </c>
      <c r="D36" s="107"/>
      <c r="E36" s="107"/>
      <c r="F36" s="107"/>
      <c r="G36" s="107"/>
      <c r="H36" s="107"/>
      <c r="I36" s="70"/>
      <c r="J36" s="107"/>
      <c r="K36" s="107">
        <v>6352334.9188025026</v>
      </c>
      <c r="L36" s="107"/>
      <c r="M36" s="107"/>
      <c r="N36" s="107"/>
      <c r="O36" s="107">
        <v>1125371.5207690569</v>
      </c>
      <c r="P36" s="107"/>
      <c r="Q36" s="107"/>
      <c r="R36" s="107"/>
      <c r="S36" s="107"/>
      <c r="T36" s="107"/>
      <c r="U36" s="107"/>
      <c r="V36" s="107"/>
      <c r="W36" s="107">
        <v>4062619.5859393477</v>
      </c>
      <c r="X36" s="107"/>
      <c r="Y36" s="107"/>
      <c r="Z36" s="107"/>
      <c r="AA36" s="107"/>
      <c r="AB36" s="107"/>
      <c r="AC36" s="107">
        <v>3606568.0918526361</v>
      </c>
      <c r="AD36" s="107"/>
      <c r="AE36" s="107"/>
      <c r="AF36" s="107">
        <v>13309291.272957793</v>
      </c>
      <c r="AG36" s="107"/>
      <c r="AH36" s="107">
        <v>506515.79031442426</v>
      </c>
      <c r="AI36" s="107">
        <v>637446.22919601609</v>
      </c>
      <c r="AJ36" s="107"/>
      <c r="AK36" s="107"/>
      <c r="AL36" s="107"/>
      <c r="AM36" s="107"/>
      <c r="AN36" s="70"/>
      <c r="AO36" s="107"/>
      <c r="AP36" s="107"/>
      <c r="AQ36" s="107">
        <v>39504702.0443343</v>
      </c>
      <c r="AR36" s="107">
        <v>0</v>
      </c>
      <c r="AS36" s="107"/>
      <c r="AT36" s="107"/>
      <c r="AU36" s="107"/>
      <c r="AV36" s="107"/>
      <c r="AW36" s="107">
        <v>493315.60069954157</v>
      </c>
      <c r="AX36" s="107"/>
      <c r="AY36" s="107">
        <v>6992531.4932410633</v>
      </c>
      <c r="AZ36" s="107">
        <v>6370533.4892409761</v>
      </c>
      <c r="BA36" s="107"/>
      <c r="BB36" s="107"/>
      <c r="BC36" s="107">
        <v>1907989.8892937414</v>
      </c>
      <c r="BD36" s="107"/>
      <c r="BE36" s="107"/>
      <c r="BF36" s="107"/>
      <c r="BG36" s="107"/>
      <c r="BH36" s="107"/>
      <c r="BI36" s="107"/>
      <c r="BJ36" s="107"/>
      <c r="BK36" s="107"/>
      <c r="BL36" s="107"/>
      <c r="BM36" s="107"/>
      <c r="BN36" s="107"/>
      <c r="BO36" s="107"/>
      <c r="BP36" s="107"/>
      <c r="BQ36" s="107"/>
      <c r="BR36" s="107"/>
      <c r="BS36" s="107"/>
      <c r="BT36" s="70"/>
      <c r="BU36" s="107"/>
      <c r="BV36" s="107"/>
      <c r="BW36" s="107"/>
      <c r="BX36" s="107">
        <v>2272709.5562273082</v>
      </c>
      <c r="BY36" s="107"/>
      <c r="BZ36" s="107"/>
      <c r="CA36" s="107"/>
      <c r="CB36" s="107">
        <v>2942723.0098790163</v>
      </c>
      <c r="CC36" s="107"/>
      <c r="CD36" s="107"/>
      <c r="CE36" s="107"/>
      <c r="CF36" s="107"/>
      <c r="CG36" s="107"/>
      <c r="CH36" s="70"/>
      <c r="CI36" s="107"/>
      <c r="CJ36" s="107"/>
      <c r="CK36" s="107">
        <v>847804.28686921543</v>
      </c>
      <c r="CL36" s="107">
        <v>19315214.609176654</v>
      </c>
      <c r="CM36" s="107">
        <v>1433037.2925453105</v>
      </c>
      <c r="CN36" s="107"/>
      <c r="CO36" s="107"/>
      <c r="CP36" s="107">
        <v>276937.0252702327</v>
      </c>
      <c r="CQ36" s="107"/>
      <c r="CR36" s="70"/>
      <c r="CS36" s="107"/>
      <c r="CT36" s="107"/>
      <c r="CU36" s="107">
        <v>8865901.8705940954</v>
      </c>
      <c r="CV36" s="107">
        <v>797876.87398954935</v>
      </c>
      <c r="CW36" s="107">
        <v>2834009.5341104176</v>
      </c>
      <c r="CX36" s="107"/>
      <c r="CY36" s="107"/>
      <c r="CZ36" s="107"/>
      <c r="DA36" s="107"/>
      <c r="DB36" s="107"/>
      <c r="DC36" s="70"/>
      <c r="DK36" s="109"/>
      <c r="DL36" s="109"/>
    </row>
    <row r="37" spans="1:116" x14ac:dyDescent="0.3">
      <c r="A37" s="116" t="s">
        <v>296</v>
      </c>
      <c r="B37" s="107">
        <v>0</v>
      </c>
      <c r="C37" s="107">
        <v>1123004.7034671174</v>
      </c>
      <c r="D37" s="107"/>
      <c r="E37" s="107"/>
      <c r="F37" s="107"/>
      <c r="G37" s="107"/>
      <c r="H37" s="107"/>
      <c r="I37" s="70"/>
      <c r="J37" s="107"/>
      <c r="K37" s="107">
        <v>0</v>
      </c>
      <c r="L37" s="107"/>
      <c r="M37" s="107"/>
      <c r="N37" s="107"/>
      <c r="O37" s="107">
        <v>0</v>
      </c>
      <c r="P37" s="107"/>
      <c r="Q37" s="107"/>
      <c r="R37" s="107"/>
      <c r="S37" s="107"/>
      <c r="T37" s="107"/>
      <c r="U37" s="107"/>
      <c r="V37" s="107"/>
      <c r="W37" s="107">
        <v>0</v>
      </c>
      <c r="X37" s="107"/>
      <c r="Y37" s="107"/>
      <c r="Z37" s="107"/>
      <c r="AA37" s="107"/>
      <c r="AB37" s="107"/>
      <c r="AC37" s="107">
        <v>321447.47445796005</v>
      </c>
      <c r="AD37" s="107"/>
      <c r="AE37" s="107"/>
      <c r="AF37" s="107">
        <v>4528507.6450340897</v>
      </c>
      <c r="AG37" s="107"/>
      <c r="AH37" s="107">
        <v>0</v>
      </c>
      <c r="AI37" s="107">
        <v>151769.95713663998</v>
      </c>
      <c r="AJ37" s="107"/>
      <c r="AK37" s="107"/>
      <c r="AL37" s="107"/>
      <c r="AM37" s="107"/>
      <c r="AN37" s="70"/>
      <c r="AO37" s="107"/>
      <c r="AP37" s="107"/>
      <c r="AQ37" s="107">
        <v>2545927.7638025079</v>
      </c>
      <c r="AR37" s="107">
        <v>7541164.75605282</v>
      </c>
      <c r="AS37" s="107"/>
      <c r="AT37" s="107"/>
      <c r="AU37" s="107"/>
      <c r="AV37" s="107"/>
      <c r="AW37" s="107">
        <v>0</v>
      </c>
      <c r="AX37" s="107"/>
      <c r="AY37" s="107">
        <v>2748462.4639867051</v>
      </c>
      <c r="AZ37" s="107">
        <v>4247026.4420108311</v>
      </c>
      <c r="BA37" s="107"/>
      <c r="BB37" s="107"/>
      <c r="BC37" s="107">
        <v>1561655.0405914967</v>
      </c>
      <c r="BD37" s="107"/>
      <c r="BE37" s="107"/>
      <c r="BF37" s="107"/>
      <c r="BG37" s="107"/>
      <c r="BH37" s="107"/>
      <c r="BI37" s="107"/>
      <c r="BJ37" s="107"/>
      <c r="BK37" s="107"/>
      <c r="BL37" s="107"/>
      <c r="BM37" s="107"/>
      <c r="BN37" s="107"/>
      <c r="BO37" s="107"/>
      <c r="BP37" s="107"/>
      <c r="BQ37" s="107"/>
      <c r="BR37" s="107"/>
      <c r="BS37" s="107"/>
      <c r="BT37" s="70"/>
      <c r="BU37" s="107"/>
      <c r="BV37" s="107"/>
      <c r="BW37" s="107"/>
      <c r="BX37" s="107">
        <v>0</v>
      </c>
      <c r="BY37" s="107"/>
      <c r="BZ37" s="107"/>
      <c r="CA37" s="107"/>
      <c r="CB37" s="107">
        <v>0</v>
      </c>
      <c r="CC37" s="107"/>
      <c r="CD37" s="107"/>
      <c r="CE37" s="107"/>
      <c r="CF37" s="107"/>
      <c r="CG37" s="107"/>
      <c r="CH37" s="70"/>
      <c r="CI37" s="107"/>
      <c r="CJ37" s="107"/>
      <c r="CK37" s="107">
        <v>730.26166441947476</v>
      </c>
      <c r="CL37" s="107">
        <v>128228.17743371511</v>
      </c>
      <c r="CM37" s="107">
        <v>0</v>
      </c>
      <c r="CN37" s="107"/>
      <c r="CO37" s="107"/>
      <c r="CP37" s="107">
        <v>8061.0916446576357</v>
      </c>
      <c r="CQ37" s="107"/>
      <c r="CR37" s="70"/>
      <c r="CS37" s="107"/>
      <c r="CT37" s="107"/>
      <c r="CU37" s="107">
        <v>0</v>
      </c>
      <c r="CV37" s="107">
        <v>0</v>
      </c>
      <c r="CW37" s="107">
        <v>0</v>
      </c>
      <c r="CX37" s="107"/>
      <c r="CY37" s="107"/>
      <c r="CZ37" s="107"/>
      <c r="DA37" s="107"/>
      <c r="DB37" s="107"/>
      <c r="DC37" s="70"/>
      <c r="DK37" s="109"/>
      <c r="DL37" s="109"/>
    </row>
    <row r="38" spans="1:116" s="116" customFormat="1" x14ac:dyDescent="0.3">
      <c r="B38" s="107"/>
      <c r="C38" s="107"/>
      <c r="D38" s="107"/>
      <c r="E38" s="107"/>
      <c r="F38" s="107"/>
      <c r="G38" s="107"/>
      <c r="H38" s="107"/>
      <c r="I38" s="70"/>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70"/>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70"/>
      <c r="BU38" s="107"/>
      <c r="BV38" s="107"/>
      <c r="BW38" s="107"/>
      <c r="BX38" s="107"/>
      <c r="BY38" s="107"/>
      <c r="BZ38" s="107"/>
      <c r="CA38" s="107"/>
      <c r="CB38" s="107"/>
      <c r="CC38" s="107"/>
      <c r="CD38" s="107"/>
      <c r="CE38" s="107"/>
      <c r="CF38" s="107"/>
      <c r="CG38" s="107"/>
      <c r="CH38" s="70"/>
      <c r="CI38" s="107"/>
      <c r="CJ38" s="107"/>
      <c r="CK38" s="107"/>
      <c r="CL38" s="107"/>
      <c r="CM38" s="107"/>
      <c r="CN38" s="107"/>
      <c r="CO38" s="107"/>
      <c r="CP38" s="107"/>
      <c r="CQ38" s="107"/>
      <c r="CR38" s="70"/>
      <c r="CS38" s="107"/>
      <c r="CT38" s="107"/>
      <c r="CU38" s="107"/>
      <c r="CV38" s="107"/>
      <c r="CW38" s="107"/>
      <c r="CX38" s="107"/>
      <c r="CY38" s="107"/>
      <c r="CZ38" s="107"/>
      <c r="DA38" s="107"/>
      <c r="DB38" s="107"/>
      <c r="DC38" s="70"/>
      <c r="DK38" s="120"/>
      <c r="DL38" s="109"/>
    </row>
    <row r="39" spans="1:116" x14ac:dyDescent="0.3">
      <c r="B39" s="109"/>
      <c r="C39" s="109"/>
      <c r="D39" s="109"/>
      <c r="E39" s="109"/>
      <c r="F39" s="109"/>
      <c r="G39" s="109"/>
      <c r="H39" s="109"/>
      <c r="I39" s="70"/>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70"/>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70"/>
      <c r="BU39" s="109"/>
      <c r="BV39" s="109"/>
      <c r="BW39" s="109"/>
      <c r="BX39" s="109"/>
      <c r="BY39" s="109"/>
      <c r="BZ39" s="109"/>
      <c r="CA39" s="122"/>
      <c r="CB39" s="109"/>
      <c r="CC39" s="109"/>
      <c r="CD39" s="109"/>
      <c r="CE39" s="109"/>
      <c r="CF39" s="109"/>
      <c r="CG39" s="109"/>
      <c r="CH39" s="70"/>
      <c r="CI39" s="109"/>
      <c r="CJ39" s="109"/>
      <c r="CK39" s="109"/>
      <c r="CL39" s="109"/>
      <c r="CM39" s="109"/>
      <c r="CN39" s="109"/>
      <c r="CO39" s="109"/>
      <c r="CP39" s="109"/>
      <c r="CQ39" s="109"/>
      <c r="CR39" s="70"/>
      <c r="CS39" s="109"/>
      <c r="CT39" s="109"/>
      <c r="CU39" s="109"/>
      <c r="CV39" s="109"/>
      <c r="CW39" s="109"/>
      <c r="CX39" s="109"/>
      <c r="CY39" s="109"/>
      <c r="CZ39" s="109"/>
      <c r="DA39" s="109"/>
      <c r="DB39" s="109"/>
      <c r="DC39" s="70"/>
      <c r="DK39" s="109"/>
      <c r="DL39" s="109"/>
    </row>
    <row r="40" spans="1:116" x14ac:dyDescent="0.3">
      <c r="A40" s="114" t="s">
        <v>300</v>
      </c>
      <c r="B40" s="109"/>
      <c r="C40" s="109"/>
      <c r="D40" s="109"/>
      <c r="E40" s="109"/>
      <c r="F40" s="109"/>
      <c r="G40" s="109"/>
      <c r="H40" s="109"/>
      <c r="I40" s="70"/>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70"/>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70"/>
      <c r="BU40" s="109"/>
      <c r="BV40" s="109"/>
      <c r="BW40" s="109"/>
      <c r="BX40" s="109"/>
      <c r="BY40" s="109"/>
      <c r="BZ40" s="109"/>
      <c r="CA40" s="122"/>
      <c r="CB40" s="109"/>
      <c r="CC40" s="109"/>
      <c r="CD40" s="109"/>
      <c r="CE40" s="109"/>
      <c r="CF40" s="109"/>
      <c r="CG40" s="109"/>
      <c r="CH40" s="70"/>
      <c r="CI40" s="109"/>
      <c r="CJ40" s="109"/>
      <c r="CK40" s="109"/>
      <c r="CL40" s="109"/>
      <c r="CM40" s="109"/>
      <c r="CN40" s="109"/>
      <c r="CO40" s="109"/>
      <c r="CP40" s="109"/>
      <c r="CQ40" s="109"/>
      <c r="CR40" s="70"/>
      <c r="CS40" s="109"/>
      <c r="CT40" s="109"/>
      <c r="CU40" s="109"/>
      <c r="CV40" s="109"/>
      <c r="CW40" s="109"/>
      <c r="CX40" s="109"/>
      <c r="CY40" s="109"/>
      <c r="CZ40" s="109"/>
      <c r="DA40" s="109"/>
      <c r="DB40" s="109"/>
      <c r="DC40" s="70"/>
      <c r="DK40" s="109"/>
      <c r="DL40" s="109">
        <f t="shared" ref="DL40:DL50" si="1">SUM(AQ40:DH40)</f>
        <v>0</v>
      </c>
    </row>
    <row r="41" spans="1:116" x14ac:dyDescent="0.3">
      <c r="A41" s="119" t="s">
        <v>291</v>
      </c>
      <c r="B41" s="109">
        <f t="shared" ref="B41:B49" si="2">B21/$B$18</f>
        <v>909387</v>
      </c>
      <c r="C41" s="109">
        <f t="shared" ref="C41:C49" si="3">C21/$C$18</f>
        <v>1093416.7146614224</v>
      </c>
      <c r="D41" s="109">
        <f>D21/D18</f>
        <v>0</v>
      </c>
      <c r="E41" s="109">
        <f>E21/E18</f>
        <v>0</v>
      </c>
      <c r="F41" s="109">
        <f>F21/F18</f>
        <v>0</v>
      </c>
      <c r="G41" s="109">
        <f t="shared" ref="G41:G49" si="4">G21/$G$18</f>
        <v>112928</v>
      </c>
      <c r="H41" s="109">
        <f t="shared" ref="H41:H49" si="5">H21/$H$18</f>
        <v>232861.07916569698</v>
      </c>
      <c r="I41" s="70">
        <f>SUM(B41:H41)</f>
        <v>2348592.7938271193</v>
      </c>
      <c r="J41" s="109"/>
      <c r="K41" s="109">
        <f t="shared" ref="K41:K49" si="6">K21/$K$18</f>
        <v>3418913</v>
      </c>
      <c r="L41" s="109">
        <f t="shared" ref="L41:L49" si="7">L21/$L$18</f>
        <v>2138280.1793508362</v>
      </c>
      <c r="M41" s="109">
        <f t="shared" ref="M41:M49" si="8">M21/$M$18</f>
        <v>801482.95839742268</v>
      </c>
      <c r="N41" s="109">
        <f t="shared" ref="N41:N49" si="9">N21/$N$18</f>
        <v>706993.18302688142</v>
      </c>
      <c r="O41" s="109">
        <f t="shared" ref="O41:O49" si="10">O21/$O$18</f>
        <v>666276.24065870757</v>
      </c>
      <c r="P41" s="109">
        <f t="shared" ref="P41:P49" si="11">P21/$P$18</f>
        <v>2086024.0668881475</v>
      </c>
      <c r="Q41" s="109">
        <f t="shared" ref="Q41:Q49" si="12">Q21/$Q$18</f>
        <v>731217.99999999988</v>
      </c>
      <c r="R41" s="109">
        <f t="shared" ref="R41:R49" si="13">R21/$R$18</f>
        <v>598490.36127545068</v>
      </c>
      <c r="S41" s="109">
        <f t="shared" ref="S41:S49" si="14">S21/$S$18</f>
        <v>498698</v>
      </c>
      <c r="T41" s="109">
        <f t="shared" ref="T41:T49" si="15">T21/$T$18</f>
        <v>232795.6510135713</v>
      </c>
      <c r="U41" s="109">
        <f t="shared" ref="U41:U49" si="16">U21/$U$18</f>
        <v>227383.76416050957</v>
      </c>
      <c r="V41" s="109">
        <f t="shared" ref="V41:V49" si="17">V21/$V$18</f>
        <v>125498.04504034364</v>
      </c>
      <c r="W41" s="109">
        <f t="shared" ref="W41:W49" si="18">W21/$W$18</f>
        <v>1710652</v>
      </c>
      <c r="X41" s="109">
        <f t="shared" ref="X41:X49" si="19">X21/$X$18</f>
        <v>3002175.1167329745</v>
      </c>
      <c r="Y41" s="109">
        <f t="shared" ref="Y41:Y49" si="20">Y21/$Y$18</f>
        <v>587045.02411578409</v>
      </c>
      <c r="Z41" s="109">
        <f t="shared" ref="Z41:Z49" si="21">Z21/$Z$18</f>
        <v>312612.98842046916</v>
      </c>
      <c r="AA41" s="109">
        <f t="shared" ref="AA41:AA49" si="22">AA21/$AA$18</f>
        <v>309499.08580850222</v>
      </c>
      <c r="AB41" s="109">
        <f t="shared" ref="AB41:AB49" si="23">AB21/$AB$18</f>
        <v>2441792.0797644099</v>
      </c>
      <c r="AC41" s="109">
        <f t="shared" ref="AC41:AC49" si="24">AC21/$AC$18</f>
        <v>495165.62639349129</v>
      </c>
      <c r="AD41" s="109">
        <f t="shared" ref="AD41:AD49" si="25">AD21/$AD$18</f>
        <v>729994.52021427045</v>
      </c>
      <c r="AE41" s="109">
        <f t="shared" ref="AE41:AE49" si="26">AE21/$AE$18</f>
        <v>817375.86474523228</v>
      </c>
      <c r="AF41" s="109">
        <f t="shared" ref="AF41:AF49" si="27">AF21/$AF$18</f>
        <v>3070093</v>
      </c>
      <c r="AG41" s="109">
        <f t="shared" ref="AG41:AG49" si="28">AG21/$AG$18</f>
        <v>59743.343149626977</v>
      </c>
      <c r="AH41" s="109">
        <f t="shared" ref="AH41:AH49" si="29">AH21/$AH$18</f>
        <v>1120892</v>
      </c>
      <c r="AI41" s="109">
        <f t="shared" ref="AI41:AI49" si="30">AI21/$AI$18</f>
        <v>217216</v>
      </c>
      <c r="AJ41" s="109">
        <f t="shared" ref="AJ41:AJ49" si="31">AJ21/$AJ$18</f>
        <v>217192</v>
      </c>
      <c r="AK41" s="109">
        <f t="shared" ref="AK41:AK49" si="32">AK21/$AK$18</f>
        <v>509090.00000000006</v>
      </c>
      <c r="AL41" s="109">
        <f t="shared" ref="AL41:AL49" si="33">AL21/$AL$18</f>
        <v>1427756.4030142033</v>
      </c>
      <c r="AM41" s="109">
        <f t="shared" ref="AM41:AM49" si="34">AM21/$AM$18</f>
        <v>0</v>
      </c>
      <c r="AN41" s="70">
        <f>SUM(K41:AM41)</f>
        <v>29260348.502170835</v>
      </c>
      <c r="AO41" s="109"/>
      <c r="AP41" s="109">
        <f t="shared" ref="AP41:AP49" si="35">AP21/$AP$18</f>
        <v>1892356.2271489315</v>
      </c>
      <c r="AQ41" s="109">
        <f t="shared" ref="AQ41:AQ49" si="36">AQ21/$AQ$18</f>
        <v>11544758</v>
      </c>
      <c r="AR41" s="109">
        <f t="shared" ref="AR41:AR49" si="37">AR21/$AR$18</f>
        <v>4634634.5126673989</v>
      </c>
      <c r="AS41" s="109">
        <f t="shared" ref="AS41:AS49" si="38">AS21/$AS$18</f>
        <v>4590117.9033452952</v>
      </c>
      <c r="AT41" s="109">
        <f t="shared" ref="AT41:AT49" si="39">AT21/$AT$18</f>
        <v>335999.73390963167</v>
      </c>
      <c r="AU41" s="109">
        <f t="shared" ref="AU41:AU49" si="40">AU21/$AU$18</f>
        <v>441699.95238672337</v>
      </c>
      <c r="AV41" s="109">
        <f t="shared" ref="AV41:AV49" si="41">AV21/$AV$18</f>
        <v>289990.39821641432</v>
      </c>
      <c r="AW41" s="109">
        <f t="shared" ref="AW41:AW49" si="42">AW21/$AW$18</f>
        <v>882630</v>
      </c>
      <c r="AX41" s="109">
        <f t="shared" ref="AX41:AX49" si="43">AX21/$AX$18</f>
        <v>2611280.045058297</v>
      </c>
      <c r="AY41" s="109">
        <f t="shared" ref="AY41:AY49" si="44">AY21/$AY$18</f>
        <v>254303.00000000003</v>
      </c>
      <c r="AZ41" s="109">
        <f t="shared" ref="AZ41:AZ49" si="45">AZ21/$AZ$18</f>
        <v>2509538</v>
      </c>
      <c r="BA41" s="109">
        <f t="shared" ref="BA41:BA49" si="46">BA21/$BA$18</f>
        <v>376841.47790746688</v>
      </c>
      <c r="BB41" s="109">
        <f t="shared" ref="BB41:BB49" si="47">BB21/$BB$18</f>
        <v>35636</v>
      </c>
      <c r="BC41" s="109">
        <f t="shared" ref="BC41:BC49" si="48">BC21/$BC$18</f>
        <v>106782</v>
      </c>
      <c r="BD41" s="109">
        <f t="shared" ref="BD41:BD49" si="49">BD21/$BD$18</f>
        <v>67203.505360405034</v>
      </c>
      <c r="BE41" s="109">
        <f t="shared" ref="BE41:BE49" si="50">BE21/$BE$18</f>
        <v>52190.969652846252</v>
      </c>
      <c r="BF41" s="109">
        <f t="shared" ref="BF41:BF49" si="51">BF21/$BF$18</f>
        <v>44.838757990534184</v>
      </c>
      <c r="BG41" s="109">
        <f t="shared" ref="BG41:BG49" si="52">BG21/$BG$18</f>
        <v>12444.047544276063</v>
      </c>
      <c r="BH41" s="109">
        <f t="shared" ref="BH41:BH49" si="53">BH21/$BH$18</f>
        <v>9278.6186214329227</v>
      </c>
      <c r="BI41" s="109">
        <f t="shared" ref="BI41:BI49" si="54">BI21/$BI$18</f>
        <v>4299202</v>
      </c>
      <c r="BJ41" s="109">
        <f t="shared" ref="BJ41:BJ49" si="55">BJ21/$BJ$18</f>
        <v>2817034.6894976851</v>
      </c>
      <c r="BK41" s="109">
        <f t="shared" ref="BK41:BK49" si="56">BK21/$BK$18</f>
        <v>41084</v>
      </c>
      <c r="BL41" s="109">
        <f t="shared" ref="BL41:BL49" si="57">BL21/$BL$18</f>
        <v>621406</v>
      </c>
      <c r="BM41" s="109">
        <f t="shared" ref="BM41:BM49" si="58">BM21/$BM$18</f>
        <v>616294.52969456196</v>
      </c>
      <c r="BN41" s="109">
        <f t="shared" ref="BN41:BN49" si="59">BN21/$BN$18</f>
        <v>31417.308693735766</v>
      </c>
      <c r="BO41" s="109">
        <f t="shared" ref="BO41:BO49" si="60">BO21/$BO$18</f>
        <v>652124</v>
      </c>
      <c r="BP41" s="109">
        <f t="shared" ref="BP41:BP49" si="61">BP21/$BP$18</f>
        <v>0.28396734632732495</v>
      </c>
      <c r="BQ41" s="109">
        <f t="shared" ref="BQ41:BQ49" si="62">BQ21/$BQ$18</f>
        <v>501822.22019765398</v>
      </c>
      <c r="BR41" s="109">
        <f t="shared" ref="BR41:BR49" si="63">BR21/$BR$18</f>
        <v>825000</v>
      </c>
      <c r="BS41" s="109">
        <f t="shared" ref="BS41:BS49" si="64">BS21/$BS$18</f>
        <v>627953.81992373348</v>
      </c>
      <c r="BT41" s="70">
        <f>SUM(AP41:BS41)</f>
        <v>41681068.082551837</v>
      </c>
      <c r="BU41" s="109"/>
      <c r="BV41" s="109"/>
      <c r="BW41" s="109">
        <f t="shared" ref="BW41:BW49" si="65">BW21/$BW$18</f>
        <v>0</v>
      </c>
      <c r="BX41" s="109">
        <f t="shared" ref="BX41:BX49" si="66">BX21/$BX$18</f>
        <v>2140325</v>
      </c>
      <c r="BY41" s="109">
        <f t="shared" ref="BY41:BY49" si="67">BY21/$BY$18</f>
        <v>647040.94640841871</v>
      </c>
      <c r="BZ41" s="109">
        <f t="shared" ref="BZ41:BZ49" si="68">BZ21/$BZ$18</f>
        <v>289368.13126984541</v>
      </c>
      <c r="CA41" s="109">
        <f t="shared" ref="CA41:CA49" si="69">CA21/$CA$18</f>
        <v>2298.1134344964003</v>
      </c>
      <c r="CB41" s="109">
        <f t="shared" ref="CB41:CB49" si="70">CB21/$CB$18</f>
        <v>608372</v>
      </c>
      <c r="CC41" s="109">
        <f t="shared" ref="CC41:CC49" si="71">CC21/$CC$18</f>
        <v>465493.95547585416</v>
      </c>
      <c r="CD41" s="109">
        <f t="shared" ref="CD41:CD49" si="72">CD21/$CD$18</f>
        <v>365839.1565054509</v>
      </c>
      <c r="CE41" s="109">
        <f t="shared" ref="CE41:CE49" si="73">CE21/$CE$18</f>
        <v>254732.08847484409</v>
      </c>
      <c r="CF41" s="109">
        <f t="shared" ref="CF41:CF49" si="74">CF21/$CF$18</f>
        <v>321173.24403215473</v>
      </c>
      <c r="CG41" s="109">
        <f t="shared" ref="CG41:CG49" si="75">CG21/$CG$18</f>
        <v>35290</v>
      </c>
      <c r="CH41" s="70">
        <f>SUM(BW41:CG41)</f>
        <v>5129932.6356010642</v>
      </c>
      <c r="CI41" s="109"/>
      <c r="CJ41" s="109"/>
      <c r="CK41" s="109">
        <f t="shared" ref="CK41:CK49" si="76">CK21/$CK$18</f>
        <v>795600</v>
      </c>
      <c r="CL41" s="109">
        <f t="shared" ref="CL41:CL49" si="77">CL21/$CL$18</f>
        <v>3478286.0253279596</v>
      </c>
      <c r="CM41" s="109">
        <f t="shared" ref="CM41:CM49" si="78">CM21/$CM$18</f>
        <v>1369553.1771188912</v>
      </c>
      <c r="CN41" s="109">
        <f t="shared" ref="CN41:CN49" si="79">CN21/$CN$18</f>
        <v>104914.14948543902</v>
      </c>
      <c r="CO41" s="109">
        <f t="shared" ref="CO41:CO49" si="80">CO21/$CO$18</f>
        <v>457875.85748399375</v>
      </c>
      <c r="CP41" s="109">
        <f t="shared" ref="CP41:CP49" si="81">CP21/$CP$18</f>
        <v>357765.31934367504</v>
      </c>
      <c r="CQ41" s="109">
        <f t="shared" ref="CQ41:CQ49" si="82">CQ21/$CQ$18</f>
        <v>67557.157288748698</v>
      </c>
      <c r="CR41" s="70">
        <f>SUM(CK41:CQ41)</f>
        <v>6631551.686048707</v>
      </c>
      <c r="CS41" s="109"/>
      <c r="CT41" s="109"/>
      <c r="CU41" s="109">
        <f t="shared" ref="CU41:CU49" si="83">CU21/$CU$18</f>
        <v>7322231.9953687321</v>
      </c>
      <c r="CV41" s="109">
        <f t="shared" ref="CV41:CV49" si="84">CV21/$CV$18</f>
        <v>846222</v>
      </c>
      <c r="CW41" s="109">
        <f t="shared" ref="CW41:CW49" si="85">CW21/$CW$18</f>
        <v>2857819</v>
      </c>
      <c r="CX41" s="109">
        <f t="shared" ref="CX41:CX49" si="86">CX21/$CX$18</f>
        <v>619211</v>
      </c>
      <c r="CY41" s="109">
        <f t="shared" ref="CY41:CY49" si="87">CY21/$CY$18</f>
        <v>402669.39910723228</v>
      </c>
      <c r="CZ41" s="109">
        <f t="shared" ref="CZ41:CZ49" si="88">CZ21/$CZ$18</f>
        <v>382936</v>
      </c>
      <c r="DA41" s="109">
        <f t="shared" ref="DA41:DA49" si="89">DA21/$DA$18</f>
        <v>227652.87092197331</v>
      </c>
      <c r="DB41" s="109">
        <f t="shared" ref="DB41:DB49" si="90">DB21/$DB$18</f>
        <v>264421.34622527106</v>
      </c>
      <c r="DC41" s="70">
        <f>SUM(CU41:DB41)</f>
        <v>12923163.611623209</v>
      </c>
      <c r="DK41" s="109"/>
      <c r="DL41" s="109">
        <f t="shared" si="1"/>
        <v>130839075.8045007</v>
      </c>
    </row>
    <row r="42" spans="1:116" x14ac:dyDescent="0.3">
      <c r="A42" s="119" t="s">
        <v>292</v>
      </c>
      <c r="B42" s="109">
        <f t="shared" si="2"/>
        <v>0</v>
      </c>
      <c r="C42" s="109">
        <f t="shared" si="3"/>
        <v>0</v>
      </c>
      <c r="D42" s="109"/>
      <c r="E42" s="109"/>
      <c r="F42" s="109"/>
      <c r="G42" s="109">
        <f t="shared" si="4"/>
        <v>97649</v>
      </c>
      <c r="H42" s="109">
        <f t="shared" si="5"/>
        <v>0</v>
      </c>
      <c r="I42" s="70">
        <f t="shared" ref="I42:I49" si="91">SUM(B42:H42)</f>
        <v>97649</v>
      </c>
      <c r="J42" s="109"/>
      <c r="K42" s="109">
        <f t="shared" si="6"/>
        <v>0</v>
      </c>
      <c r="L42" s="109">
        <f t="shared" si="7"/>
        <v>0</v>
      </c>
      <c r="M42" s="109">
        <f t="shared" si="8"/>
        <v>0</v>
      </c>
      <c r="N42" s="109">
        <f t="shared" si="9"/>
        <v>0</v>
      </c>
      <c r="O42" s="109">
        <f t="shared" si="10"/>
        <v>278882.97491833422</v>
      </c>
      <c r="P42" s="109">
        <f t="shared" si="11"/>
        <v>0</v>
      </c>
      <c r="Q42" s="109">
        <f t="shared" si="12"/>
        <v>0</v>
      </c>
      <c r="R42" s="109">
        <f t="shared" si="13"/>
        <v>0</v>
      </c>
      <c r="S42" s="109">
        <f t="shared" si="14"/>
        <v>0</v>
      </c>
      <c r="T42" s="109">
        <f t="shared" si="15"/>
        <v>116881.530935526</v>
      </c>
      <c r="U42" s="109">
        <f t="shared" si="16"/>
        <v>0</v>
      </c>
      <c r="V42" s="109">
        <f t="shared" si="17"/>
        <v>0</v>
      </c>
      <c r="W42" s="109">
        <f t="shared" si="18"/>
        <v>1522567</v>
      </c>
      <c r="X42" s="109">
        <f t="shared" si="19"/>
        <v>0</v>
      </c>
      <c r="Y42" s="109">
        <f t="shared" si="20"/>
        <v>900822.65097139357</v>
      </c>
      <c r="Z42" s="109">
        <f t="shared" si="21"/>
        <v>104203.97684093831</v>
      </c>
      <c r="AA42" s="109">
        <f t="shared" si="22"/>
        <v>0</v>
      </c>
      <c r="AB42" s="109">
        <f t="shared" si="23"/>
        <v>0</v>
      </c>
      <c r="AC42" s="109">
        <f t="shared" si="24"/>
        <v>275660.66525750281</v>
      </c>
      <c r="AD42" s="109">
        <f t="shared" si="25"/>
        <v>0</v>
      </c>
      <c r="AE42" s="109">
        <f t="shared" si="26"/>
        <v>0</v>
      </c>
      <c r="AF42" s="109">
        <f t="shared" si="27"/>
        <v>113263</v>
      </c>
      <c r="AG42" s="109">
        <f t="shared" si="28"/>
        <v>149.34206064723421</v>
      </c>
      <c r="AH42" s="109">
        <f t="shared" si="29"/>
        <v>0</v>
      </c>
      <c r="AI42" s="109">
        <f t="shared" si="30"/>
        <v>41095</v>
      </c>
      <c r="AJ42" s="109">
        <f t="shared" si="31"/>
        <v>71177</v>
      </c>
      <c r="AK42" s="109">
        <f t="shared" si="32"/>
        <v>0</v>
      </c>
      <c r="AL42" s="109">
        <f t="shared" si="33"/>
        <v>0</v>
      </c>
      <c r="AM42" s="109">
        <f t="shared" si="34"/>
        <v>0</v>
      </c>
      <c r="AN42" s="70">
        <f t="shared" ref="AN42:AN49" si="92">SUM(K42:AM42)</f>
        <v>3424703.1409843424</v>
      </c>
      <c r="AO42" s="109"/>
      <c r="AP42" s="109">
        <f t="shared" si="35"/>
        <v>0</v>
      </c>
      <c r="AQ42" s="109">
        <f t="shared" si="36"/>
        <v>4124042.9999999995</v>
      </c>
      <c r="AR42" s="109">
        <f t="shared" si="37"/>
        <v>1717998.641458109</v>
      </c>
      <c r="AS42" s="109">
        <f t="shared" si="38"/>
        <v>0</v>
      </c>
      <c r="AT42" s="109">
        <f t="shared" si="39"/>
        <v>457446.07833603892</v>
      </c>
      <c r="AU42" s="109">
        <f t="shared" si="40"/>
        <v>34263.831278505742</v>
      </c>
      <c r="AV42" s="109">
        <f t="shared" si="41"/>
        <v>113670</v>
      </c>
      <c r="AW42" s="109">
        <f t="shared" si="42"/>
        <v>438942</v>
      </c>
      <c r="AX42" s="109">
        <f t="shared" si="43"/>
        <v>0</v>
      </c>
      <c r="AY42" s="109">
        <f t="shared" si="44"/>
        <v>150164</v>
      </c>
      <c r="AZ42" s="109">
        <f t="shared" si="45"/>
        <v>1075517</v>
      </c>
      <c r="BA42" s="109">
        <f t="shared" si="46"/>
        <v>920820.89972930879</v>
      </c>
      <c r="BB42" s="109">
        <f t="shared" si="47"/>
        <v>68174</v>
      </c>
      <c r="BC42" s="109">
        <f t="shared" si="48"/>
        <v>96389</v>
      </c>
      <c r="BD42" s="109">
        <f t="shared" si="49"/>
        <v>3762.5011326269637</v>
      </c>
      <c r="BE42" s="109">
        <f t="shared" si="50"/>
        <v>39678.874805319283</v>
      </c>
      <c r="BF42" s="109">
        <f t="shared" si="51"/>
        <v>25.906971401749747</v>
      </c>
      <c r="BG42" s="109">
        <f t="shared" si="52"/>
        <v>13274.12196457915</v>
      </c>
      <c r="BH42" s="109">
        <f t="shared" si="53"/>
        <v>8485.7551192540177</v>
      </c>
      <c r="BI42" s="109">
        <f t="shared" si="54"/>
        <v>0</v>
      </c>
      <c r="BJ42" s="109">
        <f t="shared" si="55"/>
        <v>0</v>
      </c>
      <c r="BK42" s="109">
        <f t="shared" si="56"/>
        <v>76298</v>
      </c>
      <c r="BL42" s="109">
        <f t="shared" si="57"/>
        <v>0</v>
      </c>
      <c r="BM42" s="109">
        <f t="shared" si="58"/>
        <v>0</v>
      </c>
      <c r="BN42" s="109">
        <f t="shared" si="59"/>
        <v>43698.140909146852</v>
      </c>
      <c r="BO42" s="109">
        <f t="shared" si="60"/>
        <v>0</v>
      </c>
      <c r="BP42" s="109">
        <f t="shared" si="61"/>
        <v>0</v>
      </c>
      <c r="BQ42" s="109">
        <f t="shared" si="62"/>
        <v>148926.61548388927</v>
      </c>
      <c r="BR42" s="109">
        <f t="shared" si="63"/>
        <v>0</v>
      </c>
      <c r="BS42" s="109">
        <f t="shared" si="64"/>
        <v>0</v>
      </c>
      <c r="BT42" s="70">
        <f t="shared" ref="BT42:BT49" si="93">SUM(AP42:BS42)</f>
        <v>9531578.3671881817</v>
      </c>
      <c r="BU42" s="109"/>
      <c r="BV42" s="109"/>
      <c r="BW42" s="109">
        <f t="shared" si="65"/>
        <v>0</v>
      </c>
      <c r="BX42" s="109">
        <f t="shared" si="66"/>
        <v>1830165.0000000002</v>
      </c>
      <c r="BY42" s="109">
        <f t="shared" si="67"/>
        <v>752398.20181956352</v>
      </c>
      <c r="BZ42" s="109">
        <f t="shared" si="68"/>
        <v>0</v>
      </c>
      <c r="CA42" s="109">
        <f t="shared" si="69"/>
        <v>1131.9714525886736</v>
      </c>
      <c r="CB42" s="109">
        <f t="shared" si="70"/>
        <v>156145</v>
      </c>
      <c r="CC42" s="109">
        <f t="shared" si="71"/>
        <v>27699.32756983619</v>
      </c>
      <c r="CD42" s="109">
        <f t="shared" si="72"/>
        <v>0</v>
      </c>
      <c r="CE42" s="109">
        <f t="shared" si="73"/>
        <v>0</v>
      </c>
      <c r="CF42" s="109">
        <f t="shared" si="74"/>
        <v>85093.902701792555</v>
      </c>
      <c r="CG42" s="109">
        <f t="shared" si="75"/>
        <v>0</v>
      </c>
      <c r="CH42" s="70">
        <f t="shared" ref="CH42:CH49" si="94">SUM(BW42:CG42)</f>
        <v>2852633.4035437815</v>
      </c>
      <c r="CI42" s="109"/>
      <c r="CJ42" s="109"/>
      <c r="CK42" s="109">
        <f t="shared" si="76"/>
        <v>480773</v>
      </c>
      <c r="CL42" s="109">
        <f t="shared" si="77"/>
        <v>0</v>
      </c>
      <c r="CM42" s="109">
        <f t="shared" si="78"/>
        <v>0</v>
      </c>
      <c r="CN42" s="109">
        <f t="shared" si="79"/>
        <v>0</v>
      </c>
      <c r="CO42" s="109">
        <f t="shared" si="80"/>
        <v>0</v>
      </c>
      <c r="CP42" s="109">
        <f t="shared" si="81"/>
        <v>0</v>
      </c>
      <c r="CQ42" s="109">
        <f t="shared" si="82"/>
        <v>9515.4052539868098</v>
      </c>
      <c r="CR42" s="70">
        <f t="shared" ref="CR42:CR49" si="95">SUM(CK42:CQ42)</f>
        <v>490288.40525398683</v>
      </c>
      <c r="CS42" s="109"/>
      <c r="CT42" s="109"/>
      <c r="CU42" s="109">
        <f t="shared" si="83"/>
        <v>38782.775602189191</v>
      </c>
      <c r="CV42" s="109">
        <f t="shared" si="84"/>
        <v>1100162</v>
      </c>
      <c r="CW42" s="109">
        <f t="shared" si="85"/>
        <v>153953</v>
      </c>
      <c r="CX42" s="109">
        <f t="shared" si="86"/>
        <v>2272</v>
      </c>
      <c r="CY42" s="109">
        <f t="shared" si="87"/>
        <v>0</v>
      </c>
      <c r="CZ42" s="109">
        <f t="shared" si="88"/>
        <v>0</v>
      </c>
      <c r="DA42" s="109">
        <f t="shared" si="89"/>
        <v>0</v>
      </c>
      <c r="DB42" s="109">
        <f t="shared" si="90"/>
        <v>42509.46561777038</v>
      </c>
      <c r="DC42" s="70">
        <f t="shared" ref="DC42:DC49" si="96">SUM(CU42:DB42)</f>
        <v>1337679.2412199595</v>
      </c>
      <c r="DK42" s="109"/>
      <c r="DL42" s="109">
        <f t="shared" si="1"/>
        <v>28424358.834411822</v>
      </c>
    </row>
    <row r="43" spans="1:116" x14ac:dyDescent="0.3">
      <c r="A43" s="119" t="s">
        <v>293</v>
      </c>
      <c r="B43" s="109">
        <f t="shared" si="2"/>
        <v>0</v>
      </c>
      <c r="C43" s="109">
        <f t="shared" si="3"/>
        <v>98572.420295347678</v>
      </c>
      <c r="D43" s="109"/>
      <c r="E43" s="109"/>
      <c r="F43" s="109"/>
      <c r="G43" s="109">
        <f t="shared" si="4"/>
        <v>4631</v>
      </c>
      <c r="H43" s="109">
        <f t="shared" si="5"/>
        <v>91818.024994966399</v>
      </c>
      <c r="I43" s="70">
        <f t="shared" si="91"/>
        <v>195021.44529031409</v>
      </c>
      <c r="J43" s="109"/>
      <c r="K43" s="109">
        <f t="shared" si="6"/>
        <v>210608</v>
      </c>
      <c r="L43" s="109">
        <f t="shared" si="7"/>
        <v>201066.6372065398</v>
      </c>
      <c r="M43" s="109">
        <f t="shared" si="8"/>
        <v>173792.87139844283</v>
      </c>
      <c r="N43" s="109">
        <f t="shared" si="9"/>
        <v>333141.6605556155</v>
      </c>
      <c r="O43" s="109">
        <f t="shared" si="10"/>
        <v>168490.68856954615</v>
      </c>
      <c r="P43" s="109">
        <f t="shared" si="11"/>
        <v>103722.9484268941</v>
      </c>
      <c r="Q43" s="109">
        <f t="shared" si="12"/>
        <v>292487</v>
      </c>
      <c r="R43" s="109">
        <f t="shared" si="13"/>
        <v>46154.549100417906</v>
      </c>
      <c r="S43" s="109">
        <f t="shared" si="14"/>
        <v>0</v>
      </c>
      <c r="T43" s="109">
        <f t="shared" si="15"/>
        <v>46729.180277316402</v>
      </c>
      <c r="U43" s="109">
        <f t="shared" si="16"/>
        <v>0</v>
      </c>
      <c r="V43" s="109">
        <f t="shared" si="17"/>
        <v>745.50924491188641</v>
      </c>
      <c r="W43" s="109">
        <f t="shared" si="18"/>
        <v>442448</v>
      </c>
      <c r="X43" s="109">
        <f t="shared" si="19"/>
        <v>98200.325995188236</v>
      </c>
      <c r="Y43" s="109">
        <f t="shared" si="20"/>
        <v>100988.20735980154</v>
      </c>
      <c r="Z43" s="109">
        <f t="shared" si="21"/>
        <v>69470.02315906169</v>
      </c>
      <c r="AA43" s="109">
        <f t="shared" si="22"/>
        <v>31470.163257846649</v>
      </c>
      <c r="AB43" s="109">
        <f t="shared" si="23"/>
        <v>30094.830605285319</v>
      </c>
      <c r="AC43" s="109">
        <f t="shared" si="24"/>
        <v>26788.617061487181</v>
      </c>
      <c r="AD43" s="109">
        <f t="shared" si="25"/>
        <v>93151.634469914978</v>
      </c>
      <c r="AE43" s="109">
        <f t="shared" si="26"/>
        <v>70302.274498672836</v>
      </c>
      <c r="AF43" s="109">
        <f t="shared" si="27"/>
        <v>63764.999999999993</v>
      </c>
      <c r="AG43" s="109">
        <f t="shared" si="28"/>
        <v>5003.5261311295835</v>
      </c>
      <c r="AH43" s="109">
        <f t="shared" si="29"/>
        <v>37331</v>
      </c>
      <c r="AI43" s="109">
        <f t="shared" si="30"/>
        <v>70448</v>
      </c>
      <c r="AJ43" s="109">
        <f t="shared" si="31"/>
        <v>33118</v>
      </c>
      <c r="AK43" s="109">
        <f t="shared" si="32"/>
        <v>450</v>
      </c>
      <c r="AL43" s="109">
        <f t="shared" si="33"/>
        <v>124928.3578147026</v>
      </c>
      <c r="AM43" s="109">
        <f t="shared" si="34"/>
        <v>0</v>
      </c>
      <c r="AN43" s="70">
        <f t="shared" si="92"/>
        <v>2874897.0051327753</v>
      </c>
      <c r="AO43" s="109"/>
      <c r="AP43" s="109">
        <f t="shared" si="35"/>
        <v>39406.336944715906</v>
      </c>
      <c r="AQ43" s="109">
        <f t="shared" si="36"/>
        <v>593590</v>
      </c>
      <c r="AR43" s="109">
        <f t="shared" si="37"/>
        <v>46760.89570486403</v>
      </c>
      <c r="AS43" s="109">
        <f t="shared" si="38"/>
        <v>115759.10593139735</v>
      </c>
      <c r="AT43" s="109">
        <f t="shared" si="39"/>
        <v>4048.6372050868754</v>
      </c>
      <c r="AU43" s="109">
        <f t="shared" si="40"/>
        <v>9328.3729135198882</v>
      </c>
      <c r="AV43" s="109">
        <f t="shared" si="41"/>
        <v>0</v>
      </c>
      <c r="AW43" s="109">
        <f t="shared" si="42"/>
        <v>24132</v>
      </c>
      <c r="AX43" s="109">
        <f t="shared" si="43"/>
        <v>293641.12744927261</v>
      </c>
      <c r="AY43" s="109">
        <f t="shared" si="44"/>
        <v>8111</v>
      </c>
      <c r="AZ43" s="109">
        <f t="shared" si="45"/>
        <v>103187</v>
      </c>
      <c r="BA43" s="109">
        <f t="shared" si="46"/>
        <v>5073.558194498044</v>
      </c>
      <c r="BB43" s="109">
        <f t="shared" si="47"/>
        <v>3821.0000000000005</v>
      </c>
      <c r="BC43" s="109">
        <f t="shared" si="48"/>
        <v>117774</v>
      </c>
      <c r="BD43" s="109">
        <f t="shared" si="49"/>
        <v>5596.7953651025628</v>
      </c>
      <c r="BE43" s="109">
        <f t="shared" si="50"/>
        <v>87785.846116983535</v>
      </c>
      <c r="BF43" s="109">
        <f t="shared" si="51"/>
        <v>58.290685653936919</v>
      </c>
      <c r="BG43" s="109">
        <f t="shared" si="52"/>
        <v>29036.447544276063</v>
      </c>
      <c r="BH43" s="109">
        <f t="shared" si="53"/>
        <v>5480.5304343751468</v>
      </c>
      <c r="BI43" s="109">
        <f t="shared" si="54"/>
        <v>280251</v>
      </c>
      <c r="BJ43" s="109">
        <f t="shared" si="55"/>
        <v>117241.53531781145</v>
      </c>
      <c r="BK43" s="109">
        <f t="shared" si="56"/>
        <v>36282</v>
      </c>
      <c r="BL43" s="109">
        <f t="shared" si="57"/>
        <v>0</v>
      </c>
      <c r="BM43" s="109">
        <f t="shared" si="58"/>
        <v>330157.60186433885</v>
      </c>
      <c r="BN43" s="109">
        <f t="shared" si="59"/>
        <v>13261.785382647944</v>
      </c>
      <c r="BO43" s="109">
        <f t="shared" si="60"/>
        <v>0</v>
      </c>
      <c r="BP43" s="109">
        <f t="shared" si="61"/>
        <v>5.5886575993362129E-2</v>
      </c>
      <c r="BQ43" s="109">
        <f t="shared" si="62"/>
        <v>35793.914568003638</v>
      </c>
      <c r="BR43" s="109">
        <f t="shared" si="63"/>
        <v>66758</v>
      </c>
      <c r="BS43" s="109">
        <f t="shared" si="64"/>
        <v>0</v>
      </c>
      <c r="BT43" s="70">
        <f t="shared" si="93"/>
        <v>2372336.8375091241</v>
      </c>
      <c r="BU43" s="109"/>
      <c r="BV43" s="109"/>
      <c r="BW43" s="109">
        <f t="shared" si="65"/>
        <v>0</v>
      </c>
      <c r="BX43" s="109">
        <f t="shared" si="66"/>
        <v>5796</v>
      </c>
      <c r="BY43" s="109">
        <f t="shared" si="67"/>
        <v>444836.59488814656</v>
      </c>
      <c r="BZ43" s="109">
        <f t="shared" si="68"/>
        <v>1408.7263576707294</v>
      </c>
      <c r="CA43" s="109">
        <f t="shared" si="69"/>
        <v>132.40272678965627</v>
      </c>
      <c r="CB43" s="109">
        <f t="shared" si="70"/>
        <v>4586</v>
      </c>
      <c r="CC43" s="109">
        <f t="shared" si="71"/>
        <v>73273.064062055331</v>
      </c>
      <c r="CD43" s="109">
        <f t="shared" si="72"/>
        <v>4822.6945903420374</v>
      </c>
      <c r="CE43" s="109">
        <f t="shared" si="73"/>
        <v>9176.0706259704184</v>
      </c>
      <c r="CF43" s="109">
        <f t="shared" si="74"/>
        <v>126663.75335931776</v>
      </c>
      <c r="CG43" s="109">
        <f t="shared" si="75"/>
        <v>13702</v>
      </c>
      <c r="CH43" s="70">
        <f t="shared" si="94"/>
        <v>684397.30661029241</v>
      </c>
      <c r="CI43" s="109"/>
      <c r="CJ43" s="109"/>
      <c r="CK43" s="109">
        <f t="shared" si="76"/>
        <v>145908</v>
      </c>
      <c r="CL43" s="109">
        <f t="shared" si="77"/>
        <v>304397.2389746182</v>
      </c>
      <c r="CM43" s="109">
        <f t="shared" si="78"/>
        <v>15262.716526922321</v>
      </c>
      <c r="CN43" s="109">
        <f t="shared" si="79"/>
        <v>16502.727129406612</v>
      </c>
      <c r="CO43" s="109">
        <f t="shared" si="80"/>
        <v>25212.614099325143</v>
      </c>
      <c r="CP43" s="109">
        <f t="shared" si="81"/>
        <v>19648.935187152791</v>
      </c>
      <c r="CQ43" s="109">
        <f t="shared" si="82"/>
        <v>4757.1740520987278</v>
      </c>
      <c r="CR43" s="70">
        <f t="shared" si="95"/>
        <v>531689.40596952382</v>
      </c>
      <c r="CS43" s="109"/>
      <c r="CT43" s="109"/>
      <c r="CU43" s="109">
        <f t="shared" si="83"/>
        <v>378352.40661640279</v>
      </c>
      <c r="CV43" s="109">
        <f t="shared" si="84"/>
        <v>60378</v>
      </c>
      <c r="CW43" s="109">
        <f t="shared" si="85"/>
        <v>11303</v>
      </c>
      <c r="CX43" s="109">
        <f t="shared" si="86"/>
        <v>53759</v>
      </c>
      <c r="CY43" s="109">
        <f t="shared" si="87"/>
        <v>4125.8962116749053</v>
      </c>
      <c r="CZ43" s="109">
        <f t="shared" si="88"/>
        <v>662492</v>
      </c>
      <c r="DA43" s="109">
        <f t="shared" si="89"/>
        <v>0</v>
      </c>
      <c r="DB43" s="109">
        <f t="shared" si="90"/>
        <v>146157.21800843949</v>
      </c>
      <c r="DC43" s="70">
        <f t="shared" si="96"/>
        <v>1316567.5208365172</v>
      </c>
      <c r="DK43" s="109"/>
      <c r="DL43" s="109">
        <f t="shared" si="1"/>
        <v>9770575.8049061988</v>
      </c>
    </row>
    <row r="44" spans="1:116" x14ac:dyDescent="0.3">
      <c r="A44" s="119" t="s">
        <v>294</v>
      </c>
      <c r="B44" s="109">
        <f t="shared" si="2"/>
        <v>33763</v>
      </c>
      <c r="C44" s="109">
        <f t="shared" si="3"/>
        <v>88518.301982639605</v>
      </c>
      <c r="D44" s="109"/>
      <c r="E44" s="109"/>
      <c r="F44" s="109"/>
      <c r="G44" s="109">
        <f t="shared" si="4"/>
        <v>3272</v>
      </c>
      <c r="H44" s="109">
        <f t="shared" si="5"/>
        <v>45423.263792388869</v>
      </c>
      <c r="I44" s="70">
        <f t="shared" si="91"/>
        <v>170976.56577502849</v>
      </c>
      <c r="J44" s="109"/>
      <c r="K44" s="109">
        <f t="shared" si="6"/>
        <v>291433</v>
      </c>
      <c r="L44" s="109">
        <f t="shared" si="7"/>
        <v>99469.607434726422</v>
      </c>
      <c r="M44" s="109">
        <f t="shared" si="8"/>
        <v>0</v>
      </c>
      <c r="N44" s="109">
        <f t="shared" si="9"/>
        <v>343538.45118129003</v>
      </c>
      <c r="O44" s="109">
        <f t="shared" si="10"/>
        <v>72209.971567535133</v>
      </c>
      <c r="P44" s="109">
        <f t="shared" si="11"/>
        <v>44626.658169674221</v>
      </c>
      <c r="Q44" s="109">
        <f t="shared" si="12"/>
        <v>146244</v>
      </c>
      <c r="R44" s="109">
        <f t="shared" si="13"/>
        <v>0</v>
      </c>
      <c r="S44" s="109">
        <f t="shared" si="14"/>
        <v>45792</v>
      </c>
      <c r="T44" s="109">
        <f t="shared" si="15"/>
        <v>84631.154910423298</v>
      </c>
      <c r="U44" s="109">
        <f t="shared" si="16"/>
        <v>38987.815036481545</v>
      </c>
      <c r="V44" s="109">
        <f t="shared" si="17"/>
        <v>4024.3139496607923</v>
      </c>
      <c r="W44" s="109">
        <f t="shared" si="18"/>
        <v>323438</v>
      </c>
      <c r="X44" s="109">
        <f t="shared" si="19"/>
        <v>252263.88230724848</v>
      </c>
      <c r="Y44" s="109">
        <f t="shared" si="20"/>
        <v>25846.957523146102</v>
      </c>
      <c r="Z44" s="109">
        <f t="shared" si="21"/>
        <v>62522.809263624673</v>
      </c>
      <c r="AA44" s="109">
        <f t="shared" si="22"/>
        <v>23583.506245530392</v>
      </c>
      <c r="AB44" s="109">
        <f t="shared" si="23"/>
        <v>178927.80435017124</v>
      </c>
      <c r="AC44" s="109">
        <f t="shared" si="24"/>
        <v>14478.069957154585</v>
      </c>
      <c r="AD44" s="109">
        <f t="shared" si="25"/>
        <v>48620.441203071809</v>
      </c>
      <c r="AE44" s="109">
        <f t="shared" si="26"/>
        <v>144881.51798180339</v>
      </c>
      <c r="AF44" s="109">
        <f t="shared" si="27"/>
        <v>82334</v>
      </c>
      <c r="AG44" s="109">
        <f t="shared" si="28"/>
        <v>7467.9399169828766</v>
      </c>
      <c r="AH44" s="109">
        <f t="shared" si="29"/>
        <v>0</v>
      </c>
      <c r="AI44" s="109">
        <f t="shared" si="30"/>
        <v>105672</v>
      </c>
      <c r="AJ44" s="109">
        <f t="shared" si="31"/>
        <v>28319</v>
      </c>
      <c r="AK44" s="109">
        <f t="shared" si="32"/>
        <v>8872</v>
      </c>
      <c r="AL44" s="109">
        <f t="shared" si="33"/>
        <v>178469.80226065248</v>
      </c>
      <c r="AM44" s="109">
        <f t="shared" si="34"/>
        <v>0</v>
      </c>
      <c r="AN44" s="70">
        <f t="shared" si="92"/>
        <v>2656654.703259178</v>
      </c>
      <c r="AO44" s="109"/>
      <c r="AP44" s="109">
        <f t="shared" si="35"/>
        <v>59111.040649150549</v>
      </c>
      <c r="AQ44" s="109">
        <f t="shared" si="36"/>
        <v>57269</v>
      </c>
      <c r="AR44" s="109">
        <f t="shared" si="37"/>
        <v>52703.624609107443</v>
      </c>
      <c r="AS44" s="109">
        <f t="shared" si="38"/>
        <v>67841.815243122226</v>
      </c>
      <c r="AT44" s="109">
        <f t="shared" si="39"/>
        <v>3036.1876373106329</v>
      </c>
      <c r="AU44" s="109">
        <f t="shared" si="40"/>
        <v>60514.829413346975</v>
      </c>
      <c r="AV44" s="109">
        <f t="shared" si="41"/>
        <v>51019.601783585727</v>
      </c>
      <c r="AW44" s="109">
        <f t="shared" si="42"/>
        <v>6810</v>
      </c>
      <c r="AX44" s="109">
        <f t="shared" si="43"/>
        <v>111283.8611344557</v>
      </c>
      <c r="AY44" s="109">
        <f t="shared" si="44"/>
        <v>3228</v>
      </c>
      <c r="AZ44" s="109">
        <f t="shared" si="45"/>
        <v>68792</v>
      </c>
      <c r="BA44" s="109">
        <f t="shared" si="46"/>
        <v>18617.198897802449</v>
      </c>
      <c r="BB44" s="109">
        <f t="shared" si="47"/>
        <v>13177</v>
      </c>
      <c r="BC44" s="109">
        <f t="shared" si="48"/>
        <v>69198</v>
      </c>
      <c r="BD44" s="109">
        <f t="shared" si="49"/>
        <v>3912.361772535101</v>
      </c>
      <c r="BE44" s="109">
        <f t="shared" si="50"/>
        <v>48470.536258996784</v>
      </c>
      <c r="BF44" s="109">
        <f t="shared" si="51"/>
        <v>71.247174017236659</v>
      </c>
      <c r="BG44" s="109">
        <f t="shared" si="52"/>
        <v>14933.260982289574</v>
      </c>
      <c r="BH44" s="109">
        <f t="shared" si="53"/>
        <v>5530.9029567499174</v>
      </c>
      <c r="BI44" s="109">
        <f t="shared" si="54"/>
        <v>268821</v>
      </c>
      <c r="BJ44" s="109">
        <f t="shared" si="55"/>
        <v>60008.702618735289</v>
      </c>
      <c r="BK44" s="109">
        <f t="shared" si="56"/>
        <v>16342</v>
      </c>
      <c r="BL44" s="109">
        <f t="shared" si="57"/>
        <v>197272</v>
      </c>
      <c r="BM44" s="109">
        <f t="shared" si="58"/>
        <v>0</v>
      </c>
      <c r="BN44" s="109">
        <f t="shared" si="59"/>
        <v>4755.98446920276</v>
      </c>
      <c r="BO44" s="109">
        <f t="shared" si="60"/>
        <v>6450</v>
      </c>
      <c r="BP44" s="109">
        <f t="shared" si="61"/>
        <v>2.7647628926227085E-2</v>
      </c>
      <c r="BQ44" s="109">
        <f t="shared" si="62"/>
        <v>24782.475407872415</v>
      </c>
      <c r="BR44" s="109">
        <f t="shared" si="63"/>
        <v>48727</v>
      </c>
      <c r="BS44" s="109">
        <f t="shared" si="64"/>
        <v>168694.62221285707</v>
      </c>
      <c r="BT44" s="70">
        <f t="shared" si="93"/>
        <v>1511374.2808687668</v>
      </c>
      <c r="BU44" s="109"/>
      <c r="BV44" s="109"/>
      <c r="BW44" s="109">
        <f t="shared" si="65"/>
        <v>0</v>
      </c>
      <c r="BX44" s="109">
        <f t="shared" si="66"/>
        <v>5925</v>
      </c>
      <c r="BY44" s="109">
        <f t="shared" si="67"/>
        <v>81211.532456877088</v>
      </c>
      <c r="BZ44" s="109">
        <f t="shared" si="68"/>
        <v>2743.4008560521852</v>
      </c>
      <c r="CA44" s="109">
        <f t="shared" si="69"/>
        <v>0</v>
      </c>
      <c r="CB44" s="109">
        <f t="shared" si="70"/>
        <v>24054.000000000004</v>
      </c>
      <c r="CC44" s="109">
        <f t="shared" si="71"/>
        <v>55563.965044004181</v>
      </c>
      <c r="CD44" s="109">
        <f t="shared" si="72"/>
        <v>41328.739778219009</v>
      </c>
      <c r="CE44" s="109">
        <f t="shared" si="73"/>
        <v>12579.778302143772</v>
      </c>
      <c r="CF44" s="109">
        <f t="shared" si="74"/>
        <v>109115.32025167094</v>
      </c>
      <c r="CG44" s="109">
        <f t="shared" si="75"/>
        <v>15493</v>
      </c>
      <c r="CH44" s="70">
        <f t="shared" si="94"/>
        <v>348014.73668896715</v>
      </c>
      <c r="CI44" s="109"/>
      <c r="CJ44" s="109"/>
      <c r="CK44" s="109">
        <f t="shared" si="76"/>
        <v>52326</v>
      </c>
      <c r="CL44" s="109">
        <f t="shared" si="77"/>
        <v>52840.468665572713</v>
      </c>
      <c r="CM44" s="109">
        <f t="shared" si="78"/>
        <v>82118.524736994063</v>
      </c>
      <c r="CN44" s="109">
        <f t="shared" si="79"/>
        <v>7804.2352383037733</v>
      </c>
      <c r="CO44" s="109">
        <f t="shared" si="80"/>
        <v>40409.95493684028</v>
      </c>
      <c r="CP44" s="109">
        <f t="shared" si="81"/>
        <v>9081.1996524088536</v>
      </c>
      <c r="CQ44" s="109">
        <f t="shared" si="82"/>
        <v>1902.8696208394911</v>
      </c>
      <c r="CR44" s="70">
        <f t="shared" si="95"/>
        <v>246483.25285095916</v>
      </c>
      <c r="CS44" s="109"/>
      <c r="CT44" s="109"/>
      <c r="CU44" s="109">
        <f t="shared" si="83"/>
        <v>61434.833035748743</v>
      </c>
      <c r="CV44" s="109">
        <f t="shared" si="84"/>
        <v>177096</v>
      </c>
      <c r="CW44" s="109">
        <f t="shared" si="85"/>
        <v>387690</v>
      </c>
      <c r="CX44" s="109">
        <f t="shared" si="86"/>
        <v>46177</v>
      </c>
      <c r="CY44" s="109">
        <f t="shared" si="87"/>
        <v>25038.001685873358</v>
      </c>
      <c r="CZ44" s="109">
        <f t="shared" si="88"/>
        <v>65599</v>
      </c>
      <c r="DA44" s="109">
        <f t="shared" si="89"/>
        <v>44086.292895288789</v>
      </c>
      <c r="DB44" s="109">
        <f t="shared" si="90"/>
        <v>34589.219010797722</v>
      </c>
      <c r="DC44" s="70">
        <f t="shared" si="96"/>
        <v>841710.34662770852</v>
      </c>
      <c r="DK44" s="109"/>
      <c r="DL44" s="109">
        <f t="shared" si="1"/>
        <v>5836054.193423653</v>
      </c>
    </row>
    <row r="45" spans="1:116" x14ac:dyDescent="0.3">
      <c r="A45" s="119" t="s">
        <v>295</v>
      </c>
      <c r="B45" s="109">
        <f t="shared" si="2"/>
        <v>479351</v>
      </c>
      <c r="C45" s="109">
        <f t="shared" si="3"/>
        <v>352899.25657302031</v>
      </c>
      <c r="D45" s="109"/>
      <c r="E45" s="109"/>
      <c r="F45" s="109"/>
      <c r="G45" s="109">
        <f t="shared" si="4"/>
        <v>9473</v>
      </c>
      <c r="H45" s="109">
        <f t="shared" si="5"/>
        <v>82094.891082816204</v>
      </c>
      <c r="I45" s="70">
        <f t="shared" si="91"/>
        <v>923818.14765583642</v>
      </c>
      <c r="J45" s="109"/>
      <c r="K45" s="109">
        <f t="shared" si="6"/>
        <v>843121</v>
      </c>
      <c r="L45" s="109">
        <f t="shared" si="7"/>
        <v>179774.54516979557</v>
      </c>
      <c r="M45" s="109">
        <f t="shared" si="8"/>
        <v>191472.72767312053</v>
      </c>
      <c r="N45" s="109">
        <f t="shared" si="9"/>
        <v>231994.61310953126</v>
      </c>
      <c r="O45" s="109">
        <f t="shared" si="10"/>
        <v>87883.07631225833</v>
      </c>
      <c r="P45" s="109">
        <f t="shared" si="11"/>
        <v>358836.26845136151</v>
      </c>
      <c r="Q45" s="109">
        <f t="shared" si="12"/>
        <v>277862</v>
      </c>
      <c r="R45" s="109">
        <f t="shared" si="13"/>
        <v>69753.089624131389</v>
      </c>
      <c r="S45" s="109">
        <f t="shared" si="14"/>
        <v>0</v>
      </c>
      <c r="T45" s="109">
        <f t="shared" si="15"/>
        <v>26221.63223851896</v>
      </c>
      <c r="U45" s="109">
        <f t="shared" si="16"/>
        <v>40383.056132725535</v>
      </c>
      <c r="V45" s="109">
        <f t="shared" si="17"/>
        <v>15799.291429488982</v>
      </c>
      <c r="W45" s="109">
        <f t="shared" si="18"/>
        <v>556897</v>
      </c>
      <c r="X45" s="109">
        <f t="shared" si="19"/>
        <v>148138.14809222592</v>
      </c>
      <c r="Y45" s="109">
        <f t="shared" si="20"/>
        <v>100923.16002987466</v>
      </c>
      <c r="Z45" s="109">
        <f t="shared" si="21"/>
        <v>138938.98842046913</v>
      </c>
      <c r="AA45" s="109">
        <f t="shared" si="22"/>
        <v>0</v>
      </c>
      <c r="AB45" s="109">
        <f t="shared" si="23"/>
        <v>586127.41819559189</v>
      </c>
      <c r="AC45" s="109">
        <f t="shared" si="24"/>
        <v>253064.15576401859</v>
      </c>
      <c r="AD45" s="109">
        <f t="shared" si="25"/>
        <v>93150.70361447765</v>
      </c>
      <c r="AE45" s="109">
        <f t="shared" si="26"/>
        <v>142720.4552219341</v>
      </c>
      <c r="AF45" s="109">
        <f t="shared" si="27"/>
        <v>1222657</v>
      </c>
      <c r="AG45" s="109">
        <f t="shared" si="28"/>
        <v>2240.3819750948628</v>
      </c>
      <c r="AH45" s="109">
        <f t="shared" si="29"/>
        <v>95427</v>
      </c>
      <c r="AI45" s="109">
        <f t="shared" si="30"/>
        <v>123285</v>
      </c>
      <c r="AJ45" s="109">
        <f t="shared" si="31"/>
        <v>18825</v>
      </c>
      <c r="AK45" s="109">
        <f t="shared" si="32"/>
        <v>270</v>
      </c>
      <c r="AL45" s="109">
        <f t="shared" si="33"/>
        <v>51756.091525262978</v>
      </c>
      <c r="AM45" s="109">
        <f t="shared" si="34"/>
        <v>0</v>
      </c>
      <c r="AN45" s="70">
        <f t="shared" si="92"/>
        <v>5857521.8029798828</v>
      </c>
      <c r="AO45" s="109"/>
      <c r="AP45" s="109">
        <f t="shared" si="35"/>
        <v>69819.284384127706</v>
      </c>
      <c r="AQ45" s="109">
        <f t="shared" si="36"/>
        <v>2911995</v>
      </c>
      <c r="AR45" s="109">
        <f t="shared" si="37"/>
        <v>0</v>
      </c>
      <c r="AS45" s="109">
        <f t="shared" si="38"/>
        <v>7981.2737614674352</v>
      </c>
      <c r="AT45" s="109">
        <f t="shared" si="39"/>
        <v>179132.74846929117</v>
      </c>
      <c r="AU45" s="109">
        <f t="shared" si="40"/>
        <v>6512.2955936732387</v>
      </c>
      <c r="AV45" s="109">
        <f t="shared" si="41"/>
        <v>0</v>
      </c>
      <c r="AW45" s="109">
        <f t="shared" si="42"/>
        <v>57202</v>
      </c>
      <c r="AX45" s="109">
        <f t="shared" si="43"/>
        <v>364743.83883332025</v>
      </c>
      <c r="AY45" s="109">
        <f t="shared" si="44"/>
        <v>288803</v>
      </c>
      <c r="AZ45" s="109">
        <f t="shared" si="45"/>
        <v>515935</v>
      </c>
      <c r="BA45" s="109">
        <f t="shared" si="46"/>
        <v>64813.789259116333</v>
      </c>
      <c r="BB45" s="109">
        <f t="shared" si="47"/>
        <v>0</v>
      </c>
      <c r="BC45" s="109">
        <f t="shared" si="48"/>
        <v>125150</v>
      </c>
      <c r="BD45" s="109">
        <f t="shared" si="49"/>
        <v>0</v>
      </c>
      <c r="BE45" s="109">
        <f t="shared" si="50"/>
        <v>61830.470311765632</v>
      </c>
      <c r="BF45" s="109">
        <f t="shared" si="51"/>
        <v>38.860457102624615</v>
      </c>
      <c r="BG45" s="109">
        <f t="shared" si="52"/>
        <v>11614.982946868724</v>
      </c>
      <c r="BH45" s="109">
        <f t="shared" si="53"/>
        <v>5254.8615341361701</v>
      </c>
      <c r="BI45" s="109">
        <f t="shared" si="54"/>
        <v>160088</v>
      </c>
      <c r="BJ45" s="109">
        <f t="shared" si="55"/>
        <v>585752.9734279376</v>
      </c>
      <c r="BK45" s="109">
        <f t="shared" si="56"/>
        <v>32013</v>
      </c>
      <c r="BL45" s="109">
        <f t="shared" si="57"/>
        <v>0</v>
      </c>
      <c r="BM45" s="109">
        <f t="shared" si="58"/>
        <v>88042.366711619863</v>
      </c>
      <c r="BN45" s="109">
        <f t="shared" si="59"/>
        <v>10446.605415430555</v>
      </c>
      <c r="BO45" s="109">
        <f t="shared" si="60"/>
        <v>689</v>
      </c>
      <c r="BP45" s="109">
        <f t="shared" si="61"/>
        <v>4.9968427979344095E-2</v>
      </c>
      <c r="BQ45" s="109">
        <f t="shared" si="62"/>
        <v>71316.98977340493</v>
      </c>
      <c r="BR45" s="109">
        <f t="shared" si="63"/>
        <v>136918</v>
      </c>
      <c r="BS45" s="109">
        <f t="shared" si="64"/>
        <v>691027.31154688855</v>
      </c>
      <c r="BT45" s="70">
        <f t="shared" si="93"/>
        <v>6447121.7023945795</v>
      </c>
      <c r="BU45" s="109"/>
      <c r="BV45" s="109"/>
      <c r="BW45" s="109">
        <f t="shared" si="65"/>
        <v>0</v>
      </c>
      <c r="BX45" s="109">
        <f t="shared" si="66"/>
        <v>174942</v>
      </c>
      <c r="BY45" s="109">
        <f t="shared" si="67"/>
        <v>556180.16333772056</v>
      </c>
      <c r="BZ45" s="109">
        <f t="shared" si="68"/>
        <v>703.02838826823847</v>
      </c>
      <c r="CA45" s="109">
        <f t="shared" si="69"/>
        <v>893.11686886556038</v>
      </c>
      <c r="CB45" s="109">
        <f t="shared" si="70"/>
        <v>220577</v>
      </c>
      <c r="CC45" s="109">
        <f t="shared" si="71"/>
        <v>120344.50828752057</v>
      </c>
      <c r="CD45" s="109">
        <f t="shared" si="72"/>
        <v>0</v>
      </c>
      <c r="CE45" s="109">
        <f t="shared" si="73"/>
        <v>52498.415461305871</v>
      </c>
      <c r="CF45" s="109">
        <f t="shared" si="74"/>
        <v>102912.08451471261</v>
      </c>
      <c r="CG45" s="109">
        <f t="shared" si="75"/>
        <v>7872</v>
      </c>
      <c r="CH45" s="70">
        <f t="shared" si="94"/>
        <v>1236922.3168583934</v>
      </c>
      <c r="CI45" s="109"/>
      <c r="CJ45" s="109"/>
      <c r="CK45" s="109">
        <f t="shared" si="76"/>
        <v>114934.99999999999</v>
      </c>
      <c r="CL45" s="109">
        <f t="shared" si="77"/>
        <v>1852791.7944030131</v>
      </c>
      <c r="CM45" s="109">
        <f t="shared" si="78"/>
        <v>163395.77019626379</v>
      </c>
      <c r="CN45" s="109">
        <f t="shared" si="79"/>
        <v>9386.6182833369821</v>
      </c>
      <c r="CO45" s="109">
        <f t="shared" si="80"/>
        <v>112387.97096383458</v>
      </c>
      <c r="CP45" s="109">
        <f t="shared" si="81"/>
        <v>14484.811837831276</v>
      </c>
      <c r="CQ45" s="109">
        <f t="shared" si="82"/>
        <v>9515.4052539868098</v>
      </c>
      <c r="CR45" s="70">
        <f t="shared" si="95"/>
        <v>2276897.3709382666</v>
      </c>
      <c r="CS45" s="109"/>
      <c r="CT45" s="109"/>
      <c r="CU45" s="109">
        <f t="shared" si="83"/>
        <v>1116641.5667950858</v>
      </c>
      <c r="CV45" s="109">
        <f t="shared" si="84"/>
        <v>79049</v>
      </c>
      <c r="CW45" s="109">
        <f t="shared" si="85"/>
        <v>448084</v>
      </c>
      <c r="CX45" s="109">
        <f t="shared" si="86"/>
        <v>24459</v>
      </c>
      <c r="CY45" s="109">
        <f t="shared" si="87"/>
        <v>3849.5756861667569</v>
      </c>
      <c r="CZ45" s="109">
        <f t="shared" si="88"/>
        <v>42397</v>
      </c>
      <c r="DA45" s="109">
        <f t="shared" si="89"/>
        <v>3010.8361827378963</v>
      </c>
      <c r="DB45" s="109">
        <f t="shared" si="90"/>
        <v>219234.73697046176</v>
      </c>
      <c r="DC45" s="70">
        <f t="shared" si="96"/>
        <v>1936725.7156344522</v>
      </c>
      <c r="DK45" s="109"/>
      <c r="DL45" s="109">
        <f t="shared" si="1"/>
        <v>23725514.927267261</v>
      </c>
    </row>
    <row r="46" spans="1:116" x14ac:dyDescent="0.3">
      <c r="A46" s="119" t="s">
        <v>296</v>
      </c>
      <c r="B46" s="109">
        <f t="shared" si="2"/>
        <v>0</v>
      </c>
      <c r="C46" s="109">
        <f t="shared" si="3"/>
        <v>112415.96275459154</v>
      </c>
      <c r="D46" s="109"/>
      <c r="E46" s="109"/>
      <c r="F46" s="109"/>
      <c r="G46" s="109">
        <f t="shared" si="4"/>
        <v>0</v>
      </c>
      <c r="H46" s="109">
        <f t="shared" si="5"/>
        <v>0</v>
      </c>
      <c r="I46" s="70">
        <f t="shared" si="91"/>
        <v>112415.96275459154</v>
      </c>
      <c r="J46" s="109"/>
      <c r="K46" s="109">
        <f t="shared" si="6"/>
        <v>0</v>
      </c>
      <c r="L46" s="109">
        <f t="shared" si="7"/>
        <v>0</v>
      </c>
      <c r="M46" s="109">
        <f t="shared" si="8"/>
        <v>0</v>
      </c>
      <c r="N46" s="109">
        <f t="shared" si="9"/>
        <v>231410.09212668176</v>
      </c>
      <c r="O46" s="109">
        <f t="shared" si="10"/>
        <v>0</v>
      </c>
      <c r="P46" s="109">
        <f t="shared" si="11"/>
        <v>0</v>
      </c>
      <c r="Q46" s="109">
        <f t="shared" si="12"/>
        <v>0</v>
      </c>
      <c r="R46" s="109">
        <f t="shared" si="13"/>
        <v>0</v>
      </c>
      <c r="S46" s="109">
        <f t="shared" si="14"/>
        <v>0</v>
      </c>
      <c r="T46" s="109">
        <f t="shared" si="15"/>
        <v>0</v>
      </c>
      <c r="U46" s="109">
        <f t="shared" si="16"/>
        <v>0</v>
      </c>
      <c r="V46" s="109">
        <f t="shared" si="17"/>
        <v>0</v>
      </c>
      <c r="W46" s="109">
        <f t="shared" si="18"/>
        <v>0</v>
      </c>
      <c r="X46" s="109">
        <f t="shared" si="19"/>
        <v>0</v>
      </c>
      <c r="Y46" s="109">
        <f t="shared" si="20"/>
        <v>0</v>
      </c>
      <c r="Z46" s="109">
        <f t="shared" si="21"/>
        <v>0</v>
      </c>
      <c r="AA46" s="109">
        <f t="shared" si="22"/>
        <v>0</v>
      </c>
      <c r="AB46" s="109">
        <f t="shared" si="23"/>
        <v>0</v>
      </c>
      <c r="AC46" s="109">
        <f t="shared" si="24"/>
        <v>22555.191438072368</v>
      </c>
      <c r="AD46" s="109">
        <f t="shared" si="25"/>
        <v>48620.441203071809</v>
      </c>
      <c r="AE46" s="109">
        <f t="shared" si="26"/>
        <v>1806.2614112340243</v>
      </c>
      <c r="AF46" s="109">
        <f t="shared" si="27"/>
        <v>416011</v>
      </c>
      <c r="AG46" s="109">
        <f t="shared" si="28"/>
        <v>0</v>
      </c>
      <c r="AH46" s="109">
        <f t="shared" si="29"/>
        <v>0</v>
      </c>
      <c r="AI46" s="109">
        <f t="shared" si="30"/>
        <v>29353</v>
      </c>
      <c r="AJ46" s="109">
        <f t="shared" si="31"/>
        <v>78109</v>
      </c>
      <c r="AK46" s="109">
        <f t="shared" si="32"/>
        <v>0</v>
      </c>
      <c r="AL46" s="109">
        <f t="shared" si="33"/>
        <v>0</v>
      </c>
      <c r="AM46" s="109">
        <f t="shared" si="34"/>
        <v>0</v>
      </c>
      <c r="AN46" s="70">
        <f t="shared" si="92"/>
        <v>827864.98617905995</v>
      </c>
      <c r="AO46" s="109"/>
      <c r="AP46" s="109">
        <f t="shared" si="35"/>
        <v>46546.701333444034</v>
      </c>
      <c r="AQ46" s="109">
        <f t="shared" si="36"/>
        <v>187667</v>
      </c>
      <c r="AR46" s="109">
        <f t="shared" si="37"/>
        <v>661727.38719941024</v>
      </c>
      <c r="AS46" s="109">
        <f t="shared" si="38"/>
        <v>0</v>
      </c>
      <c r="AT46" s="109">
        <f t="shared" si="39"/>
        <v>0</v>
      </c>
      <c r="AU46" s="109">
        <f t="shared" si="40"/>
        <v>65053.81535223715</v>
      </c>
      <c r="AV46" s="109">
        <f t="shared" si="41"/>
        <v>0</v>
      </c>
      <c r="AW46" s="109">
        <f t="shared" si="42"/>
        <v>0</v>
      </c>
      <c r="AX46" s="109">
        <f t="shared" si="43"/>
        <v>27660.367287412217</v>
      </c>
      <c r="AY46" s="109">
        <f t="shared" si="44"/>
        <v>113516</v>
      </c>
      <c r="AZ46" s="109">
        <f t="shared" si="45"/>
        <v>343957</v>
      </c>
      <c r="BA46" s="109">
        <f t="shared" si="46"/>
        <v>0</v>
      </c>
      <c r="BB46" s="109">
        <f t="shared" si="47"/>
        <v>0</v>
      </c>
      <c r="BC46" s="109">
        <f t="shared" si="48"/>
        <v>102433</v>
      </c>
      <c r="BD46" s="109">
        <f t="shared" si="49"/>
        <v>0</v>
      </c>
      <c r="BE46" s="109">
        <f t="shared" si="50"/>
        <v>0</v>
      </c>
      <c r="BF46" s="109">
        <f t="shared" si="51"/>
        <v>0</v>
      </c>
      <c r="BG46" s="109">
        <f t="shared" si="52"/>
        <v>0</v>
      </c>
      <c r="BH46" s="109">
        <f t="shared" si="53"/>
        <v>0</v>
      </c>
      <c r="BI46" s="109">
        <f t="shared" si="54"/>
        <v>295771</v>
      </c>
      <c r="BJ46" s="109">
        <f t="shared" si="55"/>
        <v>22096.312229256386</v>
      </c>
      <c r="BK46" s="109">
        <f t="shared" si="56"/>
        <v>0</v>
      </c>
      <c r="BL46" s="109">
        <f t="shared" si="57"/>
        <v>0</v>
      </c>
      <c r="BM46" s="109">
        <f t="shared" si="58"/>
        <v>0</v>
      </c>
      <c r="BN46" s="109">
        <f t="shared" si="59"/>
        <v>8.9982506297265843</v>
      </c>
      <c r="BO46" s="109">
        <f t="shared" si="60"/>
        <v>0</v>
      </c>
      <c r="BP46" s="109">
        <f t="shared" si="61"/>
        <v>0</v>
      </c>
      <c r="BQ46" s="109">
        <f t="shared" si="62"/>
        <v>0</v>
      </c>
      <c r="BR46" s="109">
        <f t="shared" si="63"/>
        <v>0</v>
      </c>
      <c r="BS46" s="109">
        <f t="shared" si="64"/>
        <v>0</v>
      </c>
      <c r="BT46" s="70">
        <f t="shared" si="93"/>
        <v>1866437.5816523898</v>
      </c>
      <c r="BU46" s="109"/>
      <c r="BV46" s="109"/>
      <c r="BW46" s="109">
        <f t="shared" si="65"/>
        <v>0</v>
      </c>
      <c r="BX46" s="109">
        <f t="shared" si="66"/>
        <v>0</v>
      </c>
      <c r="BY46" s="109">
        <f t="shared" si="67"/>
        <v>3620.0623174704856</v>
      </c>
      <c r="BZ46" s="109">
        <f t="shared" si="68"/>
        <v>0</v>
      </c>
      <c r="CA46" s="109">
        <f t="shared" si="69"/>
        <v>0</v>
      </c>
      <c r="CB46" s="109">
        <f t="shared" si="70"/>
        <v>0</v>
      </c>
      <c r="CC46" s="109">
        <f t="shared" si="71"/>
        <v>0</v>
      </c>
      <c r="CD46" s="109">
        <f t="shared" si="72"/>
        <v>0</v>
      </c>
      <c r="CE46" s="109">
        <f t="shared" si="73"/>
        <v>0</v>
      </c>
      <c r="CF46" s="109">
        <f t="shared" si="74"/>
        <v>0</v>
      </c>
      <c r="CG46" s="109">
        <f t="shared" si="75"/>
        <v>0</v>
      </c>
      <c r="CH46" s="70">
        <f t="shared" si="94"/>
        <v>3620.0623174704856</v>
      </c>
      <c r="CI46" s="109"/>
      <c r="CJ46" s="109"/>
      <c r="CK46" s="109">
        <f t="shared" si="76"/>
        <v>99</v>
      </c>
      <c r="CL46" s="109">
        <f t="shared" si="77"/>
        <v>12300.154037510238</v>
      </c>
      <c r="CM46" s="109">
        <f t="shared" si="78"/>
        <v>0</v>
      </c>
      <c r="CN46" s="109">
        <f t="shared" si="79"/>
        <v>0</v>
      </c>
      <c r="CO46" s="109">
        <f t="shared" si="80"/>
        <v>80.231071119570856</v>
      </c>
      <c r="CP46" s="109">
        <f t="shared" si="81"/>
        <v>421.62435870192161</v>
      </c>
      <c r="CQ46" s="109">
        <f t="shared" si="82"/>
        <v>1656.5537199197122</v>
      </c>
      <c r="CR46" s="70">
        <f t="shared" si="95"/>
        <v>14557.563187251442</v>
      </c>
      <c r="CS46" s="109"/>
      <c r="CT46" s="109"/>
      <c r="CU46" s="109">
        <f t="shared" si="83"/>
        <v>0</v>
      </c>
      <c r="CV46" s="109">
        <f t="shared" si="84"/>
        <v>0</v>
      </c>
      <c r="CW46" s="109">
        <f t="shared" si="85"/>
        <v>0</v>
      </c>
      <c r="CX46" s="109">
        <f t="shared" si="86"/>
        <v>357</v>
      </c>
      <c r="CY46" s="109">
        <f t="shared" si="87"/>
        <v>314.14386740280031</v>
      </c>
      <c r="CZ46" s="109">
        <f t="shared" si="88"/>
        <v>0</v>
      </c>
      <c r="DA46" s="109">
        <f t="shared" si="89"/>
        <v>0</v>
      </c>
      <c r="DB46" s="109">
        <f t="shared" si="90"/>
        <v>17905.033135994057</v>
      </c>
      <c r="DC46" s="70">
        <f t="shared" si="96"/>
        <v>18576.177003396857</v>
      </c>
      <c r="DK46" s="109"/>
      <c r="DL46" s="109">
        <f t="shared" si="1"/>
        <v>3759836.0669875727</v>
      </c>
    </row>
    <row r="47" spans="1:116" x14ac:dyDescent="0.3">
      <c r="A47" s="119" t="s">
        <v>297</v>
      </c>
      <c r="B47" s="109">
        <f t="shared" si="2"/>
        <v>2611</v>
      </c>
      <c r="C47" s="109">
        <f t="shared" si="3"/>
        <v>3714.3860446241638</v>
      </c>
      <c r="D47" s="109"/>
      <c r="E47" s="109"/>
      <c r="F47" s="109"/>
      <c r="G47" s="109">
        <f t="shared" si="4"/>
        <v>115</v>
      </c>
      <c r="H47" s="109">
        <f t="shared" si="5"/>
        <v>253.91409584476736</v>
      </c>
      <c r="I47" s="70">
        <f t="shared" si="91"/>
        <v>6694.3001404689303</v>
      </c>
      <c r="J47" s="109"/>
      <c r="K47" s="109">
        <f t="shared" si="6"/>
        <v>39117</v>
      </c>
      <c r="L47" s="109">
        <f t="shared" si="7"/>
        <v>556.03083810227065</v>
      </c>
      <c r="M47" s="109">
        <f t="shared" si="8"/>
        <v>0</v>
      </c>
      <c r="N47" s="109">
        <f t="shared" si="9"/>
        <v>0</v>
      </c>
      <c r="O47" s="109">
        <f t="shared" si="10"/>
        <v>303535.75747720775</v>
      </c>
      <c r="P47" s="109">
        <f t="shared" si="11"/>
        <v>40262.058063922523</v>
      </c>
      <c r="Q47" s="109">
        <f t="shared" si="12"/>
        <v>14623</v>
      </c>
      <c r="R47" s="109">
        <f t="shared" si="13"/>
        <v>0</v>
      </c>
      <c r="S47" s="109">
        <f t="shared" si="14"/>
        <v>0</v>
      </c>
      <c r="T47" s="109">
        <f t="shared" si="15"/>
        <v>8004.850624644042</v>
      </c>
      <c r="U47" s="109">
        <f t="shared" si="16"/>
        <v>1818.3646702833253</v>
      </c>
      <c r="V47" s="109">
        <f t="shared" si="17"/>
        <v>2980.8403355947166</v>
      </c>
      <c r="W47" s="109">
        <f t="shared" si="18"/>
        <v>10307</v>
      </c>
      <c r="X47" s="109">
        <f t="shared" si="19"/>
        <v>4586.5268723630606</v>
      </c>
      <c r="Y47" s="109">
        <f t="shared" si="20"/>
        <v>0</v>
      </c>
      <c r="Z47" s="109">
        <f t="shared" si="21"/>
        <v>6947.2138954370193</v>
      </c>
      <c r="AA47" s="109">
        <f t="shared" si="22"/>
        <v>5566.2446881207788</v>
      </c>
      <c r="AB47" s="109">
        <f t="shared" si="23"/>
        <v>14419.86708454158</v>
      </c>
      <c r="AC47" s="109">
        <f t="shared" si="24"/>
        <v>1946.4154211585378</v>
      </c>
      <c r="AD47" s="109">
        <f t="shared" si="25"/>
        <v>0</v>
      </c>
      <c r="AE47" s="109">
        <f t="shared" si="26"/>
        <v>180.62614112340245</v>
      </c>
      <c r="AF47" s="109">
        <f t="shared" si="27"/>
        <v>5160</v>
      </c>
      <c r="AG47" s="109">
        <f t="shared" si="28"/>
        <v>74.650108208087929</v>
      </c>
      <c r="AH47" s="109">
        <f t="shared" si="29"/>
        <v>7924</v>
      </c>
      <c r="AI47" s="109">
        <f t="shared" si="30"/>
        <v>0</v>
      </c>
      <c r="AJ47" s="109">
        <f t="shared" si="31"/>
        <v>138622</v>
      </c>
      <c r="AK47" s="109">
        <f t="shared" si="32"/>
        <v>720</v>
      </c>
      <c r="AL47" s="109">
        <f t="shared" si="33"/>
        <v>1784.3453851786237</v>
      </c>
      <c r="AM47" s="109">
        <f t="shared" si="34"/>
        <v>0</v>
      </c>
      <c r="AN47" s="70">
        <f t="shared" si="92"/>
        <v>609136.79160588572</v>
      </c>
      <c r="AO47" s="109"/>
      <c r="AP47" s="109">
        <f t="shared" si="35"/>
        <v>148673.40953963037</v>
      </c>
      <c r="AQ47" s="109">
        <f t="shared" si="36"/>
        <v>1646099</v>
      </c>
      <c r="AR47" s="109">
        <f t="shared" si="37"/>
        <v>62437.938361110326</v>
      </c>
      <c r="AS47" s="109">
        <f t="shared" si="38"/>
        <v>8433.9017187175705</v>
      </c>
      <c r="AT47" s="109">
        <f t="shared" si="39"/>
        <v>2023.7380695343913</v>
      </c>
      <c r="AU47" s="109">
        <f t="shared" si="40"/>
        <v>2859.0566021004465</v>
      </c>
      <c r="AV47" s="109">
        <f t="shared" si="41"/>
        <v>0</v>
      </c>
      <c r="AW47" s="109">
        <f t="shared" si="42"/>
        <v>8308</v>
      </c>
      <c r="AX47" s="109">
        <f t="shared" si="43"/>
        <v>38392.299077387594</v>
      </c>
      <c r="AY47" s="109">
        <f t="shared" si="44"/>
        <v>31384</v>
      </c>
      <c r="AZ47" s="109">
        <f t="shared" si="45"/>
        <v>608788</v>
      </c>
      <c r="BA47" s="109">
        <f t="shared" si="46"/>
        <v>24012.076011807501</v>
      </c>
      <c r="BB47" s="109">
        <f t="shared" si="47"/>
        <v>11566</v>
      </c>
      <c r="BC47" s="109">
        <f t="shared" si="48"/>
        <v>18634</v>
      </c>
      <c r="BD47" s="109">
        <f t="shared" si="49"/>
        <v>15230.83636933034</v>
      </c>
      <c r="BE47" s="109">
        <f t="shared" si="50"/>
        <v>21907.302854088528</v>
      </c>
      <c r="BF47" s="109">
        <f t="shared" si="51"/>
        <v>9.9628339257076544</v>
      </c>
      <c r="BG47" s="109">
        <f t="shared" si="52"/>
        <v>1659.1390177104256</v>
      </c>
      <c r="BH47" s="109">
        <f t="shared" si="53"/>
        <v>8969.3313340518253</v>
      </c>
      <c r="BI47" s="109">
        <f t="shared" si="54"/>
        <v>234512</v>
      </c>
      <c r="BJ47" s="109">
        <f t="shared" si="55"/>
        <v>262181.19658694963</v>
      </c>
      <c r="BK47" s="109">
        <f t="shared" si="56"/>
        <v>6403</v>
      </c>
      <c r="BL47" s="109">
        <f t="shared" si="57"/>
        <v>0</v>
      </c>
      <c r="BM47" s="109">
        <f t="shared" si="58"/>
        <v>21928.336224283426</v>
      </c>
      <c r="BN47" s="109">
        <f t="shared" si="59"/>
        <v>40901.139226029933</v>
      </c>
      <c r="BO47" s="109">
        <f t="shared" si="60"/>
        <v>0</v>
      </c>
      <c r="BP47" s="109">
        <f t="shared" si="61"/>
        <v>1.5454905955548882E-4</v>
      </c>
      <c r="BQ47" s="109">
        <f t="shared" si="62"/>
        <v>158027.35705113426</v>
      </c>
      <c r="BR47" s="109">
        <f t="shared" si="63"/>
        <v>13043</v>
      </c>
      <c r="BS47" s="109">
        <f t="shared" si="64"/>
        <v>46057.246316520912</v>
      </c>
      <c r="BT47" s="70">
        <f t="shared" si="93"/>
        <v>3442441.2673488632</v>
      </c>
      <c r="BU47" s="109"/>
      <c r="BV47" s="109"/>
      <c r="BW47" s="109">
        <f t="shared" si="65"/>
        <v>0</v>
      </c>
      <c r="BX47" s="109">
        <f t="shared" si="66"/>
        <v>2892</v>
      </c>
      <c r="BY47" s="109">
        <f t="shared" si="67"/>
        <v>34344.240385784338</v>
      </c>
      <c r="BZ47" s="109">
        <f t="shared" si="68"/>
        <v>197.0847289548405</v>
      </c>
      <c r="CA47" s="109">
        <f t="shared" si="69"/>
        <v>18.748574924111594</v>
      </c>
      <c r="CB47" s="109">
        <f t="shared" si="70"/>
        <v>65539</v>
      </c>
      <c r="CC47" s="109">
        <f t="shared" si="71"/>
        <v>32374.291664339456</v>
      </c>
      <c r="CD47" s="109">
        <f t="shared" si="72"/>
        <v>2072.4091259880865</v>
      </c>
      <c r="CE47" s="109">
        <f t="shared" si="73"/>
        <v>11084.702609572063</v>
      </c>
      <c r="CF47" s="109">
        <f t="shared" si="74"/>
        <v>3445.6951403514081</v>
      </c>
      <c r="CG47" s="109">
        <f t="shared" si="75"/>
        <v>0</v>
      </c>
      <c r="CH47" s="70">
        <f t="shared" si="94"/>
        <v>151968.17222991429</v>
      </c>
      <c r="CI47" s="109"/>
      <c r="CJ47" s="109"/>
      <c r="CK47" s="109">
        <f t="shared" si="76"/>
        <v>450000</v>
      </c>
      <c r="CL47" s="109">
        <f t="shared" si="77"/>
        <v>436572.89160639449</v>
      </c>
      <c r="CM47" s="109">
        <f t="shared" si="78"/>
        <v>7698.1081924734881</v>
      </c>
      <c r="CN47" s="109">
        <f t="shared" si="79"/>
        <v>1899.2698635136121</v>
      </c>
      <c r="CO47" s="109">
        <f t="shared" si="80"/>
        <v>8023.1071119570852</v>
      </c>
      <c r="CP47" s="109">
        <f t="shared" si="81"/>
        <v>7063.7580978112383</v>
      </c>
      <c r="CQ47" s="109">
        <f t="shared" si="82"/>
        <v>951.43481041974553</v>
      </c>
      <c r="CR47" s="70">
        <f t="shared" si="95"/>
        <v>912208.56968256971</v>
      </c>
      <c r="CS47" s="109"/>
      <c r="CT47" s="109"/>
      <c r="CU47" s="109">
        <f t="shared" si="83"/>
        <v>473514.42258184071</v>
      </c>
      <c r="CV47" s="109">
        <f t="shared" si="84"/>
        <v>214495</v>
      </c>
      <c r="CW47" s="109">
        <f t="shared" si="85"/>
        <v>68237</v>
      </c>
      <c r="CX47" s="109">
        <f t="shared" si="86"/>
        <v>351867</v>
      </c>
      <c r="CY47" s="109">
        <f t="shared" si="87"/>
        <v>15204.983441649922</v>
      </c>
      <c r="CZ47" s="109">
        <f t="shared" si="88"/>
        <v>5297</v>
      </c>
      <c r="DA47" s="109">
        <f t="shared" si="89"/>
        <v>0</v>
      </c>
      <c r="DB47" s="109">
        <f t="shared" si="90"/>
        <v>5967.9810312655218</v>
      </c>
      <c r="DC47" s="70">
        <f t="shared" si="96"/>
        <v>1134583.3870547563</v>
      </c>
      <c r="DK47" s="109"/>
      <c r="DL47" s="109">
        <f t="shared" si="1"/>
        <v>11133729.383092575</v>
      </c>
    </row>
    <row r="48" spans="1:116" x14ac:dyDescent="0.3">
      <c r="A48" s="119" t="s">
        <v>298</v>
      </c>
      <c r="B48" s="109">
        <f t="shared" si="2"/>
        <v>0</v>
      </c>
      <c r="C48" s="109">
        <f t="shared" si="3"/>
        <v>230867.55599583581</v>
      </c>
      <c r="D48" s="109"/>
      <c r="E48" s="109"/>
      <c r="F48" s="109"/>
      <c r="G48" s="109">
        <f t="shared" si="4"/>
        <v>0</v>
      </c>
      <c r="H48" s="109">
        <f t="shared" si="5"/>
        <v>0</v>
      </c>
      <c r="I48" s="70">
        <f t="shared" si="91"/>
        <v>230867.55599583581</v>
      </c>
      <c r="J48" s="109"/>
      <c r="K48" s="109">
        <f t="shared" si="6"/>
        <v>0</v>
      </c>
      <c r="L48" s="109">
        <f t="shared" si="7"/>
        <v>0</v>
      </c>
      <c r="M48" s="109">
        <f t="shared" si="8"/>
        <v>1497.4425310139598</v>
      </c>
      <c r="N48" s="109">
        <f t="shared" si="9"/>
        <v>0</v>
      </c>
      <c r="O48" s="109">
        <f t="shared" si="10"/>
        <v>64094.290496410838</v>
      </c>
      <c r="P48" s="109">
        <f t="shared" si="11"/>
        <v>0</v>
      </c>
      <c r="Q48" s="109">
        <f t="shared" si="12"/>
        <v>0</v>
      </c>
      <c r="R48" s="109">
        <f t="shared" si="13"/>
        <v>0</v>
      </c>
      <c r="S48" s="109">
        <f t="shared" si="14"/>
        <v>0</v>
      </c>
      <c r="T48" s="109">
        <f t="shared" si="15"/>
        <v>0</v>
      </c>
      <c r="U48" s="109">
        <f t="shared" si="16"/>
        <v>0</v>
      </c>
      <c r="V48" s="109">
        <f t="shared" si="17"/>
        <v>0</v>
      </c>
      <c r="W48" s="109">
        <f t="shared" si="18"/>
        <v>0</v>
      </c>
      <c r="X48" s="109">
        <f t="shared" si="19"/>
        <v>0</v>
      </c>
      <c r="Y48" s="109">
        <f t="shared" si="20"/>
        <v>0</v>
      </c>
      <c r="Z48" s="109">
        <f t="shared" si="21"/>
        <v>0</v>
      </c>
      <c r="AA48" s="109">
        <f t="shared" si="22"/>
        <v>0</v>
      </c>
      <c r="AB48" s="109">
        <f t="shared" si="23"/>
        <v>0</v>
      </c>
      <c r="AC48" s="109">
        <f t="shared" si="24"/>
        <v>0</v>
      </c>
      <c r="AD48" s="109">
        <f t="shared" si="25"/>
        <v>118587.25929519332</v>
      </c>
      <c r="AE48" s="109">
        <f t="shared" si="26"/>
        <v>0</v>
      </c>
      <c r="AF48" s="109">
        <f t="shared" si="27"/>
        <v>0</v>
      </c>
      <c r="AG48" s="109">
        <f t="shared" si="28"/>
        <v>0</v>
      </c>
      <c r="AH48" s="109">
        <f t="shared" si="29"/>
        <v>0</v>
      </c>
      <c r="AI48" s="109">
        <f t="shared" si="30"/>
        <v>0</v>
      </c>
      <c r="AJ48" s="109">
        <f t="shared" si="31"/>
        <v>0</v>
      </c>
      <c r="AK48" s="109">
        <f t="shared" si="32"/>
        <v>0</v>
      </c>
      <c r="AL48" s="109">
        <f t="shared" si="33"/>
        <v>0</v>
      </c>
      <c r="AM48" s="109">
        <f t="shared" si="34"/>
        <v>0</v>
      </c>
      <c r="AN48" s="70">
        <f t="shared" si="92"/>
        <v>184178.99232261811</v>
      </c>
      <c r="AO48" s="109"/>
      <c r="AP48" s="109">
        <f t="shared" si="35"/>
        <v>0</v>
      </c>
      <c r="AQ48" s="109">
        <f t="shared" si="36"/>
        <v>3116629</v>
      </c>
      <c r="AR48" s="109">
        <f t="shared" si="37"/>
        <v>0</v>
      </c>
      <c r="AS48" s="109">
        <f t="shared" si="38"/>
        <v>0</v>
      </c>
      <c r="AT48" s="109">
        <f t="shared" si="39"/>
        <v>30361.876373106334</v>
      </c>
      <c r="AU48" s="109">
        <f t="shared" si="40"/>
        <v>11953.846459893175</v>
      </c>
      <c r="AV48" s="109">
        <f t="shared" si="41"/>
        <v>0</v>
      </c>
      <c r="AW48" s="109">
        <f t="shared" si="42"/>
        <v>192232</v>
      </c>
      <c r="AX48" s="109">
        <f t="shared" si="43"/>
        <v>5277.4611598546289</v>
      </c>
      <c r="AY48" s="109">
        <f t="shared" si="44"/>
        <v>0</v>
      </c>
      <c r="AZ48" s="109">
        <f t="shared" si="45"/>
        <v>93916</v>
      </c>
      <c r="BA48" s="109">
        <f t="shared" si="46"/>
        <v>0</v>
      </c>
      <c r="BB48" s="109">
        <f t="shared" si="47"/>
        <v>16064</v>
      </c>
      <c r="BC48" s="109">
        <f t="shared" si="48"/>
        <v>0</v>
      </c>
      <c r="BD48" s="109">
        <f t="shared" si="49"/>
        <v>0</v>
      </c>
      <c r="BE48" s="109">
        <f t="shared" si="50"/>
        <v>0</v>
      </c>
      <c r="BF48" s="109">
        <f t="shared" si="51"/>
        <v>0</v>
      </c>
      <c r="BG48" s="109">
        <f t="shared" si="52"/>
        <v>0</v>
      </c>
      <c r="BH48" s="109">
        <f t="shared" si="53"/>
        <v>0</v>
      </c>
      <c r="BI48" s="109">
        <f t="shared" si="54"/>
        <v>174163</v>
      </c>
      <c r="BJ48" s="109">
        <f t="shared" si="55"/>
        <v>1479.6024709966628</v>
      </c>
      <c r="BK48" s="109">
        <f t="shared" si="56"/>
        <v>0</v>
      </c>
      <c r="BL48" s="109">
        <f t="shared" si="57"/>
        <v>147954</v>
      </c>
      <c r="BM48" s="109">
        <f t="shared" si="58"/>
        <v>44102.165505195844</v>
      </c>
      <c r="BN48" s="109">
        <f t="shared" si="59"/>
        <v>0</v>
      </c>
      <c r="BO48" s="109">
        <f t="shared" si="60"/>
        <v>1211</v>
      </c>
      <c r="BP48" s="109">
        <f t="shared" si="61"/>
        <v>0</v>
      </c>
      <c r="BQ48" s="109">
        <f t="shared" si="62"/>
        <v>0</v>
      </c>
      <c r="BR48" s="109">
        <f t="shared" si="63"/>
        <v>65459.000000000007</v>
      </c>
      <c r="BS48" s="109">
        <f t="shared" si="64"/>
        <v>0</v>
      </c>
      <c r="BT48" s="70">
        <f t="shared" si="93"/>
        <v>3900802.9519690466</v>
      </c>
      <c r="BU48" s="109"/>
      <c r="BV48" s="109"/>
      <c r="BW48" s="109">
        <f t="shared" si="65"/>
        <v>0</v>
      </c>
      <c r="BX48" s="109">
        <f t="shared" si="66"/>
        <v>0</v>
      </c>
      <c r="BY48" s="109">
        <f t="shared" si="67"/>
        <v>1655308.2583860187</v>
      </c>
      <c r="BZ48" s="109">
        <f t="shared" si="68"/>
        <v>0</v>
      </c>
      <c r="CA48" s="109">
        <f t="shared" si="69"/>
        <v>0</v>
      </c>
      <c r="CB48" s="109">
        <f t="shared" si="70"/>
        <v>6762</v>
      </c>
      <c r="CC48" s="109">
        <f t="shared" si="71"/>
        <v>35230.84681119294</v>
      </c>
      <c r="CD48" s="109">
        <f t="shared" si="72"/>
        <v>0</v>
      </c>
      <c r="CE48" s="109">
        <f t="shared" si="73"/>
        <v>1098.94452616382</v>
      </c>
      <c r="CF48" s="109">
        <f t="shared" si="74"/>
        <v>0</v>
      </c>
      <c r="CG48" s="109">
        <f t="shared" si="75"/>
        <v>20403</v>
      </c>
      <c r="CH48" s="70">
        <f t="shared" si="94"/>
        <v>1718803.0497233756</v>
      </c>
      <c r="CI48" s="109"/>
      <c r="CJ48" s="109"/>
      <c r="CK48" s="109">
        <f t="shared" si="76"/>
        <v>0</v>
      </c>
      <c r="CL48" s="109">
        <f t="shared" si="77"/>
        <v>727563.55636900058</v>
      </c>
      <c r="CM48" s="109">
        <f t="shared" si="78"/>
        <v>108.18091943377306</v>
      </c>
      <c r="CN48" s="109">
        <f t="shared" si="79"/>
        <v>0</v>
      </c>
      <c r="CO48" s="109">
        <f t="shared" si="80"/>
        <v>0</v>
      </c>
      <c r="CP48" s="109">
        <f t="shared" si="81"/>
        <v>0</v>
      </c>
      <c r="CQ48" s="109">
        <f t="shared" si="82"/>
        <v>0</v>
      </c>
      <c r="CR48" s="70">
        <f t="shared" si="95"/>
        <v>727671.73728843441</v>
      </c>
      <c r="CS48" s="109"/>
      <c r="CT48" s="109"/>
      <c r="CU48" s="109">
        <f t="shared" si="83"/>
        <v>0</v>
      </c>
      <c r="CV48" s="109">
        <f t="shared" si="84"/>
        <v>0</v>
      </c>
      <c r="CW48" s="109">
        <f t="shared" si="85"/>
        <v>7276</v>
      </c>
      <c r="CX48" s="109">
        <f t="shared" si="86"/>
        <v>22053</v>
      </c>
      <c r="CY48" s="109">
        <f t="shared" si="87"/>
        <v>0</v>
      </c>
      <c r="CZ48" s="109">
        <f t="shared" si="88"/>
        <v>0</v>
      </c>
      <c r="DA48" s="109">
        <f t="shared" si="89"/>
        <v>0</v>
      </c>
      <c r="DB48" s="109">
        <f t="shared" si="90"/>
        <v>0</v>
      </c>
      <c r="DC48" s="70">
        <f t="shared" si="96"/>
        <v>29329</v>
      </c>
      <c r="DK48" s="109"/>
      <c r="DL48" s="109">
        <f t="shared" si="1"/>
        <v>12753213.477961712</v>
      </c>
    </row>
    <row r="49" spans="1:116" x14ac:dyDescent="0.3">
      <c r="A49" s="119" t="s">
        <v>65</v>
      </c>
      <c r="B49" s="109">
        <f t="shared" si="2"/>
        <v>0</v>
      </c>
      <c r="C49" s="109">
        <f t="shared" si="3"/>
        <v>21386.846388251994</v>
      </c>
      <c r="D49" s="109"/>
      <c r="E49" s="109"/>
      <c r="F49" s="109"/>
      <c r="G49" s="109">
        <f t="shared" si="4"/>
        <v>0</v>
      </c>
      <c r="H49" s="109">
        <f t="shared" si="5"/>
        <v>0</v>
      </c>
      <c r="I49" s="70">
        <f t="shared" si="91"/>
        <v>21386.846388251994</v>
      </c>
      <c r="J49" s="109"/>
      <c r="K49" s="109">
        <f t="shared" si="6"/>
        <v>0</v>
      </c>
      <c r="L49" s="109">
        <f t="shared" si="7"/>
        <v>0</v>
      </c>
      <c r="M49" s="109">
        <f t="shared" si="8"/>
        <v>0</v>
      </c>
      <c r="N49" s="109">
        <f t="shared" si="9"/>
        <v>0</v>
      </c>
      <c r="O49" s="109">
        <f t="shared" si="10"/>
        <v>0</v>
      </c>
      <c r="P49" s="109">
        <f t="shared" si="11"/>
        <v>0</v>
      </c>
      <c r="Q49" s="109">
        <f t="shared" si="12"/>
        <v>0</v>
      </c>
      <c r="R49" s="109">
        <f t="shared" si="13"/>
        <v>0</v>
      </c>
      <c r="S49" s="109">
        <f t="shared" si="14"/>
        <v>0</v>
      </c>
      <c r="T49" s="109">
        <f t="shared" si="15"/>
        <v>0</v>
      </c>
      <c r="U49" s="109">
        <f t="shared" si="16"/>
        <v>0</v>
      </c>
      <c r="V49" s="109">
        <f t="shared" si="17"/>
        <v>0</v>
      </c>
      <c r="W49" s="109">
        <f t="shared" si="18"/>
        <v>0</v>
      </c>
      <c r="X49" s="109">
        <f t="shared" si="19"/>
        <v>0</v>
      </c>
      <c r="Y49" s="109">
        <f t="shared" si="20"/>
        <v>0</v>
      </c>
      <c r="Z49" s="109">
        <f t="shared" si="21"/>
        <v>0</v>
      </c>
      <c r="AA49" s="109">
        <f t="shared" si="22"/>
        <v>0</v>
      </c>
      <c r="AB49" s="109">
        <f t="shared" si="23"/>
        <v>0</v>
      </c>
      <c r="AC49" s="109">
        <f t="shared" si="24"/>
        <v>0</v>
      </c>
      <c r="AD49" s="109">
        <f t="shared" si="25"/>
        <v>0</v>
      </c>
      <c r="AE49" s="109">
        <f t="shared" si="26"/>
        <v>0</v>
      </c>
      <c r="AF49" s="109">
        <f t="shared" si="27"/>
        <v>0</v>
      </c>
      <c r="AG49" s="109">
        <f t="shared" si="28"/>
        <v>0</v>
      </c>
      <c r="AH49" s="109">
        <f t="shared" si="29"/>
        <v>0</v>
      </c>
      <c r="AI49" s="109">
        <f t="shared" si="30"/>
        <v>0</v>
      </c>
      <c r="AJ49" s="109">
        <f t="shared" si="31"/>
        <v>18126</v>
      </c>
      <c r="AK49" s="109">
        <f t="shared" si="32"/>
        <v>0</v>
      </c>
      <c r="AL49" s="109">
        <f t="shared" si="33"/>
        <v>0</v>
      </c>
      <c r="AM49" s="109">
        <f t="shared" si="34"/>
        <v>0</v>
      </c>
      <c r="AN49" s="70">
        <f t="shared" si="92"/>
        <v>18126</v>
      </c>
      <c r="AO49" s="109"/>
      <c r="AP49" s="109">
        <f t="shared" si="35"/>
        <v>0</v>
      </c>
      <c r="AQ49" s="109">
        <f t="shared" si="36"/>
        <v>530531</v>
      </c>
      <c r="AR49" s="109">
        <f t="shared" si="37"/>
        <v>0</v>
      </c>
      <c r="AS49" s="109">
        <f t="shared" si="38"/>
        <v>0</v>
      </c>
      <c r="AT49" s="109">
        <f t="shared" si="39"/>
        <v>0</v>
      </c>
      <c r="AU49" s="109">
        <f t="shared" si="40"/>
        <v>0</v>
      </c>
      <c r="AV49" s="109">
        <f t="shared" si="41"/>
        <v>0</v>
      </c>
      <c r="AW49" s="109">
        <f t="shared" si="42"/>
        <v>0</v>
      </c>
      <c r="AX49" s="109">
        <f t="shared" si="43"/>
        <v>0</v>
      </c>
      <c r="AY49" s="109">
        <f t="shared" si="44"/>
        <v>0</v>
      </c>
      <c r="AZ49" s="109">
        <f t="shared" si="45"/>
        <v>0</v>
      </c>
      <c r="BA49" s="109">
        <f t="shared" si="46"/>
        <v>0</v>
      </c>
      <c r="BB49" s="109">
        <f t="shared" si="47"/>
        <v>16064</v>
      </c>
      <c r="BC49" s="109">
        <f t="shared" si="48"/>
        <v>0</v>
      </c>
      <c r="BD49" s="109">
        <f t="shared" si="49"/>
        <v>0</v>
      </c>
      <c r="BE49" s="109">
        <f t="shared" si="50"/>
        <v>0</v>
      </c>
      <c r="BF49" s="109">
        <f t="shared" si="51"/>
        <v>0</v>
      </c>
      <c r="BG49" s="109">
        <f t="shared" si="52"/>
        <v>0</v>
      </c>
      <c r="BH49" s="109">
        <f t="shared" si="53"/>
        <v>0</v>
      </c>
      <c r="BI49" s="109">
        <f t="shared" si="54"/>
        <v>785</v>
      </c>
      <c r="BJ49" s="109">
        <f t="shared" si="55"/>
        <v>0</v>
      </c>
      <c r="BK49" s="109">
        <f t="shared" si="56"/>
        <v>0</v>
      </c>
      <c r="BL49" s="109">
        <f t="shared" si="57"/>
        <v>0</v>
      </c>
      <c r="BM49" s="109">
        <f t="shared" si="58"/>
        <v>0</v>
      </c>
      <c r="BN49" s="109">
        <f t="shared" si="59"/>
        <v>0</v>
      </c>
      <c r="BO49" s="109">
        <f t="shared" si="60"/>
        <v>0</v>
      </c>
      <c r="BP49" s="109">
        <f t="shared" si="61"/>
        <v>0</v>
      </c>
      <c r="BQ49" s="109">
        <f t="shared" si="62"/>
        <v>105507.42751804144</v>
      </c>
      <c r="BR49" s="109">
        <f t="shared" si="63"/>
        <v>0</v>
      </c>
      <c r="BS49" s="109">
        <f t="shared" si="64"/>
        <v>0</v>
      </c>
      <c r="BT49" s="70">
        <f t="shared" si="93"/>
        <v>652887.42751804146</v>
      </c>
      <c r="BU49" s="109"/>
      <c r="BV49" s="109"/>
      <c r="BW49" s="109">
        <f t="shared" si="65"/>
        <v>0</v>
      </c>
      <c r="BX49" s="109">
        <f t="shared" si="66"/>
        <v>0</v>
      </c>
      <c r="BY49" s="109">
        <f t="shared" si="67"/>
        <v>0</v>
      </c>
      <c r="BZ49" s="109">
        <f t="shared" si="68"/>
        <v>0</v>
      </c>
      <c r="CA49" s="109">
        <f t="shared" si="69"/>
        <v>0</v>
      </c>
      <c r="CB49" s="109">
        <f t="shared" si="70"/>
        <v>0</v>
      </c>
      <c r="CC49" s="109">
        <f t="shared" si="71"/>
        <v>18745.041085197096</v>
      </c>
      <c r="CD49" s="109">
        <f t="shared" si="72"/>
        <v>0</v>
      </c>
      <c r="CE49" s="109">
        <f t="shared" si="73"/>
        <v>0</v>
      </c>
      <c r="CF49" s="109">
        <f t="shared" si="74"/>
        <v>0</v>
      </c>
      <c r="CG49" s="109">
        <f t="shared" si="75"/>
        <v>0</v>
      </c>
      <c r="CH49" s="70">
        <f t="shared" si="94"/>
        <v>18745.041085197096</v>
      </c>
      <c r="CI49" s="109"/>
      <c r="CJ49" s="109"/>
      <c r="CK49" s="109">
        <f t="shared" si="76"/>
        <v>0</v>
      </c>
      <c r="CL49" s="109">
        <f t="shared" si="77"/>
        <v>331814.87061593105</v>
      </c>
      <c r="CM49" s="109">
        <f t="shared" si="78"/>
        <v>0</v>
      </c>
      <c r="CN49" s="109">
        <f t="shared" si="79"/>
        <v>0</v>
      </c>
      <c r="CO49" s="109">
        <f t="shared" si="80"/>
        <v>908427.76433292963</v>
      </c>
      <c r="CP49" s="109">
        <f t="shared" si="81"/>
        <v>26.3515224188701</v>
      </c>
      <c r="CQ49" s="109">
        <f t="shared" si="82"/>
        <v>0</v>
      </c>
      <c r="CR49" s="70">
        <f t="shared" si="95"/>
        <v>1240268.9864712795</v>
      </c>
      <c r="CS49" s="109"/>
      <c r="CT49" s="109"/>
      <c r="CU49" s="109">
        <f t="shared" si="83"/>
        <v>0</v>
      </c>
      <c r="CV49" s="109">
        <f t="shared" si="84"/>
        <v>0</v>
      </c>
      <c r="CW49" s="109">
        <f t="shared" si="85"/>
        <v>0</v>
      </c>
      <c r="CX49" s="109">
        <f t="shared" si="86"/>
        <v>0</v>
      </c>
      <c r="CY49" s="109">
        <f t="shared" si="87"/>
        <v>0</v>
      </c>
      <c r="CZ49" s="109">
        <f t="shared" si="88"/>
        <v>0</v>
      </c>
      <c r="DA49" s="109">
        <f t="shared" si="89"/>
        <v>0</v>
      </c>
      <c r="DB49" s="109">
        <f t="shared" si="90"/>
        <v>0</v>
      </c>
      <c r="DC49" s="70">
        <f t="shared" si="96"/>
        <v>0</v>
      </c>
      <c r="DK49" s="109"/>
      <c r="DL49" s="109">
        <f t="shared" si="1"/>
        <v>3823802.910149036</v>
      </c>
    </row>
    <row r="50" spans="1:116" x14ac:dyDescent="0.3">
      <c r="A50" s="123" t="s">
        <v>301</v>
      </c>
      <c r="B50" s="124">
        <f t="shared" ref="B50:H50" si="97">SUM(B41:B49)</f>
        <v>1425112</v>
      </c>
      <c r="C50" s="124">
        <f t="shared" si="97"/>
        <v>2001791.4446957335</v>
      </c>
      <c r="D50" s="124">
        <f t="shared" si="97"/>
        <v>0</v>
      </c>
      <c r="E50" s="124">
        <f t="shared" si="97"/>
        <v>0</v>
      </c>
      <c r="F50" s="124">
        <f t="shared" si="97"/>
        <v>0</v>
      </c>
      <c r="G50" s="124">
        <f t="shared" si="97"/>
        <v>228068</v>
      </c>
      <c r="H50" s="124">
        <f t="shared" si="97"/>
        <v>452451.17313171324</v>
      </c>
      <c r="I50" s="125">
        <f>SUM(B50:H50)</f>
        <v>4107422.6178274467</v>
      </c>
      <c r="J50" s="124"/>
      <c r="K50" s="124">
        <f t="shared" ref="K50:AM50" si="98">SUM(K41:K49)</f>
        <v>4803192</v>
      </c>
      <c r="L50" s="124">
        <f t="shared" si="98"/>
        <v>2619147</v>
      </c>
      <c r="M50" s="124">
        <f t="shared" si="98"/>
        <v>1168246</v>
      </c>
      <c r="N50" s="124">
        <f t="shared" si="98"/>
        <v>1847078</v>
      </c>
      <c r="O50" s="124">
        <f t="shared" si="98"/>
        <v>1641373</v>
      </c>
      <c r="P50" s="124">
        <f t="shared" si="98"/>
        <v>2633471.9999999995</v>
      </c>
      <c r="Q50" s="124">
        <f t="shared" si="98"/>
        <v>1462434</v>
      </c>
      <c r="R50" s="124">
        <f t="shared" si="98"/>
        <v>714398</v>
      </c>
      <c r="S50" s="124">
        <f t="shared" si="98"/>
        <v>544490</v>
      </c>
      <c r="T50" s="124">
        <f t="shared" si="98"/>
        <v>515264</v>
      </c>
      <c r="U50" s="124">
        <f t="shared" si="98"/>
        <v>308573</v>
      </c>
      <c r="V50" s="124">
        <f t="shared" si="98"/>
        <v>149048.00000000003</v>
      </c>
      <c r="W50" s="124">
        <f t="shared" si="98"/>
        <v>4566309</v>
      </c>
      <c r="X50" s="124">
        <f t="shared" si="98"/>
        <v>3505364.0000000005</v>
      </c>
      <c r="Y50" s="124">
        <f t="shared" si="98"/>
        <v>1715626</v>
      </c>
      <c r="Z50" s="124">
        <f t="shared" si="98"/>
        <v>694696</v>
      </c>
      <c r="AA50" s="124">
        <f t="shared" si="98"/>
        <v>370119.00000000006</v>
      </c>
      <c r="AB50" s="124">
        <f t="shared" si="98"/>
        <v>3251361.9999999995</v>
      </c>
      <c r="AC50" s="124">
        <f t="shared" si="98"/>
        <v>1089658.7412928853</v>
      </c>
      <c r="AD50" s="124">
        <f t="shared" si="98"/>
        <v>1132125</v>
      </c>
      <c r="AE50" s="124">
        <f t="shared" si="98"/>
        <v>1177267</v>
      </c>
      <c r="AF50" s="124">
        <f t="shared" si="98"/>
        <v>4973283</v>
      </c>
      <c r="AG50" s="124">
        <f t="shared" si="98"/>
        <v>74679.183341689626</v>
      </c>
      <c r="AH50" s="124">
        <f t="shared" si="98"/>
        <v>1261574</v>
      </c>
      <c r="AI50" s="124">
        <f t="shared" si="98"/>
        <v>587069</v>
      </c>
      <c r="AJ50" s="124">
        <f t="shared" si="98"/>
        <v>603488</v>
      </c>
      <c r="AK50" s="124">
        <f t="shared" si="98"/>
        <v>519402.00000000006</v>
      </c>
      <c r="AL50" s="124">
        <f t="shared" si="98"/>
        <v>1784695</v>
      </c>
      <c r="AM50" s="124">
        <f t="shared" si="98"/>
        <v>0</v>
      </c>
      <c r="AN50" s="125">
        <f>SUM(K50:AM50)</f>
        <v>45713431.924634576</v>
      </c>
      <c r="AO50" s="124"/>
      <c r="AP50" s="124">
        <f t="shared" ref="AP50:BS50" si="99">SUM(AP41:AP49)</f>
        <v>2255912.9999999995</v>
      </c>
      <c r="AQ50" s="124">
        <f t="shared" si="99"/>
        <v>24712581</v>
      </c>
      <c r="AR50" s="124">
        <f t="shared" si="99"/>
        <v>7176262.9999999991</v>
      </c>
      <c r="AS50" s="124">
        <f t="shared" si="99"/>
        <v>4790134</v>
      </c>
      <c r="AT50" s="124">
        <f t="shared" si="99"/>
        <v>1012049</v>
      </c>
      <c r="AU50" s="124">
        <f t="shared" si="99"/>
        <v>632186.00000000012</v>
      </c>
      <c r="AV50" s="124">
        <f t="shared" si="99"/>
        <v>454680.00000000006</v>
      </c>
      <c r="AW50" s="124">
        <f t="shared" si="99"/>
        <v>1610256</v>
      </c>
      <c r="AX50" s="124">
        <f t="shared" si="99"/>
        <v>3452279</v>
      </c>
      <c r="AY50" s="124">
        <f t="shared" si="99"/>
        <v>849509</v>
      </c>
      <c r="AZ50" s="124">
        <f t="shared" si="99"/>
        <v>5319630</v>
      </c>
      <c r="BA50" s="124">
        <f t="shared" si="99"/>
        <v>1410179</v>
      </c>
      <c r="BB50" s="124">
        <f t="shared" si="99"/>
        <v>164502</v>
      </c>
      <c r="BC50" s="124">
        <f t="shared" si="99"/>
        <v>636360</v>
      </c>
      <c r="BD50" s="124">
        <f t="shared" si="99"/>
        <v>95706</v>
      </c>
      <c r="BE50" s="124">
        <f t="shared" si="99"/>
        <v>311864.00000000006</v>
      </c>
      <c r="BF50" s="124">
        <f t="shared" si="99"/>
        <v>249.10688009178978</v>
      </c>
      <c r="BG50" s="124">
        <f t="shared" si="99"/>
        <v>82962</v>
      </c>
      <c r="BH50" s="124">
        <f t="shared" si="99"/>
        <v>43000</v>
      </c>
      <c r="BI50" s="124">
        <f t="shared" si="99"/>
        <v>5713593</v>
      </c>
      <c r="BJ50" s="124">
        <f t="shared" si="99"/>
        <v>3865795.0121493726</v>
      </c>
      <c r="BK50" s="124">
        <f t="shared" si="99"/>
        <v>208422</v>
      </c>
      <c r="BL50" s="124">
        <f t="shared" si="99"/>
        <v>966632</v>
      </c>
      <c r="BM50" s="124">
        <f t="shared" si="99"/>
        <v>1100524.9999999998</v>
      </c>
      <c r="BN50" s="124">
        <f t="shared" si="99"/>
        <v>144489.96234682354</v>
      </c>
      <c r="BO50" s="124">
        <f t="shared" si="99"/>
        <v>660474</v>
      </c>
      <c r="BP50" s="124">
        <f t="shared" si="99"/>
        <v>0.4176245282858137</v>
      </c>
      <c r="BQ50" s="124">
        <f t="shared" si="99"/>
        <v>1046176.9999999999</v>
      </c>
      <c r="BR50" s="124">
        <f t="shared" si="99"/>
        <v>1155905</v>
      </c>
      <c r="BS50" s="124">
        <f t="shared" si="99"/>
        <v>1533733</v>
      </c>
      <c r="BT50" s="125">
        <f>SUM(AP50:BS50)</f>
        <v>71406048.499000818</v>
      </c>
      <c r="BU50" s="124"/>
      <c r="BV50" s="124"/>
      <c r="BW50" s="124">
        <f t="shared" ref="BW50:CG50" si="100">SUM(BW41:BW49)</f>
        <v>0</v>
      </c>
      <c r="BX50" s="124">
        <f t="shared" si="100"/>
        <v>4160045</v>
      </c>
      <c r="BY50" s="124">
        <f t="shared" si="100"/>
        <v>4174940</v>
      </c>
      <c r="BZ50" s="124">
        <f t="shared" si="100"/>
        <v>294420.3716007914</v>
      </c>
      <c r="CA50" s="124">
        <f t="shared" si="100"/>
        <v>4474.3530576644025</v>
      </c>
      <c r="CB50" s="124">
        <f t="shared" si="100"/>
        <v>1086035</v>
      </c>
      <c r="CC50" s="124">
        <f t="shared" si="100"/>
        <v>828725</v>
      </c>
      <c r="CD50" s="124">
        <f t="shared" si="100"/>
        <v>414063.00000000006</v>
      </c>
      <c r="CE50" s="124">
        <f t="shared" si="100"/>
        <v>341170</v>
      </c>
      <c r="CF50" s="124">
        <f t="shared" si="100"/>
        <v>748403.99999999988</v>
      </c>
      <c r="CG50" s="124">
        <f t="shared" si="100"/>
        <v>92760</v>
      </c>
      <c r="CH50" s="125">
        <f>SUM(BW50:CG50)</f>
        <v>12145036.724658456</v>
      </c>
      <c r="CI50" s="124"/>
      <c r="CJ50" s="124"/>
      <c r="CK50" s="124">
        <f t="shared" ref="CK50:CQ50" si="101">SUM(CK41:CK49)</f>
        <v>2039641</v>
      </c>
      <c r="CL50" s="124">
        <f t="shared" si="101"/>
        <v>7196567</v>
      </c>
      <c r="CM50" s="124">
        <f t="shared" si="101"/>
        <v>1638136.4776909784</v>
      </c>
      <c r="CN50" s="124">
        <f t="shared" si="101"/>
        <v>140507.00000000003</v>
      </c>
      <c r="CO50" s="124">
        <f t="shared" si="101"/>
        <v>1552417.5</v>
      </c>
      <c r="CP50" s="124">
        <f t="shared" si="101"/>
        <v>408492</v>
      </c>
      <c r="CQ50" s="124">
        <f t="shared" si="101"/>
        <v>95856</v>
      </c>
      <c r="CR50" s="125">
        <f>SUM(CK50:CQ50)</f>
        <v>13071616.977690978</v>
      </c>
      <c r="CS50" s="124"/>
      <c r="CT50" s="124"/>
      <c r="CU50" s="124">
        <f t="shared" ref="CU50:DB50" si="102">SUM(CU41:CU49)</f>
        <v>9390957.9999999981</v>
      </c>
      <c r="CV50" s="124">
        <f t="shared" si="102"/>
        <v>2477402</v>
      </c>
      <c r="CW50" s="124">
        <f t="shared" si="102"/>
        <v>3934362</v>
      </c>
      <c r="CX50" s="124">
        <f t="shared" si="102"/>
        <v>1120155</v>
      </c>
      <c r="CY50" s="124">
        <f t="shared" si="102"/>
        <v>451202.00000000006</v>
      </c>
      <c r="CZ50" s="124">
        <f t="shared" si="102"/>
        <v>1158721</v>
      </c>
      <c r="DA50" s="124">
        <f t="shared" si="102"/>
        <v>274750</v>
      </c>
      <c r="DB50" s="124">
        <f t="shared" si="102"/>
        <v>730785.00000000012</v>
      </c>
      <c r="DC50" s="126">
        <f>SUM(CU50:DB50)</f>
        <v>19538335</v>
      </c>
      <c r="DK50" s="109"/>
      <c r="DL50" s="124">
        <f t="shared" si="1"/>
        <v>230066161.40270045</v>
      </c>
    </row>
    <row r="51" spans="1:116" s="112" customFormat="1" x14ac:dyDescent="0.3">
      <c r="A51" s="127" t="s">
        <v>351</v>
      </c>
      <c r="B51" s="128">
        <f t="shared" ref="B51:H51" si="103">B10</f>
        <v>2821512</v>
      </c>
      <c r="C51" s="128">
        <f t="shared" si="103"/>
        <v>1981221</v>
      </c>
      <c r="D51" s="128">
        <f t="shared" si="103"/>
        <v>446190</v>
      </c>
      <c r="E51" s="128">
        <f t="shared" si="103"/>
        <v>141978</v>
      </c>
      <c r="F51" s="128">
        <f t="shared" si="103"/>
        <v>302011</v>
      </c>
      <c r="G51" s="128">
        <f t="shared" si="103"/>
        <v>228068</v>
      </c>
      <c r="H51" s="128">
        <f t="shared" si="103"/>
        <v>19462</v>
      </c>
      <c r="I51" s="87"/>
      <c r="J51" s="128"/>
      <c r="K51" s="128">
        <f t="shared" ref="K51:AM51" si="104">K10</f>
        <v>4803192</v>
      </c>
      <c r="L51" s="128">
        <f t="shared" si="104"/>
        <v>2619147</v>
      </c>
      <c r="M51" s="128">
        <f t="shared" si="104"/>
        <v>1168246</v>
      </c>
      <c r="N51" s="128">
        <f t="shared" si="104"/>
        <v>1847078</v>
      </c>
      <c r="O51" s="128">
        <f t="shared" si="104"/>
        <v>1641373</v>
      </c>
      <c r="P51" s="128">
        <f t="shared" si="104"/>
        <v>2633472</v>
      </c>
      <c r="Q51" s="128">
        <f t="shared" si="104"/>
        <v>1462434</v>
      </c>
      <c r="R51" s="128">
        <f t="shared" si="104"/>
        <v>714398</v>
      </c>
      <c r="S51" s="128">
        <f t="shared" si="104"/>
        <v>544490</v>
      </c>
      <c r="T51" s="128">
        <f t="shared" si="104"/>
        <v>515264</v>
      </c>
      <c r="U51" s="128">
        <f t="shared" si="104"/>
        <v>308573</v>
      </c>
      <c r="V51" s="128">
        <f t="shared" si="104"/>
        <v>149048</v>
      </c>
      <c r="W51" s="128">
        <f t="shared" si="104"/>
        <v>6518879</v>
      </c>
      <c r="X51" s="128">
        <f t="shared" si="104"/>
        <v>3505364</v>
      </c>
      <c r="Y51" s="128">
        <f t="shared" si="104"/>
        <v>1715626</v>
      </c>
      <c r="Z51" s="128">
        <f t="shared" si="104"/>
        <v>694696</v>
      </c>
      <c r="AA51" s="128">
        <f t="shared" si="104"/>
        <v>370119</v>
      </c>
      <c r="AB51" s="128">
        <f t="shared" si="104"/>
        <v>3251362</v>
      </c>
      <c r="AC51" s="128">
        <f t="shared" si="104"/>
        <v>2309753</v>
      </c>
      <c r="AD51" s="128">
        <f t="shared" si="104"/>
        <v>1132125</v>
      </c>
      <c r="AE51" s="128">
        <f t="shared" si="104"/>
        <v>1177267</v>
      </c>
      <c r="AF51" s="128">
        <f t="shared" si="104"/>
        <v>10035329</v>
      </c>
      <c r="AG51" s="128">
        <f t="shared" si="104"/>
        <v>591852</v>
      </c>
      <c r="AH51" s="128">
        <f t="shared" si="104"/>
        <v>1683819</v>
      </c>
      <c r="AI51" s="128">
        <f t="shared" si="104"/>
        <v>3913798</v>
      </c>
      <c r="AJ51" s="128">
        <f t="shared" si="104"/>
        <v>632818</v>
      </c>
      <c r="AK51" s="128">
        <f t="shared" si="104"/>
        <v>519402</v>
      </c>
      <c r="AL51" s="128">
        <f t="shared" si="104"/>
        <v>1784695</v>
      </c>
      <c r="AM51" s="128">
        <f t="shared" si="104"/>
        <v>679966</v>
      </c>
      <c r="AN51" s="87"/>
      <c r="AO51" s="128"/>
      <c r="AP51" s="128">
        <f t="shared" ref="AP51:BS51" si="105">AP10</f>
        <v>2255913</v>
      </c>
      <c r="AQ51" s="128">
        <f t="shared" si="105"/>
        <v>89354658</v>
      </c>
      <c r="AR51" s="128">
        <f t="shared" si="105"/>
        <v>7176263</v>
      </c>
      <c r="AS51" s="128">
        <f t="shared" si="105"/>
        <v>4790134</v>
      </c>
      <c r="AT51" s="128">
        <f t="shared" si="105"/>
        <v>1012049</v>
      </c>
      <c r="AU51" s="128">
        <f t="shared" si="105"/>
        <v>632186</v>
      </c>
      <c r="AV51" s="128">
        <f t="shared" si="105"/>
        <v>454680</v>
      </c>
      <c r="AW51" s="128">
        <f t="shared" si="105"/>
        <v>2184974</v>
      </c>
      <c r="AX51" s="128">
        <f t="shared" si="105"/>
        <v>3452279</v>
      </c>
      <c r="AY51" s="128">
        <f t="shared" si="105"/>
        <v>1035882</v>
      </c>
      <c r="AZ51" s="128">
        <f t="shared" si="105"/>
        <v>5857951</v>
      </c>
      <c r="BA51" s="128">
        <f t="shared" si="105"/>
        <v>1410179</v>
      </c>
      <c r="BB51" s="128">
        <f t="shared" si="105"/>
        <v>150404.03076923077</v>
      </c>
      <c r="BC51" s="128">
        <f t="shared" si="105"/>
        <v>747585</v>
      </c>
      <c r="BD51" s="128">
        <f t="shared" si="105"/>
        <v>95706</v>
      </c>
      <c r="BE51" s="128">
        <f t="shared" si="105"/>
        <v>311864</v>
      </c>
      <c r="BF51" s="128">
        <f t="shared" si="105"/>
        <v>227620</v>
      </c>
      <c r="BG51" s="128">
        <f t="shared" si="105"/>
        <v>82962</v>
      </c>
      <c r="BH51" s="128">
        <f t="shared" si="105"/>
        <v>43000</v>
      </c>
      <c r="BI51" s="128">
        <f t="shared" si="105"/>
        <v>5735266</v>
      </c>
      <c r="BJ51" s="128">
        <f t="shared" si="105"/>
        <v>5063398</v>
      </c>
      <c r="BK51" s="128">
        <f t="shared" si="105"/>
        <v>213422</v>
      </c>
      <c r="BL51" s="128">
        <f t="shared" si="105"/>
        <v>986358</v>
      </c>
      <c r="BM51" s="128">
        <f t="shared" si="105"/>
        <v>1100525</v>
      </c>
      <c r="BN51" s="128">
        <f t="shared" si="105"/>
        <v>91707</v>
      </c>
      <c r="BO51" s="128">
        <f t="shared" si="105"/>
        <v>660474</v>
      </c>
      <c r="BP51" s="128">
        <f t="shared" si="105"/>
        <v>37031</v>
      </c>
      <c r="BQ51" s="128">
        <f t="shared" si="105"/>
        <v>1046177</v>
      </c>
      <c r="BR51" s="128">
        <f t="shared" si="105"/>
        <v>1384751</v>
      </c>
      <c r="BS51" s="128">
        <f t="shared" si="105"/>
        <v>1533733</v>
      </c>
      <c r="BT51" s="87"/>
      <c r="BU51" s="128"/>
      <c r="BV51" s="128"/>
      <c r="BW51" s="128">
        <f t="shared" ref="BW51:CG51" si="106">BW10</f>
        <v>1096386</v>
      </c>
      <c r="BX51" s="128">
        <f t="shared" si="106"/>
        <v>8021159</v>
      </c>
      <c r="BY51" s="128">
        <f t="shared" si="106"/>
        <v>4174940</v>
      </c>
      <c r="BZ51" s="128">
        <f t="shared" si="106"/>
        <v>356049</v>
      </c>
      <c r="CA51" s="128">
        <f t="shared" si="106"/>
        <v>460217</v>
      </c>
      <c r="CB51" s="128">
        <f t="shared" si="106"/>
        <v>1509089</v>
      </c>
      <c r="CC51" s="128">
        <f t="shared" si="106"/>
        <v>828725</v>
      </c>
      <c r="CD51" s="128">
        <f t="shared" si="106"/>
        <v>414063</v>
      </c>
      <c r="CE51" s="128">
        <f t="shared" si="106"/>
        <v>341170</v>
      </c>
      <c r="CF51" s="128">
        <f t="shared" si="106"/>
        <v>748404</v>
      </c>
      <c r="CG51" s="128">
        <f t="shared" si="106"/>
        <v>92760</v>
      </c>
      <c r="CH51" s="87"/>
      <c r="CI51" s="128"/>
      <c r="CJ51" s="128"/>
      <c r="CK51" s="128">
        <f t="shared" ref="CK51:CQ51" si="107">CK10</f>
        <v>1082267</v>
      </c>
      <c r="CL51" s="128">
        <f t="shared" si="107"/>
        <v>7196567</v>
      </c>
      <c r="CM51" s="128">
        <f t="shared" si="107"/>
        <v>1729915</v>
      </c>
      <c r="CN51" s="128">
        <f t="shared" si="107"/>
        <v>140507</v>
      </c>
      <c r="CO51" s="128">
        <f t="shared" si="107"/>
        <v>1552417.5</v>
      </c>
      <c r="CP51" s="128">
        <f t="shared" si="107"/>
        <v>408492</v>
      </c>
      <c r="CQ51" s="128">
        <f t="shared" si="107"/>
        <v>95856</v>
      </c>
      <c r="CR51" s="87"/>
      <c r="CS51" s="128"/>
      <c r="CT51" s="128"/>
      <c r="CU51" s="128">
        <f t="shared" ref="CU51:DB51" si="108">CU10</f>
        <v>9390958</v>
      </c>
      <c r="CV51" s="128">
        <f t="shared" si="108"/>
        <v>2860604</v>
      </c>
      <c r="CW51" s="128">
        <f t="shared" si="108"/>
        <v>4029508</v>
      </c>
      <c r="CX51" s="128">
        <f t="shared" si="108"/>
        <v>1122874</v>
      </c>
      <c r="CY51" s="128">
        <f t="shared" si="108"/>
        <v>451202</v>
      </c>
      <c r="CZ51" s="128">
        <f t="shared" si="108"/>
        <v>1158721</v>
      </c>
      <c r="DA51" s="128">
        <f t="shared" si="108"/>
        <v>274750</v>
      </c>
      <c r="DB51" s="128">
        <f t="shared" si="108"/>
        <v>730785</v>
      </c>
      <c r="DC51" s="87"/>
      <c r="DK51" s="113"/>
      <c r="DL51" s="128"/>
    </row>
    <row r="52" spans="1:116" x14ac:dyDescent="0.3">
      <c r="A52" s="114" t="s">
        <v>352</v>
      </c>
      <c r="B52" s="129">
        <f t="shared" ref="B52:H52" si="109">B51-B50</f>
        <v>1396400</v>
      </c>
      <c r="C52" s="129">
        <f t="shared" si="109"/>
        <v>-20570.444695733488</v>
      </c>
      <c r="D52" s="129">
        <f t="shared" si="109"/>
        <v>446190</v>
      </c>
      <c r="E52" s="129">
        <f t="shared" si="109"/>
        <v>141978</v>
      </c>
      <c r="F52" s="129">
        <f t="shared" si="109"/>
        <v>302011</v>
      </c>
      <c r="G52" s="129">
        <f t="shared" si="109"/>
        <v>0</v>
      </c>
      <c r="H52" s="129">
        <f t="shared" si="109"/>
        <v>-432989.17313171324</v>
      </c>
      <c r="I52" s="126"/>
      <c r="J52" s="129"/>
      <c r="K52" s="129">
        <f t="shared" ref="K52:AM52" si="110">K51-K50</f>
        <v>0</v>
      </c>
      <c r="L52" s="129">
        <f t="shared" si="110"/>
        <v>0</v>
      </c>
      <c r="M52" s="129">
        <f t="shared" si="110"/>
        <v>0</v>
      </c>
      <c r="N52" s="129">
        <f t="shared" si="110"/>
        <v>0</v>
      </c>
      <c r="O52" s="129">
        <f t="shared" si="110"/>
        <v>0</v>
      </c>
      <c r="P52" s="129">
        <f t="shared" si="110"/>
        <v>0</v>
      </c>
      <c r="Q52" s="129">
        <f t="shared" si="110"/>
        <v>0</v>
      </c>
      <c r="R52" s="129">
        <f t="shared" si="110"/>
        <v>0</v>
      </c>
      <c r="S52" s="129">
        <f t="shared" si="110"/>
        <v>0</v>
      </c>
      <c r="T52" s="129">
        <f t="shared" si="110"/>
        <v>0</v>
      </c>
      <c r="U52" s="129">
        <f t="shared" si="110"/>
        <v>0</v>
      </c>
      <c r="V52" s="129">
        <f t="shared" si="110"/>
        <v>0</v>
      </c>
      <c r="W52" s="129">
        <f t="shared" si="110"/>
        <v>1952570</v>
      </c>
      <c r="X52" s="129">
        <f t="shared" si="110"/>
        <v>0</v>
      </c>
      <c r="Y52" s="129">
        <f t="shared" si="110"/>
        <v>0</v>
      </c>
      <c r="Z52" s="129">
        <f t="shared" si="110"/>
        <v>0</v>
      </c>
      <c r="AA52" s="129">
        <f t="shared" si="110"/>
        <v>0</v>
      </c>
      <c r="AB52" s="129">
        <f t="shared" si="110"/>
        <v>0</v>
      </c>
      <c r="AC52" s="129">
        <f t="shared" si="110"/>
        <v>1220094.2587071147</v>
      </c>
      <c r="AD52" s="129">
        <f t="shared" si="110"/>
        <v>0</v>
      </c>
      <c r="AE52" s="129">
        <f t="shared" si="110"/>
        <v>0</v>
      </c>
      <c r="AF52" s="129">
        <f t="shared" si="110"/>
        <v>5062046</v>
      </c>
      <c r="AG52" s="129">
        <f t="shared" si="110"/>
        <v>517172.81665831036</v>
      </c>
      <c r="AH52" s="129">
        <f t="shared" si="110"/>
        <v>422245</v>
      </c>
      <c r="AI52" s="129">
        <f t="shared" si="110"/>
        <v>3326729</v>
      </c>
      <c r="AJ52" s="129">
        <f t="shared" si="110"/>
        <v>29330</v>
      </c>
      <c r="AK52" s="129">
        <f t="shared" si="110"/>
        <v>0</v>
      </c>
      <c r="AL52" s="129">
        <f t="shared" si="110"/>
        <v>0</v>
      </c>
      <c r="AM52" s="129">
        <f t="shared" si="110"/>
        <v>679966</v>
      </c>
      <c r="AN52" s="126"/>
      <c r="AO52" s="129"/>
      <c r="AP52" s="129">
        <f t="shared" ref="AP52:BS52" si="111">AP51-AP50</f>
        <v>0</v>
      </c>
      <c r="AQ52" s="129">
        <f t="shared" si="111"/>
        <v>64642077</v>
      </c>
      <c r="AR52" s="129">
        <f t="shared" si="111"/>
        <v>0</v>
      </c>
      <c r="AS52" s="129">
        <f t="shared" si="111"/>
        <v>0</v>
      </c>
      <c r="AT52" s="129">
        <f t="shared" si="111"/>
        <v>0</v>
      </c>
      <c r="AU52" s="129">
        <f t="shared" si="111"/>
        <v>0</v>
      </c>
      <c r="AV52" s="129">
        <f t="shared" si="111"/>
        <v>0</v>
      </c>
      <c r="AW52" s="129">
        <f t="shared" si="111"/>
        <v>574718</v>
      </c>
      <c r="AX52" s="129">
        <f t="shared" si="111"/>
        <v>0</v>
      </c>
      <c r="AY52" s="129">
        <f t="shared" si="111"/>
        <v>186373</v>
      </c>
      <c r="AZ52" s="129">
        <f t="shared" si="111"/>
        <v>538321</v>
      </c>
      <c r="BA52" s="129">
        <f t="shared" si="111"/>
        <v>0</v>
      </c>
      <c r="BB52" s="129">
        <f t="shared" si="111"/>
        <v>-14097.969230769231</v>
      </c>
      <c r="BC52" s="129">
        <f t="shared" si="111"/>
        <v>111225</v>
      </c>
      <c r="BD52" s="129">
        <f t="shared" si="111"/>
        <v>0</v>
      </c>
      <c r="BE52" s="129">
        <f t="shared" si="111"/>
        <v>0</v>
      </c>
      <c r="BF52" s="129">
        <f t="shared" si="111"/>
        <v>227370.8931199082</v>
      </c>
      <c r="BG52" s="129">
        <f t="shared" si="111"/>
        <v>0</v>
      </c>
      <c r="BH52" s="129">
        <f t="shared" si="111"/>
        <v>0</v>
      </c>
      <c r="BI52" s="129">
        <f t="shared" si="111"/>
        <v>21673</v>
      </c>
      <c r="BJ52" s="129">
        <f t="shared" si="111"/>
        <v>1197602.9878506274</v>
      </c>
      <c r="BK52" s="129">
        <f t="shared" si="111"/>
        <v>5000</v>
      </c>
      <c r="BL52" s="129">
        <f t="shared" si="111"/>
        <v>19726</v>
      </c>
      <c r="BM52" s="129">
        <f t="shared" si="111"/>
        <v>0</v>
      </c>
      <c r="BN52" s="129">
        <f t="shared" si="111"/>
        <v>-52782.962346823537</v>
      </c>
      <c r="BO52" s="129">
        <f t="shared" si="111"/>
        <v>0</v>
      </c>
      <c r="BP52" s="129">
        <f t="shared" si="111"/>
        <v>37030.582375471713</v>
      </c>
      <c r="BQ52" s="129">
        <f t="shared" si="111"/>
        <v>0</v>
      </c>
      <c r="BR52" s="129">
        <f t="shared" si="111"/>
        <v>228846</v>
      </c>
      <c r="BS52" s="129">
        <f t="shared" si="111"/>
        <v>0</v>
      </c>
      <c r="BT52" s="126"/>
      <c r="BU52" s="129"/>
      <c r="BV52" s="129"/>
      <c r="BW52" s="129">
        <f t="shared" ref="BW52:CG52" si="112">BW51-BW50</f>
        <v>1096386</v>
      </c>
      <c r="BX52" s="129">
        <f t="shared" si="112"/>
        <v>3861114</v>
      </c>
      <c r="BY52" s="129">
        <f t="shared" si="112"/>
        <v>0</v>
      </c>
      <c r="BZ52" s="129">
        <f t="shared" si="112"/>
        <v>61628.628399208596</v>
      </c>
      <c r="CA52" s="129">
        <f t="shared" si="112"/>
        <v>455742.64694233559</v>
      </c>
      <c r="CB52" s="129">
        <f t="shared" si="112"/>
        <v>423054</v>
      </c>
      <c r="CC52" s="129">
        <f t="shared" si="112"/>
        <v>0</v>
      </c>
      <c r="CD52" s="129">
        <f t="shared" si="112"/>
        <v>0</v>
      </c>
      <c r="CE52" s="129">
        <f t="shared" si="112"/>
        <v>0</v>
      </c>
      <c r="CF52" s="129">
        <f t="shared" si="112"/>
        <v>0</v>
      </c>
      <c r="CG52" s="129">
        <f t="shared" si="112"/>
        <v>0</v>
      </c>
      <c r="CH52" s="126"/>
      <c r="CI52" s="129"/>
      <c r="CJ52" s="129"/>
      <c r="CK52" s="129">
        <f t="shared" ref="CK52:CQ52" si="113">CK51-CK50</f>
        <v>-957374</v>
      </c>
      <c r="CL52" s="129">
        <f t="shared" si="113"/>
        <v>0</v>
      </c>
      <c r="CM52" s="129">
        <f t="shared" si="113"/>
        <v>91778.522309021559</v>
      </c>
      <c r="CN52" s="129">
        <f t="shared" si="113"/>
        <v>0</v>
      </c>
      <c r="CO52" s="129">
        <f t="shared" si="113"/>
        <v>0</v>
      </c>
      <c r="CP52" s="129">
        <f t="shared" si="113"/>
        <v>0</v>
      </c>
      <c r="CQ52" s="129">
        <f t="shared" si="113"/>
        <v>0</v>
      </c>
      <c r="CR52" s="126"/>
      <c r="CS52" s="129"/>
      <c r="CT52" s="129"/>
      <c r="CU52" s="129">
        <f t="shared" ref="CU52:DB52" si="114">CU51-CU50</f>
        <v>0</v>
      </c>
      <c r="CV52" s="129">
        <f t="shared" si="114"/>
        <v>383202</v>
      </c>
      <c r="CW52" s="129">
        <f t="shared" si="114"/>
        <v>95146</v>
      </c>
      <c r="CX52" s="129">
        <f t="shared" si="114"/>
        <v>2719</v>
      </c>
      <c r="CY52" s="129">
        <f t="shared" si="114"/>
        <v>0</v>
      </c>
      <c r="CZ52" s="129">
        <f t="shared" si="114"/>
        <v>0</v>
      </c>
      <c r="DA52" s="129">
        <f t="shared" si="114"/>
        <v>0</v>
      </c>
      <c r="DB52" s="129">
        <f t="shared" si="114"/>
        <v>0</v>
      </c>
      <c r="DC52" s="126"/>
      <c r="DK52" s="109"/>
      <c r="DL52" s="130">
        <f>SUM(AQ52:DH52)</f>
        <v>73236479.329418972</v>
      </c>
    </row>
    <row r="53" spans="1:116" x14ac:dyDescent="0.3">
      <c r="B53" s="109"/>
      <c r="C53" s="109"/>
      <c r="D53" s="109"/>
      <c r="E53" s="109"/>
      <c r="F53" s="109"/>
      <c r="G53" s="109"/>
      <c r="H53" s="109"/>
      <c r="I53" s="70"/>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70"/>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70"/>
      <c r="BU53" s="109"/>
      <c r="BV53" s="109"/>
      <c r="BW53" s="109"/>
      <c r="BX53" s="109"/>
      <c r="BY53" s="109"/>
      <c r="BZ53" s="109"/>
      <c r="CA53" s="122"/>
      <c r="CB53" s="109"/>
      <c r="CC53" s="109"/>
      <c r="CD53" s="109"/>
      <c r="CE53" s="109"/>
      <c r="CF53" s="109"/>
      <c r="CG53" s="109"/>
      <c r="CH53" s="70"/>
      <c r="CI53" s="109"/>
      <c r="CJ53" s="109"/>
      <c r="CK53" s="109"/>
      <c r="CL53" s="109"/>
      <c r="CM53" s="109"/>
      <c r="CN53" s="109"/>
      <c r="CO53" s="109"/>
      <c r="CP53" s="109"/>
      <c r="CQ53" s="109"/>
      <c r="CR53" s="70"/>
      <c r="CS53" s="109"/>
      <c r="CT53" s="109"/>
      <c r="CU53" s="109"/>
      <c r="CV53" s="109"/>
      <c r="CW53" s="109"/>
      <c r="CX53" s="109"/>
      <c r="CY53" s="109"/>
      <c r="CZ53" s="109"/>
      <c r="DA53" s="109"/>
      <c r="DB53" s="109"/>
      <c r="DC53" s="70"/>
      <c r="DK53" s="109"/>
      <c r="DL53" s="128"/>
    </row>
    <row r="54" spans="1:116" x14ac:dyDescent="0.3">
      <c r="A54" s="110" t="s">
        <v>303</v>
      </c>
      <c r="B54" s="131">
        <f t="shared" ref="B54:H54" si="115">B13-B10</f>
        <v>1298452</v>
      </c>
      <c r="C54" s="131">
        <f t="shared" si="115"/>
        <v>1329025</v>
      </c>
      <c r="D54" s="131">
        <f t="shared" si="115"/>
        <v>202064</v>
      </c>
      <c r="E54" s="131">
        <f t="shared" si="115"/>
        <v>207942</v>
      </c>
      <c r="F54" s="131">
        <f t="shared" si="115"/>
        <v>241609</v>
      </c>
      <c r="G54" s="131">
        <f t="shared" si="115"/>
        <v>90611</v>
      </c>
      <c r="H54" s="131">
        <f t="shared" si="115"/>
        <v>0</v>
      </c>
      <c r="I54" s="75">
        <f>SUM(B54:H54)</f>
        <v>3369703</v>
      </c>
      <c r="J54" s="131"/>
      <c r="K54" s="131">
        <f t="shared" ref="K54:AM54" si="116">K13-K10</f>
        <v>2901905</v>
      </c>
      <c r="L54" s="131">
        <f t="shared" si="116"/>
        <v>3722755</v>
      </c>
      <c r="M54" s="131">
        <f t="shared" si="116"/>
        <v>880459</v>
      </c>
      <c r="N54" s="131">
        <f t="shared" si="116"/>
        <v>1009418</v>
      </c>
      <c r="O54" s="131">
        <f t="shared" si="116"/>
        <v>1809943</v>
      </c>
      <c r="P54" s="131">
        <f t="shared" si="116"/>
        <v>589952</v>
      </c>
      <c r="Q54" s="131">
        <f t="shared" si="116"/>
        <v>2822752</v>
      </c>
      <c r="R54" s="131">
        <f t="shared" si="116"/>
        <v>442410</v>
      </c>
      <c r="S54" s="131">
        <f t="shared" si="116"/>
        <v>495250</v>
      </c>
      <c r="T54" s="131">
        <f t="shared" si="116"/>
        <v>643102</v>
      </c>
      <c r="U54" s="131">
        <f t="shared" si="116"/>
        <v>239961</v>
      </c>
      <c r="V54" s="131">
        <f t="shared" si="116"/>
        <v>43090</v>
      </c>
      <c r="W54" s="131">
        <f t="shared" si="116"/>
        <v>1364111</v>
      </c>
      <c r="X54" s="131">
        <f t="shared" si="116"/>
        <v>2955916</v>
      </c>
      <c r="Y54" s="131">
        <f t="shared" si="116"/>
        <v>1143750</v>
      </c>
      <c r="Z54" s="131">
        <f t="shared" si="116"/>
        <v>454340</v>
      </c>
      <c r="AA54" s="131">
        <f t="shared" si="116"/>
        <v>1123058</v>
      </c>
      <c r="AB54" s="131">
        <f t="shared" si="116"/>
        <v>2868483</v>
      </c>
      <c r="AC54" s="131">
        <f t="shared" si="116"/>
        <v>732492</v>
      </c>
      <c r="AD54" s="131">
        <f t="shared" si="116"/>
        <v>1625028</v>
      </c>
      <c r="AE54" s="131">
        <f t="shared" si="116"/>
        <v>1672133</v>
      </c>
      <c r="AF54" s="131">
        <f t="shared" si="116"/>
        <v>3987266</v>
      </c>
      <c r="AG54" s="131">
        <f t="shared" si="116"/>
        <v>1442605</v>
      </c>
      <c r="AH54" s="131">
        <f t="shared" si="116"/>
        <v>706112</v>
      </c>
      <c r="AI54" s="131">
        <f t="shared" si="116"/>
        <v>2609202</v>
      </c>
      <c r="AJ54" s="131">
        <f t="shared" si="116"/>
        <v>358445</v>
      </c>
      <c r="AK54" s="131">
        <f t="shared" si="116"/>
        <v>129054</v>
      </c>
      <c r="AL54" s="131">
        <f t="shared" si="116"/>
        <v>448295</v>
      </c>
      <c r="AM54" s="131">
        <f t="shared" si="116"/>
        <v>307269</v>
      </c>
      <c r="AN54" s="75">
        <f>SUM(K54:AM54)</f>
        <v>39528556</v>
      </c>
      <c r="AO54" s="131"/>
      <c r="AP54" s="131">
        <f t="shared" ref="AP54:BS54" si="117">AP13-AP10</f>
        <v>2829584</v>
      </c>
      <c r="AQ54" s="131">
        <f t="shared" si="117"/>
        <v>89172255</v>
      </c>
      <c r="AR54" s="131">
        <f t="shared" si="117"/>
        <v>4368303</v>
      </c>
      <c r="AS54" s="131">
        <f t="shared" si="117"/>
        <v>2616142</v>
      </c>
      <c r="AT54" s="131">
        <f t="shared" si="117"/>
        <v>587295</v>
      </c>
      <c r="AU54" s="131">
        <f t="shared" si="117"/>
        <v>1437027</v>
      </c>
      <c r="AV54" s="131">
        <f t="shared" si="117"/>
        <v>87300</v>
      </c>
      <c r="AW54" s="131">
        <f t="shared" si="117"/>
        <v>1125937</v>
      </c>
      <c r="AX54" s="131">
        <f t="shared" si="117"/>
        <v>1968635</v>
      </c>
      <c r="AY54" s="131">
        <f t="shared" si="117"/>
        <v>518291</v>
      </c>
      <c r="AZ54" s="131">
        <f t="shared" si="117"/>
        <v>6046343</v>
      </c>
      <c r="BA54" s="131">
        <f t="shared" si="117"/>
        <v>932053</v>
      </c>
      <c r="BB54" s="131">
        <f t="shared" si="117"/>
        <v>110174.96923076923</v>
      </c>
      <c r="BC54" s="131">
        <f t="shared" si="117"/>
        <v>451445</v>
      </c>
      <c r="BD54" s="131">
        <f t="shared" si="117"/>
        <v>56905</v>
      </c>
      <c r="BE54" s="131">
        <f t="shared" si="117"/>
        <v>145502</v>
      </c>
      <c r="BF54" s="131">
        <f t="shared" si="117"/>
        <v>14796</v>
      </c>
      <c r="BG54" s="131">
        <f t="shared" si="117"/>
        <v>35730</v>
      </c>
      <c r="BH54" s="131">
        <f t="shared" si="117"/>
        <v>16656</v>
      </c>
      <c r="BI54" s="131">
        <f t="shared" si="117"/>
        <v>5144913</v>
      </c>
      <c r="BJ54" s="131">
        <f t="shared" si="117"/>
        <v>2109984</v>
      </c>
      <c r="BK54" s="131">
        <f t="shared" si="117"/>
        <v>116188</v>
      </c>
      <c r="BL54" s="131">
        <f t="shared" si="117"/>
        <v>1203642</v>
      </c>
      <c r="BM54" s="131">
        <f t="shared" si="117"/>
        <v>659264</v>
      </c>
      <c r="BN54" s="131">
        <f t="shared" si="117"/>
        <v>3668</v>
      </c>
      <c r="BO54" s="131">
        <f t="shared" si="117"/>
        <v>210707</v>
      </c>
      <c r="BP54" s="131">
        <f t="shared" si="117"/>
        <v>18280</v>
      </c>
      <c r="BQ54" s="131">
        <f t="shared" si="117"/>
        <v>436630</v>
      </c>
      <c r="BR54" s="131">
        <f t="shared" si="117"/>
        <v>720196</v>
      </c>
      <c r="BS54" s="131">
        <f t="shared" si="117"/>
        <v>956024</v>
      </c>
      <c r="BT54" s="75">
        <f>SUM(AP54:BS54)</f>
        <v>124099869.96923077</v>
      </c>
      <c r="BU54" s="131"/>
      <c r="BV54" s="131"/>
      <c r="BW54" s="131">
        <f t="shared" ref="BW54:CG54" si="118">BW13-BW10</f>
        <v>1112950</v>
      </c>
      <c r="BX54" s="131">
        <f t="shared" si="118"/>
        <v>3486381</v>
      </c>
      <c r="BY54" s="131">
        <f t="shared" si="118"/>
        <v>4059032</v>
      </c>
      <c r="BZ54" s="131">
        <f t="shared" si="118"/>
        <v>526754</v>
      </c>
      <c r="CA54" s="131">
        <f t="shared" si="118"/>
        <v>690033</v>
      </c>
      <c r="CB54" s="131">
        <f t="shared" si="118"/>
        <v>541052</v>
      </c>
      <c r="CC54" s="131">
        <f t="shared" si="118"/>
        <v>424484</v>
      </c>
      <c r="CD54" s="131">
        <f t="shared" si="118"/>
        <v>351817</v>
      </c>
      <c r="CE54" s="131">
        <f t="shared" si="118"/>
        <v>238857</v>
      </c>
      <c r="CF54" s="131">
        <f t="shared" si="118"/>
        <v>352196</v>
      </c>
      <c r="CG54" s="131">
        <f t="shared" si="118"/>
        <v>42240</v>
      </c>
      <c r="CH54" s="75">
        <f>SUM(BW54:CG54)</f>
        <v>11825796</v>
      </c>
      <c r="CI54" s="131"/>
      <c r="CJ54" s="131"/>
      <c r="CK54" s="131">
        <f t="shared" ref="CK54:CQ54" si="119">CK13-CK10</f>
        <v>3586523</v>
      </c>
      <c r="CL54" s="131">
        <f t="shared" si="119"/>
        <v>3301051</v>
      </c>
      <c r="CM54" s="131">
        <f t="shared" si="119"/>
        <v>1915866</v>
      </c>
      <c r="CN54" s="131">
        <f t="shared" si="119"/>
        <v>190150</v>
      </c>
      <c r="CO54" s="131">
        <f t="shared" si="119"/>
        <v>1951926.5</v>
      </c>
      <c r="CP54" s="131">
        <f t="shared" si="119"/>
        <v>343362</v>
      </c>
      <c r="CQ54" s="131">
        <f t="shared" si="119"/>
        <v>52197</v>
      </c>
      <c r="CR54" s="75">
        <f>SUM(CK54:CQ54)</f>
        <v>11341075.5</v>
      </c>
      <c r="CS54" s="131"/>
      <c r="CT54" s="131"/>
      <c r="CU54" s="131">
        <f t="shared" ref="CU54:DB54" si="120">CU13-CU10</f>
        <v>6060923</v>
      </c>
      <c r="CV54" s="131">
        <f t="shared" si="120"/>
        <v>1638527</v>
      </c>
      <c r="CW54" s="131">
        <f t="shared" si="120"/>
        <v>4279774</v>
      </c>
      <c r="CX54" s="131">
        <f t="shared" si="120"/>
        <v>1475034</v>
      </c>
      <c r="CY54" s="131">
        <f t="shared" si="120"/>
        <v>419210</v>
      </c>
      <c r="CZ54" s="131">
        <f t="shared" si="120"/>
        <v>488904</v>
      </c>
      <c r="DA54" s="131">
        <f t="shared" si="120"/>
        <v>90147</v>
      </c>
      <c r="DB54" s="131">
        <f t="shared" si="120"/>
        <v>482082</v>
      </c>
      <c r="DC54" s="70">
        <f>SUM(CU54:DB54)</f>
        <v>14934601</v>
      </c>
      <c r="DK54" s="109"/>
      <c r="DL54" s="128">
        <f t="shared" ref="DL54:DL55" si="121">SUM(AQ54:DH54)</f>
        <v>321573100.93846154</v>
      </c>
    </row>
    <row r="55" spans="1:116" x14ac:dyDescent="0.3">
      <c r="B55" s="109"/>
      <c r="C55" s="109"/>
      <c r="D55" s="109"/>
      <c r="E55" s="109"/>
      <c r="F55" s="109"/>
      <c r="G55" s="109"/>
      <c r="H55" s="109"/>
      <c r="I55" s="70"/>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70"/>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70"/>
      <c r="BU55" s="109"/>
      <c r="BV55" s="109"/>
      <c r="BW55" s="109"/>
      <c r="BX55" s="109"/>
      <c r="BY55" s="109"/>
      <c r="BZ55" s="109"/>
      <c r="CA55" s="122"/>
      <c r="CB55" s="109"/>
      <c r="CC55" s="109"/>
      <c r="CD55" s="109"/>
      <c r="CE55" s="109"/>
      <c r="CF55" s="109"/>
      <c r="CG55" s="109"/>
      <c r="CH55" s="70"/>
      <c r="CI55" s="109"/>
      <c r="CJ55" s="109"/>
      <c r="CK55" s="109"/>
      <c r="CL55" s="109"/>
      <c r="CM55" s="109"/>
      <c r="CN55" s="109"/>
      <c r="CO55" s="109"/>
      <c r="CP55" s="109"/>
      <c r="CQ55" s="109"/>
      <c r="CR55" s="70"/>
      <c r="CS55" s="109"/>
      <c r="CT55" s="109"/>
      <c r="CU55" s="109"/>
      <c r="CV55" s="109"/>
      <c r="CW55" s="109"/>
      <c r="CX55" s="109"/>
      <c r="CY55" s="109"/>
      <c r="CZ55" s="109"/>
      <c r="DA55" s="109"/>
      <c r="DB55" s="109"/>
      <c r="DC55" s="70"/>
      <c r="DK55" s="109"/>
      <c r="DL55" s="109">
        <f t="shared" si="121"/>
        <v>0</v>
      </c>
    </row>
    <row r="56" spans="1:116" x14ac:dyDescent="0.3">
      <c r="A56" s="119"/>
    </row>
    <row r="57" spans="1:116" x14ac:dyDescent="0.3">
      <c r="A57" s="11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DED-5582-42D9-890E-AC66724BEF32}">
  <sheetPr>
    <tabColor theme="7" tint="0.59999389629810485"/>
  </sheetPr>
  <dimension ref="A1:DN65"/>
  <sheetViews>
    <sheetView workbookViewId="0"/>
  </sheetViews>
  <sheetFormatPr defaultColWidth="9.21875" defaultRowHeight="14.4" x14ac:dyDescent="0.3"/>
  <cols>
    <col min="1" max="1" width="31.77734375" style="93" bestFit="1" customWidth="1"/>
    <col min="2" max="2" width="14.77734375" style="93" bestFit="1" customWidth="1"/>
    <col min="3" max="4" width="14.77734375" style="95" hidden="1" customWidth="1"/>
    <col min="5" max="5" width="13.77734375" style="95" hidden="1" customWidth="1"/>
    <col min="6" max="7" width="14.77734375" style="95" hidden="1" customWidth="1"/>
    <col min="8" max="8" width="13.77734375" style="95" hidden="1" customWidth="1"/>
    <col min="9" max="9" width="12.6640625" style="95" hidden="1" customWidth="1"/>
    <col min="10" max="10" width="13.77734375" style="95" hidden="1" customWidth="1"/>
    <col min="11" max="11" width="13.77734375" style="60" customWidth="1"/>
    <col min="12" max="13" width="14.77734375" style="95" customWidth="1"/>
    <col min="14" max="14" width="13.77734375" style="95" bestFit="1" customWidth="1"/>
    <col min="15" max="15" width="12.21875" style="95" hidden="1" customWidth="1"/>
    <col min="16" max="16" width="16.88671875" style="93" hidden="1" customWidth="1"/>
    <col min="17" max="19" width="13.77734375" style="95" hidden="1" customWidth="1"/>
    <col min="20" max="21" width="14.77734375" style="95" hidden="1" customWidth="1"/>
    <col min="22" max="22" width="19.33203125" style="95" hidden="1" customWidth="1"/>
    <col min="23" max="23" width="14.77734375" style="95" hidden="1" customWidth="1"/>
    <col min="24" max="24" width="14.6640625" style="95" hidden="1" customWidth="1"/>
    <col min="25" max="26" width="14.77734375" style="95" hidden="1" customWidth="1"/>
    <col min="27" max="28" width="13.77734375" style="95" hidden="1" customWidth="1"/>
    <col min="29" max="30" width="14.77734375" style="95" hidden="1" customWidth="1"/>
    <col min="31" max="31" width="16" style="95" hidden="1" customWidth="1"/>
    <col min="32" max="32" width="14.77734375" style="95" hidden="1" customWidth="1"/>
    <col min="33" max="33" width="15.44140625" style="95" hidden="1" customWidth="1"/>
    <col min="34" max="34" width="16.109375" style="95" hidden="1" customWidth="1"/>
    <col min="35" max="35" width="11.44140625" style="95" hidden="1" customWidth="1"/>
    <col min="36" max="36" width="13.77734375" style="95" hidden="1" customWidth="1"/>
    <col min="37" max="37" width="14.77734375" style="95" hidden="1" customWidth="1"/>
    <col min="38" max="38" width="19.44140625" style="95" hidden="1" customWidth="1"/>
    <col min="39" max="39" width="14.44140625" style="95" hidden="1" customWidth="1"/>
    <col min="40" max="40" width="17.109375" style="95" hidden="1" customWidth="1"/>
    <col min="41" max="41" width="17.109375" style="60" customWidth="1"/>
    <col min="42" max="43" width="13.77734375" style="95" customWidth="1"/>
    <col min="44" max="44" width="17.33203125" style="95" bestFit="1" customWidth="1"/>
    <col min="45" max="48" width="14.77734375" style="95" hidden="1" customWidth="1"/>
    <col min="49" max="49" width="11.44140625" style="95" hidden="1" customWidth="1"/>
    <col min="50" max="52" width="14.77734375" style="95" hidden="1" customWidth="1"/>
    <col min="53" max="53" width="11.44140625" style="95" hidden="1" customWidth="1"/>
    <col min="54" max="54" width="15.109375" style="95" hidden="1" customWidth="1"/>
    <col min="55" max="55" width="14.77734375" style="93" hidden="1" customWidth="1"/>
    <col min="56" max="56" width="13.77734375" style="95" hidden="1" customWidth="1"/>
    <col min="57" max="57" width="17" style="95" hidden="1" customWidth="1"/>
    <col min="58" max="58" width="12.6640625" style="95" hidden="1" customWidth="1"/>
    <col min="59" max="61" width="14.77734375" style="95" hidden="1" customWidth="1"/>
    <col min="62" max="63" width="13.77734375" style="95" hidden="1" customWidth="1"/>
    <col min="64" max="64" width="21" style="95" hidden="1" customWidth="1"/>
    <col min="65" max="65" width="13.77734375" style="95" hidden="1" customWidth="1"/>
    <col min="66" max="66" width="14.77734375" style="95" hidden="1" customWidth="1"/>
    <col min="67" max="70" width="13.77734375" style="95" hidden="1" customWidth="1"/>
    <col min="71" max="71" width="14.77734375" style="95" hidden="1" customWidth="1"/>
    <col min="72" max="74" width="13.77734375" style="95" hidden="1" customWidth="1"/>
    <col min="75" max="75" width="13.77734375" style="60" customWidth="1"/>
    <col min="76" max="77" width="13.77734375" style="95" customWidth="1"/>
    <col min="78" max="78" width="14.77734375" style="95" bestFit="1" customWidth="1"/>
    <col min="79" max="79" width="16.21875" style="95" hidden="1" customWidth="1"/>
    <col min="80" max="81" width="14.77734375" style="95" hidden="1" customWidth="1"/>
    <col min="82" max="85" width="13.77734375" style="95" hidden="1" customWidth="1"/>
    <col min="86" max="86" width="17.6640625" style="95" hidden="1" customWidth="1"/>
    <col min="87" max="87" width="17.6640625" style="60" customWidth="1"/>
    <col min="88" max="89" width="13.77734375" style="95" customWidth="1"/>
    <col min="90" max="90" width="14.77734375" style="93" bestFit="1" customWidth="1"/>
    <col min="91" max="91" width="16.21875" style="95" hidden="1" customWidth="1"/>
    <col min="92" max="93" width="14.77734375" style="95" hidden="1" customWidth="1"/>
    <col min="94" max="94" width="13.77734375" style="95" hidden="1" customWidth="1"/>
    <col min="95" max="95" width="14.77734375" style="95" hidden="1" customWidth="1"/>
    <col min="96" max="96" width="12.6640625" style="95" hidden="1" customWidth="1"/>
    <col min="97" max="97" width="13.77734375" style="60" customWidth="1"/>
    <col min="98" max="99" width="13.77734375" style="95" customWidth="1"/>
    <col min="100" max="100" width="16.21875" style="95" bestFit="1" customWidth="1"/>
    <col min="101" max="104" width="14.77734375" style="95" hidden="1" customWidth="1"/>
    <col min="105" max="105" width="13.77734375" style="95" hidden="1" customWidth="1"/>
    <col min="106" max="106" width="12.6640625" style="95" hidden="1" customWidth="1"/>
    <col min="107" max="107" width="16.44140625" style="95" hidden="1" customWidth="1"/>
    <col min="108" max="108" width="16.33203125" style="95" hidden="1" customWidth="1"/>
    <col min="109" max="109" width="11.44140625" style="138" bestFit="1" customWidth="1"/>
    <col min="116" max="117" width="5.6640625" style="95" bestFit="1" customWidth="1"/>
    <col min="118" max="118" width="17.33203125" style="95" bestFit="1" customWidth="1"/>
    <col min="119" max="16384" width="9.21875" style="95"/>
  </cols>
  <sheetData>
    <row r="1" spans="1:118" x14ac:dyDescent="0.3">
      <c r="B1" s="93" t="s">
        <v>147</v>
      </c>
      <c r="K1" s="96" t="s">
        <v>112</v>
      </c>
      <c r="N1" s="95" t="s">
        <v>148</v>
      </c>
      <c r="AO1" s="96" t="s">
        <v>112</v>
      </c>
      <c r="AR1" s="94" t="s">
        <v>128</v>
      </c>
      <c r="BW1" s="96" t="s">
        <v>112</v>
      </c>
      <c r="BZ1" s="94" t="s">
        <v>5</v>
      </c>
      <c r="CI1" s="96" t="s">
        <v>112</v>
      </c>
      <c r="CL1" s="114" t="s">
        <v>307</v>
      </c>
      <c r="CS1" s="96" t="s">
        <v>112</v>
      </c>
      <c r="CV1" s="114" t="s">
        <v>308</v>
      </c>
      <c r="DE1" s="133" t="s">
        <v>112</v>
      </c>
    </row>
    <row r="2" spans="1:118" s="136" customFormat="1" x14ac:dyDescent="0.3">
      <c r="A2" s="134" t="s">
        <v>150</v>
      </c>
      <c r="B2" s="114" t="s">
        <v>153</v>
      </c>
      <c r="C2" s="114" t="s">
        <v>151</v>
      </c>
      <c r="D2" s="114" t="s">
        <v>153</v>
      </c>
      <c r="E2" s="114" t="s">
        <v>179</v>
      </c>
      <c r="F2" s="114" t="s">
        <v>152</v>
      </c>
      <c r="G2" s="114" t="s">
        <v>152</v>
      </c>
      <c r="H2" s="114" t="s">
        <v>156</v>
      </c>
      <c r="I2" s="114" t="s">
        <v>353</v>
      </c>
      <c r="J2" s="114" t="s">
        <v>155</v>
      </c>
      <c r="K2" s="96"/>
      <c r="L2" s="114"/>
      <c r="M2" s="114"/>
      <c r="N2" s="114" t="s">
        <v>157</v>
      </c>
      <c r="O2" s="114" t="s">
        <v>158</v>
      </c>
      <c r="P2" s="114" t="s">
        <v>158</v>
      </c>
      <c r="Q2" s="114" t="s">
        <v>158</v>
      </c>
      <c r="R2" s="114" t="s">
        <v>158</v>
      </c>
      <c r="S2" s="114" t="s">
        <v>158</v>
      </c>
      <c r="T2" s="114" t="s">
        <v>155</v>
      </c>
      <c r="U2" s="114" t="s">
        <v>160</v>
      </c>
      <c r="V2" s="114" t="s">
        <v>155</v>
      </c>
      <c r="W2" s="114" t="s">
        <v>155</v>
      </c>
      <c r="X2" s="114" t="s">
        <v>155</v>
      </c>
      <c r="Y2" s="114" t="s">
        <v>162</v>
      </c>
      <c r="Z2" s="114" t="s">
        <v>159</v>
      </c>
      <c r="AA2" s="114" t="s">
        <v>162</v>
      </c>
      <c r="AB2" s="114" t="s">
        <v>162</v>
      </c>
      <c r="AC2" s="114" t="s">
        <v>163</v>
      </c>
      <c r="AD2" s="114" t="s">
        <v>164</v>
      </c>
      <c r="AE2" s="114" t="s">
        <v>165</v>
      </c>
      <c r="AF2" s="114" t="s">
        <v>166</v>
      </c>
      <c r="AG2" s="114" t="s">
        <v>165</v>
      </c>
      <c r="AH2" s="114" t="s">
        <v>165</v>
      </c>
      <c r="AI2" s="114" t="s">
        <v>165</v>
      </c>
      <c r="AJ2" s="114" t="s">
        <v>167</v>
      </c>
      <c r="AK2" s="114" t="s">
        <v>161</v>
      </c>
      <c r="AL2" s="114" t="s">
        <v>161</v>
      </c>
      <c r="AM2" s="114" t="s">
        <v>161</v>
      </c>
      <c r="AN2" s="114" t="s">
        <v>159</v>
      </c>
      <c r="AO2" s="96"/>
      <c r="AP2" s="114"/>
      <c r="AQ2" s="114"/>
      <c r="AR2" s="114" t="s">
        <v>170</v>
      </c>
      <c r="AS2" s="114" t="s">
        <v>166</v>
      </c>
      <c r="AT2" s="114" t="s">
        <v>166</v>
      </c>
      <c r="AU2" s="114" t="s">
        <v>168</v>
      </c>
      <c r="AV2" s="114" t="s">
        <v>169</v>
      </c>
      <c r="AW2" s="114" t="s">
        <v>165</v>
      </c>
      <c r="AX2" s="114" t="s">
        <v>166</v>
      </c>
      <c r="AY2" s="114" t="s">
        <v>166</v>
      </c>
      <c r="AZ2" s="114" t="s">
        <v>166</v>
      </c>
      <c r="BA2" s="114" t="s">
        <v>166</v>
      </c>
      <c r="BB2" s="114" t="s">
        <v>172</v>
      </c>
      <c r="BC2" s="114" t="s">
        <v>172</v>
      </c>
      <c r="BD2" s="114" t="s">
        <v>170</v>
      </c>
      <c r="BE2" s="114" t="s">
        <v>171</v>
      </c>
      <c r="BF2" s="114" t="s">
        <v>171</v>
      </c>
      <c r="BG2" s="114" t="s">
        <v>174</v>
      </c>
      <c r="BH2" s="114" t="s">
        <v>173</v>
      </c>
      <c r="BI2" s="114" t="s">
        <v>173</v>
      </c>
      <c r="BJ2" s="114" t="s">
        <v>173</v>
      </c>
      <c r="BK2" s="114" t="s">
        <v>173</v>
      </c>
      <c r="BL2" s="114" t="s">
        <v>173</v>
      </c>
      <c r="BM2" s="114" t="s">
        <v>171</v>
      </c>
      <c r="BN2" s="114" t="s">
        <v>175</v>
      </c>
      <c r="BO2" s="114" t="s">
        <v>166</v>
      </c>
      <c r="BP2" s="114" t="s">
        <v>170</v>
      </c>
      <c r="BQ2" s="114" t="s">
        <v>160</v>
      </c>
      <c r="BR2" s="114" t="s">
        <v>166</v>
      </c>
      <c r="BS2" s="114" t="s">
        <v>166</v>
      </c>
      <c r="BT2" s="114" t="s">
        <v>175</v>
      </c>
      <c r="BU2" s="114" t="s">
        <v>175</v>
      </c>
      <c r="BV2" s="114" t="s">
        <v>173</v>
      </c>
      <c r="BW2" s="96"/>
      <c r="BX2" s="114"/>
      <c r="BY2" s="114"/>
      <c r="BZ2" s="114" t="s">
        <v>180</v>
      </c>
      <c r="CA2" s="114" t="s">
        <v>180</v>
      </c>
      <c r="CB2" s="114" t="s">
        <v>180</v>
      </c>
      <c r="CC2" s="114" t="s">
        <v>181</v>
      </c>
      <c r="CD2" s="114" t="s">
        <v>178</v>
      </c>
      <c r="CE2" s="114" t="s">
        <v>178</v>
      </c>
      <c r="CF2" s="114" t="s">
        <v>177</v>
      </c>
      <c r="CG2" s="114" t="s">
        <v>179</v>
      </c>
      <c r="CH2" s="114" t="s">
        <v>182</v>
      </c>
      <c r="CI2" s="96"/>
      <c r="CJ2" s="114"/>
      <c r="CK2" s="114"/>
      <c r="CL2" s="114" t="s">
        <v>185</v>
      </c>
      <c r="CM2" s="114" t="s">
        <v>187</v>
      </c>
      <c r="CN2" s="114" t="s">
        <v>354</v>
      </c>
      <c r="CO2" s="114" t="s">
        <v>184</v>
      </c>
      <c r="CP2" s="114" t="s">
        <v>183</v>
      </c>
      <c r="CQ2" s="114" t="s">
        <v>186</v>
      </c>
      <c r="CR2" s="114" t="s">
        <v>183</v>
      </c>
      <c r="CS2" s="96"/>
      <c r="CT2" s="114"/>
      <c r="CU2" s="114"/>
      <c r="CV2" s="114" t="s">
        <v>195</v>
      </c>
      <c r="CW2" s="114" t="s">
        <v>192</v>
      </c>
      <c r="CX2" s="114" t="s">
        <v>191</v>
      </c>
      <c r="CY2" s="114" t="s">
        <v>194</v>
      </c>
      <c r="CZ2" s="114" t="s">
        <v>193</v>
      </c>
      <c r="DA2" s="114" t="s">
        <v>190</v>
      </c>
      <c r="DB2" s="114" t="s">
        <v>189</v>
      </c>
      <c r="DC2" s="114" t="s">
        <v>191</v>
      </c>
      <c r="DD2" s="114" t="s">
        <v>189</v>
      </c>
      <c r="DE2" s="135"/>
    </row>
    <row r="3" spans="1:118" s="94" customFormat="1" x14ac:dyDescent="0.3">
      <c r="A3" s="134" t="s">
        <v>197</v>
      </c>
      <c r="B3" s="114" t="s">
        <v>200</v>
      </c>
      <c r="C3" s="114" t="s">
        <v>151</v>
      </c>
      <c r="D3" s="114" t="s">
        <v>309</v>
      </c>
      <c r="E3" s="114" t="s">
        <v>179</v>
      </c>
      <c r="F3" s="114" t="s">
        <v>152</v>
      </c>
      <c r="G3" s="114" t="s">
        <v>198</v>
      </c>
      <c r="H3" s="114" t="s">
        <v>156</v>
      </c>
      <c r="I3" s="114" t="s">
        <v>353</v>
      </c>
      <c r="J3" s="114" t="s">
        <v>201</v>
      </c>
      <c r="K3" s="96"/>
      <c r="L3" s="114"/>
      <c r="M3" s="114"/>
      <c r="N3" s="114" t="s">
        <v>157</v>
      </c>
      <c r="O3" s="114" t="s">
        <v>158</v>
      </c>
      <c r="P3" s="114" t="s">
        <v>203</v>
      </c>
      <c r="Q3" s="114" t="s">
        <v>202</v>
      </c>
      <c r="R3" s="114" t="s">
        <v>312</v>
      </c>
      <c r="S3" s="114" t="s">
        <v>313</v>
      </c>
      <c r="T3" s="114" t="s">
        <v>155</v>
      </c>
      <c r="U3" s="114" t="s">
        <v>160</v>
      </c>
      <c r="V3" s="114" t="s">
        <v>355</v>
      </c>
      <c r="W3" s="114" t="s">
        <v>210</v>
      </c>
      <c r="X3" s="114" t="s">
        <v>315</v>
      </c>
      <c r="Y3" s="114" t="s">
        <v>162</v>
      </c>
      <c r="Z3" s="114" t="s">
        <v>159</v>
      </c>
      <c r="AA3" s="114" t="s">
        <v>213</v>
      </c>
      <c r="AB3" s="114" t="s">
        <v>316</v>
      </c>
      <c r="AC3" s="114" t="s">
        <v>163</v>
      </c>
      <c r="AD3" s="114" t="s">
        <v>164</v>
      </c>
      <c r="AE3" s="114" t="s">
        <v>221</v>
      </c>
      <c r="AF3" s="114" t="s">
        <v>318</v>
      </c>
      <c r="AG3" s="114" t="s">
        <v>317</v>
      </c>
      <c r="AH3" s="114" t="s">
        <v>356</v>
      </c>
      <c r="AI3" s="114" t="s">
        <v>220</v>
      </c>
      <c r="AJ3" s="114" t="s">
        <v>4</v>
      </c>
      <c r="AK3" s="114" t="s">
        <v>311</v>
      </c>
      <c r="AL3" s="114" t="s">
        <v>320</v>
      </c>
      <c r="AM3" s="114" t="s">
        <v>212</v>
      </c>
      <c r="AN3" s="114" t="s">
        <v>319</v>
      </c>
      <c r="AO3" s="96"/>
      <c r="AP3" s="114"/>
      <c r="AQ3" s="114"/>
      <c r="AR3" s="114" t="s">
        <v>170</v>
      </c>
      <c r="AS3" s="114" t="s">
        <v>234</v>
      </c>
      <c r="AT3" s="114" t="s">
        <v>228</v>
      </c>
      <c r="AU3" s="114" t="s">
        <v>168</v>
      </c>
      <c r="AV3" s="114" t="s">
        <v>323</v>
      </c>
      <c r="AW3" s="114" t="s">
        <v>235</v>
      </c>
      <c r="AX3" s="114" t="s">
        <v>231</v>
      </c>
      <c r="AY3" s="114" t="s">
        <v>166</v>
      </c>
      <c r="AZ3" s="114" t="s">
        <v>232</v>
      </c>
      <c r="BA3" s="114" t="s">
        <v>229</v>
      </c>
      <c r="BB3" s="114" t="s">
        <v>331</v>
      </c>
      <c r="BC3" s="114" t="s">
        <v>332</v>
      </c>
      <c r="BD3" s="114" t="s">
        <v>225</v>
      </c>
      <c r="BE3" s="114" t="s">
        <v>337</v>
      </c>
      <c r="BF3" s="114" t="s">
        <v>336</v>
      </c>
      <c r="BG3" s="114" t="s">
        <v>174</v>
      </c>
      <c r="BH3" s="114" t="s">
        <v>324</v>
      </c>
      <c r="BI3" s="114" t="s">
        <v>173</v>
      </c>
      <c r="BJ3" s="114" t="s">
        <v>326</v>
      </c>
      <c r="BK3" s="114" t="s">
        <v>329</v>
      </c>
      <c r="BL3" s="114" t="s">
        <v>327</v>
      </c>
      <c r="BM3" s="114" t="s">
        <v>328</v>
      </c>
      <c r="BN3" s="114" t="s">
        <v>325</v>
      </c>
      <c r="BO3" s="114" t="s">
        <v>322</v>
      </c>
      <c r="BP3" s="114" t="s">
        <v>335</v>
      </c>
      <c r="BQ3" s="114" t="s">
        <v>244</v>
      </c>
      <c r="BR3" s="114" t="s">
        <v>245</v>
      </c>
      <c r="BS3" s="114" t="s">
        <v>233</v>
      </c>
      <c r="BT3" s="114" t="s">
        <v>334</v>
      </c>
      <c r="BU3" s="114" t="s">
        <v>333</v>
      </c>
      <c r="BV3" s="114" t="s">
        <v>330</v>
      </c>
      <c r="BW3" s="96"/>
      <c r="BX3" s="114"/>
      <c r="BY3" s="114"/>
      <c r="BZ3" s="114" t="s">
        <v>338</v>
      </c>
      <c r="CA3" s="114" t="s">
        <v>357</v>
      </c>
      <c r="CB3" s="114" t="s">
        <v>339</v>
      </c>
      <c r="CC3" s="114" t="s">
        <v>181</v>
      </c>
      <c r="CD3" s="114" t="s">
        <v>259</v>
      </c>
      <c r="CE3" s="114" t="s">
        <v>253</v>
      </c>
      <c r="CF3" s="114" t="s">
        <v>341</v>
      </c>
      <c r="CG3" s="114" t="s">
        <v>255</v>
      </c>
      <c r="CH3" s="114" t="s">
        <v>340</v>
      </c>
      <c r="CI3" s="96"/>
      <c r="CJ3" s="114"/>
      <c r="CK3" s="114"/>
      <c r="CL3" s="114" t="s">
        <v>185</v>
      </c>
      <c r="CM3" s="114" t="s">
        <v>187</v>
      </c>
      <c r="CN3" s="114" t="s">
        <v>188</v>
      </c>
      <c r="CO3" s="114" t="s">
        <v>184</v>
      </c>
      <c r="CP3" s="114" t="s">
        <v>183</v>
      </c>
      <c r="CQ3" s="114" t="s">
        <v>342</v>
      </c>
      <c r="CR3" s="114" t="s">
        <v>343</v>
      </c>
      <c r="CS3" s="96"/>
      <c r="CT3" s="114"/>
      <c r="CU3" s="114"/>
      <c r="CV3" s="114" t="s">
        <v>344</v>
      </c>
      <c r="CW3" s="114" t="s">
        <v>345</v>
      </c>
      <c r="CX3" s="114" t="s">
        <v>191</v>
      </c>
      <c r="CY3" s="114" t="s">
        <v>266</v>
      </c>
      <c r="CZ3" s="114" t="s">
        <v>265</v>
      </c>
      <c r="DA3" s="114" t="s">
        <v>190</v>
      </c>
      <c r="DB3" s="114" t="s">
        <v>262</v>
      </c>
      <c r="DC3" s="114" t="s">
        <v>358</v>
      </c>
      <c r="DD3" s="114" t="s">
        <v>268</v>
      </c>
      <c r="DE3" s="96"/>
      <c r="DN3" s="94" t="s">
        <v>112</v>
      </c>
    </row>
    <row r="4" spans="1:118" x14ac:dyDescent="0.3">
      <c r="A4" s="93" t="s">
        <v>359</v>
      </c>
      <c r="B4" s="107">
        <v>4037242</v>
      </c>
      <c r="C4" s="107">
        <v>201066</v>
      </c>
      <c r="D4" s="107">
        <v>3241297</v>
      </c>
      <c r="E4" s="107">
        <v>884377</v>
      </c>
      <c r="F4" s="107">
        <v>532415</v>
      </c>
      <c r="G4" s="107">
        <v>145830</v>
      </c>
      <c r="H4" s="107">
        <v>420485</v>
      </c>
      <c r="I4" s="107">
        <v>32800</v>
      </c>
      <c r="J4" s="107">
        <v>317105</v>
      </c>
      <c r="K4" s="153">
        <f>SUM(B4:J4)</f>
        <v>9812617</v>
      </c>
      <c r="L4" s="107"/>
      <c r="M4" s="107"/>
      <c r="N4" s="107">
        <v>589736</v>
      </c>
      <c r="O4" s="107">
        <v>7510145</v>
      </c>
      <c r="P4" s="107">
        <v>2720468</v>
      </c>
      <c r="Q4" s="107">
        <v>1122612</v>
      </c>
      <c r="R4" s="107">
        <v>675720</v>
      </c>
      <c r="S4" s="107">
        <v>1114978</v>
      </c>
      <c r="T4" s="107">
        <v>7802800</v>
      </c>
      <c r="U4" s="107">
        <v>6206683</v>
      </c>
      <c r="V4" s="107">
        <v>6461280</v>
      </c>
      <c r="W4" s="107">
        <v>2022607</v>
      </c>
      <c r="X4" s="107">
        <v>2566769</v>
      </c>
      <c r="Y4" s="107">
        <v>3371599</v>
      </c>
      <c r="Z4" s="107">
        <v>3178823</v>
      </c>
      <c r="AA4" s="107">
        <v>1590175</v>
      </c>
      <c r="AB4" s="107">
        <v>1186698</v>
      </c>
      <c r="AC4" s="107">
        <v>5553603</v>
      </c>
      <c r="AD4" s="107">
        <v>2147913</v>
      </c>
      <c r="AE4" s="107">
        <v>6163553</v>
      </c>
      <c r="AF4" s="107">
        <v>14141295</v>
      </c>
      <c r="AG4" s="107">
        <v>2716661</v>
      </c>
      <c r="AH4" s="107">
        <v>3086430</v>
      </c>
      <c r="AI4" s="107">
        <v>3286000</v>
      </c>
      <c r="AJ4" s="107">
        <v>1837363</v>
      </c>
      <c r="AK4" s="107">
        <v>3509726</v>
      </c>
      <c r="AL4" s="107">
        <v>3613666</v>
      </c>
      <c r="AM4" s="107">
        <v>741960</v>
      </c>
      <c r="AN4" s="107">
        <v>932601</v>
      </c>
      <c r="AO4" s="153">
        <f>SUM(N4:AN4)</f>
        <v>95851864</v>
      </c>
      <c r="AP4" s="107"/>
      <c r="AQ4" s="107"/>
      <c r="AR4" s="107">
        <v>180816150.50999999</v>
      </c>
      <c r="AS4" s="107">
        <v>13179011</v>
      </c>
      <c r="AT4" s="107">
        <v>5216907</v>
      </c>
      <c r="AU4" s="107">
        <v>4628377</v>
      </c>
      <c r="AV4" s="107">
        <v>6118445</v>
      </c>
      <c r="AW4" s="107">
        <v>1839189</v>
      </c>
      <c r="AX4" s="107">
        <v>2837290</v>
      </c>
      <c r="AY4" s="107">
        <v>3360749</v>
      </c>
      <c r="AZ4" s="107">
        <v>1862867</v>
      </c>
      <c r="BA4" s="107">
        <v>1829423</v>
      </c>
      <c r="BB4" s="107">
        <v>10278570</v>
      </c>
      <c r="BC4" s="107">
        <v>6910230</v>
      </c>
      <c r="BD4" s="107">
        <v>861970</v>
      </c>
      <c r="BE4" s="107">
        <v>1481649</v>
      </c>
      <c r="BF4" s="107">
        <v>44020</v>
      </c>
      <c r="BG4" s="107">
        <v>11310974.9</v>
      </c>
      <c r="BH4" s="107">
        <v>1164891</v>
      </c>
      <c r="BI4" s="107">
        <v>968302</v>
      </c>
      <c r="BJ4" s="107">
        <v>341740</v>
      </c>
      <c r="BK4" s="107">
        <v>116065</v>
      </c>
      <c r="BL4" s="107">
        <v>155692</v>
      </c>
      <c r="BM4" s="107">
        <v>426171</v>
      </c>
      <c r="BN4" s="107">
        <v>1643799</v>
      </c>
      <c r="BO4" s="107">
        <v>471593</v>
      </c>
      <c r="BP4" s="107">
        <v>96374</v>
      </c>
      <c r="BQ4" s="107">
        <v>223278</v>
      </c>
      <c r="BR4" s="107">
        <v>331605.2</v>
      </c>
      <c r="BS4" s="107">
        <v>1377973</v>
      </c>
      <c r="BT4" s="107">
        <v>1540936</v>
      </c>
      <c r="BU4" s="107">
        <v>255014</v>
      </c>
      <c r="BV4" s="107">
        <v>55424</v>
      </c>
      <c r="BW4" s="153">
        <f>SUM(AR4:BV4)</f>
        <v>261744679.60999998</v>
      </c>
      <c r="BX4" s="107"/>
      <c r="BY4" s="107"/>
      <c r="BZ4" s="107">
        <v>7451705</v>
      </c>
      <c r="CA4" s="107">
        <v>11966635</v>
      </c>
      <c r="CB4" s="107">
        <v>2234129</v>
      </c>
      <c r="CC4" s="107">
        <v>1205444.5900000001</v>
      </c>
      <c r="CD4" s="107">
        <v>1700700</v>
      </c>
      <c r="CE4" s="107">
        <v>882803</v>
      </c>
      <c r="CF4" s="107">
        <v>339988</v>
      </c>
      <c r="CG4" s="107">
        <v>547153</v>
      </c>
      <c r="CH4" s="107">
        <v>724558</v>
      </c>
      <c r="CI4" s="153">
        <f>SUM(BZ4:CH4)</f>
        <v>27053115.59</v>
      </c>
      <c r="CJ4" s="107"/>
      <c r="CK4" s="107"/>
      <c r="CL4" s="107">
        <v>3626535</v>
      </c>
      <c r="CM4" s="107">
        <v>11722682</v>
      </c>
      <c r="CN4" s="107">
        <v>3583935</v>
      </c>
      <c r="CO4" s="107">
        <v>732063</v>
      </c>
      <c r="CP4" s="107">
        <v>531836</v>
      </c>
      <c r="CQ4" s="107">
        <v>3910733</v>
      </c>
      <c r="CR4" s="107">
        <v>134403</v>
      </c>
      <c r="CS4" s="153">
        <f>SUM(CL4:CR4)</f>
        <v>24242187</v>
      </c>
      <c r="CT4" s="107"/>
      <c r="CU4" s="107"/>
      <c r="CV4" s="107">
        <v>14891969</v>
      </c>
      <c r="CW4" s="107">
        <v>8188812</v>
      </c>
      <c r="CX4" s="107">
        <v>4565123</v>
      </c>
      <c r="CY4" s="107">
        <v>2530098</v>
      </c>
      <c r="CZ4" s="107">
        <v>1748197</v>
      </c>
      <c r="DA4" s="107">
        <v>996774</v>
      </c>
      <c r="DB4" s="107">
        <v>375737</v>
      </c>
      <c r="DC4" s="107">
        <v>287414.5</v>
      </c>
      <c r="DD4" s="107">
        <v>1243599</v>
      </c>
      <c r="DE4" s="154">
        <f>SUM(CV4:DD4)</f>
        <v>34827723.5</v>
      </c>
      <c r="DL4" s="109"/>
      <c r="DM4" s="109"/>
      <c r="DN4" s="109">
        <f t="shared" ref="DN4:DN14" si="0">SUM(AR4:DK4)</f>
        <v>695735411.4000001</v>
      </c>
    </row>
    <row r="5" spans="1:118" x14ac:dyDescent="0.3">
      <c r="A5" s="93" t="s">
        <v>346</v>
      </c>
      <c r="B5" s="107"/>
      <c r="C5" s="107"/>
      <c r="D5" s="107"/>
      <c r="E5" s="107"/>
      <c r="F5" s="107"/>
      <c r="G5" s="107"/>
      <c r="H5" s="107"/>
      <c r="I5" s="107"/>
      <c r="J5" s="107"/>
      <c r="K5" s="70"/>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70"/>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70"/>
      <c r="BX5" s="107"/>
      <c r="BY5" s="107"/>
      <c r="BZ5" s="107"/>
      <c r="CA5" s="107"/>
      <c r="CB5" s="107"/>
      <c r="CC5" s="107"/>
      <c r="CD5" s="107"/>
      <c r="CE5" s="107"/>
      <c r="CF5" s="107"/>
      <c r="CG5" s="107"/>
      <c r="CH5" s="107"/>
      <c r="CI5" s="70"/>
      <c r="CJ5" s="107"/>
      <c r="CK5" s="107"/>
      <c r="CL5" s="107"/>
      <c r="CM5" s="107"/>
      <c r="CN5" s="107"/>
      <c r="CO5" s="107"/>
      <c r="CP5" s="107"/>
      <c r="CQ5" s="107"/>
      <c r="CR5" s="107"/>
      <c r="CS5" s="70"/>
      <c r="CT5" s="107"/>
      <c r="CU5" s="107"/>
      <c r="CV5" s="107"/>
      <c r="CW5" s="107"/>
      <c r="CX5" s="107"/>
      <c r="CY5" s="107"/>
      <c r="CZ5" s="107"/>
      <c r="DA5" s="107"/>
      <c r="DB5" s="107"/>
      <c r="DC5" s="107"/>
      <c r="DD5" s="107"/>
      <c r="DL5" s="109"/>
      <c r="DM5" s="109"/>
      <c r="DN5" s="109">
        <f t="shared" si="0"/>
        <v>0</v>
      </c>
    </row>
    <row r="6" spans="1:118" x14ac:dyDescent="0.3">
      <c r="A6" s="93" t="s">
        <v>271</v>
      </c>
      <c r="B6" s="107"/>
      <c r="C6" s="107"/>
      <c r="D6" s="107"/>
      <c r="E6" s="107"/>
      <c r="F6" s="107"/>
      <c r="G6" s="107"/>
      <c r="H6" s="107"/>
      <c r="I6" s="107"/>
      <c r="J6" s="107"/>
      <c r="K6" s="70"/>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70"/>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70"/>
      <c r="BX6" s="107"/>
      <c r="BY6" s="107"/>
      <c r="BZ6" s="107"/>
      <c r="CA6" s="107"/>
      <c r="CB6" s="107"/>
      <c r="CC6" s="107"/>
      <c r="CD6" s="107"/>
      <c r="CE6" s="107"/>
      <c r="CF6" s="107"/>
      <c r="CG6" s="107"/>
      <c r="CH6" s="107"/>
      <c r="CI6" s="70"/>
      <c r="CJ6" s="107"/>
      <c r="CK6" s="107"/>
      <c r="CL6" s="107"/>
      <c r="CM6" s="107"/>
      <c r="CN6" s="107"/>
      <c r="CO6" s="107"/>
      <c r="CP6" s="107"/>
      <c r="CQ6" s="107"/>
      <c r="CR6" s="107"/>
      <c r="CS6" s="70"/>
      <c r="CT6" s="107"/>
      <c r="CU6" s="107"/>
      <c r="CV6" s="107"/>
      <c r="CW6" s="107"/>
      <c r="CX6" s="107"/>
      <c r="CY6" s="107"/>
      <c r="CZ6" s="107"/>
      <c r="DA6" s="107"/>
      <c r="DB6" s="107"/>
      <c r="DC6" s="107"/>
      <c r="DD6" s="107"/>
      <c r="DL6" s="109"/>
      <c r="DM6" s="109"/>
      <c r="DN6" s="109">
        <f t="shared" si="0"/>
        <v>0</v>
      </c>
    </row>
    <row r="7" spans="1:118" x14ac:dyDescent="0.3">
      <c r="A7" s="93" t="s">
        <v>272</v>
      </c>
      <c r="B7" s="107"/>
      <c r="C7" s="107"/>
      <c r="D7" s="107"/>
      <c r="E7" s="107"/>
      <c r="F7" s="107"/>
      <c r="G7" s="107"/>
      <c r="H7" s="107"/>
      <c r="I7" s="107"/>
      <c r="J7" s="107"/>
      <c r="K7" s="70"/>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70"/>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70"/>
      <c r="BX7" s="107"/>
      <c r="BY7" s="107"/>
      <c r="BZ7" s="107"/>
      <c r="CA7" s="107"/>
      <c r="CB7" s="107"/>
      <c r="CC7" s="107"/>
      <c r="CD7" s="107"/>
      <c r="CE7" s="107"/>
      <c r="CF7" s="107"/>
      <c r="CG7" s="107"/>
      <c r="CH7" s="107"/>
      <c r="CI7" s="70"/>
      <c r="CJ7" s="107"/>
      <c r="CK7" s="107"/>
      <c r="CL7" s="107"/>
      <c r="CM7" s="107"/>
      <c r="CN7" s="107"/>
      <c r="CO7" s="107"/>
      <c r="CP7" s="107"/>
      <c r="CQ7" s="107"/>
      <c r="CR7" s="107"/>
      <c r="CS7" s="70"/>
      <c r="CT7" s="107"/>
      <c r="CU7" s="107"/>
      <c r="CV7" s="107"/>
      <c r="CW7" s="107"/>
      <c r="CX7" s="107"/>
      <c r="CY7" s="107"/>
      <c r="CZ7" s="107"/>
      <c r="DA7" s="107"/>
      <c r="DB7" s="107"/>
      <c r="DC7" s="107"/>
      <c r="DD7" s="107"/>
      <c r="DL7" s="109"/>
      <c r="DM7" s="109"/>
      <c r="DN7" s="109">
        <f t="shared" si="0"/>
        <v>0</v>
      </c>
    </row>
    <row r="8" spans="1:118" x14ac:dyDescent="0.3">
      <c r="A8" s="93" t="s">
        <v>273</v>
      </c>
      <c r="B8" s="107"/>
      <c r="C8" s="107"/>
      <c r="D8" s="107"/>
      <c r="E8" s="107"/>
      <c r="F8" s="107"/>
      <c r="G8" s="107"/>
      <c r="H8" s="107"/>
      <c r="I8" s="107"/>
      <c r="J8" s="107"/>
      <c r="K8" s="153"/>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70"/>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70"/>
      <c r="BX8" s="107"/>
      <c r="BY8" s="107"/>
      <c r="BZ8" s="107"/>
      <c r="CA8" s="107"/>
      <c r="CB8" s="107"/>
      <c r="CC8" s="107"/>
      <c r="CD8" s="107"/>
      <c r="CE8" s="107"/>
      <c r="CF8" s="107"/>
      <c r="CG8" s="107"/>
      <c r="CH8" s="107"/>
      <c r="CI8" s="70"/>
      <c r="CJ8" s="107"/>
      <c r="CK8" s="107"/>
      <c r="CL8" s="107"/>
      <c r="CM8" s="107"/>
      <c r="CN8" s="107"/>
      <c r="CO8" s="107"/>
      <c r="CP8" s="107"/>
      <c r="CQ8" s="107"/>
      <c r="CR8" s="107"/>
      <c r="CS8" s="70"/>
      <c r="CT8" s="107"/>
      <c r="CU8" s="107"/>
      <c r="CV8" s="107"/>
      <c r="CW8" s="107"/>
      <c r="CX8" s="107"/>
      <c r="CY8" s="107"/>
      <c r="CZ8" s="107"/>
      <c r="DA8" s="107"/>
      <c r="DB8" s="107"/>
      <c r="DC8" s="107"/>
      <c r="DD8" s="107"/>
      <c r="DL8" s="109"/>
      <c r="DM8" s="109"/>
      <c r="DN8" s="109">
        <f t="shared" si="0"/>
        <v>0</v>
      </c>
    </row>
    <row r="9" spans="1:118" x14ac:dyDescent="0.3">
      <c r="A9" s="110" t="s">
        <v>274</v>
      </c>
      <c r="B9" s="81">
        <v>4037242</v>
      </c>
      <c r="C9" s="81">
        <v>201066</v>
      </c>
      <c r="D9" s="81">
        <v>3241297</v>
      </c>
      <c r="E9" s="81">
        <v>884377</v>
      </c>
      <c r="F9" s="81">
        <v>532415</v>
      </c>
      <c r="G9" s="81">
        <v>145830</v>
      </c>
      <c r="H9" s="81">
        <v>420485</v>
      </c>
      <c r="I9" s="81">
        <v>32800</v>
      </c>
      <c r="J9" s="81">
        <v>317105</v>
      </c>
      <c r="K9" s="75">
        <f>SUM(B9:J9)</f>
        <v>9812617</v>
      </c>
      <c r="L9" s="81"/>
      <c r="M9" s="81"/>
      <c r="N9" s="81">
        <v>589736</v>
      </c>
      <c r="O9" s="81">
        <v>7510145</v>
      </c>
      <c r="P9" s="81">
        <v>2720468</v>
      </c>
      <c r="Q9" s="81">
        <v>1122612</v>
      </c>
      <c r="R9" s="81">
        <v>675720</v>
      </c>
      <c r="S9" s="81">
        <v>1114978</v>
      </c>
      <c r="T9" s="81">
        <v>7802800</v>
      </c>
      <c r="U9" s="81">
        <v>6206683</v>
      </c>
      <c r="V9" s="81">
        <v>6461280</v>
      </c>
      <c r="W9" s="81">
        <v>2022607</v>
      </c>
      <c r="X9" s="81">
        <v>2566769</v>
      </c>
      <c r="Y9" s="81">
        <v>3371599</v>
      </c>
      <c r="Z9" s="81">
        <v>3178823</v>
      </c>
      <c r="AA9" s="81">
        <v>1590175</v>
      </c>
      <c r="AB9" s="81">
        <v>1186698</v>
      </c>
      <c r="AC9" s="81">
        <v>5553603</v>
      </c>
      <c r="AD9" s="81">
        <v>2147913</v>
      </c>
      <c r="AE9" s="81">
        <v>6163553</v>
      </c>
      <c r="AF9" s="81">
        <v>14141295</v>
      </c>
      <c r="AG9" s="81">
        <v>2716661</v>
      </c>
      <c r="AH9" s="81">
        <v>3086430</v>
      </c>
      <c r="AI9" s="81">
        <v>3286000</v>
      </c>
      <c r="AJ9" s="81">
        <v>1837363</v>
      </c>
      <c r="AK9" s="81">
        <v>3509726</v>
      </c>
      <c r="AL9" s="81">
        <v>3613666</v>
      </c>
      <c r="AM9" s="81">
        <v>741960</v>
      </c>
      <c r="AN9" s="81">
        <v>932601</v>
      </c>
      <c r="AO9" s="75"/>
      <c r="AP9" s="81"/>
      <c r="AQ9" s="81"/>
      <c r="AR9" s="81">
        <v>180816150.50999999</v>
      </c>
      <c r="AS9" s="81">
        <v>13179011</v>
      </c>
      <c r="AT9" s="81">
        <v>5216907</v>
      </c>
      <c r="AU9" s="81">
        <v>4628377</v>
      </c>
      <c r="AV9" s="81">
        <v>6118445</v>
      </c>
      <c r="AW9" s="81">
        <v>1839189</v>
      </c>
      <c r="AX9" s="81">
        <v>2837290</v>
      </c>
      <c r="AY9" s="81">
        <v>3360749</v>
      </c>
      <c r="AZ9" s="81">
        <v>1862867</v>
      </c>
      <c r="BA9" s="81">
        <v>1829423</v>
      </c>
      <c r="BB9" s="81">
        <v>10278570</v>
      </c>
      <c r="BC9" s="81">
        <v>6910230</v>
      </c>
      <c r="BD9" s="81">
        <v>861970</v>
      </c>
      <c r="BE9" s="81">
        <v>1481649</v>
      </c>
      <c r="BF9" s="81">
        <v>44020</v>
      </c>
      <c r="BG9" s="81">
        <v>11310974.9</v>
      </c>
      <c r="BH9" s="81">
        <v>1164891</v>
      </c>
      <c r="BI9" s="81">
        <v>968302</v>
      </c>
      <c r="BJ9" s="81">
        <v>341740</v>
      </c>
      <c r="BK9" s="81">
        <v>116065</v>
      </c>
      <c r="BL9" s="81">
        <v>155692</v>
      </c>
      <c r="BM9" s="81">
        <v>426171</v>
      </c>
      <c r="BN9" s="81">
        <v>1643799</v>
      </c>
      <c r="BO9" s="81">
        <v>471593</v>
      </c>
      <c r="BP9" s="81">
        <v>96374</v>
      </c>
      <c r="BQ9" s="81">
        <v>223278</v>
      </c>
      <c r="BR9" s="81">
        <v>331605.2</v>
      </c>
      <c r="BS9" s="81">
        <v>1377973</v>
      </c>
      <c r="BT9" s="81">
        <v>1540936</v>
      </c>
      <c r="BU9" s="81">
        <v>255014</v>
      </c>
      <c r="BV9" s="81">
        <v>55424</v>
      </c>
      <c r="BW9" s="70"/>
      <c r="BX9" s="83"/>
      <c r="BY9" s="83"/>
      <c r="BZ9" s="81">
        <v>7451705</v>
      </c>
      <c r="CA9" s="81">
        <v>11966635</v>
      </c>
      <c r="CB9" s="81">
        <v>2234129</v>
      </c>
      <c r="CC9" s="81">
        <v>1205444.5900000001</v>
      </c>
      <c r="CD9" s="81">
        <v>1700700</v>
      </c>
      <c r="CE9" s="81">
        <v>882803</v>
      </c>
      <c r="CF9" s="81">
        <v>339988</v>
      </c>
      <c r="CG9" s="81">
        <v>547153</v>
      </c>
      <c r="CH9" s="81">
        <v>724558</v>
      </c>
      <c r="CI9" s="70"/>
      <c r="CJ9" s="83"/>
      <c r="CK9" s="83"/>
      <c r="CL9" s="81">
        <v>3626535</v>
      </c>
      <c r="CM9" s="81">
        <v>11722682</v>
      </c>
      <c r="CN9" s="81">
        <v>3583935</v>
      </c>
      <c r="CO9" s="81">
        <v>732063</v>
      </c>
      <c r="CP9" s="81">
        <v>531836</v>
      </c>
      <c r="CQ9" s="81">
        <v>3910733</v>
      </c>
      <c r="CR9" s="81">
        <v>134403</v>
      </c>
      <c r="CS9" s="70"/>
      <c r="CT9" s="83"/>
      <c r="CU9" s="83"/>
      <c r="CV9" s="81">
        <v>14891969</v>
      </c>
      <c r="CW9" s="81">
        <v>8188812</v>
      </c>
      <c r="CX9" s="81">
        <v>4565123</v>
      </c>
      <c r="CY9" s="81">
        <v>2530098</v>
      </c>
      <c r="CZ9" s="81">
        <v>1748197</v>
      </c>
      <c r="DA9" s="81">
        <v>996774</v>
      </c>
      <c r="DB9" s="81">
        <v>375737</v>
      </c>
      <c r="DC9" s="81">
        <v>287414.5</v>
      </c>
      <c r="DD9" s="81">
        <v>1243599</v>
      </c>
      <c r="DL9" s="109"/>
      <c r="DM9" s="109"/>
      <c r="DN9" s="113">
        <f t="shared" si="0"/>
        <v>347867705.69999999</v>
      </c>
    </row>
    <row r="10" spans="1:118" x14ac:dyDescent="0.3">
      <c r="A10" s="93" t="s">
        <v>360</v>
      </c>
      <c r="B10" s="107"/>
      <c r="C10" s="107"/>
      <c r="D10" s="107"/>
      <c r="E10" s="107"/>
      <c r="F10" s="107"/>
      <c r="G10" s="107"/>
      <c r="H10" s="107"/>
      <c r="I10" s="107"/>
      <c r="J10" s="107"/>
      <c r="K10" s="70"/>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70"/>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70"/>
      <c r="BX10" s="107"/>
      <c r="BY10" s="107"/>
      <c r="BZ10" s="107"/>
      <c r="CA10" s="107"/>
      <c r="CB10" s="107"/>
      <c r="CC10" s="107"/>
      <c r="CD10" s="107"/>
      <c r="CE10" s="107"/>
      <c r="CF10" s="107"/>
      <c r="CG10" s="107"/>
      <c r="CH10" s="107"/>
      <c r="CI10" s="70"/>
      <c r="CJ10" s="107"/>
      <c r="CK10" s="107"/>
      <c r="CL10" s="107"/>
      <c r="CM10" s="107"/>
      <c r="CN10" s="107"/>
      <c r="CO10" s="107"/>
      <c r="CP10" s="107"/>
      <c r="CQ10" s="107"/>
      <c r="CR10" s="107"/>
      <c r="CS10" s="70"/>
      <c r="CT10" s="107"/>
      <c r="CU10" s="107"/>
      <c r="CV10" s="107"/>
      <c r="CW10" s="107"/>
      <c r="CX10" s="107"/>
      <c r="CY10" s="107"/>
      <c r="CZ10" s="107"/>
      <c r="DA10" s="107"/>
      <c r="DB10" s="107"/>
      <c r="DC10" s="107"/>
      <c r="DD10" s="107"/>
      <c r="DL10" s="109"/>
      <c r="DM10" s="109"/>
      <c r="DN10" s="109">
        <f t="shared" si="0"/>
        <v>0</v>
      </c>
    </row>
    <row r="11" spans="1:118" x14ac:dyDescent="0.3">
      <c r="A11" s="110" t="s">
        <v>280</v>
      </c>
      <c r="B11" s="81">
        <v>2818164</v>
      </c>
      <c r="C11" s="81">
        <v>80159</v>
      </c>
      <c r="D11" s="81">
        <v>1995241</v>
      </c>
      <c r="E11" s="81">
        <v>477219</v>
      </c>
      <c r="F11" s="81">
        <v>280192</v>
      </c>
      <c r="G11" s="81">
        <v>74265</v>
      </c>
      <c r="H11" s="81">
        <v>215970</v>
      </c>
      <c r="I11" s="81">
        <v>13454.06</v>
      </c>
      <c r="J11" s="81">
        <v>229023</v>
      </c>
      <c r="K11" s="75">
        <f>SUM(B11:J11)</f>
        <v>6183687.0599999996</v>
      </c>
      <c r="L11" s="81"/>
      <c r="M11" s="81"/>
      <c r="N11" s="81">
        <v>300510</v>
      </c>
      <c r="O11" s="81">
        <v>4607024</v>
      </c>
      <c r="P11" s="81">
        <v>1784778</v>
      </c>
      <c r="Q11" s="81">
        <v>713983</v>
      </c>
      <c r="R11" s="81">
        <v>325704</v>
      </c>
      <c r="S11" s="81">
        <v>509340</v>
      </c>
      <c r="T11" s="81">
        <v>6492661</v>
      </c>
      <c r="U11" s="81">
        <v>2618120</v>
      </c>
      <c r="V11" s="81">
        <v>4128699</v>
      </c>
      <c r="W11" s="81">
        <v>1275266</v>
      </c>
      <c r="X11" s="81">
        <v>1650627</v>
      </c>
      <c r="Y11" s="81">
        <v>2723122</v>
      </c>
      <c r="Z11" s="81">
        <v>1630325</v>
      </c>
      <c r="AA11" s="81">
        <v>260656</v>
      </c>
      <c r="AB11" s="81">
        <v>723087</v>
      </c>
      <c r="AC11" s="81">
        <v>3468770</v>
      </c>
      <c r="AD11" s="81">
        <v>1507078</v>
      </c>
      <c r="AE11" s="81">
        <v>3372588</v>
      </c>
      <c r="AF11" s="81">
        <v>9577143</v>
      </c>
      <c r="AG11" s="81">
        <v>1320935</v>
      </c>
      <c r="AH11" s="81">
        <v>2330911</v>
      </c>
      <c r="AI11" s="81">
        <v>1358955</v>
      </c>
      <c r="AJ11" s="81">
        <v>650881</v>
      </c>
      <c r="AK11" s="81">
        <v>1448674</v>
      </c>
      <c r="AL11" s="81">
        <v>1914434</v>
      </c>
      <c r="AM11" s="81">
        <v>557518</v>
      </c>
      <c r="AN11" s="81">
        <v>604831</v>
      </c>
      <c r="AO11" s="75">
        <f>SUM(N11:AN11)</f>
        <v>57856620</v>
      </c>
      <c r="AP11" s="81"/>
      <c r="AQ11" s="81"/>
      <c r="AR11" s="81">
        <v>95379600</v>
      </c>
      <c r="AS11" s="81">
        <v>7988954.75</v>
      </c>
      <c r="AT11" s="81">
        <v>3521139</v>
      </c>
      <c r="AU11" s="81">
        <v>2167423</v>
      </c>
      <c r="AV11" s="81">
        <v>3545108</v>
      </c>
      <c r="AW11" s="81">
        <v>1210384</v>
      </c>
      <c r="AX11" s="81">
        <v>1731476</v>
      </c>
      <c r="AY11" s="81">
        <v>2201798</v>
      </c>
      <c r="AZ11" s="81">
        <v>1285825</v>
      </c>
      <c r="BA11" s="81">
        <v>595642</v>
      </c>
      <c r="BB11" s="81">
        <v>5674189</v>
      </c>
      <c r="BC11" s="81">
        <v>5313433</v>
      </c>
      <c r="BD11" s="81">
        <v>690520</v>
      </c>
      <c r="BE11" s="81">
        <v>939527</v>
      </c>
      <c r="BF11" s="81">
        <v>29694.5</v>
      </c>
      <c r="BG11" s="81">
        <v>5469410</v>
      </c>
      <c r="BH11" s="81">
        <v>784687</v>
      </c>
      <c r="BI11" s="81">
        <v>660034</v>
      </c>
      <c r="BJ11" s="81">
        <v>214532</v>
      </c>
      <c r="BK11" s="81">
        <v>83267</v>
      </c>
      <c r="BL11" s="81">
        <v>99834</v>
      </c>
      <c r="BM11" s="81">
        <v>310285</v>
      </c>
      <c r="BN11" s="81">
        <v>1065353</v>
      </c>
      <c r="BO11" s="81">
        <v>400514</v>
      </c>
      <c r="BP11" s="81">
        <v>93296</v>
      </c>
      <c r="BQ11" s="81">
        <v>185407</v>
      </c>
      <c r="BR11" s="81">
        <v>311401.27</v>
      </c>
      <c r="BS11" s="81">
        <v>991285</v>
      </c>
      <c r="BT11" s="81">
        <v>969113</v>
      </c>
      <c r="BU11" s="81">
        <v>142828</v>
      </c>
      <c r="BV11" s="81">
        <v>40676</v>
      </c>
      <c r="BW11" s="70">
        <f>SUM(AR11:BV11)</f>
        <v>144096635.52000001</v>
      </c>
      <c r="BX11" s="83"/>
      <c r="BY11" s="83"/>
      <c r="BZ11" s="81">
        <v>4080087</v>
      </c>
      <c r="CA11" s="81">
        <v>8464454</v>
      </c>
      <c r="CB11" s="81">
        <v>1667181</v>
      </c>
      <c r="CC11" s="81">
        <v>795853</v>
      </c>
      <c r="CD11" s="81">
        <v>575807</v>
      </c>
      <c r="CE11" s="81">
        <v>391802</v>
      </c>
      <c r="CF11" s="81">
        <v>220834</v>
      </c>
      <c r="CG11" s="81">
        <v>345096</v>
      </c>
      <c r="CH11" s="81">
        <v>494732</v>
      </c>
      <c r="CI11" s="70">
        <f>SUM(BZ11:CH11)</f>
        <v>17035846</v>
      </c>
      <c r="CJ11" s="83"/>
      <c r="CK11" s="83"/>
      <c r="CL11" s="81">
        <v>1237626</v>
      </c>
      <c r="CM11" s="81">
        <v>7330450</v>
      </c>
      <c r="CN11" s="81">
        <v>1230624</v>
      </c>
      <c r="CO11" s="81">
        <v>425838</v>
      </c>
      <c r="CP11" s="81">
        <v>302085</v>
      </c>
      <c r="CQ11" s="81">
        <v>1836073</v>
      </c>
      <c r="CR11" s="81">
        <v>85640</v>
      </c>
      <c r="CS11" s="70">
        <f>SUM(CL11:CR11)</f>
        <v>12448336</v>
      </c>
      <c r="CT11" s="83"/>
      <c r="CU11" s="83"/>
      <c r="CV11" s="81">
        <v>9285682</v>
      </c>
      <c r="CW11" s="81">
        <v>4220573</v>
      </c>
      <c r="CX11" s="81">
        <v>2855783</v>
      </c>
      <c r="CY11" s="81">
        <v>1101993</v>
      </c>
      <c r="CZ11" s="81">
        <v>1198500.1000000001</v>
      </c>
      <c r="DA11" s="81">
        <v>464162</v>
      </c>
      <c r="DB11" s="81">
        <v>284946</v>
      </c>
      <c r="DC11" s="81">
        <v>184716</v>
      </c>
      <c r="DD11" s="81">
        <v>777903</v>
      </c>
      <c r="DE11" s="137">
        <f>SUM(CV11:DD11)</f>
        <v>20374258.100000001</v>
      </c>
      <c r="DL11" s="109"/>
      <c r="DM11" s="109"/>
      <c r="DN11" s="113">
        <f t="shared" si="0"/>
        <v>387910151.24000007</v>
      </c>
    </row>
    <row r="12" spans="1:118" x14ac:dyDescent="0.3">
      <c r="B12" s="107"/>
      <c r="C12" s="107"/>
      <c r="D12" s="107"/>
      <c r="E12" s="107"/>
      <c r="F12" s="107"/>
      <c r="G12" s="107"/>
      <c r="H12" s="107"/>
      <c r="I12" s="107"/>
      <c r="J12" s="107"/>
      <c r="K12" s="70"/>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70"/>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70"/>
      <c r="BX12" s="107"/>
      <c r="BY12" s="107"/>
      <c r="BZ12" s="107"/>
      <c r="CA12" s="107"/>
      <c r="CB12" s="107"/>
      <c r="CC12" s="107"/>
      <c r="CD12" s="107"/>
      <c r="CE12" s="107"/>
      <c r="CF12" s="107"/>
      <c r="CG12" s="107"/>
      <c r="CH12" s="107"/>
      <c r="CI12" s="70"/>
      <c r="CJ12" s="107"/>
      <c r="CK12" s="107"/>
      <c r="CL12" s="107"/>
      <c r="CM12" s="107"/>
      <c r="CN12" s="107"/>
      <c r="CO12" s="107"/>
      <c r="CP12" s="107"/>
      <c r="CQ12" s="107"/>
      <c r="CR12" s="107"/>
      <c r="CS12" s="70"/>
      <c r="CT12" s="107"/>
      <c r="CU12" s="107"/>
      <c r="CV12" s="107"/>
      <c r="CW12" s="107"/>
      <c r="CX12" s="107"/>
      <c r="CY12" s="107"/>
      <c r="CZ12" s="107"/>
      <c r="DA12" s="107"/>
      <c r="DB12" s="107"/>
      <c r="DC12" s="107"/>
      <c r="DD12" s="107"/>
      <c r="DL12" s="109"/>
      <c r="DM12" s="109"/>
      <c r="DN12" s="109">
        <f t="shared" si="0"/>
        <v>0</v>
      </c>
    </row>
    <row r="13" spans="1:118" x14ac:dyDescent="0.3">
      <c r="B13" s="107"/>
      <c r="C13" s="107"/>
      <c r="D13" s="107"/>
      <c r="E13" s="107"/>
      <c r="F13" s="107"/>
      <c r="G13" s="107"/>
      <c r="H13" s="107"/>
      <c r="I13" s="107"/>
      <c r="J13" s="107"/>
      <c r="K13" s="70"/>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70"/>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70"/>
      <c r="BX13" s="107"/>
      <c r="BY13" s="107"/>
      <c r="BZ13" s="107"/>
      <c r="CA13" s="107"/>
      <c r="CB13" s="107"/>
      <c r="CC13" s="107"/>
      <c r="CD13" s="107"/>
      <c r="CE13" s="107"/>
      <c r="CF13" s="107"/>
      <c r="CG13" s="107"/>
      <c r="CH13" s="107"/>
      <c r="CI13" s="70"/>
      <c r="CJ13" s="107"/>
      <c r="CK13" s="107"/>
      <c r="CL13" s="107"/>
      <c r="CM13" s="107"/>
      <c r="CN13" s="107"/>
      <c r="CO13" s="107"/>
      <c r="CP13" s="107"/>
      <c r="CQ13" s="107"/>
      <c r="CR13" s="107"/>
      <c r="CS13" s="70"/>
      <c r="CT13" s="107"/>
      <c r="CU13" s="107"/>
      <c r="CV13" s="107"/>
      <c r="CW13" s="107"/>
      <c r="CX13" s="107"/>
      <c r="CY13" s="107"/>
      <c r="CZ13" s="107"/>
      <c r="DA13" s="107"/>
      <c r="DB13" s="107"/>
      <c r="DC13" s="107"/>
      <c r="DD13" s="107"/>
      <c r="DL13" s="109"/>
      <c r="DM13" s="109"/>
      <c r="DN13" s="109">
        <f t="shared" si="0"/>
        <v>0</v>
      </c>
    </row>
    <row r="14" spans="1:118" s="112" customFormat="1" x14ac:dyDescent="0.3">
      <c r="A14" s="110" t="s">
        <v>276</v>
      </c>
      <c r="B14" s="81">
        <v>4037242</v>
      </c>
      <c r="C14" s="81">
        <v>201066</v>
      </c>
      <c r="D14" s="81">
        <v>3241297</v>
      </c>
      <c r="E14" s="81">
        <v>884377</v>
      </c>
      <c r="F14" s="81">
        <v>532415</v>
      </c>
      <c r="G14" s="81">
        <v>145830</v>
      </c>
      <c r="H14" s="81">
        <v>420485</v>
      </c>
      <c r="I14" s="81">
        <v>32800</v>
      </c>
      <c r="J14" s="81">
        <v>317105</v>
      </c>
      <c r="K14" s="75">
        <f>SUM(B14:J14)</f>
        <v>9812617</v>
      </c>
      <c r="L14" s="81"/>
      <c r="M14" s="81"/>
      <c r="N14" s="81">
        <v>589736</v>
      </c>
      <c r="O14" s="81">
        <v>7510145</v>
      </c>
      <c r="P14" s="81">
        <v>2720468</v>
      </c>
      <c r="Q14" s="81">
        <v>1122612</v>
      </c>
      <c r="R14" s="81">
        <v>675720</v>
      </c>
      <c r="S14" s="81">
        <v>1114978</v>
      </c>
      <c r="T14" s="81">
        <v>7802800</v>
      </c>
      <c r="U14" s="81">
        <v>6206683</v>
      </c>
      <c r="V14" s="81">
        <v>6461280</v>
      </c>
      <c r="W14" s="81">
        <v>2022607</v>
      </c>
      <c r="X14" s="81">
        <v>2566769</v>
      </c>
      <c r="Y14" s="81">
        <v>3371599</v>
      </c>
      <c r="Z14" s="81">
        <v>3178823</v>
      </c>
      <c r="AA14" s="81">
        <v>1590175</v>
      </c>
      <c r="AB14" s="81">
        <v>1186698</v>
      </c>
      <c r="AC14" s="81">
        <v>5553603</v>
      </c>
      <c r="AD14" s="81">
        <v>2147913</v>
      </c>
      <c r="AE14" s="81">
        <v>6163553</v>
      </c>
      <c r="AF14" s="81">
        <v>14141295</v>
      </c>
      <c r="AG14" s="81">
        <v>2716661</v>
      </c>
      <c r="AH14" s="81">
        <v>3086430</v>
      </c>
      <c r="AI14" s="81">
        <v>3286000</v>
      </c>
      <c r="AJ14" s="81">
        <v>1837363</v>
      </c>
      <c r="AK14" s="81">
        <v>3509726</v>
      </c>
      <c r="AL14" s="81">
        <v>3613666</v>
      </c>
      <c r="AM14" s="81">
        <v>741960</v>
      </c>
      <c r="AN14" s="81">
        <v>932601</v>
      </c>
      <c r="AO14" s="75">
        <f>SUM(N14:AN14)</f>
        <v>95851864</v>
      </c>
      <c r="AP14" s="81"/>
      <c r="AQ14" s="81"/>
      <c r="AR14" s="81">
        <v>180816150.50999999</v>
      </c>
      <c r="AS14" s="81">
        <v>13179011</v>
      </c>
      <c r="AT14" s="81">
        <v>5216907</v>
      </c>
      <c r="AU14" s="81">
        <v>4628377</v>
      </c>
      <c r="AV14" s="81">
        <v>6118445</v>
      </c>
      <c r="AW14" s="81">
        <v>1839189</v>
      </c>
      <c r="AX14" s="81">
        <v>2837290</v>
      </c>
      <c r="AY14" s="81">
        <v>3360749</v>
      </c>
      <c r="AZ14" s="81">
        <v>1862867</v>
      </c>
      <c r="BA14" s="81">
        <v>1829423</v>
      </c>
      <c r="BB14" s="81">
        <v>10278570</v>
      </c>
      <c r="BC14" s="81">
        <v>6910230</v>
      </c>
      <c r="BD14" s="81">
        <v>861970</v>
      </c>
      <c r="BE14" s="81">
        <v>1481649</v>
      </c>
      <c r="BF14" s="81">
        <v>44020</v>
      </c>
      <c r="BG14" s="81">
        <v>11310974.9</v>
      </c>
      <c r="BH14" s="81">
        <v>1164891</v>
      </c>
      <c r="BI14" s="81">
        <v>968302</v>
      </c>
      <c r="BJ14" s="81">
        <v>341740</v>
      </c>
      <c r="BK14" s="81">
        <v>116065</v>
      </c>
      <c r="BL14" s="81">
        <v>155692</v>
      </c>
      <c r="BM14" s="81">
        <v>426171</v>
      </c>
      <c r="BN14" s="81">
        <v>1643799</v>
      </c>
      <c r="BO14" s="81">
        <v>471593</v>
      </c>
      <c r="BP14" s="81">
        <v>96374</v>
      </c>
      <c r="BQ14" s="81">
        <v>223278</v>
      </c>
      <c r="BR14" s="81">
        <v>331605.2</v>
      </c>
      <c r="BS14" s="81">
        <v>1377973</v>
      </c>
      <c r="BT14" s="81">
        <v>1540936</v>
      </c>
      <c r="BU14" s="81">
        <v>255014</v>
      </c>
      <c r="BV14" s="81">
        <v>55424</v>
      </c>
      <c r="BW14" s="75">
        <f>SUM(AR14:BV14)</f>
        <v>261744679.60999998</v>
      </c>
      <c r="BX14" s="81"/>
      <c r="BY14" s="81"/>
      <c r="BZ14" s="81">
        <v>7451705</v>
      </c>
      <c r="CA14" s="81">
        <v>11966635</v>
      </c>
      <c r="CB14" s="81">
        <v>2234129</v>
      </c>
      <c r="CC14" s="81">
        <v>1205444.5900000001</v>
      </c>
      <c r="CD14" s="81">
        <v>1700700</v>
      </c>
      <c r="CE14" s="81">
        <v>882803</v>
      </c>
      <c r="CF14" s="81">
        <v>339988</v>
      </c>
      <c r="CG14" s="81">
        <v>547153</v>
      </c>
      <c r="CH14" s="81">
        <v>724558</v>
      </c>
      <c r="CI14" s="75">
        <f>SUM(BZ14:CH14)</f>
        <v>27053115.59</v>
      </c>
      <c r="CJ14" s="81"/>
      <c r="CK14" s="81"/>
      <c r="CL14" s="81">
        <v>3626535</v>
      </c>
      <c r="CM14" s="81">
        <v>11722682</v>
      </c>
      <c r="CN14" s="81">
        <v>3583935</v>
      </c>
      <c r="CO14" s="81">
        <v>732063</v>
      </c>
      <c r="CP14" s="81">
        <v>531836</v>
      </c>
      <c r="CQ14" s="81">
        <v>3910733</v>
      </c>
      <c r="CR14" s="81">
        <v>134403</v>
      </c>
      <c r="CS14" s="75">
        <f>SUM(CL14:CR14)</f>
        <v>24242187</v>
      </c>
      <c r="CT14" s="81"/>
      <c r="CU14" s="81"/>
      <c r="CV14" s="81">
        <v>14891969</v>
      </c>
      <c r="CW14" s="81">
        <v>8188812</v>
      </c>
      <c r="CX14" s="81">
        <v>4565123</v>
      </c>
      <c r="CY14" s="81">
        <v>2530098</v>
      </c>
      <c r="CZ14" s="81">
        <v>1748197</v>
      </c>
      <c r="DA14" s="81">
        <v>996774</v>
      </c>
      <c r="DB14" s="81">
        <v>375737</v>
      </c>
      <c r="DC14" s="81">
        <v>287414.5</v>
      </c>
      <c r="DD14" s="81">
        <v>1243599</v>
      </c>
      <c r="DE14" s="139">
        <f>SUM(CV14:DD14)</f>
        <v>34827723.5</v>
      </c>
      <c r="DL14" s="113"/>
      <c r="DM14" s="113"/>
      <c r="DN14" s="113">
        <f t="shared" si="0"/>
        <v>695735411.4000001</v>
      </c>
    </row>
    <row r="15" spans="1:118" x14ac:dyDescent="0.3">
      <c r="A15" s="93" t="s">
        <v>282</v>
      </c>
      <c r="B15" s="107"/>
      <c r="C15" s="107"/>
      <c r="D15" s="107"/>
      <c r="E15" s="107"/>
      <c r="F15" s="107"/>
      <c r="G15" s="107"/>
      <c r="H15" s="107"/>
      <c r="I15" s="107"/>
      <c r="J15" s="107"/>
      <c r="K15" s="70"/>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70"/>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70"/>
      <c r="BX15" s="107"/>
      <c r="BY15" s="107"/>
      <c r="BZ15" s="107"/>
      <c r="CA15" s="107"/>
      <c r="CB15" s="107"/>
      <c r="CC15" s="107"/>
      <c r="CD15" s="107"/>
      <c r="CE15" s="107"/>
      <c r="CF15" s="107"/>
      <c r="CG15" s="107"/>
      <c r="CH15" s="107"/>
      <c r="CI15" s="70"/>
      <c r="CJ15" s="107"/>
      <c r="CK15" s="107"/>
      <c r="CL15" s="107"/>
      <c r="CM15" s="107"/>
      <c r="CN15" s="107"/>
      <c r="CO15" s="107"/>
      <c r="CP15" s="107"/>
      <c r="CQ15" s="107"/>
      <c r="CR15" s="107"/>
      <c r="CS15" s="70"/>
      <c r="CT15" s="107"/>
      <c r="CU15" s="107"/>
      <c r="CV15" s="107"/>
      <c r="CW15" s="107"/>
      <c r="CX15" s="107"/>
      <c r="CY15" s="107"/>
      <c r="CZ15" s="107"/>
      <c r="DA15" s="107"/>
      <c r="DB15" s="107"/>
      <c r="DC15" s="107"/>
      <c r="DD15" s="107"/>
      <c r="DL15" s="109"/>
      <c r="DM15" s="109"/>
      <c r="DN15" s="109"/>
    </row>
    <row r="16" spans="1:118" x14ac:dyDescent="0.3">
      <c r="A16" s="93" t="s">
        <v>283</v>
      </c>
      <c r="B16" s="107">
        <v>351935603</v>
      </c>
      <c r="C16" s="107">
        <v>608395986</v>
      </c>
      <c r="D16" s="107">
        <v>276962653</v>
      </c>
      <c r="E16" s="107">
        <v>57716262</v>
      </c>
      <c r="F16" s="107">
        <v>194065541.15000001</v>
      </c>
      <c r="G16" s="107">
        <v>110983165.59999999</v>
      </c>
      <c r="H16" s="107">
        <v>44737801</v>
      </c>
      <c r="I16" s="107">
        <v>2629350</v>
      </c>
      <c r="J16" s="107">
        <v>17811126</v>
      </c>
      <c r="K16" s="70"/>
      <c r="L16" s="107"/>
      <c r="M16" s="107"/>
      <c r="N16" s="107">
        <v>65851192</v>
      </c>
      <c r="O16" s="107">
        <v>518616080.20999998</v>
      </c>
      <c r="P16" s="107">
        <v>95425177</v>
      </c>
      <c r="Q16" s="107">
        <v>42270520</v>
      </c>
      <c r="R16" s="107">
        <v>18699824</v>
      </c>
      <c r="S16" s="107">
        <v>40349065</v>
      </c>
      <c r="T16" s="107">
        <v>657197325</v>
      </c>
      <c r="U16" s="107">
        <v>223242901</v>
      </c>
      <c r="V16" s="107">
        <v>246540394</v>
      </c>
      <c r="W16" s="107">
        <v>148469463</v>
      </c>
      <c r="X16" s="107">
        <v>68911736</v>
      </c>
      <c r="Y16" s="107">
        <v>237392409.78999999</v>
      </c>
      <c r="Z16" s="107">
        <v>267978728</v>
      </c>
      <c r="AA16" s="107">
        <v>35483198</v>
      </c>
      <c r="AB16" s="107">
        <v>58282567</v>
      </c>
      <c r="AC16" s="107">
        <v>284576028</v>
      </c>
      <c r="AD16" s="107">
        <v>107107775</v>
      </c>
      <c r="AE16" s="107">
        <v>245827558</v>
      </c>
      <c r="AF16" s="107">
        <v>850892439.53999996</v>
      </c>
      <c r="AG16" s="107">
        <v>92675223</v>
      </c>
      <c r="AH16" s="107">
        <v>310029727</v>
      </c>
      <c r="AI16" s="107">
        <v>77442485</v>
      </c>
      <c r="AJ16" s="107">
        <v>52772446</v>
      </c>
      <c r="AK16" s="107">
        <v>106838686</v>
      </c>
      <c r="AL16" s="107">
        <v>23187853</v>
      </c>
      <c r="AM16" s="107">
        <v>4673862</v>
      </c>
      <c r="AN16" s="107">
        <v>152468987</v>
      </c>
      <c r="AO16" s="70"/>
      <c r="AP16" s="107"/>
      <c r="AQ16" s="107"/>
      <c r="AR16" s="107">
        <v>11632908893.66</v>
      </c>
      <c r="AS16" s="107">
        <v>734674165.10000002</v>
      </c>
      <c r="AT16" s="107">
        <v>154589404</v>
      </c>
      <c r="AU16" s="107">
        <v>309066285</v>
      </c>
      <c r="AV16" s="107">
        <v>474020896</v>
      </c>
      <c r="AW16" s="107">
        <v>73183709</v>
      </c>
      <c r="AX16" s="107">
        <v>208931771</v>
      </c>
      <c r="AY16" s="107">
        <v>259914211</v>
      </c>
      <c r="AZ16" s="107">
        <v>177334886</v>
      </c>
      <c r="BA16" s="107">
        <v>76240389.900000006</v>
      </c>
      <c r="BB16" s="107">
        <v>712579832.60000002</v>
      </c>
      <c r="BC16" s="107">
        <v>612053158</v>
      </c>
      <c r="BD16" s="107">
        <v>64943336</v>
      </c>
      <c r="BE16" s="107">
        <v>110113458</v>
      </c>
      <c r="BF16" s="107">
        <v>5256306</v>
      </c>
      <c r="BG16" s="107">
        <v>816014942</v>
      </c>
      <c r="BH16" s="107">
        <v>245601505</v>
      </c>
      <c r="BI16" s="107">
        <v>125634730</v>
      </c>
      <c r="BJ16" s="107">
        <v>29467723</v>
      </c>
      <c r="BK16" s="107">
        <v>18286375.399999999</v>
      </c>
      <c r="BL16" s="107">
        <v>17336981</v>
      </c>
      <c r="BM16" s="107">
        <v>50612521</v>
      </c>
      <c r="BN16" s="107">
        <v>169070604.93000001</v>
      </c>
      <c r="BO16" s="107">
        <v>25832593</v>
      </c>
      <c r="BP16" s="107">
        <v>36125632.68</v>
      </c>
      <c r="BQ16" s="107">
        <v>12814492</v>
      </c>
      <c r="BR16" s="107">
        <v>85452380.540000007</v>
      </c>
      <c r="BS16" s="107">
        <v>111987365</v>
      </c>
      <c r="BT16" s="107">
        <v>82424703.439999998</v>
      </c>
      <c r="BU16" s="107">
        <v>30021932</v>
      </c>
      <c r="BV16" s="107">
        <v>13088052</v>
      </c>
      <c r="BW16" s="70"/>
      <c r="BX16" s="107"/>
      <c r="BY16" s="107"/>
      <c r="BZ16" s="107">
        <v>366479957.93000001</v>
      </c>
      <c r="CA16" s="107">
        <v>1073988762.4100001</v>
      </c>
      <c r="CB16" s="107">
        <v>236108156.37</v>
      </c>
      <c r="CC16" s="107">
        <v>138599083</v>
      </c>
      <c r="CD16" s="107">
        <v>91116332</v>
      </c>
      <c r="CE16" s="107">
        <v>23112236</v>
      </c>
      <c r="CF16" s="107">
        <v>21169793</v>
      </c>
      <c r="CG16" s="107">
        <v>45211152</v>
      </c>
      <c r="CH16" s="107">
        <v>36285781</v>
      </c>
      <c r="CI16" s="70"/>
      <c r="CJ16" s="107"/>
      <c r="CK16" s="107"/>
      <c r="CL16" s="107">
        <v>220661779</v>
      </c>
      <c r="CM16" s="107">
        <v>1070204003.34</v>
      </c>
      <c r="CN16" s="107">
        <v>264306677.69999999</v>
      </c>
      <c r="CO16" s="107">
        <v>145392625</v>
      </c>
      <c r="CP16" s="107">
        <v>57555958</v>
      </c>
      <c r="CQ16" s="107">
        <v>257760856</v>
      </c>
      <c r="CR16" s="107">
        <v>6425389</v>
      </c>
      <c r="CS16" s="70"/>
      <c r="CT16" s="107"/>
      <c r="CU16" s="107"/>
      <c r="CV16" s="107">
        <v>1055419275</v>
      </c>
      <c r="CW16" s="107">
        <v>431313913</v>
      </c>
      <c r="CX16" s="107">
        <v>382389692</v>
      </c>
      <c r="CY16" s="107">
        <v>190618283.81999999</v>
      </c>
      <c r="CZ16" s="107">
        <v>110244131</v>
      </c>
      <c r="DA16" s="107">
        <v>80747255</v>
      </c>
      <c r="DB16" s="107">
        <v>3301138</v>
      </c>
      <c r="DC16" s="107">
        <v>33696652</v>
      </c>
      <c r="DD16" s="107">
        <v>80103070</v>
      </c>
      <c r="DL16" s="109"/>
      <c r="DM16" s="109"/>
      <c r="DN16" s="109"/>
    </row>
    <row r="17" spans="1:118" x14ac:dyDescent="0.3">
      <c r="A17" s="93" t="s">
        <v>361</v>
      </c>
      <c r="B17" s="107">
        <v>334338822.84999996</v>
      </c>
      <c r="C17" s="107">
        <v>608395986</v>
      </c>
      <c r="D17" s="107">
        <v>235418255.04999998</v>
      </c>
      <c r="E17" s="107">
        <v>57716262</v>
      </c>
      <c r="F17" s="107">
        <v>194065541.15000001</v>
      </c>
      <c r="G17" s="107">
        <v>110983165.59999999</v>
      </c>
      <c r="H17" s="107">
        <v>44737801</v>
      </c>
      <c r="I17" s="107">
        <v>2629350</v>
      </c>
      <c r="J17" s="107">
        <v>17811126</v>
      </c>
      <c r="K17" s="70"/>
      <c r="L17" s="107"/>
      <c r="M17" s="107"/>
      <c r="N17" s="107">
        <v>65851192</v>
      </c>
      <c r="O17" s="107">
        <v>440823668.1785</v>
      </c>
      <c r="P17" s="107">
        <v>95425177</v>
      </c>
      <c r="Q17" s="107">
        <v>42270520</v>
      </c>
      <c r="R17" s="107">
        <v>18699824</v>
      </c>
      <c r="S17" s="107">
        <v>40349065</v>
      </c>
      <c r="T17" s="107">
        <v>591477592.5</v>
      </c>
      <c r="U17" s="107">
        <v>223242901</v>
      </c>
      <c r="V17" s="107">
        <v>246540394</v>
      </c>
      <c r="W17" s="107">
        <v>148469463</v>
      </c>
      <c r="X17" s="107">
        <v>68911736</v>
      </c>
      <c r="Y17" s="107">
        <v>237392409.78999999</v>
      </c>
      <c r="Z17" s="107">
        <v>267978728</v>
      </c>
      <c r="AA17" s="107">
        <v>35483198</v>
      </c>
      <c r="AB17" s="107">
        <v>58282567</v>
      </c>
      <c r="AC17" s="107">
        <v>241889623.79999998</v>
      </c>
      <c r="AD17" s="107">
        <v>91041608.75</v>
      </c>
      <c r="AE17" s="107">
        <v>245827558</v>
      </c>
      <c r="AF17" s="107">
        <v>646678254.05040002</v>
      </c>
      <c r="AG17" s="107">
        <v>92675223</v>
      </c>
      <c r="AH17" s="107">
        <v>300728835.19</v>
      </c>
      <c r="AI17" s="107">
        <v>77442485</v>
      </c>
      <c r="AJ17" s="107">
        <v>52772446</v>
      </c>
      <c r="AK17" s="107">
        <v>106838686</v>
      </c>
      <c r="AL17" s="107">
        <v>23187853</v>
      </c>
      <c r="AM17" s="107">
        <v>4673862</v>
      </c>
      <c r="AN17" s="107">
        <v>152468987</v>
      </c>
      <c r="AO17" s="70"/>
      <c r="AP17" s="107"/>
      <c r="AQ17" s="107"/>
      <c r="AR17" s="107">
        <v>7561390780.8789997</v>
      </c>
      <c r="AS17" s="107">
        <v>734674165.10000002</v>
      </c>
      <c r="AT17" s="107">
        <v>154589404</v>
      </c>
      <c r="AU17" s="107">
        <v>309066285</v>
      </c>
      <c r="AV17" s="107">
        <v>474020896</v>
      </c>
      <c r="AW17" s="107">
        <v>73183709</v>
      </c>
      <c r="AX17" s="107">
        <v>208931771</v>
      </c>
      <c r="AY17" s="107">
        <v>220927079.34999999</v>
      </c>
      <c r="AZ17" s="107">
        <v>177334886</v>
      </c>
      <c r="BA17" s="107">
        <v>76240389.900000006</v>
      </c>
      <c r="BB17" s="107">
        <v>712579832.60000002</v>
      </c>
      <c r="BC17" s="107">
        <v>612053158</v>
      </c>
      <c r="BD17" s="107">
        <v>64943336</v>
      </c>
      <c r="BE17" s="107">
        <v>110113458</v>
      </c>
      <c r="BF17" s="107">
        <v>5256306</v>
      </c>
      <c r="BG17" s="107">
        <v>652811953.60000002</v>
      </c>
      <c r="BH17" s="107">
        <v>208761279.25</v>
      </c>
      <c r="BI17" s="107">
        <v>106789520.5</v>
      </c>
      <c r="BJ17" s="107">
        <v>29467723</v>
      </c>
      <c r="BK17" s="107">
        <v>18286375.399999999</v>
      </c>
      <c r="BL17" s="107">
        <v>17336981</v>
      </c>
      <c r="BM17" s="107">
        <v>50612521</v>
      </c>
      <c r="BN17" s="107">
        <v>169070604.93000001</v>
      </c>
      <c r="BO17" s="107">
        <v>25832593</v>
      </c>
      <c r="BP17" s="107">
        <v>36125632.68</v>
      </c>
      <c r="BQ17" s="107">
        <v>12814492</v>
      </c>
      <c r="BR17" s="107">
        <v>85452380.540000007</v>
      </c>
      <c r="BS17" s="107">
        <v>111987365</v>
      </c>
      <c r="BT17" s="107">
        <v>82424703.439999998</v>
      </c>
      <c r="BU17" s="107">
        <v>30021932</v>
      </c>
      <c r="BV17" s="107">
        <v>13088052</v>
      </c>
      <c r="BW17" s="70"/>
      <c r="BX17" s="107"/>
      <c r="BY17" s="107"/>
      <c r="BZ17" s="107">
        <v>366479957.93000001</v>
      </c>
      <c r="CA17" s="107">
        <v>1073988762.4100001</v>
      </c>
      <c r="CB17" s="107">
        <v>200691932.9145</v>
      </c>
      <c r="CC17" s="107">
        <v>138599083</v>
      </c>
      <c r="CD17" s="107">
        <v>91116332</v>
      </c>
      <c r="CE17" s="107">
        <v>23112236</v>
      </c>
      <c r="CF17" s="107">
        <v>21169793</v>
      </c>
      <c r="CG17" s="107">
        <v>45211152</v>
      </c>
      <c r="CH17" s="107">
        <v>36285781</v>
      </c>
      <c r="CI17" s="70"/>
      <c r="CJ17" s="107"/>
      <c r="CK17" s="107"/>
      <c r="CL17" s="107">
        <v>220661779</v>
      </c>
      <c r="CM17" s="107">
        <v>936428502.92250001</v>
      </c>
      <c r="CN17" s="107">
        <v>224660676.04499999</v>
      </c>
      <c r="CO17" s="107">
        <v>145392625</v>
      </c>
      <c r="CP17" s="107">
        <v>57555958</v>
      </c>
      <c r="CQ17" s="107">
        <v>219096727.59999999</v>
      </c>
      <c r="CR17" s="107">
        <v>6425389</v>
      </c>
      <c r="CS17" s="70"/>
      <c r="CT17" s="107"/>
      <c r="CU17" s="107"/>
      <c r="CV17" s="107">
        <v>897106383.75</v>
      </c>
      <c r="CW17" s="107">
        <v>366616826.05000001</v>
      </c>
      <c r="CX17" s="107">
        <v>267672784.39999998</v>
      </c>
      <c r="CY17" s="107">
        <v>190618283.81999999</v>
      </c>
      <c r="CZ17" s="107">
        <v>110244131</v>
      </c>
      <c r="DA17" s="107">
        <v>80747255</v>
      </c>
      <c r="DB17" s="107">
        <v>3301138</v>
      </c>
      <c r="DC17" s="107">
        <v>33696652</v>
      </c>
      <c r="DD17" s="107">
        <v>80103070</v>
      </c>
      <c r="DL17" s="109"/>
      <c r="DM17" s="109"/>
      <c r="DN17" s="109"/>
    </row>
    <row r="18" spans="1:118" x14ac:dyDescent="0.3">
      <c r="A18" s="93" t="s">
        <v>362</v>
      </c>
      <c r="B18" s="107">
        <v>16716941.142499998</v>
      </c>
      <c r="C18" s="107"/>
      <c r="D18" s="107">
        <v>35312738.257499993</v>
      </c>
      <c r="E18" s="107"/>
      <c r="F18" s="107"/>
      <c r="G18" s="107"/>
      <c r="H18" s="107"/>
      <c r="I18" s="107"/>
      <c r="J18" s="107"/>
      <c r="K18" s="70"/>
      <c r="L18" s="107"/>
      <c r="M18" s="107"/>
      <c r="N18" s="107"/>
      <c r="O18" s="107">
        <v>66123550.226774998</v>
      </c>
      <c r="P18" s="107"/>
      <c r="Q18" s="107"/>
      <c r="R18" s="107"/>
      <c r="S18" s="107"/>
      <c r="T18" s="107">
        <v>59147759.25</v>
      </c>
      <c r="U18" s="107"/>
      <c r="V18" s="107"/>
      <c r="W18" s="107"/>
      <c r="X18" s="107"/>
      <c r="Y18" s="107"/>
      <c r="Z18" s="107">
        <v>40196809.199999996</v>
      </c>
      <c r="AA18" s="107"/>
      <c r="AB18" s="107"/>
      <c r="AC18" s="107">
        <v>36283443.569999993</v>
      </c>
      <c r="AD18" s="107">
        <v>13656241.3125</v>
      </c>
      <c r="AE18" s="107"/>
      <c r="AF18" s="107">
        <v>155202780.972096</v>
      </c>
      <c r="AG18" s="107"/>
      <c r="AH18" s="107">
        <v>9021865.0557000004</v>
      </c>
      <c r="AI18" s="107"/>
      <c r="AJ18" s="107"/>
      <c r="AK18" s="107"/>
      <c r="AL18" s="107"/>
      <c r="AM18" s="107"/>
      <c r="AN18" s="107"/>
      <c r="AO18" s="70"/>
      <c r="AP18" s="107"/>
      <c r="AQ18" s="107"/>
      <c r="AR18" s="107">
        <v>2646486773.3076496</v>
      </c>
      <c r="AS18" s="107">
        <v>110201124.765</v>
      </c>
      <c r="AT18" s="107"/>
      <c r="AU18" s="107"/>
      <c r="AV18" s="107"/>
      <c r="AW18" s="107"/>
      <c r="AX18" s="107"/>
      <c r="AY18" s="107">
        <v>33139061.902499996</v>
      </c>
      <c r="AZ18" s="107"/>
      <c r="BA18" s="107"/>
      <c r="BB18" s="107"/>
      <c r="BC18" s="107"/>
      <c r="BD18" s="107"/>
      <c r="BE18" s="107"/>
      <c r="BF18" s="107"/>
      <c r="BG18" s="107">
        <v>130562390.72000001</v>
      </c>
      <c r="BH18" s="107">
        <v>31314191.887499999</v>
      </c>
      <c r="BI18" s="107">
        <v>16018428.074999999</v>
      </c>
      <c r="BJ18" s="107"/>
      <c r="BK18" s="107"/>
      <c r="BL18" s="107"/>
      <c r="BM18" s="107"/>
      <c r="BN18" s="107"/>
      <c r="BO18" s="107"/>
      <c r="BP18" s="107"/>
      <c r="BQ18" s="107"/>
      <c r="BR18" s="107"/>
      <c r="BS18" s="107"/>
      <c r="BT18" s="107"/>
      <c r="BU18" s="107"/>
      <c r="BV18" s="107"/>
      <c r="BW18" s="70"/>
      <c r="BX18" s="107"/>
      <c r="BY18" s="107"/>
      <c r="BZ18" s="107"/>
      <c r="CA18" s="107">
        <v>161098314.36149999</v>
      </c>
      <c r="CB18" s="107">
        <v>30103789.937174998</v>
      </c>
      <c r="CC18" s="107"/>
      <c r="CD18" s="107"/>
      <c r="CE18" s="107"/>
      <c r="CF18" s="107"/>
      <c r="CG18" s="107"/>
      <c r="CH18" s="107"/>
      <c r="CI18" s="70"/>
      <c r="CJ18" s="107"/>
      <c r="CK18" s="107"/>
      <c r="CL18" s="107"/>
      <c r="CM18" s="107">
        <v>117053562.8653125</v>
      </c>
      <c r="CN18" s="107">
        <v>33699101.406749994</v>
      </c>
      <c r="CO18" s="107">
        <v>21808893.75</v>
      </c>
      <c r="CP18" s="107"/>
      <c r="CQ18" s="107">
        <v>32864509.139999997</v>
      </c>
      <c r="CR18" s="107"/>
      <c r="CS18" s="70"/>
      <c r="CT18" s="107"/>
      <c r="CU18" s="107"/>
      <c r="CV18" s="107">
        <v>134565957.5625</v>
      </c>
      <c r="CW18" s="107">
        <v>54992523.907499999</v>
      </c>
      <c r="CX18" s="107">
        <v>80301835.319999993</v>
      </c>
      <c r="CY18" s="107"/>
      <c r="CZ18" s="107"/>
      <c r="DA18" s="107"/>
      <c r="DB18" s="107"/>
      <c r="DC18" s="107"/>
      <c r="DD18" s="107"/>
      <c r="DL18" s="109"/>
      <c r="DM18" s="109"/>
      <c r="DN18" s="109"/>
    </row>
    <row r="19" spans="1:118" x14ac:dyDescent="0.3">
      <c r="A19" s="93" t="s">
        <v>363</v>
      </c>
      <c r="B19" s="107">
        <f t="shared" ref="B19:I19" si="1">B16-SUM(B17:B18)</f>
        <v>879839.00750005245</v>
      </c>
      <c r="C19" s="107">
        <f t="shared" si="1"/>
        <v>0</v>
      </c>
      <c r="D19" s="107">
        <f t="shared" si="1"/>
        <v>6231659.6924999952</v>
      </c>
      <c r="E19" s="107">
        <f t="shared" si="1"/>
        <v>0</v>
      </c>
      <c r="F19" s="107">
        <f t="shared" si="1"/>
        <v>0</v>
      </c>
      <c r="G19" s="107">
        <f t="shared" si="1"/>
        <v>0</v>
      </c>
      <c r="H19" s="107">
        <f t="shared" si="1"/>
        <v>0</v>
      </c>
      <c r="I19" s="107">
        <f t="shared" si="1"/>
        <v>0</v>
      </c>
      <c r="J19" s="107">
        <f t="shared" ref="J19" si="2">J16-SUM(J17:J18)</f>
        <v>0</v>
      </c>
      <c r="K19" s="70"/>
      <c r="L19" s="107"/>
      <c r="M19" s="107"/>
      <c r="N19" s="107">
        <f t="shared" ref="N19:AN19" si="3">N16-SUM(N17:N18)</f>
        <v>0</v>
      </c>
      <c r="O19" s="107">
        <f t="shared" si="3"/>
        <v>11668861.804724991</v>
      </c>
      <c r="P19" s="107">
        <f t="shared" si="3"/>
        <v>0</v>
      </c>
      <c r="Q19" s="107">
        <f t="shared" si="3"/>
        <v>0</v>
      </c>
      <c r="R19" s="107">
        <f t="shared" si="3"/>
        <v>0</v>
      </c>
      <c r="S19" s="107">
        <f t="shared" si="3"/>
        <v>0</v>
      </c>
      <c r="T19" s="107">
        <f t="shared" si="3"/>
        <v>6571973.25</v>
      </c>
      <c r="U19" s="107">
        <f t="shared" si="3"/>
        <v>0</v>
      </c>
      <c r="V19" s="107">
        <f t="shared" si="3"/>
        <v>0</v>
      </c>
      <c r="W19" s="107">
        <f t="shared" si="3"/>
        <v>0</v>
      </c>
      <c r="X19" s="107">
        <f t="shared" si="3"/>
        <v>0</v>
      </c>
      <c r="Y19" s="107">
        <f t="shared" si="3"/>
        <v>0</v>
      </c>
      <c r="Z19" s="107">
        <f t="shared" si="3"/>
        <v>-40196809.199999988</v>
      </c>
      <c r="AA19" s="107">
        <f t="shared" si="3"/>
        <v>0</v>
      </c>
      <c r="AB19" s="107">
        <f t="shared" si="3"/>
        <v>0</v>
      </c>
      <c r="AC19" s="107">
        <f t="shared" si="3"/>
        <v>6402960.6299999952</v>
      </c>
      <c r="AD19" s="107">
        <f t="shared" si="3"/>
        <v>2409924.9375</v>
      </c>
      <c r="AE19" s="107">
        <f t="shared" si="3"/>
        <v>0</v>
      </c>
      <c r="AF19" s="107">
        <f t="shared" si="3"/>
        <v>49011404.517503977</v>
      </c>
      <c r="AG19" s="107">
        <f t="shared" si="3"/>
        <v>0</v>
      </c>
      <c r="AH19" s="107">
        <f t="shared" si="3"/>
        <v>279026.75429999828</v>
      </c>
      <c r="AI19" s="107">
        <f t="shared" si="3"/>
        <v>0</v>
      </c>
      <c r="AJ19" s="107">
        <f t="shared" si="3"/>
        <v>0</v>
      </c>
      <c r="AK19" s="107">
        <f t="shared" si="3"/>
        <v>0</v>
      </c>
      <c r="AL19" s="107">
        <f t="shared" si="3"/>
        <v>0</v>
      </c>
      <c r="AM19" s="107">
        <f t="shared" si="3"/>
        <v>0</v>
      </c>
      <c r="AN19" s="107">
        <f t="shared" si="3"/>
        <v>0</v>
      </c>
      <c r="AO19" s="70"/>
      <c r="AP19" s="107"/>
      <c r="AQ19" s="107"/>
      <c r="AR19" s="107">
        <f t="shared" ref="AR19:BV19" si="4">AR16-SUM(AR17:AR18)</f>
        <v>1425031339.4733505</v>
      </c>
      <c r="AS19" s="107">
        <f t="shared" si="4"/>
        <v>-110201124.76499999</v>
      </c>
      <c r="AT19" s="107">
        <f t="shared" si="4"/>
        <v>0</v>
      </c>
      <c r="AU19" s="107">
        <f t="shared" si="4"/>
        <v>0</v>
      </c>
      <c r="AV19" s="107">
        <f t="shared" si="4"/>
        <v>0</v>
      </c>
      <c r="AW19" s="107">
        <f t="shared" si="4"/>
        <v>0</v>
      </c>
      <c r="AX19" s="107">
        <f t="shared" si="4"/>
        <v>0</v>
      </c>
      <c r="AY19" s="107">
        <f t="shared" si="4"/>
        <v>5848069.7475000024</v>
      </c>
      <c r="AZ19" s="107">
        <f t="shared" si="4"/>
        <v>0</v>
      </c>
      <c r="BA19" s="107">
        <f t="shared" si="4"/>
        <v>0</v>
      </c>
      <c r="BB19" s="107">
        <f t="shared" si="4"/>
        <v>0</v>
      </c>
      <c r="BC19" s="107">
        <f t="shared" si="4"/>
        <v>0</v>
      </c>
      <c r="BD19" s="107">
        <f t="shared" si="4"/>
        <v>0</v>
      </c>
      <c r="BE19" s="107">
        <f t="shared" si="4"/>
        <v>0</v>
      </c>
      <c r="BF19" s="107">
        <f t="shared" si="4"/>
        <v>0</v>
      </c>
      <c r="BG19" s="107">
        <f t="shared" si="4"/>
        <v>32640597.679999948</v>
      </c>
      <c r="BH19" s="107">
        <f t="shared" si="4"/>
        <v>5526033.8625000119</v>
      </c>
      <c r="BI19" s="107">
        <f t="shared" si="4"/>
        <v>2826781.424999997</v>
      </c>
      <c r="BJ19" s="107">
        <f t="shared" si="4"/>
        <v>0</v>
      </c>
      <c r="BK19" s="107">
        <f t="shared" si="4"/>
        <v>0</v>
      </c>
      <c r="BL19" s="107">
        <f t="shared" si="4"/>
        <v>0</v>
      </c>
      <c r="BM19" s="107">
        <f t="shared" si="4"/>
        <v>0</v>
      </c>
      <c r="BN19" s="107">
        <f t="shared" si="4"/>
        <v>0</v>
      </c>
      <c r="BO19" s="107">
        <f t="shared" si="4"/>
        <v>0</v>
      </c>
      <c r="BP19" s="107">
        <f t="shared" si="4"/>
        <v>0</v>
      </c>
      <c r="BQ19" s="107">
        <f t="shared" si="4"/>
        <v>0</v>
      </c>
      <c r="BR19" s="107">
        <f t="shared" si="4"/>
        <v>0</v>
      </c>
      <c r="BS19" s="107">
        <f t="shared" si="4"/>
        <v>0</v>
      </c>
      <c r="BT19" s="107">
        <f t="shared" si="4"/>
        <v>0</v>
      </c>
      <c r="BU19" s="107">
        <f t="shared" si="4"/>
        <v>0</v>
      </c>
      <c r="BV19" s="107">
        <f t="shared" si="4"/>
        <v>0</v>
      </c>
      <c r="BW19" s="70"/>
      <c r="BX19" s="107"/>
      <c r="BY19" s="107"/>
      <c r="BZ19" s="107">
        <f t="shared" ref="BZ19:CH19" si="5">BZ16-SUM(BZ17:BZ18)</f>
        <v>0</v>
      </c>
      <c r="CA19" s="107">
        <f t="shared" si="5"/>
        <v>-161098314.36150002</v>
      </c>
      <c r="CB19" s="107">
        <f t="shared" si="5"/>
        <v>5312433.518325001</v>
      </c>
      <c r="CC19" s="107">
        <f t="shared" si="5"/>
        <v>0</v>
      </c>
      <c r="CD19" s="107">
        <f t="shared" si="5"/>
        <v>0</v>
      </c>
      <c r="CE19" s="107">
        <f t="shared" si="5"/>
        <v>0</v>
      </c>
      <c r="CF19" s="107">
        <f t="shared" si="5"/>
        <v>0</v>
      </c>
      <c r="CG19" s="107">
        <f t="shared" si="5"/>
        <v>0</v>
      </c>
      <c r="CH19" s="107">
        <f t="shared" si="5"/>
        <v>0</v>
      </c>
      <c r="CI19" s="70"/>
      <c r="CJ19" s="107"/>
      <c r="CK19" s="107"/>
      <c r="CL19" s="107">
        <f t="shared" ref="CL19:CR19" si="6">CL16-SUM(CL17:CL18)</f>
        <v>0</v>
      </c>
      <c r="CM19" s="107">
        <f t="shared" si="6"/>
        <v>16721937.552187562</v>
      </c>
      <c r="CN19" s="107">
        <f t="shared" si="6"/>
        <v>5946900.2482500076</v>
      </c>
      <c r="CO19" s="107">
        <f t="shared" si="6"/>
        <v>-21808893.75</v>
      </c>
      <c r="CP19" s="107">
        <f t="shared" si="6"/>
        <v>0</v>
      </c>
      <c r="CQ19" s="107">
        <f t="shared" si="6"/>
        <v>5799619.2600000203</v>
      </c>
      <c r="CR19" s="107">
        <f t="shared" si="6"/>
        <v>0</v>
      </c>
      <c r="CS19" s="70"/>
      <c r="CT19" s="107"/>
      <c r="CU19" s="107"/>
      <c r="CV19" s="107">
        <f t="shared" ref="CV19:DD19" si="7">CV16-SUM(CV17:CV18)</f>
        <v>23746933.6875</v>
      </c>
      <c r="CW19" s="107">
        <f t="shared" si="7"/>
        <v>9704563.0425000191</v>
      </c>
      <c r="CX19" s="107">
        <f t="shared" si="7"/>
        <v>34415072.280000031</v>
      </c>
      <c r="CY19" s="107">
        <f t="shared" si="7"/>
        <v>0</v>
      </c>
      <c r="CZ19" s="107">
        <f t="shared" si="7"/>
        <v>0</v>
      </c>
      <c r="DA19" s="107">
        <f t="shared" si="7"/>
        <v>0</v>
      </c>
      <c r="DB19" s="107">
        <f t="shared" si="7"/>
        <v>0</v>
      </c>
      <c r="DC19" s="107">
        <f t="shared" si="7"/>
        <v>0</v>
      </c>
      <c r="DD19" s="107">
        <f t="shared" si="7"/>
        <v>0</v>
      </c>
      <c r="DL19" s="109"/>
      <c r="DM19" s="109"/>
      <c r="DN19" s="109"/>
    </row>
    <row r="20" spans="1:118" s="112" customFormat="1" x14ac:dyDescent="0.3">
      <c r="A20" s="110" t="s">
        <v>364</v>
      </c>
      <c r="B20" s="81">
        <f t="shared" ref="B20:J20" si="8">B17/B14</f>
        <v>82.813669046839394</v>
      </c>
      <c r="C20" s="81">
        <f t="shared" si="8"/>
        <v>3025.8521381039063</v>
      </c>
      <c r="D20" s="81">
        <f t="shared" si="8"/>
        <v>72.630880493209972</v>
      </c>
      <c r="E20" s="81">
        <f t="shared" si="8"/>
        <v>65.262056792521747</v>
      </c>
      <c r="F20" s="81">
        <f t="shared" si="8"/>
        <v>364.50051397875717</v>
      </c>
      <c r="G20" s="81">
        <f t="shared" si="8"/>
        <v>761.04481656723578</v>
      </c>
      <c r="H20" s="81">
        <f t="shared" si="8"/>
        <v>106.39571209436721</v>
      </c>
      <c r="I20" s="81">
        <f t="shared" si="8"/>
        <v>80.163109756097555</v>
      </c>
      <c r="J20" s="81">
        <f t="shared" si="8"/>
        <v>56.167912836442191</v>
      </c>
      <c r="K20" s="75"/>
      <c r="L20" s="81"/>
      <c r="M20" s="81"/>
      <c r="N20" s="81">
        <f t="shared" ref="N20:AN20" si="9">N17/N14</f>
        <v>111.66215391293731</v>
      </c>
      <c r="O20" s="81">
        <f t="shared" si="9"/>
        <v>58.697091491376</v>
      </c>
      <c r="P20" s="81">
        <f t="shared" si="9"/>
        <v>35.076750397358104</v>
      </c>
      <c r="Q20" s="81">
        <f t="shared" si="9"/>
        <v>37.65372185581483</v>
      </c>
      <c r="R20" s="81">
        <f t="shared" si="9"/>
        <v>27.673924110578348</v>
      </c>
      <c r="S20" s="81">
        <f t="shared" si="9"/>
        <v>36.188216269738056</v>
      </c>
      <c r="T20" s="81">
        <f t="shared" si="9"/>
        <v>75.803249154149796</v>
      </c>
      <c r="U20" s="81">
        <f t="shared" si="9"/>
        <v>35.968149331937852</v>
      </c>
      <c r="V20" s="81">
        <f t="shared" si="9"/>
        <v>38.156587239680064</v>
      </c>
      <c r="W20" s="81">
        <f t="shared" si="9"/>
        <v>73.404998103932201</v>
      </c>
      <c r="X20" s="81">
        <f t="shared" si="9"/>
        <v>26.847657892081447</v>
      </c>
      <c r="Y20" s="81">
        <f t="shared" si="9"/>
        <v>70.409443646768196</v>
      </c>
      <c r="Z20" s="81">
        <f t="shared" si="9"/>
        <v>84.301242315158788</v>
      </c>
      <c r="AA20" s="81">
        <f t="shared" si="9"/>
        <v>22.314020783875989</v>
      </c>
      <c r="AB20" s="81">
        <f t="shared" si="9"/>
        <v>49.113225942910496</v>
      </c>
      <c r="AC20" s="81">
        <f t="shared" si="9"/>
        <v>43.555440279040468</v>
      </c>
      <c r="AD20" s="81">
        <f t="shared" si="9"/>
        <v>42.386078370027093</v>
      </c>
      <c r="AE20" s="81">
        <f t="shared" si="9"/>
        <v>39.884066544085854</v>
      </c>
      <c r="AF20" s="81">
        <f t="shared" si="9"/>
        <v>45.729776095499034</v>
      </c>
      <c r="AG20" s="81">
        <f t="shared" si="9"/>
        <v>34.113650175712024</v>
      </c>
      <c r="AH20" s="81">
        <f t="shared" si="9"/>
        <v>97.435819114640537</v>
      </c>
      <c r="AI20" s="81">
        <f t="shared" si="9"/>
        <v>23.567402617163726</v>
      </c>
      <c r="AJ20" s="81">
        <f t="shared" si="9"/>
        <v>28.721839941263649</v>
      </c>
      <c r="AK20" s="81">
        <f t="shared" si="9"/>
        <v>30.440748366111769</v>
      </c>
      <c r="AL20" s="81">
        <f t="shared" si="9"/>
        <v>6.4167117270937606</v>
      </c>
      <c r="AM20" s="81">
        <f t="shared" si="9"/>
        <v>6.299344978165939</v>
      </c>
      <c r="AN20" s="81">
        <f t="shared" si="9"/>
        <v>163.48790854824304</v>
      </c>
      <c r="AO20" s="75"/>
      <c r="AP20" s="81"/>
      <c r="AQ20" s="81"/>
      <c r="AR20" s="81">
        <f t="shared" ref="AR20:BV20" si="10">AR17/AR14</f>
        <v>41.818116133717929</v>
      </c>
      <c r="AS20" s="81">
        <f t="shared" si="10"/>
        <v>55.745773723081349</v>
      </c>
      <c r="AT20" s="81">
        <f t="shared" si="10"/>
        <v>29.63238639293359</v>
      </c>
      <c r="AU20" s="81">
        <f t="shared" si="10"/>
        <v>66.776385112967247</v>
      </c>
      <c r="AV20" s="81">
        <f t="shared" si="10"/>
        <v>77.474079770268432</v>
      </c>
      <c r="AW20" s="81">
        <f t="shared" si="10"/>
        <v>39.791293336356404</v>
      </c>
      <c r="AX20" s="81">
        <f t="shared" si="10"/>
        <v>73.637792048045853</v>
      </c>
      <c r="AY20" s="81">
        <f t="shared" si="10"/>
        <v>65.737452975512298</v>
      </c>
      <c r="AZ20" s="81">
        <f t="shared" si="10"/>
        <v>95.194603801559637</v>
      </c>
      <c r="BA20" s="81">
        <f t="shared" si="10"/>
        <v>41.674555255946821</v>
      </c>
      <c r="BB20" s="81">
        <f t="shared" si="10"/>
        <v>69.326748039853797</v>
      </c>
      <c r="BC20" s="81">
        <f t="shared" si="10"/>
        <v>88.572038557327332</v>
      </c>
      <c r="BD20" s="81">
        <f t="shared" si="10"/>
        <v>75.342919127115792</v>
      </c>
      <c r="BE20" s="81">
        <f t="shared" si="10"/>
        <v>74.318180621726199</v>
      </c>
      <c r="BF20" s="81">
        <f t="shared" si="10"/>
        <v>119.40722398909587</v>
      </c>
      <c r="BG20" s="81">
        <f t="shared" si="10"/>
        <v>57.714914883243175</v>
      </c>
      <c r="BH20" s="81">
        <f t="shared" si="10"/>
        <v>179.21099849685507</v>
      </c>
      <c r="BI20" s="81">
        <f t="shared" si="10"/>
        <v>110.28534537778503</v>
      </c>
      <c r="BJ20" s="81">
        <f t="shared" si="10"/>
        <v>86.228486568736471</v>
      </c>
      <c r="BK20" s="81">
        <f t="shared" si="10"/>
        <v>157.5528832981519</v>
      </c>
      <c r="BL20" s="81">
        <f t="shared" si="10"/>
        <v>111.35434704416411</v>
      </c>
      <c r="BM20" s="81">
        <f t="shared" si="10"/>
        <v>118.76106304746217</v>
      </c>
      <c r="BN20" s="81">
        <f t="shared" si="10"/>
        <v>102.85357572914937</v>
      </c>
      <c r="BO20" s="81">
        <f t="shared" si="10"/>
        <v>54.777303734364168</v>
      </c>
      <c r="BP20" s="81">
        <f t="shared" si="10"/>
        <v>374.84832714217526</v>
      </c>
      <c r="BQ20" s="81">
        <f t="shared" si="10"/>
        <v>57.392542032802154</v>
      </c>
      <c r="BR20" s="81">
        <f t="shared" si="10"/>
        <v>257.69312586171748</v>
      </c>
      <c r="BS20" s="81">
        <f t="shared" si="10"/>
        <v>81.269636632938386</v>
      </c>
      <c r="BT20" s="81">
        <f t="shared" si="10"/>
        <v>53.490023881588854</v>
      </c>
      <c r="BU20" s="81">
        <f t="shared" si="10"/>
        <v>117.72660324531202</v>
      </c>
      <c r="BV20" s="81">
        <f t="shared" si="10"/>
        <v>236.1441252886836</v>
      </c>
      <c r="BW20" s="75"/>
      <c r="BX20" s="81"/>
      <c r="BY20" s="81"/>
      <c r="BZ20" s="81">
        <f t="shared" ref="BZ20:CH20" si="11">BZ17/BZ14</f>
        <v>49.1806852163364</v>
      </c>
      <c r="CA20" s="81">
        <f t="shared" si="11"/>
        <v>89.748602043097335</v>
      </c>
      <c r="CB20" s="81">
        <f t="shared" si="11"/>
        <v>89.83005588061387</v>
      </c>
      <c r="CC20" s="81">
        <f t="shared" si="11"/>
        <v>114.97756441878427</v>
      </c>
      <c r="CD20" s="81">
        <f t="shared" si="11"/>
        <v>53.575781736931852</v>
      </c>
      <c r="CE20" s="81">
        <f t="shared" si="11"/>
        <v>26.180513659332831</v>
      </c>
      <c r="CF20" s="81">
        <f t="shared" si="11"/>
        <v>62.26629469275386</v>
      </c>
      <c r="CG20" s="81">
        <f t="shared" si="11"/>
        <v>82.629816522983518</v>
      </c>
      <c r="CH20" s="81">
        <f t="shared" si="11"/>
        <v>50.079884564106671</v>
      </c>
      <c r="CI20" s="75"/>
      <c r="CJ20" s="81"/>
      <c r="CK20" s="81"/>
      <c r="CL20" s="81">
        <f t="shared" ref="CL20:CR20" si="12">CL17/CL14</f>
        <v>60.846449572387968</v>
      </c>
      <c r="CM20" s="81">
        <f t="shared" si="12"/>
        <v>79.881762801592672</v>
      </c>
      <c r="CN20" s="81">
        <f t="shared" si="12"/>
        <v>62.685477288232065</v>
      </c>
      <c r="CO20" s="81">
        <f t="shared" si="12"/>
        <v>198.60671144423361</v>
      </c>
      <c r="CP20" s="81">
        <f t="shared" si="12"/>
        <v>108.22125241615836</v>
      </c>
      <c r="CQ20" s="81">
        <f t="shared" si="12"/>
        <v>56.024465899359534</v>
      </c>
      <c r="CR20" s="81">
        <f t="shared" si="12"/>
        <v>47.806886751039784</v>
      </c>
      <c r="CS20" s="75"/>
      <c r="CT20" s="81"/>
      <c r="CU20" s="81"/>
      <c r="CV20" s="81">
        <f t="shared" ref="CV20:DD20" si="13">CV17/CV14</f>
        <v>60.240951599482919</v>
      </c>
      <c r="CW20" s="81">
        <f t="shared" si="13"/>
        <v>44.770453400322296</v>
      </c>
      <c r="CX20" s="81">
        <f t="shared" si="13"/>
        <v>58.63429844058966</v>
      </c>
      <c r="CY20" s="81">
        <f t="shared" si="13"/>
        <v>75.340276866745867</v>
      </c>
      <c r="CZ20" s="81">
        <f t="shared" si="13"/>
        <v>63.061617769622075</v>
      </c>
      <c r="DA20" s="81">
        <f t="shared" si="13"/>
        <v>81.008588707169324</v>
      </c>
      <c r="DB20" s="81">
        <f t="shared" si="13"/>
        <v>8.7857677045380154</v>
      </c>
      <c r="DC20" s="81">
        <f t="shared" si="13"/>
        <v>117.2406124256083</v>
      </c>
      <c r="DD20" s="81">
        <f t="shared" si="13"/>
        <v>64.412298498149326</v>
      </c>
      <c r="DE20" s="139"/>
      <c r="DL20" s="113"/>
      <c r="DM20" s="113"/>
      <c r="DN20" s="113">
        <f>SUM(AR20:DK20)</f>
        <v>4977.7899214708123</v>
      </c>
    </row>
    <row r="21" spans="1:118" x14ac:dyDescent="0.3">
      <c r="A21" s="93" t="s">
        <v>289</v>
      </c>
      <c r="B21" s="107">
        <v>19.862979900341418</v>
      </c>
      <c r="C21" s="107"/>
      <c r="D21" s="107">
        <v>35.067307892022747</v>
      </c>
      <c r="E21" s="107"/>
      <c r="F21" s="107"/>
      <c r="G21" s="107"/>
      <c r="H21" s="107"/>
      <c r="I21" s="107"/>
      <c r="J21" s="107"/>
      <c r="K21" s="70"/>
      <c r="L21" s="107"/>
      <c r="M21" s="107"/>
      <c r="N21" s="107"/>
      <c r="O21" s="107">
        <v>27.909291983171464</v>
      </c>
      <c r="P21" s="107"/>
      <c r="Q21" s="107"/>
      <c r="R21" s="107"/>
      <c r="S21" s="107"/>
      <c r="T21" s="107">
        <v>11.876869611226182</v>
      </c>
      <c r="U21" s="107"/>
      <c r="V21" s="107"/>
      <c r="W21" s="107"/>
      <c r="X21" s="107"/>
      <c r="Y21" s="107"/>
      <c r="Z21" s="118">
        <f>Z20</f>
        <v>84.301242315158788</v>
      </c>
      <c r="AA21" s="107"/>
      <c r="AB21" s="107"/>
      <c r="AC21" s="107">
        <v>292.32548315624996</v>
      </c>
      <c r="AD21" s="107">
        <v>41.510443736698235</v>
      </c>
      <c r="AE21" s="107"/>
      <c r="AF21" s="107">
        <v>29.754232826899127</v>
      </c>
      <c r="AG21" s="107"/>
      <c r="AH21" s="118">
        <f>AH20</f>
        <v>97.435819114640537</v>
      </c>
      <c r="AI21" s="107"/>
      <c r="AJ21" s="107"/>
      <c r="AK21" s="107"/>
      <c r="AL21" s="107"/>
      <c r="AM21" s="107"/>
      <c r="AN21" s="107"/>
      <c r="AO21" s="70"/>
      <c r="AP21" s="107"/>
      <c r="AQ21" s="107"/>
      <c r="AR21" s="107">
        <v>45.3592813060556</v>
      </c>
      <c r="AS21" s="107">
        <v>57.853014873717484</v>
      </c>
      <c r="AT21" s="107"/>
      <c r="AU21" s="107"/>
      <c r="AV21" s="107"/>
      <c r="AW21" s="107"/>
      <c r="AX21" s="107"/>
      <c r="AY21" s="118">
        <f>AY20</f>
        <v>65.737452975512298</v>
      </c>
      <c r="AZ21" s="107"/>
      <c r="BA21" s="107"/>
      <c r="BB21" s="107"/>
      <c r="BC21" s="107"/>
      <c r="BD21" s="107"/>
      <c r="BE21" s="107"/>
      <c r="BF21" s="107"/>
      <c r="BG21" s="107">
        <v>61.737752713432656</v>
      </c>
      <c r="BH21" s="118">
        <f>BH20</f>
        <v>179.21099849685507</v>
      </c>
      <c r="BI21" s="118">
        <f>BI20</f>
        <v>110.28534537778503</v>
      </c>
      <c r="BJ21" s="107"/>
      <c r="BK21" s="107"/>
      <c r="BL21" s="107"/>
      <c r="BM21" s="107"/>
      <c r="BN21" s="107"/>
      <c r="BO21" s="107"/>
      <c r="BP21" s="107"/>
      <c r="BQ21" s="107"/>
      <c r="BR21" s="107"/>
      <c r="BS21" s="107"/>
      <c r="BT21" s="107"/>
      <c r="BU21" s="107"/>
      <c r="BV21" s="107"/>
      <c r="BW21" s="70"/>
      <c r="BX21" s="107"/>
      <c r="BY21" s="107"/>
      <c r="BZ21" s="107"/>
      <c r="CA21" s="107">
        <v>28.300344882973054</v>
      </c>
      <c r="CB21" s="107">
        <v>79.573352180034647</v>
      </c>
      <c r="CC21" s="107"/>
      <c r="CD21" s="107"/>
      <c r="CE21" s="107"/>
      <c r="CF21" s="107"/>
      <c r="CG21" s="107"/>
      <c r="CH21" s="107"/>
      <c r="CI21" s="70"/>
      <c r="CJ21" s="107"/>
      <c r="CK21" s="107"/>
      <c r="CL21" s="107"/>
      <c r="CM21" s="107">
        <v>21.999331811330826</v>
      </c>
      <c r="CN21" s="107">
        <v>14.483830280759701</v>
      </c>
      <c r="CO21" s="118">
        <f>CO20</f>
        <v>198.60671144423361</v>
      </c>
      <c r="CP21" s="107"/>
      <c r="CQ21" s="118">
        <f>CQ20</f>
        <v>56.024465899359534</v>
      </c>
      <c r="CR21" s="107"/>
      <c r="CS21" s="70"/>
      <c r="CT21" s="107"/>
      <c r="CU21" s="107"/>
      <c r="CV21" s="107">
        <v>13.609543435250975</v>
      </c>
      <c r="CW21" s="107">
        <v>40.558012931151637</v>
      </c>
      <c r="CX21" s="107">
        <v>185.6063260869565</v>
      </c>
      <c r="CY21" s="107"/>
      <c r="CZ21" s="107"/>
      <c r="DA21" s="107"/>
      <c r="DB21" s="107"/>
      <c r="DC21" s="107"/>
      <c r="DD21" s="107"/>
      <c r="DL21" s="109"/>
      <c r="DM21" s="109"/>
      <c r="DN21" s="109"/>
    </row>
    <row r="22" spans="1:118" x14ac:dyDescent="0.3">
      <c r="A22" s="114"/>
      <c r="B22" s="107"/>
      <c r="C22" s="107"/>
      <c r="D22" s="107"/>
      <c r="E22" s="107"/>
      <c r="F22" s="107"/>
      <c r="G22" s="107"/>
      <c r="H22" s="107"/>
      <c r="I22" s="107"/>
      <c r="J22" s="107"/>
      <c r="K22" s="70"/>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70"/>
      <c r="AP22" s="107"/>
      <c r="AQ22" s="107"/>
      <c r="AR22" s="109"/>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70"/>
      <c r="BX22" s="107"/>
      <c r="BY22" s="107"/>
      <c r="BZ22" s="107"/>
      <c r="CA22" s="107"/>
      <c r="CB22" s="107"/>
      <c r="CC22" s="107"/>
      <c r="CD22" s="107"/>
      <c r="CE22" s="107"/>
      <c r="CF22" s="107"/>
      <c r="CG22" s="107"/>
      <c r="CH22" s="107"/>
      <c r="CI22" s="70"/>
      <c r="CJ22" s="107"/>
      <c r="CK22" s="107"/>
      <c r="CL22" s="107"/>
      <c r="CM22" s="107"/>
      <c r="CN22" s="107"/>
      <c r="CO22" s="107"/>
      <c r="CP22" s="107"/>
      <c r="CQ22" s="107"/>
      <c r="CR22" s="107"/>
      <c r="CS22" s="70"/>
      <c r="CT22" s="107"/>
      <c r="CU22" s="107"/>
      <c r="CV22" s="107"/>
      <c r="CW22" s="107"/>
      <c r="CX22" s="107"/>
      <c r="CY22" s="107"/>
      <c r="CZ22" s="107"/>
      <c r="DA22" s="107"/>
      <c r="DB22" s="107"/>
      <c r="DC22" s="107"/>
      <c r="DD22" s="107"/>
      <c r="DL22" s="109"/>
      <c r="DM22" s="109"/>
      <c r="DN22" s="109"/>
    </row>
    <row r="23" spans="1:118" x14ac:dyDescent="0.3">
      <c r="A23" s="94" t="s">
        <v>349</v>
      </c>
      <c r="B23" s="107"/>
      <c r="C23" s="107"/>
      <c r="D23" s="107"/>
      <c r="E23" s="107"/>
      <c r="F23" s="107"/>
      <c r="G23" s="107"/>
      <c r="H23" s="107"/>
      <c r="I23" s="107"/>
      <c r="J23" s="107"/>
      <c r="K23" s="70"/>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70"/>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70"/>
      <c r="BX23" s="107"/>
      <c r="BY23" s="107"/>
      <c r="BZ23" s="107"/>
      <c r="CA23" s="107"/>
      <c r="CB23" s="107"/>
      <c r="CC23" s="107"/>
      <c r="CD23" s="107"/>
      <c r="CE23" s="107"/>
      <c r="CF23" s="107"/>
      <c r="CG23" s="107"/>
      <c r="CH23" s="107"/>
      <c r="CI23" s="70"/>
      <c r="CJ23" s="107"/>
      <c r="CK23" s="107"/>
      <c r="CL23" s="107"/>
      <c r="CM23" s="107"/>
      <c r="CN23" s="107"/>
      <c r="CO23" s="107"/>
      <c r="CP23" s="107"/>
      <c r="CQ23" s="107"/>
      <c r="CR23" s="107"/>
      <c r="CS23" s="70"/>
      <c r="CT23" s="107"/>
      <c r="CU23" s="107"/>
      <c r="CV23" s="107"/>
      <c r="CW23" s="107"/>
      <c r="CX23" s="107"/>
      <c r="CY23" s="107"/>
      <c r="CZ23" s="107"/>
      <c r="DA23" s="107"/>
      <c r="DB23" s="107"/>
      <c r="DC23" s="107"/>
      <c r="DD23" s="107"/>
      <c r="DL23" s="109"/>
      <c r="DM23" s="109"/>
      <c r="DN23" s="109">
        <f>SUM(AR23:DK23)</f>
        <v>0</v>
      </c>
    </row>
    <row r="24" spans="1:118" x14ac:dyDescent="0.3">
      <c r="A24" s="119" t="s">
        <v>291</v>
      </c>
      <c r="B24" s="107">
        <v>148925145.72139066</v>
      </c>
      <c r="C24" s="107">
        <v>0</v>
      </c>
      <c r="D24" s="107">
        <v>79155947.040448904</v>
      </c>
      <c r="E24" s="107">
        <v>27517073.626123361</v>
      </c>
      <c r="F24" s="107">
        <v>0</v>
      </c>
      <c r="G24" s="107">
        <v>0</v>
      </c>
      <c r="H24" s="107">
        <v>0</v>
      </c>
      <c r="I24" s="107"/>
      <c r="J24" s="107">
        <v>6369490.1139711207</v>
      </c>
      <c r="K24" s="70"/>
      <c r="L24" s="107"/>
      <c r="M24" s="107"/>
      <c r="N24" s="107">
        <v>24726716.995143339</v>
      </c>
      <c r="O24" s="107">
        <v>192484232.19716519</v>
      </c>
      <c r="P24" s="107">
        <v>23962578.413147084</v>
      </c>
      <c r="Q24" s="107">
        <v>22522298.59340192</v>
      </c>
      <c r="R24" s="107">
        <v>8255465.3017103756</v>
      </c>
      <c r="S24" s="107">
        <v>8327603.1961108781</v>
      </c>
      <c r="T24" s="107">
        <v>101714663.09172918</v>
      </c>
      <c r="U24" s="107">
        <v>76879823.44772999</v>
      </c>
      <c r="V24" s="107">
        <v>134922893.09831896</v>
      </c>
      <c r="W24" s="107">
        <v>64222381.00310161</v>
      </c>
      <c r="X24" s="107">
        <v>15163663.624719165</v>
      </c>
      <c r="Y24" s="107">
        <v>151875814.84198961</v>
      </c>
      <c r="Z24" s="107">
        <v>55789851.372513503</v>
      </c>
      <c r="AA24" s="107">
        <v>4863663.8366294587</v>
      </c>
      <c r="AB24" s="107">
        <v>15980900.027292013</v>
      </c>
      <c r="AC24" s="107">
        <v>55901128.64916794</v>
      </c>
      <c r="AD24" s="107">
        <v>42523336.263849713</v>
      </c>
      <c r="AE24" s="107">
        <v>101019700.74821164</v>
      </c>
      <c r="AF24" s="107">
        <v>133984624.49628858</v>
      </c>
      <c r="AG24" s="107">
        <v>29055935.211754482</v>
      </c>
      <c r="AH24" s="107">
        <v>48688823.558586523</v>
      </c>
      <c r="AI24" s="107">
        <v>22236356.924619634</v>
      </c>
      <c r="AJ24" s="107">
        <v>1356368</v>
      </c>
      <c r="AK24" s="107">
        <v>22049390.503596529</v>
      </c>
      <c r="AL24" s="107">
        <v>9827499.6528556012</v>
      </c>
      <c r="AM24" s="107">
        <v>3442272.4027431766</v>
      </c>
      <c r="AN24" s="107">
        <v>35587285.799033627</v>
      </c>
      <c r="AO24" s="70"/>
      <c r="AP24" s="107"/>
      <c r="AQ24" s="107"/>
      <c r="AR24" s="107">
        <v>1863316754.4803405</v>
      </c>
      <c r="AS24" s="107">
        <v>287619981.27093959</v>
      </c>
      <c r="AT24" s="107">
        <v>99982956.821556941</v>
      </c>
      <c r="AU24" s="107">
        <v>121407950.98488824</v>
      </c>
      <c r="AV24" s="107">
        <v>207746377.75042188</v>
      </c>
      <c r="AW24" s="107">
        <v>26971160.265683103</v>
      </c>
      <c r="AX24" s="107">
        <v>52202966.010829173</v>
      </c>
      <c r="AY24" s="107">
        <v>79336695.001557201</v>
      </c>
      <c r="AZ24" s="107">
        <v>87362690.863298327</v>
      </c>
      <c r="BA24" s="107">
        <v>17343580.700484846</v>
      </c>
      <c r="BB24" s="107">
        <v>295994183.3734619</v>
      </c>
      <c r="BC24" s="107">
        <v>161917222.97419718</v>
      </c>
      <c r="BD24" s="107">
        <v>51368059.785062924</v>
      </c>
      <c r="BE24" s="107">
        <v>33492614.759543281</v>
      </c>
      <c r="BF24" s="107"/>
      <c r="BG24" s="107">
        <v>148915837.92800376</v>
      </c>
      <c r="BH24" s="107">
        <v>42096366.952370152</v>
      </c>
      <c r="BI24" s="107">
        <v>12214601.225309145</v>
      </c>
      <c r="BJ24" s="107">
        <v>4441060.6201685881</v>
      </c>
      <c r="BK24" s="107">
        <v>1967803.4686823108</v>
      </c>
      <c r="BL24" s="107">
        <v>7806177.2620376963</v>
      </c>
      <c r="BM24" s="107">
        <v>6166872.6249106331</v>
      </c>
      <c r="BN24" s="107">
        <v>29281773.919211909</v>
      </c>
      <c r="BO24" s="107">
        <v>13992525.916713284</v>
      </c>
      <c r="BP24" s="107"/>
      <c r="BQ24" s="107">
        <v>8959677.8683382366</v>
      </c>
      <c r="BR24" s="107">
        <v>14186.35</v>
      </c>
      <c r="BS24" s="107">
        <v>26746332.906102549</v>
      </c>
      <c r="BT24" s="107">
        <v>32657887.009015713</v>
      </c>
      <c r="BU24" s="107">
        <v>3236842.0212789564</v>
      </c>
      <c r="BV24" s="107">
        <v>2072670.4379980641</v>
      </c>
      <c r="BW24" s="70"/>
      <c r="BX24" s="107"/>
      <c r="BY24" s="107"/>
      <c r="BZ24" s="107">
        <v>26443285.528614923</v>
      </c>
      <c r="CA24" s="107">
        <v>390848399.16665512</v>
      </c>
      <c r="CB24" s="107">
        <v>83893790.676187813</v>
      </c>
      <c r="CC24" s="107">
        <v>51398396.231211282</v>
      </c>
      <c r="CD24" s="107">
        <v>135194.5</v>
      </c>
      <c r="CE24" s="107">
        <v>8336538.1314313598</v>
      </c>
      <c r="CF24" s="107">
        <v>5231303.0573923923</v>
      </c>
      <c r="CG24" s="107">
        <v>21290680.102769561</v>
      </c>
      <c r="CH24" s="107">
        <v>10632529.089483263</v>
      </c>
      <c r="CI24" s="70"/>
      <c r="CJ24" s="107"/>
      <c r="CK24" s="107"/>
      <c r="CL24" s="107">
        <v>22210783.640844915</v>
      </c>
      <c r="CM24" s="107">
        <v>283020696.14503634</v>
      </c>
      <c r="CN24" s="107">
        <v>30090773.979122933</v>
      </c>
      <c r="CO24" s="107">
        <v>74071820.269278213</v>
      </c>
      <c r="CP24" s="107">
        <v>24410564.329959411</v>
      </c>
      <c r="CQ24" s="107">
        <v>70761819.249002874</v>
      </c>
      <c r="CR24" s="107">
        <v>2885487.4245952521</v>
      </c>
      <c r="CS24" s="70"/>
      <c r="CT24" s="107"/>
      <c r="CU24" s="107"/>
      <c r="CV24" s="107">
        <v>436153354.29127067</v>
      </c>
      <c r="CW24" s="107">
        <v>137253463.19381914</v>
      </c>
      <c r="CX24" s="107">
        <v>49534012.279949978</v>
      </c>
      <c r="CY24" s="107">
        <v>45895128.346066974</v>
      </c>
      <c r="CZ24" s="107">
        <v>24977588.189077981</v>
      </c>
      <c r="DA24" s="107">
        <v>33556623.831891611</v>
      </c>
      <c r="DB24" s="107">
        <v>2074329.3468847736</v>
      </c>
      <c r="DC24" s="107">
        <v>0</v>
      </c>
      <c r="DD24" s="107">
        <v>18130138.872795627</v>
      </c>
      <c r="DL24" s="109"/>
      <c r="DM24" s="109"/>
      <c r="DN24" s="109"/>
    </row>
    <row r="25" spans="1:118" x14ac:dyDescent="0.3">
      <c r="A25" s="119" t="s">
        <v>292</v>
      </c>
      <c r="B25" s="107">
        <v>0</v>
      </c>
      <c r="C25" s="107">
        <v>0</v>
      </c>
      <c r="D25" s="107">
        <v>0</v>
      </c>
      <c r="E25" s="107">
        <v>0</v>
      </c>
      <c r="F25" s="107">
        <v>0</v>
      </c>
      <c r="G25" s="107">
        <v>0</v>
      </c>
      <c r="H25" s="107">
        <v>0</v>
      </c>
      <c r="I25" s="107"/>
      <c r="J25" s="107">
        <v>5507707.0358030424</v>
      </c>
      <c r="K25" s="70"/>
      <c r="L25" s="107"/>
      <c r="M25" s="107"/>
      <c r="N25" s="107">
        <v>0</v>
      </c>
      <c r="O25" s="107">
        <v>0</v>
      </c>
      <c r="P25" s="107">
        <v>0</v>
      </c>
      <c r="Q25" s="107">
        <v>0</v>
      </c>
      <c r="R25" s="107">
        <v>0</v>
      </c>
      <c r="S25" s="107">
        <v>4181104.7858805391</v>
      </c>
      <c r="T25" s="107">
        <v>90531206.487108305</v>
      </c>
      <c r="U25" s="107">
        <v>0</v>
      </c>
      <c r="V25" s="107">
        <v>0</v>
      </c>
      <c r="W25" s="107">
        <v>0</v>
      </c>
      <c r="X25" s="107">
        <v>23268695.080811836</v>
      </c>
      <c r="Y25" s="107">
        <v>0</v>
      </c>
      <c r="Z25" s="107">
        <v>23351935.385893662</v>
      </c>
      <c r="AA25" s="107">
        <v>0</v>
      </c>
      <c r="AB25" s="107">
        <v>5326948.649048035</v>
      </c>
      <c r="AC25" s="107">
        <v>10575910.070333477</v>
      </c>
      <c r="AD25" s="107">
        <v>0</v>
      </c>
      <c r="AE25" s="107">
        <v>0</v>
      </c>
      <c r="AF25" s="107">
        <v>4943010.0405177092</v>
      </c>
      <c r="AG25" s="107">
        <v>0</v>
      </c>
      <c r="AH25" s="107">
        <v>27105260.901328094</v>
      </c>
      <c r="AI25" s="107">
        <v>0</v>
      </c>
      <c r="AJ25" s="107">
        <v>3390.55</v>
      </c>
      <c r="AK25" s="107">
        <v>0</v>
      </c>
      <c r="AL25" s="107">
        <v>0</v>
      </c>
      <c r="AM25" s="107">
        <v>0</v>
      </c>
      <c r="AN25" s="107">
        <v>11662474.867020041</v>
      </c>
      <c r="AO25" s="70"/>
      <c r="AP25" s="107"/>
      <c r="AQ25" s="107"/>
      <c r="AR25" s="107">
        <v>665617972.94472241</v>
      </c>
      <c r="AS25" s="107">
        <v>106616980.41757579</v>
      </c>
      <c r="AT25" s="107">
        <v>0</v>
      </c>
      <c r="AU25" s="107">
        <v>0</v>
      </c>
      <c r="AV25" s="107">
        <v>0</v>
      </c>
      <c r="AW25" s="107">
        <v>0</v>
      </c>
      <c r="AX25" s="107">
        <v>0</v>
      </c>
      <c r="AY25" s="107">
        <v>39455046.369796537</v>
      </c>
      <c r="AZ25" s="107">
        <v>0</v>
      </c>
      <c r="BA25" s="107">
        <v>1345387.337434595</v>
      </c>
      <c r="BB25" s="107">
        <v>0</v>
      </c>
      <c r="BC25" s="107">
        <v>0</v>
      </c>
      <c r="BD25" s="107">
        <v>0</v>
      </c>
      <c r="BE25" s="107">
        <v>9939659.0248234197</v>
      </c>
      <c r="BF25" s="107"/>
      <c r="BG25" s="107">
        <v>63821115.783388354</v>
      </c>
      <c r="BH25" s="107">
        <v>24857586.607455324</v>
      </c>
      <c r="BI25" s="107">
        <v>11025764.618627889</v>
      </c>
      <c r="BJ25" s="107">
        <v>8496039.5869169757</v>
      </c>
      <c r="BK25" s="107">
        <v>2099064.8864585711</v>
      </c>
      <c r="BL25" s="107">
        <v>437041.94643406715</v>
      </c>
      <c r="BM25" s="107">
        <v>4688446.4583009556</v>
      </c>
      <c r="BN25" s="107">
        <v>71550694.354775161</v>
      </c>
      <c r="BO25" s="107">
        <v>5484769.2569662826</v>
      </c>
      <c r="BP25" s="107"/>
      <c r="BQ25" s="107">
        <v>0</v>
      </c>
      <c r="BR25" s="107">
        <v>8196.6</v>
      </c>
      <c r="BS25" s="107">
        <v>36413734.485448763</v>
      </c>
      <c r="BT25" s="107">
        <v>0</v>
      </c>
      <c r="BU25" s="107">
        <v>6011210.5087027028</v>
      </c>
      <c r="BV25" s="107">
        <v>1895559.5113200536</v>
      </c>
      <c r="BW25" s="70"/>
      <c r="BX25" s="107"/>
      <c r="BY25" s="107"/>
      <c r="BZ25" s="107">
        <v>30749028.469324533</v>
      </c>
      <c r="CA25" s="107">
        <v>334209552.50293362</v>
      </c>
      <c r="CB25" s="107">
        <v>21532213.752660129</v>
      </c>
      <c r="CC25" s="107">
        <v>3058473.6859089131</v>
      </c>
      <c r="CD25" s="107">
        <v>66592.149999999994</v>
      </c>
      <c r="CE25" s="107">
        <v>0</v>
      </c>
      <c r="CF25" s="107">
        <v>0</v>
      </c>
      <c r="CG25" s="107">
        <v>0</v>
      </c>
      <c r="CH25" s="107">
        <v>2817057.1883749007</v>
      </c>
      <c r="CI25" s="70"/>
      <c r="CJ25" s="107"/>
      <c r="CK25" s="107"/>
      <c r="CL25" s="107">
        <v>0</v>
      </c>
      <c r="CM25" s="107">
        <v>0</v>
      </c>
      <c r="CN25" s="107">
        <v>18183549.117979981</v>
      </c>
      <c r="CO25" s="107">
        <v>0</v>
      </c>
      <c r="CP25" s="107">
        <v>0</v>
      </c>
      <c r="CQ25" s="107">
        <v>0</v>
      </c>
      <c r="CR25" s="107">
        <v>406420.03456352185</v>
      </c>
      <c r="CS25" s="70"/>
      <c r="CT25" s="107"/>
      <c r="CU25" s="107"/>
      <c r="CV25" s="107">
        <v>2310120.4220679235</v>
      </c>
      <c r="CW25" s="107">
        <v>7393954.0674472526</v>
      </c>
      <c r="CX25" s="107">
        <v>0</v>
      </c>
      <c r="CY25" s="107">
        <v>168397.73776994296</v>
      </c>
      <c r="CZ25" s="107">
        <v>0</v>
      </c>
      <c r="DA25" s="107">
        <v>0</v>
      </c>
      <c r="DB25" s="107">
        <v>0</v>
      </c>
      <c r="DC25" s="107">
        <v>0</v>
      </c>
      <c r="DD25" s="107">
        <v>2914675.8613123302</v>
      </c>
      <c r="DL25" s="109"/>
      <c r="DM25" s="109"/>
      <c r="DN25" s="109"/>
    </row>
    <row r="26" spans="1:118" x14ac:dyDescent="0.3">
      <c r="A26" s="119" t="s">
        <v>293</v>
      </c>
      <c r="B26" s="107">
        <v>0</v>
      </c>
      <c r="C26" s="107">
        <v>0</v>
      </c>
      <c r="D26" s="107">
        <v>7135974.0306910286</v>
      </c>
      <c r="E26" s="107">
        <v>362745.32061133097</v>
      </c>
      <c r="F26" s="107">
        <v>0</v>
      </c>
      <c r="G26" s="107">
        <v>0</v>
      </c>
      <c r="H26" s="107">
        <v>0</v>
      </c>
      <c r="I26" s="107"/>
      <c r="J26" s="107">
        <v>261202.7904310734</v>
      </c>
      <c r="K26" s="70"/>
      <c r="L26" s="107"/>
      <c r="M26" s="107"/>
      <c r="N26" s="107">
        <v>0</v>
      </c>
      <c r="O26" s="107">
        <v>11857195.305812277</v>
      </c>
      <c r="P26" s="107">
        <v>11291386.332145778</v>
      </c>
      <c r="Q26" s="107">
        <v>1736880.9984978472</v>
      </c>
      <c r="R26" s="107">
        <v>0</v>
      </c>
      <c r="S26" s="107">
        <v>1671603.6976409652</v>
      </c>
      <c r="T26" s="107">
        <v>26307775.781169627</v>
      </c>
      <c r="U26" s="107">
        <v>7229159.0779092694</v>
      </c>
      <c r="V26" s="107">
        <v>4413290.887870389</v>
      </c>
      <c r="W26" s="107">
        <v>13925925.542935072</v>
      </c>
      <c r="X26" s="107">
        <v>2608575.3963658293</v>
      </c>
      <c r="Y26" s="107">
        <v>7551690.1076064538</v>
      </c>
      <c r="Z26" s="107">
        <v>14108368.120187132</v>
      </c>
      <c r="AA26" s="107">
        <v>494541.99378384434</v>
      </c>
      <c r="AB26" s="107">
        <v>3551335.1527972948</v>
      </c>
      <c r="AC26" s="107">
        <v>18129984.490445379</v>
      </c>
      <c r="AD26" s="107">
        <v>1416228.0273797773</v>
      </c>
      <c r="AE26" s="107">
        <v>1245057.188533172</v>
      </c>
      <c r="AF26" s="107">
        <v>2782824.3577656578</v>
      </c>
      <c r="AG26" s="107">
        <v>3707709.8266880587</v>
      </c>
      <c r="AH26" s="107">
        <v>2634080.7599774748</v>
      </c>
      <c r="AI26" s="107">
        <v>1912542.9753817464</v>
      </c>
      <c r="AJ26" s="107">
        <v>113596.3</v>
      </c>
      <c r="AK26" s="107">
        <v>8819750.1705721673</v>
      </c>
      <c r="AL26" s="107">
        <v>859903.9657352505</v>
      </c>
      <c r="AM26" s="107">
        <v>3042.7283608682737</v>
      </c>
      <c r="AN26" s="107">
        <v>5426441.7247983152</v>
      </c>
      <c r="AO26" s="70"/>
      <c r="AP26" s="107"/>
      <c r="AQ26" s="107"/>
      <c r="AR26" s="107">
        <v>95805056.484682068</v>
      </c>
      <c r="AS26" s="107">
        <v>2901926.3353098277</v>
      </c>
      <c r="AT26" s="107">
        <v>2521490.282767205</v>
      </c>
      <c r="AU26" s="107">
        <v>2528193.4530297774</v>
      </c>
      <c r="AV26" s="107">
        <v>23361293.899358265</v>
      </c>
      <c r="AW26" s="107">
        <v>14448827.896022215</v>
      </c>
      <c r="AX26" s="107">
        <v>0</v>
      </c>
      <c r="AY26" s="107">
        <v>2169145.7618453689</v>
      </c>
      <c r="AZ26" s="107">
        <v>7069283.0504873572</v>
      </c>
      <c r="BA26" s="107">
        <v>366283.46359475894</v>
      </c>
      <c r="BB26" s="107">
        <v>19294898.421752706</v>
      </c>
      <c r="BC26" s="107">
        <v>6738796.6100184182</v>
      </c>
      <c r="BD26" s="107">
        <v>0</v>
      </c>
      <c r="BE26" s="107">
        <v>2388957.170708708</v>
      </c>
      <c r="BF26" s="107"/>
      <c r="BG26" s="107">
        <v>6123110.5359938461</v>
      </c>
      <c r="BH26" s="107">
        <v>1342664.5865391849</v>
      </c>
      <c r="BI26" s="107">
        <v>13471956.366331022</v>
      </c>
      <c r="BJ26" s="107">
        <v>476183.98893434094</v>
      </c>
      <c r="BK26" s="107">
        <v>4591594.6553997537</v>
      </c>
      <c r="BL26" s="107">
        <v>650108.5990238036</v>
      </c>
      <c r="BM26" s="107">
        <v>10372754.805560881</v>
      </c>
      <c r="BN26" s="107">
        <v>394231.50774749951</v>
      </c>
      <c r="BO26" s="107">
        <v>0</v>
      </c>
      <c r="BP26" s="107"/>
      <c r="BQ26" s="107">
        <v>53224.117396660047</v>
      </c>
      <c r="BR26" s="107">
        <v>18442.349999999999</v>
      </c>
      <c r="BS26" s="107">
        <v>322280.60791384469</v>
      </c>
      <c r="BT26" s="107">
        <v>0</v>
      </c>
      <c r="BU26" s="107">
        <v>2858511.8833619682</v>
      </c>
      <c r="BV26" s="107">
        <v>1224248.3368848499</v>
      </c>
      <c r="BW26" s="70"/>
      <c r="BX26" s="107"/>
      <c r="BY26" s="107"/>
      <c r="BZ26" s="107">
        <v>18179593.049709689</v>
      </c>
      <c r="CA26" s="107">
        <v>1058417.4466821314</v>
      </c>
      <c r="CB26" s="107">
        <v>632404.06205577729</v>
      </c>
      <c r="CC26" s="107">
        <v>8090584.067598708</v>
      </c>
      <c r="CD26" s="107">
        <v>7789.05</v>
      </c>
      <c r="CE26" s="107">
        <v>40584.638487791432</v>
      </c>
      <c r="CF26" s="107">
        <v>2031150.8782201915</v>
      </c>
      <c r="CG26" s="107">
        <v>766942.18411062018</v>
      </c>
      <c r="CH26" s="107">
        <v>4193238.5938140196</v>
      </c>
      <c r="CI26" s="70"/>
      <c r="CJ26" s="107"/>
      <c r="CK26" s="107"/>
      <c r="CL26" s="107">
        <v>1223021.2788622575</v>
      </c>
      <c r="CM26" s="107">
        <v>24768152.432518963</v>
      </c>
      <c r="CN26" s="107">
        <v>5518457.3274834948</v>
      </c>
      <c r="CO26" s="107">
        <v>4068120.4045587401</v>
      </c>
      <c r="CP26" s="107">
        <v>3839719.2770271343</v>
      </c>
      <c r="CQ26" s="107">
        <v>788591.20344553771</v>
      </c>
      <c r="CR26" s="107">
        <v>203187.44089943878</v>
      </c>
      <c r="CS26" s="70"/>
      <c r="CT26" s="107"/>
      <c r="CU26" s="107"/>
      <c r="CV26" s="107">
        <v>22536799.073601153</v>
      </c>
      <c r="CW26" s="107">
        <v>542853.09688253095</v>
      </c>
      <c r="CX26" s="107">
        <v>0</v>
      </c>
      <c r="CY26" s="107">
        <v>3984548.4087915337</v>
      </c>
      <c r="CZ26" s="107">
        <v>43212057.248622879</v>
      </c>
      <c r="DA26" s="107">
        <v>343833.29712057771</v>
      </c>
      <c r="DB26" s="107">
        <v>0</v>
      </c>
      <c r="DC26" s="107">
        <v>0</v>
      </c>
      <c r="DD26" s="107">
        <v>10021318.995543424</v>
      </c>
      <c r="DL26" s="109"/>
      <c r="DM26" s="109"/>
      <c r="DN26" s="109"/>
    </row>
    <row r="27" spans="1:118" x14ac:dyDescent="0.3">
      <c r="A27" s="119" t="s">
        <v>294</v>
      </c>
      <c r="B27" s="107">
        <v>5529174.8122540945</v>
      </c>
      <c r="C27" s="107">
        <v>0</v>
      </c>
      <c r="D27" s="107">
        <v>6408124.1212943504</v>
      </c>
      <c r="E27" s="107">
        <v>3108595.5538911847</v>
      </c>
      <c r="F27" s="107">
        <v>0</v>
      </c>
      <c r="G27" s="107">
        <v>0</v>
      </c>
      <c r="H27" s="107">
        <v>0</v>
      </c>
      <c r="I27" s="107"/>
      <c r="J27" s="107">
        <v>184550.96745637493</v>
      </c>
      <c r="K27" s="70"/>
      <c r="L27" s="107"/>
      <c r="M27" s="107"/>
      <c r="N27" s="107">
        <v>4239707.5808172459</v>
      </c>
      <c r="O27" s="107">
        <v>16407629.337721212</v>
      </c>
      <c r="P27" s="107">
        <v>11643771.498783691</v>
      </c>
      <c r="Q27" s="107">
        <v>0</v>
      </c>
      <c r="R27" s="107">
        <v>758042.47680143407</v>
      </c>
      <c r="S27" s="107">
        <v>3027439.1856294149</v>
      </c>
      <c r="T27" s="107">
        <v>19231490.216047857</v>
      </c>
      <c r="U27" s="107">
        <v>3576334.8189096553</v>
      </c>
      <c r="V27" s="107">
        <v>11337171.051549662</v>
      </c>
      <c r="W27" s="107">
        <v>0</v>
      </c>
      <c r="X27" s="107">
        <v>667639.70990765083</v>
      </c>
      <c r="Y27" s="107">
        <v>3249104.4474405027</v>
      </c>
      <c r="Z27" s="107">
        <v>6046416.3893693555</v>
      </c>
      <c r="AA27" s="107">
        <v>370606.09134813858</v>
      </c>
      <c r="AB27" s="107">
        <v>3196190.8214879842</v>
      </c>
      <c r="AC27" s="107">
        <v>27194976.735668071</v>
      </c>
      <c r="AD27" s="107">
        <v>0</v>
      </c>
      <c r="AE27" s="107">
        <v>7402445.6876495387</v>
      </c>
      <c r="AF27" s="107">
        <v>3593210.3924139845</v>
      </c>
      <c r="AG27" s="107">
        <v>1935236.978421028</v>
      </c>
      <c r="AH27" s="107">
        <v>1423604.8627749369</v>
      </c>
      <c r="AI27" s="107">
        <v>3941439.0424021515</v>
      </c>
      <c r="AJ27" s="107">
        <v>169546.5</v>
      </c>
      <c r="AK27" s="107">
        <v>4409890.1624521976</v>
      </c>
      <c r="AL27" s="107">
        <v>1228439.190368192</v>
      </c>
      <c r="AM27" s="107">
        <v>59989.080039162945</v>
      </c>
      <c r="AN27" s="107">
        <v>4640117.2535951287</v>
      </c>
      <c r="AO27" s="70"/>
      <c r="AP27" s="107"/>
      <c r="AQ27" s="107"/>
      <c r="AR27" s="107">
        <v>9243180.9495127238</v>
      </c>
      <c r="AS27" s="107">
        <v>3270725.1200823998</v>
      </c>
      <c r="AT27" s="107">
        <v>1477745.3274578499</v>
      </c>
      <c r="AU27" s="107">
        <v>3792388.6754716192</v>
      </c>
      <c r="AV27" s="107">
        <v>8853443.0064348001</v>
      </c>
      <c r="AW27" s="107">
        <v>0</v>
      </c>
      <c r="AX27" s="107">
        <v>14023896.901617702</v>
      </c>
      <c r="AY27" s="107">
        <v>612128.40370325558</v>
      </c>
      <c r="AZ27" s="107">
        <v>5159905.2578132581</v>
      </c>
      <c r="BA27" s="107">
        <v>2376146.5715249744</v>
      </c>
      <c r="BB27" s="107">
        <v>18507958.539430667</v>
      </c>
      <c r="BC27" s="107">
        <v>3449173.8843452525</v>
      </c>
      <c r="BD27" s="107">
        <v>508068.99548806041</v>
      </c>
      <c r="BE27" s="107">
        <v>1654031.7830023549</v>
      </c>
      <c r="BF27" s="107"/>
      <c r="BG27" s="107">
        <v>4082113.2506235149</v>
      </c>
      <c r="BH27" s="107">
        <v>534351.03998871765</v>
      </c>
      <c r="BI27" s="107">
        <v>7915434.9570989711</v>
      </c>
      <c r="BJ27" s="107">
        <v>1642155.5671781763</v>
      </c>
      <c r="BK27" s="107">
        <v>2361428.0365880067</v>
      </c>
      <c r="BL27" s="107">
        <v>454449.35269139853</v>
      </c>
      <c r="BM27" s="107">
        <v>5727267.0954110967</v>
      </c>
      <c r="BN27" s="107">
        <v>1446615.1978851759</v>
      </c>
      <c r="BO27" s="107">
        <v>2461781.854185564</v>
      </c>
      <c r="BP27" s="107"/>
      <c r="BQ27" s="107">
        <v>287307.71557779732</v>
      </c>
      <c r="BR27" s="107">
        <v>22541.599999999999</v>
      </c>
      <c r="BS27" s="107">
        <v>241687.35007017601</v>
      </c>
      <c r="BT27" s="107">
        <v>10367596.524723848</v>
      </c>
      <c r="BU27" s="107">
        <v>1287520.015376806</v>
      </c>
      <c r="BV27" s="107">
        <v>1235500.6193929827</v>
      </c>
      <c r="BW27" s="70"/>
      <c r="BX27" s="107"/>
      <c r="BY27" s="107"/>
      <c r="BZ27" s="107">
        <v>3318954.9330592998</v>
      </c>
      <c r="CA27" s="107">
        <v>1081974.356727334</v>
      </c>
      <c r="CB27" s="107">
        <v>3317018.6019820473</v>
      </c>
      <c r="CC27" s="107">
        <v>6135200.3778211027</v>
      </c>
      <c r="CD27" s="107">
        <v>0</v>
      </c>
      <c r="CE27" s="107">
        <v>79035.883274074164</v>
      </c>
      <c r="CF27" s="107">
        <v>2296644.326103155</v>
      </c>
      <c r="CG27" s="107">
        <v>1051426.3719121288</v>
      </c>
      <c r="CH27" s="107">
        <v>3612292.8613817561</v>
      </c>
      <c r="CI27" s="70"/>
      <c r="CJ27" s="107"/>
      <c r="CK27" s="107"/>
      <c r="CL27" s="107">
        <v>1960218.5862569266</v>
      </c>
      <c r="CM27" s="107">
        <v>4299515.9447677396</v>
      </c>
      <c r="CN27" s="107">
        <v>1979047.0578577006</v>
      </c>
      <c r="CO27" s="107">
        <v>1880173.82376991</v>
      </c>
      <c r="CP27" s="107">
        <v>1815825.4845995831</v>
      </c>
      <c r="CQ27" s="107">
        <v>4242884.6878791209</v>
      </c>
      <c r="CR27" s="107">
        <v>81274.976359775508</v>
      </c>
      <c r="CS27" s="70"/>
      <c r="CT27" s="107"/>
      <c r="CU27" s="107"/>
      <c r="CV27" s="107">
        <v>3659404.470633225</v>
      </c>
      <c r="CW27" s="107">
        <v>18619721.943766117</v>
      </c>
      <c r="CX27" s="107">
        <v>0</v>
      </c>
      <c r="CY27" s="107">
        <v>3422580.2539624372</v>
      </c>
      <c r="CZ27" s="107">
        <v>4278795.4321748978</v>
      </c>
      <c r="DA27" s="107">
        <v>2086552.4073543383</v>
      </c>
      <c r="DB27" s="107">
        <v>401705.85496107803</v>
      </c>
      <c r="DC27" s="107">
        <v>0</v>
      </c>
      <c r="DD27" s="107">
        <v>2371621.4788236027</v>
      </c>
      <c r="DL27" s="109"/>
      <c r="DM27" s="109"/>
      <c r="DN27" s="109"/>
    </row>
    <row r="28" spans="1:118" x14ac:dyDescent="0.3">
      <c r="A28" s="119" t="s">
        <v>295</v>
      </c>
      <c r="B28" s="107">
        <v>78500591.636667728</v>
      </c>
      <c r="C28" s="107">
        <v>0</v>
      </c>
      <c r="D28" s="107">
        <v>25547510.37673464</v>
      </c>
      <c r="E28" s="107">
        <v>0</v>
      </c>
      <c r="F28" s="107">
        <v>0</v>
      </c>
      <c r="G28" s="107">
        <v>0</v>
      </c>
      <c r="H28" s="107">
        <v>0</v>
      </c>
      <c r="I28" s="107"/>
      <c r="J28" s="107">
        <v>534306.6365263568</v>
      </c>
      <c r="K28" s="70"/>
      <c r="L28" s="107"/>
      <c r="M28" s="107"/>
      <c r="N28" s="107">
        <v>4391432.273449501</v>
      </c>
      <c r="O28" s="107">
        <v>47467571.80843915</v>
      </c>
      <c r="P28" s="107">
        <v>7863143.8626664821</v>
      </c>
      <c r="Q28" s="107">
        <v>2624937.6998804696</v>
      </c>
      <c r="R28" s="107">
        <v>0</v>
      </c>
      <c r="S28" s="107">
        <v>938004.41497081309</v>
      </c>
      <c r="T28" s="107">
        <v>33112866.165529106</v>
      </c>
      <c r="U28" s="107">
        <v>6463622.2261788873</v>
      </c>
      <c r="V28" s="107">
        <v>6657582.1668193797</v>
      </c>
      <c r="W28" s="107">
        <v>15342602.533825509</v>
      </c>
      <c r="X28" s="107">
        <v>2606895.1916282396</v>
      </c>
      <c r="Y28" s="107">
        <v>26125561.795271304</v>
      </c>
      <c r="Z28" s="107">
        <v>7358785.2401473382</v>
      </c>
      <c r="AA28" s="107">
        <v>0</v>
      </c>
      <c r="AB28" s="107">
        <v>7102616.2254466834</v>
      </c>
      <c r="AC28" s="107">
        <v>31727730.211000431</v>
      </c>
      <c r="AD28" s="107">
        <v>3620218.9057022324</v>
      </c>
      <c r="AE28" s="107">
        <v>24248754.378854953</v>
      </c>
      <c r="AF28" s="107">
        <v>53359047.765901133</v>
      </c>
      <c r="AG28" s="107">
        <v>3707672.7758958545</v>
      </c>
      <c r="AH28" s="107">
        <v>24883383.199958958</v>
      </c>
      <c r="AI28" s="107">
        <v>3882648.2645756798</v>
      </c>
      <c r="AJ28" s="107">
        <v>50863.95</v>
      </c>
      <c r="AK28" s="107">
        <v>8378743.0617276086</v>
      </c>
      <c r="AL28" s="107">
        <v>356246.32495003054</v>
      </c>
      <c r="AM28" s="107">
        <v>1825.6370165209644</v>
      </c>
      <c r="AN28" s="107">
        <v>3084508.8915190618</v>
      </c>
      <c r="AO28" s="70"/>
      <c r="AP28" s="107"/>
      <c r="AQ28" s="107"/>
      <c r="AR28" s="107">
        <v>469994180.25592041</v>
      </c>
      <c r="AS28" s="107">
        <v>0</v>
      </c>
      <c r="AT28" s="107">
        <v>173849.85890934194</v>
      </c>
      <c r="AU28" s="107">
        <v>4479397.7659688415</v>
      </c>
      <c r="AV28" s="107">
        <v>29018033.308148798</v>
      </c>
      <c r="AW28" s="107">
        <v>3853035.6320475638</v>
      </c>
      <c r="AX28" s="107">
        <v>57446382.381459393</v>
      </c>
      <c r="AY28" s="107">
        <v>5141698.8177141882</v>
      </c>
      <c r="AZ28" s="107">
        <v>14498818.069843732</v>
      </c>
      <c r="BA28" s="107">
        <v>255708.70805844042</v>
      </c>
      <c r="BB28" s="107">
        <v>11021840.059594961</v>
      </c>
      <c r="BC28" s="107">
        <v>33667847.669721894</v>
      </c>
      <c r="BD28" s="107">
        <v>54272.796572290477</v>
      </c>
      <c r="BE28" s="107">
        <v>4759837.9827623768</v>
      </c>
      <c r="BF28" s="107"/>
      <c r="BG28" s="107">
        <v>30615552.679969233</v>
      </c>
      <c r="BH28" s="107">
        <v>47807367.844442889</v>
      </c>
      <c r="BI28" s="107">
        <v>14315683.760815864</v>
      </c>
      <c r="BJ28" s="107">
        <v>0</v>
      </c>
      <c r="BK28" s="107">
        <v>1836701.7363291357</v>
      </c>
      <c r="BL28" s="107">
        <v>0</v>
      </c>
      <c r="BM28" s="107">
        <v>7305873.7418990005</v>
      </c>
      <c r="BN28" s="107">
        <v>5036236.2828831384</v>
      </c>
      <c r="BO28" s="107">
        <v>0</v>
      </c>
      <c r="BP28" s="107"/>
      <c r="BQ28" s="107">
        <v>1127958.301746553</v>
      </c>
      <c r="BR28" s="107">
        <v>12294.9</v>
      </c>
      <c r="BS28" s="107">
        <v>14259368.807218727</v>
      </c>
      <c r="BT28" s="107">
        <v>0</v>
      </c>
      <c r="BU28" s="107">
        <v>2522174.6574628376</v>
      </c>
      <c r="BV28" s="107">
        <v>1173838.111248415</v>
      </c>
      <c r="BW28" s="70"/>
      <c r="BX28" s="107"/>
      <c r="BY28" s="107"/>
      <c r="BZ28" s="107">
        <v>22729984.780913197</v>
      </c>
      <c r="CA28" s="107">
        <v>31946457.031998869</v>
      </c>
      <c r="CB28" s="107">
        <v>30417311.55605695</v>
      </c>
      <c r="CC28" s="107">
        <v>13288066.683678182</v>
      </c>
      <c r="CD28" s="107">
        <v>52540.7</v>
      </c>
      <c r="CE28" s="107">
        <v>20253.864655232159</v>
      </c>
      <c r="CF28" s="107">
        <v>1166925.9752845825</v>
      </c>
      <c r="CG28" s="107">
        <v>4387853.0427050432</v>
      </c>
      <c r="CH28" s="107">
        <v>3406933.0263155196</v>
      </c>
      <c r="CI28" s="70"/>
      <c r="CJ28" s="107"/>
      <c r="CK28" s="107"/>
      <c r="CL28" s="107">
        <v>5451750.4387060897</v>
      </c>
      <c r="CM28" s="107">
        <v>150757706.423614</v>
      </c>
      <c r="CN28" s="107">
        <v>4347012.4526024312</v>
      </c>
      <c r="CO28" s="107">
        <v>2998939.0281160576</v>
      </c>
      <c r="CP28" s="107">
        <v>2184001.4008593932</v>
      </c>
      <c r="CQ28" s="107">
        <v>8442302.3142502718</v>
      </c>
      <c r="CR28" s="107">
        <v>406420.03456352185</v>
      </c>
      <c r="CS28" s="70"/>
      <c r="CT28" s="107"/>
      <c r="CU28" s="107"/>
      <c r="CV28" s="107">
        <v>66513457.263683841</v>
      </c>
      <c r="CW28" s="107">
        <v>21520285.505043972</v>
      </c>
      <c r="CX28" s="107">
        <v>0</v>
      </c>
      <c r="CY28" s="107">
        <v>1812869.8363182372</v>
      </c>
      <c r="CZ28" s="107">
        <v>2765409.3802941982</v>
      </c>
      <c r="DA28" s="107">
        <v>320806.00984206685</v>
      </c>
      <c r="DB28" s="107">
        <v>27434.162491437859</v>
      </c>
      <c r="DC28" s="107">
        <v>0</v>
      </c>
      <c r="DD28" s="107">
        <v>15031903.754203867</v>
      </c>
      <c r="DL28" s="109"/>
      <c r="DM28" s="109"/>
      <c r="DN28" s="109"/>
    </row>
    <row r="29" spans="1:118" x14ac:dyDescent="0.3">
      <c r="A29" s="119" t="s">
        <v>296</v>
      </c>
      <c r="B29" s="107">
        <v>0</v>
      </c>
      <c r="C29" s="107">
        <v>0</v>
      </c>
      <c r="D29" s="107">
        <v>8138152.5222603921</v>
      </c>
      <c r="E29" s="107">
        <v>0</v>
      </c>
      <c r="F29" s="107">
        <v>0</v>
      </c>
      <c r="G29" s="107">
        <v>0</v>
      </c>
      <c r="H29" s="107">
        <v>0</v>
      </c>
      <c r="I29" s="107"/>
      <c r="J29" s="107">
        <v>0</v>
      </c>
      <c r="K29" s="70"/>
      <c r="L29" s="107"/>
      <c r="M29" s="107"/>
      <c r="N29" s="107">
        <v>0</v>
      </c>
      <c r="O29" s="107">
        <v>0</v>
      </c>
      <c r="P29" s="107">
        <v>7843332.3139529657</v>
      </c>
      <c r="Q29" s="107">
        <v>0</v>
      </c>
      <c r="R29" s="107">
        <v>0</v>
      </c>
      <c r="S29" s="107">
        <v>0</v>
      </c>
      <c r="T29" s="107">
        <v>0</v>
      </c>
      <c r="U29" s="107">
        <v>0</v>
      </c>
      <c r="V29" s="107">
        <v>0</v>
      </c>
      <c r="W29" s="107">
        <v>0</v>
      </c>
      <c r="X29" s="107">
        <v>0</v>
      </c>
      <c r="Y29" s="107">
        <v>0</v>
      </c>
      <c r="Z29" s="107">
        <v>0</v>
      </c>
      <c r="AA29" s="107">
        <v>0</v>
      </c>
      <c r="AB29" s="107">
        <v>0</v>
      </c>
      <c r="AC29" s="107">
        <v>7554074.4201119011</v>
      </c>
      <c r="AD29" s="107">
        <v>0</v>
      </c>
      <c r="AE29" s="107">
        <v>0</v>
      </c>
      <c r="AF29" s="107">
        <v>18155501.354950979</v>
      </c>
      <c r="AG29" s="107">
        <v>1935236.978421028</v>
      </c>
      <c r="AH29" s="107">
        <v>2217814.9647765658</v>
      </c>
      <c r="AI29" s="107">
        <v>49138.560571379065</v>
      </c>
      <c r="AJ29" s="107">
        <v>0</v>
      </c>
      <c r="AK29" s="107">
        <v>0</v>
      </c>
      <c r="AL29" s="107">
        <v>0</v>
      </c>
      <c r="AM29" s="107">
        <v>0</v>
      </c>
      <c r="AN29" s="107">
        <v>12798295.086728415</v>
      </c>
      <c r="AO29" s="70"/>
      <c r="AP29" s="107"/>
      <c r="AQ29" s="107"/>
      <c r="AR29" s="107">
        <v>30289336.975540075</v>
      </c>
      <c r="AS29" s="107">
        <v>41066025.420680411</v>
      </c>
      <c r="AT29" s="107">
        <v>0</v>
      </c>
      <c r="AU29" s="107">
        <v>2986298.0092882118</v>
      </c>
      <c r="AV29" s="107">
        <v>2200584.0093944669</v>
      </c>
      <c r="AW29" s="107">
        <v>0</v>
      </c>
      <c r="AX29" s="107">
        <v>0</v>
      </c>
      <c r="AY29" s="107">
        <v>0</v>
      </c>
      <c r="AZ29" s="107">
        <v>0</v>
      </c>
      <c r="BA29" s="107">
        <v>2554372.2392076007</v>
      </c>
      <c r="BB29" s="107">
        <v>20363429.215596803</v>
      </c>
      <c r="BC29" s="107">
        <v>1270049.5054144866</v>
      </c>
      <c r="BD29" s="107">
        <v>0</v>
      </c>
      <c r="BE29" s="107">
        <v>0</v>
      </c>
      <c r="BF29" s="107"/>
      <c r="BG29" s="107">
        <v>20410388.233293299</v>
      </c>
      <c r="BH29" s="107">
        <v>18791013.83375442</v>
      </c>
      <c r="BI29" s="107">
        <v>11717126.925063137</v>
      </c>
      <c r="BJ29" s="107">
        <v>0</v>
      </c>
      <c r="BK29" s="107">
        <v>0</v>
      </c>
      <c r="BL29" s="107">
        <v>0</v>
      </c>
      <c r="BM29" s="107">
        <v>0</v>
      </c>
      <c r="BN29" s="107">
        <v>0</v>
      </c>
      <c r="BO29" s="107">
        <v>0</v>
      </c>
      <c r="BP29" s="107"/>
      <c r="BQ29" s="107">
        <v>0</v>
      </c>
      <c r="BR29" s="107">
        <v>0</v>
      </c>
      <c r="BS29" s="107">
        <v>0</v>
      </c>
      <c r="BT29" s="107">
        <v>0</v>
      </c>
      <c r="BU29" s="107">
        <v>0</v>
      </c>
      <c r="BV29" s="107">
        <v>0</v>
      </c>
      <c r="BW29" s="70"/>
      <c r="BX29" s="107"/>
      <c r="BY29" s="107"/>
      <c r="BZ29" s="107">
        <v>147944.79703890035</v>
      </c>
      <c r="CA29" s="107">
        <v>0</v>
      </c>
      <c r="CB29" s="107">
        <v>0</v>
      </c>
      <c r="CC29" s="107">
        <v>0</v>
      </c>
      <c r="CD29" s="107">
        <v>0</v>
      </c>
      <c r="CE29" s="107">
        <v>0</v>
      </c>
      <c r="CF29" s="107">
        <v>0</v>
      </c>
      <c r="CG29" s="107">
        <v>0</v>
      </c>
      <c r="CH29" s="107">
        <v>0</v>
      </c>
      <c r="CI29" s="70"/>
      <c r="CJ29" s="107"/>
      <c r="CK29" s="107"/>
      <c r="CL29" s="107">
        <v>3891.8736001981142</v>
      </c>
      <c r="CM29" s="107">
        <v>1000837.2321994688</v>
      </c>
      <c r="CN29" s="107">
        <v>3744.3270788501391</v>
      </c>
      <c r="CO29" s="107">
        <v>87293.211584094126</v>
      </c>
      <c r="CP29" s="107">
        <v>0</v>
      </c>
      <c r="CQ29" s="107">
        <v>0</v>
      </c>
      <c r="CR29" s="107">
        <v>70754.382197649014</v>
      </c>
      <c r="CS29" s="70"/>
      <c r="CT29" s="107"/>
      <c r="CU29" s="107"/>
      <c r="CV29" s="107">
        <v>0</v>
      </c>
      <c r="CW29" s="107">
        <v>0</v>
      </c>
      <c r="CX29" s="107">
        <v>0</v>
      </c>
      <c r="CY29" s="107">
        <v>26460.383971773608</v>
      </c>
      <c r="CZ29" s="107">
        <v>0</v>
      </c>
      <c r="DA29" s="107">
        <v>26179.311392679585</v>
      </c>
      <c r="DB29" s="107">
        <v>0</v>
      </c>
      <c r="DC29" s="107">
        <v>0</v>
      </c>
      <c r="DD29" s="107">
        <v>1227664.6417230712</v>
      </c>
      <c r="DL29" s="109"/>
      <c r="DM29" s="109"/>
      <c r="DN29" s="109"/>
    </row>
    <row r="30" spans="1:118" x14ac:dyDescent="0.3">
      <c r="A30" s="119" t="s">
        <v>297</v>
      </c>
      <c r="B30" s="107">
        <v>427588.64540459786</v>
      </c>
      <c r="C30" s="107">
        <v>0</v>
      </c>
      <c r="D30" s="107">
        <v>268896.33302075049</v>
      </c>
      <c r="E30" s="107">
        <v>155878.97984456038</v>
      </c>
      <c r="F30" s="107">
        <v>0</v>
      </c>
      <c r="G30" s="107">
        <v>0</v>
      </c>
      <c r="H30" s="107">
        <v>0</v>
      </c>
      <c r="I30" s="107"/>
      <c r="J30" s="107">
        <v>6486.3573525315151</v>
      </c>
      <c r="K30" s="70"/>
      <c r="L30" s="107"/>
      <c r="M30" s="107"/>
      <c r="N30" s="107">
        <v>197737.02296670675</v>
      </c>
      <c r="O30" s="107">
        <v>2202280.58182718</v>
      </c>
      <c r="P30" s="107">
        <v>0</v>
      </c>
      <c r="Q30" s="107">
        <v>0</v>
      </c>
      <c r="R30" s="107">
        <v>0</v>
      </c>
      <c r="S30" s="107">
        <v>286350.79459577077</v>
      </c>
      <c r="T30" s="107">
        <v>612849.97327712039</v>
      </c>
      <c r="U30" s="107">
        <v>19991.55820533009</v>
      </c>
      <c r="V30" s="107">
        <v>206126.37532144651</v>
      </c>
      <c r="W30" s="107">
        <v>0</v>
      </c>
      <c r="X30" s="107">
        <v>0</v>
      </c>
      <c r="Y30" s="107">
        <v>2931333.8099668282</v>
      </c>
      <c r="Z30" s="107">
        <v>25416206.916150682</v>
      </c>
      <c r="AA30" s="107">
        <v>87471.479680539167</v>
      </c>
      <c r="AB30" s="107">
        <v>355144.33130931109</v>
      </c>
      <c r="AC30" s="107">
        <v>0</v>
      </c>
      <c r="AD30" s="107">
        <v>300613.18713555374</v>
      </c>
      <c r="AE30" s="107">
        <v>596566.21453613788</v>
      </c>
      <c r="AF30" s="107">
        <v>225192.09105419577</v>
      </c>
      <c r="AG30" s="107">
        <v>0</v>
      </c>
      <c r="AH30" s="107">
        <v>191387.83461756381</v>
      </c>
      <c r="AI30" s="107">
        <v>4913.8560571379066</v>
      </c>
      <c r="AJ30" s="107">
        <v>1694.8</v>
      </c>
      <c r="AK30" s="107">
        <v>440946.80018009961</v>
      </c>
      <c r="AL30" s="107">
        <v>12281.964637943196</v>
      </c>
      <c r="AM30" s="107">
        <v>4868.3653773892383</v>
      </c>
      <c r="AN30" s="107">
        <v>22713455.06295646</v>
      </c>
      <c r="AO30" s="70"/>
      <c r="AP30" s="107"/>
      <c r="AQ30" s="107"/>
      <c r="AR30" s="107">
        <v>265679353.88800129</v>
      </c>
      <c r="AS30" s="107">
        <v>3874825.2128478908</v>
      </c>
      <c r="AT30" s="107">
        <v>183709.10053644428</v>
      </c>
      <c r="AU30" s="107">
        <v>9538444.0620561279</v>
      </c>
      <c r="AV30" s="107">
        <v>3054387.4763382855</v>
      </c>
      <c r="AW30" s="107">
        <v>959659.12752470642</v>
      </c>
      <c r="AX30" s="107">
        <v>3828824.3302759738</v>
      </c>
      <c r="AY30" s="107">
        <v>746778.67517865601</v>
      </c>
      <c r="AZ30" s="107">
        <v>1381177.6690060606</v>
      </c>
      <c r="BA30" s="107">
        <v>112262.35963541288</v>
      </c>
      <c r="BB30" s="107">
        <v>16145830.768425699</v>
      </c>
      <c r="BC30" s="107">
        <v>15069623.184150651</v>
      </c>
      <c r="BD30" s="107">
        <v>0</v>
      </c>
      <c r="BE30" s="107">
        <v>10547060.648485765</v>
      </c>
      <c r="BF30" s="107"/>
      <c r="BG30" s="107">
        <v>36125444.261259861</v>
      </c>
      <c r="BH30" s="107">
        <v>5195189.912951027</v>
      </c>
      <c r="BI30" s="107">
        <v>2131509.7978349407</v>
      </c>
      <c r="BJ30" s="107">
        <v>1441388.1224848437</v>
      </c>
      <c r="BK30" s="107">
        <v>262363.15012943576</v>
      </c>
      <c r="BL30" s="107">
        <v>1769172.7226201154</v>
      </c>
      <c r="BM30" s="107">
        <v>2588561.7215992343</v>
      </c>
      <c r="BN30" s="107">
        <v>1865814.2012735882</v>
      </c>
      <c r="BO30" s="107">
        <v>0</v>
      </c>
      <c r="BP30" s="107"/>
      <c r="BQ30" s="107">
        <v>212811.03761650107</v>
      </c>
      <c r="BR30" s="107">
        <v>3152.1</v>
      </c>
      <c r="BS30" s="107">
        <v>161094.09222650738</v>
      </c>
      <c r="BT30" s="107">
        <v>0</v>
      </c>
      <c r="BU30" s="107">
        <v>504466.44587306876</v>
      </c>
      <c r="BV30" s="107">
        <v>2003581.4233981282</v>
      </c>
      <c r="BW30" s="70"/>
      <c r="BX30" s="107"/>
      <c r="BY30" s="107"/>
      <c r="BZ30" s="107">
        <v>1403581.2722915905</v>
      </c>
      <c r="CA30" s="107">
        <v>528113.05310640507</v>
      </c>
      <c r="CB30" s="107">
        <v>9037751.8148873933</v>
      </c>
      <c r="CC30" s="107">
        <v>3574668.6956815561</v>
      </c>
      <c r="CD30" s="107">
        <v>1102.95</v>
      </c>
      <c r="CE30" s="107">
        <v>5677.9036131061921</v>
      </c>
      <c r="CF30" s="107">
        <v>0</v>
      </c>
      <c r="CG30" s="107">
        <v>926466.93515426479</v>
      </c>
      <c r="CH30" s="107">
        <v>114070.69080016375</v>
      </c>
      <c r="CI30" s="70"/>
      <c r="CJ30" s="107"/>
      <c r="CK30" s="107"/>
      <c r="CL30" s="107">
        <v>389187.36001981143</v>
      </c>
      <c r="CM30" s="107">
        <v>35523002.651526667</v>
      </c>
      <c r="CN30" s="107">
        <v>17019668.540227905</v>
      </c>
      <c r="CO30" s="107">
        <v>1462482.2249585183</v>
      </c>
      <c r="CP30" s="107">
        <v>441906.54368967516</v>
      </c>
      <c r="CQ30" s="107">
        <v>397744.42466047365</v>
      </c>
      <c r="CR30" s="107">
        <v>40637.488179887754</v>
      </c>
      <c r="CS30" s="70"/>
      <c r="CT30" s="107"/>
      <c r="CU30" s="107"/>
      <c r="CV30" s="107">
        <v>28205184.408932932</v>
      </c>
      <c r="CW30" s="107">
        <v>3277242.0394561859</v>
      </c>
      <c r="CX30" s="107">
        <v>0</v>
      </c>
      <c r="CY30" s="107">
        <v>26079932.568616427</v>
      </c>
      <c r="CZ30" s="107">
        <v>345504.95288389194</v>
      </c>
      <c r="DA30" s="107">
        <v>1267113.6938958494</v>
      </c>
      <c r="DB30" s="107">
        <v>0</v>
      </c>
      <c r="DC30" s="107">
        <v>0</v>
      </c>
      <c r="DD30" s="107">
        <v>409196.6342039337</v>
      </c>
      <c r="DL30" s="109"/>
      <c r="DM30" s="109"/>
      <c r="DN30" s="109"/>
    </row>
    <row r="31" spans="1:118" x14ac:dyDescent="0.3">
      <c r="A31" s="119" t="s">
        <v>298</v>
      </c>
      <c r="B31" s="107">
        <v>0</v>
      </c>
      <c r="C31" s="107">
        <v>0</v>
      </c>
      <c r="D31" s="107">
        <v>16713243.716438869</v>
      </c>
      <c r="E31" s="107">
        <v>0</v>
      </c>
      <c r="F31" s="107">
        <v>0</v>
      </c>
      <c r="G31" s="107">
        <v>0</v>
      </c>
      <c r="H31" s="107">
        <v>0</v>
      </c>
      <c r="I31" s="107"/>
      <c r="J31" s="107">
        <v>0</v>
      </c>
      <c r="K31" s="70"/>
      <c r="L31" s="107"/>
      <c r="M31" s="107"/>
      <c r="N31" s="107">
        <v>0</v>
      </c>
      <c r="O31" s="107">
        <v>0</v>
      </c>
      <c r="P31" s="107">
        <v>0</v>
      </c>
      <c r="Q31" s="107">
        <v>0</v>
      </c>
      <c r="R31" s="107">
        <v>0</v>
      </c>
      <c r="S31" s="107">
        <v>0</v>
      </c>
      <c r="T31" s="107">
        <v>0</v>
      </c>
      <c r="U31" s="107">
        <v>0</v>
      </c>
      <c r="V31" s="107">
        <v>0</v>
      </c>
      <c r="W31" s="107">
        <v>119989.23214701824</v>
      </c>
      <c r="X31" s="107">
        <v>0</v>
      </c>
      <c r="Y31" s="107">
        <v>0</v>
      </c>
      <c r="Z31" s="107">
        <v>5366859.4531995831</v>
      </c>
      <c r="AA31" s="107">
        <v>0</v>
      </c>
      <c r="AB31" s="107">
        <v>0</v>
      </c>
      <c r="AC31" s="107">
        <v>0</v>
      </c>
      <c r="AD31" s="107">
        <v>0</v>
      </c>
      <c r="AE31" s="107">
        <v>0</v>
      </c>
      <c r="AF31" s="107">
        <v>0</v>
      </c>
      <c r="AG31" s="107">
        <v>4720122.7236737115</v>
      </c>
      <c r="AH31" s="107">
        <v>0</v>
      </c>
      <c r="AI31" s="107">
        <v>0</v>
      </c>
      <c r="AJ31" s="107">
        <v>0</v>
      </c>
      <c r="AK31" s="107">
        <v>0</v>
      </c>
      <c r="AL31" s="107">
        <v>0</v>
      </c>
      <c r="AM31" s="107">
        <v>0</v>
      </c>
      <c r="AN31" s="107">
        <v>0</v>
      </c>
      <c r="AO31" s="70"/>
      <c r="AP31" s="107"/>
      <c r="AQ31" s="107"/>
      <c r="AR31" s="107">
        <v>503021980.46934456</v>
      </c>
      <c r="AS31" s="107">
        <v>0</v>
      </c>
      <c r="AT31" s="107">
        <v>0</v>
      </c>
      <c r="AU31" s="107">
        <v>0</v>
      </c>
      <c r="AV31" s="107">
        <v>419860.53612026997</v>
      </c>
      <c r="AW31" s="107">
        <v>1930061.8723548178</v>
      </c>
      <c r="AX31" s="107">
        <v>0</v>
      </c>
      <c r="AY31" s="107">
        <v>17279099.456781823</v>
      </c>
      <c r="AZ31" s="107">
        <v>6931726.5226916904</v>
      </c>
      <c r="BA31" s="107">
        <v>469374.06182204979</v>
      </c>
      <c r="BB31" s="107">
        <v>11990884.577852411</v>
      </c>
      <c r="BC31" s="107">
        <v>85044.434881367706</v>
      </c>
      <c r="BD31" s="107">
        <v>95390.938532719549</v>
      </c>
      <c r="BE31" s="107">
        <v>0</v>
      </c>
      <c r="BF31" s="107"/>
      <c r="BG31" s="107">
        <v>5572969.9390271846</v>
      </c>
      <c r="BH31" s="107">
        <v>0</v>
      </c>
      <c r="BI31" s="107">
        <v>0</v>
      </c>
      <c r="BJ31" s="107">
        <v>2001941.7948812491</v>
      </c>
      <c r="BK31" s="107">
        <v>0</v>
      </c>
      <c r="BL31" s="107">
        <v>0</v>
      </c>
      <c r="BM31" s="107">
        <v>0</v>
      </c>
      <c r="BN31" s="107">
        <v>0</v>
      </c>
      <c r="BO31" s="107">
        <v>0</v>
      </c>
      <c r="BP31" s="107"/>
      <c r="BQ31" s="107">
        <v>0</v>
      </c>
      <c r="BR31" s="107">
        <v>0</v>
      </c>
      <c r="BS31" s="107">
        <v>2416873.5007017604</v>
      </c>
      <c r="BT31" s="107">
        <v>7775697.3935428867</v>
      </c>
      <c r="BU31" s="107">
        <v>0</v>
      </c>
      <c r="BV31" s="107">
        <v>0</v>
      </c>
      <c r="BW31" s="70"/>
      <c r="BX31" s="107"/>
      <c r="BY31" s="107"/>
      <c r="BZ31" s="107">
        <v>67649179.170720652</v>
      </c>
      <c r="CA31" s="107">
        <v>0</v>
      </c>
      <c r="CB31" s="107">
        <v>932471.92926758958</v>
      </c>
      <c r="CC31" s="107">
        <v>3890080.6394181647</v>
      </c>
      <c r="CD31" s="107">
        <v>0</v>
      </c>
      <c r="CE31" s="107">
        <v>0</v>
      </c>
      <c r="CF31" s="107">
        <v>3024490.6851792852</v>
      </c>
      <c r="CG31" s="107">
        <v>91850.526163900067</v>
      </c>
      <c r="CH31" s="107">
        <v>0</v>
      </c>
      <c r="CI31" s="70"/>
      <c r="CJ31" s="107"/>
      <c r="CK31" s="107"/>
      <c r="CL31" s="107">
        <v>0</v>
      </c>
      <c r="CM31" s="107">
        <v>59200290.808142394</v>
      </c>
      <c r="CN31" s="107">
        <v>0</v>
      </c>
      <c r="CO31" s="107">
        <v>0</v>
      </c>
      <c r="CP31" s="107">
        <v>0</v>
      </c>
      <c r="CQ31" s="107">
        <v>5589.4716576595183</v>
      </c>
      <c r="CR31" s="107">
        <v>0</v>
      </c>
      <c r="CS31" s="70"/>
      <c r="CT31" s="107"/>
      <c r="CU31" s="107"/>
      <c r="CV31" s="107">
        <v>0</v>
      </c>
      <c r="CW31" s="107">
        <v>349446.97274328012</v>
      </c>
      <c r="CX31" s="107">
        <v>0</v>
      </c>
      <c r="CY31" s="107">
        <v>1634540.1897185529</v>
      </c>
      <c r="CZ31" s="107">
        <v>0</v>
      </c>
      <c r="DA31" s="107">
        <v>0</v>
      </c>
      <c r="DB31" s="107">
        <v>0</v>
      </c>
      <c r="DC31" s="107">
        <v>0</v>
      </c>
      <c r="DD31" s="107">
        <v>0</v>
      </c>
      <c r="DL31" s="109"/>
      <c r="DM31" s="109"/>
      <c r="DN31" s="109"/>
    </row>
    <row r="32" spans="1:118" x14ac:dyDescent="0.3">
      <c r="A32" s="119" t="s">
        <v>65</v>
      </c>
      <c r="B32" s="107">
        <v>0</v>
      </c>
      <c r="C32" s="107">
        <v>0</v>
      </c>
      <c r="D32" s="107">
        <v>1548262.4852638163</v>
      </c>
      <c r="E32" s="107">
        <v>0</v>
      </c>
      <c r="F32" s="107">
        <v>0</v>
      </c>
      <c r="G32" s="107">
        <v>0</v>
      </c>
      <c r="H32" s="107">
        <v>0</v>
      </c>
      <c r="I32" s="107"/>
      <c r="J32" s="107">
        <v>0</v>
      </c>
      <c r="K32" s="70"/>
      <c r="L32" s="107"/>
      <c r="M32" s="107"/>
      <c r="N32" s="107">
        <v>0</v>
      </c>
      <c r="O32" s="107">
        <v>0</v>
      </c>
      <c r="P32" s="107">
        <v>0</v>
      </c>
      <c r="Q32" s="107">
        <v>0</v>
      </c>
      <c r="R32" s="107">
        <v>0</v>
      </c>
      <c r="S32" s="107">
        <v>0</v>
      </c>
      <c r="T32" s="107">
        <v>0</v>
      </c>
      <c r="U32" s="107">
        <v>0</v>
      </c>
      <c r="V32" s="107">
        <v>0</v>
      </c>
      <c r="W32" s="107">
        <v>0</v>
      </c>
      <c r="X32" s="107">
        <v>0</v>
      </c>
      <c r="Y32" s="107">
        <v>0</v>
      </c>
      <c r="Z32" s="107">
        <v>0</v>
      </c>
      <c r="AA32" s="107">
        <v>0</v>
      </c>
      <c r="AB32" s="107">
        <v>0</v>
      </c>
      <c r="AC32" s="107">
        <v>0</v>
      </c>
      <c r="AD32" s="107">
        <v>0</v>
      </c>
      <c r="AE32" s="107">
        <v>0</v>
      </c>
      <c r="AF32" s="107">
        <v>0</v>
      </c>
      <c r="AG32" s="107">
        <v>0</v>
      </c>
      <c r="AH32" s="107">
        <v>0</v>
      </c>
      <c r="AI32" s="107">
        <v>0</v>
      </c>
      <c r="AJ32" s="107">
        <v>0</v>
      </c>
      <c r="AK32" s="107">
        <v>0</v>
      </c>
      <c r="AL32" s="107">
        <v>0</v>
      </c>
      <c r="AM32" s="107">
        <v>0</v>
      </c>
      <c r="AN32" s="107">
        <v>2969976.5294913421</v>
      </c>
      <c r="AO32" s="70"/>
      <c r="AP32" s="107"/>
      <c r="AQ32" s="107"/>
      <c r="AR32" s="107">
        <v>85627373.139498442</v>
      </c>
      <c r="AS32" s="107">
        <v>0</v>
      </c>
      <c r="AT32" s="107">
        <v>0</v>
      </c>
      <c r="AU32" s="107">
        <v>0</v>
      </c>
      <c r="AV32" s="107">
        <v>0</v>
      </c>
      <c r="AW32" s="107">
        <v>0</v>
      </c>
      <c r="AX32" s="107">
        <v>0</v>
      </c>
      <c r="AY32" s="107">
        <v>0</v>
      </c>
      <c r="AZ32" s="107">
        <v>0</v>
      </c>
      <c r="BA32" s="107">
        <v>0</v>
      </c>
      <c r="BB32" s="107">
        <v>54046.177394820617</v>
      </c>
      <c r="BC32" s="107">
        <v>0</v>
      </c>
      <c r="BD32" s="107">
        <v>0</v>
      </c>
      <c r="BE32" s="107">
        <v>7041775.9156626463</v>
      </c>
      <c r="BF32" s="107"/>
      <c r="BG32" s="107">
        <v>0</v>
      </c>
      <c r="BH32" s="107">
        <v>0</v>
      </c>
      <c r="BI32" s="107">
        <v>0</v>
      </c>
      <c r="BJ32" s="107">
        <v>2001941.7948812491</v>
      </c>
      <c r="BK32" s="107">
        <v>0</v>
      </c>
      <c r="BL32" s="107">
        <v>0</v>
      </c>
      <c r="BM32" s="107">
        <v>0</v>
      </c>
      <c r="BN32" s="107">
        <v>0</v>
      </c>
      <c r="BO32" s="107">
        <v>0</v>
      </c>
      <c r="BP32" s="107"/>
      <c r="BQ32" s="107">
        <v>0</v>
      </c>
      <c r="BR32" s="107">
        <v>0</v>
      </c>
      <c r="BS32" s="107">
        <v>0</v>
      </c>
      <c r="BT32" s="107">
        <v>0</v>
      </c>
      <c r="BU32" s="107">
        <v>0</v>
      </c>
      <c r="BV32" s="107">
        <v>0</v>
      </c>
      <c r="BW32" s="70"/>
      <c r="BX32" s="107"/>
      <c r="BY32" s="107"/>
      <c r="BZ32" s="107">
        <v>0</v>
      </c>
      <c r="CA32" s="107">
        <v>0</v>
      </c>
      <c r="CB32" s="107">
        <v>0</v>
      </c>
      <c r="CC32" s="107">
        <v>2069769.1940648009</v>
      </c>
      <c r="CD32" s="107">
        <v>0</v>
      </c>
      <c r="CE32" s="107">
        <v>0</v>
      </c>
      <c r="CF32" s="107">
        <v>0</v>
      </c>
      <c r="CG32" s="107">
        <v>0</v>
      </c>
      <c r="CH32" s="107">
        <v>0</v>
      </c>
      <c r="CI32" s="70"/>
      <c r="CJ32" s="107"/>
      <c r="CK32" s="107"/>
      <c r="CL32" s="107">
        <v>44066294.820186034</v>
      </c>
      <c r="CM32" s="107">
        <v>26999066.491129451</v>
      </c>
      <c r="CN32" s="107">
        <v>0</v>
      </c>
      <c r="CO32" s="107">
        <v>5455.8257240058829</v>
      </c>
      <c r="CP32" s="107">
        <v>0</v>
      </c>
      <c r="CQ32" s="107">
        <v>0</v>
      </c>
      <c r="CR32" s="107">
        <v>0</v>
      </c>
      <c r="CS32" s="70"/>
      <c r="CT32" s="107"/>
      <c r="CU32" s="107"/>
      <c r="CV32" s="107">
        <v>0</v>
      </c>
      <c r="CW32" s="107">
        <v>0</v>
      </c>
      <c r="CX32" s="107">
        <v>0</v>
      </c>
      <c r="CY32" s="107">
        <v>0</v>
      </c>
      <c r="CZ32" s="107">
        <v>0</v>
      </c>
      <c r="DA32" s="107">
        <v>0</v>
      </c>
      <c r="DB32" s="107">
        <v>0</v>
      </c>
      <c r="DC32" s="107">
        <v>0</v>
      </c>
      <c r="DD32" s="107">
        <v>0</v>
      </c>
      <c r="DL32" s="109"/>
      <c r="DM32" s="109"/>
      <c r="DN32" s="109"/>
    </row>
    <row r="33" spans="1:118" x14ac:dyDescent="0.3">
      <c r="A33" s="121" t="s">
        <v>350</v>
      </c>
      <c r="B33" s="107"/>
      <c r="C33" s="107"/>
      <c r="D33" s="107"/>
      <c r="E33" s="107"/>
      <c r="F33" s="107"/>
      <c r="G33" s="107"/>
      <c r="H33" s="107"/>
      <c r="I33" s="107"/>
      <c r="J33" s="107"/>
      <c r="K33" s="70"/>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70"/>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70"/>
      <c r="BX33" s="107"/>
      <c r="BY33" s="107"/>
      <c r="BZ33" s="107"/>
      <c r="CA33" s="107"/>
      <c r="CB33" s="107"/>
      <c r="CC33" s="107"/>
      <c r="CD33" s="107"/>
      <c r="CE33" s="107"/>
      <c r="CF33" s="107"/>
      <c r="CG33" s="107"/>
      <c r="CH33" s="107"/>
      <c r="CI33" s="70"/>
      <c r="CJ33" s="107"/>
      <c r="CK33" s="107"/>
      <c r="CL33" s="107"/>
      <c r="CM33" s="107"/>
      <c r="CN33" s="107"/>
      <c r="CO33" s="107"/>
      <c r="CP33" s="107"/>
      <c r="CQ33" s="107"/>
      <c r="CR33" s="107"/>
      <c r="CS33" s="70"/>
      <c r="CT33" s="107"/>
      <c r="CU33" s="107"/>
      <c r="CV33" s="107"/>
      <c r="CW33" s="107"/>
      <c r="CX33" s="107"/>
      <c r="CY33" s="107"/>
      <c r="CZ33" s="107"/>
      <c r="DA33" s="107"/>
      <c r="DB33" s="107"/>
      <c r="DC33" s="107"/>
      <c r="DD33" s="107"/>
      <c r="DL33" s="120"/>
      <c r="DM33" s="120"/>
      <c r="DN33" s="109"/>
    </row>
    <row r="34" spans="1:118" x14ac:dyDescent="0.3">
      <c r="A34" s="116" t="s">
        <v>291</v>
      </c>
      <c r="B34" s="107">
        <v>7446257.2860695338</v>
      </c>
      <c r="C34" s="107"/>
      <c r="D34" s="107">
        <v>11873392.056067334</v>
      </c>
      <c r="E34" s="107"/>
      <c r="F34" s="107"/>
      <c r="G34" s="107"/>
      <c r="H34" s="107"/>
      <c r="I34" s="107"/>
      <c r="J34" s="107"/>
      <c r="K34" s="70"/>
      <c r="L34" s="107"/>
      <c r="M34" s="107"/>
      <c r="N34" s="107"/>
      <c r="O34" s="107">
        <v>28872634.829574779</v>
      </c>
      <c r="P34" s="107"/>
      <c r="Q34" s="107"/>
      <c r="R34" s="107"/>
      <c r="S34" s="107"/>
      <c r="T34" s="107">
        <v>10171466.309172919</v>
      </c>
      <c r="U34" s="107"/>
      <c r="V34" s="107"/>
      <c r="W34" s="107"/>
      <c r="X34" s="107"/>
      <c r="Y34" s="107"/>
      <c r="Z34" s="107">
        <v>8368477.7058770247</v>
      </c>
      <c r="AA34" s="107"/>
      <c r="AB34" s="107"/>
      <c r="AC34" s="107">
        <v>8385169.297375191</v>
      </c>
      <c r="AD34" s="107">
        <v>6378500.4395774566</v>
      </c>
      <c r="AE34" s="107"/>
      <c r="AF34" s="107">
        <v>32156309.87910926</v>
      </c>
      <c r="AG34" s="107"/>
      <c r="AH34" s="107">
        <v>1460664.7067575955</v>
      </c>
      <c r="AI34" s="107"/>
      <c r="AJ34" s="107"/>
      <c r="AK34" s="107"/>
      <c r="AL34" s="107"/>
      <c r="AM34" s="107"/>
      <c r="AN34" s="107"/>
      <c r="AO34" s="70"/>
      <c r="AP34" s="107"/>
      <c r="AQ34" s="107"/>
      <c r="AR34" s="107">
        <v>652160864.06811917</v>
      </c>
      <c r="AS34" s="107">
        <v>158190989.69901678</v>
      </c>
      <c r="AT34" s="107"/>
      <c r="AU34" s="107"/>
      <c r="AV34" s="107"/>
      <c r="AW34" s="107"/>
      <c r="AX34" s="107"/>
      <c r="AY34" s="107">
        <v>11900504.250233579</v>
      </c>
      <c r="AZ34" s="107"/>
      <c r="BA34" s="107"/>
      <c r="BB34" s="107"/>
      <c r="BC34" s="107"/>
      <c r="BD34" s="107"/>
      <c r="BE34" s="107"/>
      <c r="BF34" s="107"/>
      <c r="BG34" s="107">
        <v>29783167.585600752</v>
      </c>
      <c r="BH34" s="107">
        <v>6314455.0428555226</v>
      </c>
      <c r="BI34" s="107">
        <v>1832190.1837963716</v>
      </c>
      <c r="BJ34" s="107"/>
      <c r="BK34" s="107"/>
      <c r="BL34" s="107"/>
      <c r="BM34" s="107"/>
      <c r="BN34" s="107"/>
      <c r="BO34" s="107"/>
      <c r="BP34" s="107"/>
      <c r="BQ34" s="107"/>
      <c r="BR34" s="107"/>
      <c r="BS34" s="107"/>
      <c r="BT34" s="107"/>
      <c r="BU34" s="107"/>
      <c r="BV34" s="107"/>
      <c r="BW34" s="70"/>
      <c r="BX34" s="107"/>
      <c r="BY34" s="107"/>
      <c r="BZ34" s="107"/>
      <c r="CA34" s="107">
        <v>58627259.874998264</v>
      </c>
      <c r="CB34" s="107">
        <v>12584068.601428172</v>
      </c>
      <c r="CC34" s="107"/>
      <c r="CD34" s="107"/>
      <c r="CE34" s="107"/>
      <c r="CF34" s="107"/>
      <c r="CG34" s="107"/>
      <c r="CH34" s="107"/>
      <c r="CI34" s="70"/>
      <c r="CJ34" s="107"/>
      <c r="CK34" s="107"/>
      <c r="CL34" s="107"/>
      <c r="CM34" s="107">
        <v>35377587.018129542</v>
      </c>
      <c r="CN34" s="107">
        <v>4513616.0968684396</v>
      </c>
      <c r="CO34" s="107">
        <v>11110773.040391732</v>
      </c>
      <c r="CP34" s="107"/>
      <c r="CQ34" s="107">
        <v>10614272.887350431</v>
      </c>
      <c r="CR34" s="107"/>
      <c r="CS34" s="70"/>
      <c r="CT34" s="107"/>
      <c r="CU34" s="107"/>
      <c r="CV34" s="107">
        <v>65423003.143690601</v>
      </c>
      <c r="CW34" s="107">
        <v>20588019.479072869</v>
      </c>
      <c r="CX34" s="107">
        <v>14860203.683984993</v>
      </c>
      <c r="CY34" s="107"/>
      <c r="CZ34" s="107"/>
      <c r="DA34" s="107"/>
      <c r="DB34" s="107"/>
      <c r="DC34" s="107"/>
      <c r="DD34" s="107"/>
      <c r="DL34" s="109"/>
      <c r="DM34" s="109"/>
      <c r="DN34" s="109"/>
    </row>
    <row r="35" spans="1:118" x14ac:dyDescent="0.3">
      <c r="A35" s="116" t="s">
        <v>292</v>
      </c>
      <c r="B35" s="107">
        <v>0</v>
      </c>
      <c r="C35" s="107"/>
      <c r="D35" s="107">
        <v>0</v>
      </c>
      <c r="E35" s="107"/>
      <c r="F35" s="107"/>
      <c r="G35" s="107"/>
      <c r="H35" s="107"/>
      <c r="I35" s="107"/>
      <c r="J35" s="107"/>
      <c r="K35" s="70"/>
      <c r="L35" s="107"/>
      <c r="M35" s="107"/>
      <c r="N35" s="107"/>
      <c r="O35" s="107">
        <v>0</v>
      </c>
      <c r="P35" s="107"/>
      <c r="Q35" s="107"/>
      <c r="R35" s="107"/>
      <c r="S35" s="107"/>
      <c r="T35" s="107">
        <v>9053120.6487108301</v>
      </c>
      <c r="U35" s="107"/>
      <c r="V35" s="107"/>
      <c r="W35" s="107"/>
      <c r="X35" s="107"/>
      <c r="Y35" s="107"/>
      <c r="Z35" s="107">
        <v>3502790.3078840491</v>
      </c>
      <c r="AA35" s="107"/>
      <c r="AB35" s="107"/>
      <c r="AC35" s="107">
        <v>1586386.5105500214</v>
      </c>
      <c r="AD35" s="107">
        <v>0</v>
      </c>
      <c r="AE35" s="107"/>
      <c r="AF35" s="107">
        <v>1186322.4097242502</v>
      </c>
      <c r="AG35" s="107"/>
      <c r="AH35" s="107">
        <v>813157.82703984284</v>
      </c>
      <c r="AI35" s="107"/>
      <c r="AJ35" s="107"/>
      <c r="AK35" s="107"/>
      <c r="AL35" s="107"/>
      <c r="AM35" s="107"/>
      <c r="AN35" s="107"/>
      <c r="AO35" s="70"/>
      <c r="AP35" s="107"/>
      <c r="AQ35" s="107"/>
      <c r="AR35" s="107">
        <v>232966290.53065282</v>
      </c>
      <c r="AS35" s="107">
        <v>58639339.229666688</v>
      </c>
      <c r="AT35" s="107"/>
      <c r="AU35" s="107"/>
      <c r="AV35" s="107"/>
      <c r="AW35" s="107"/>
      <c r="AX35" s="107"/>
      <c r="AY35" s="107">
        <v>5918256.9554694807</v>
      </c>
      <c r="AZ35" s="107"/>
      <c r="BA35" s="107"/>
      <c r="BB35" s="107"/>
      <c r="BC35" s="107"/>
      <c r="BD35" s="107"/>
      <c r="BE35" s="107"/>
      <c r="BF35" s="107"/>
      <c r="BG35" s="107">
        <v>12764223.156677671</v>
      </c>
      <c r="BH35" s="107">
        <v>3728637.9911182984</v>
      </c>
      <c r="BI35" s="107">
        <v>1653864.6927941833</v>
      </c>
      <c r="BJ35" s="107"/>
      <c r="BK35" s="107"/>
      <c r="BL35" s="107"/>
      <c r="BM35" s="107"/>
      <c r="BN35" s="107"/>
      <c r="BO35" s="107"/>
      <c r="BP35" s="107"/>
      <c r="BQ35" s="107"/>
      <c r="BR35" s="107"/>
      <c r="BS35" s="107"/>
      <c r="BT35" s="107"/>
      <c r="BU35" s="107"/>
      <c r="BV35" s="107"/>
      <c r="BW35" s="70"/>
      <c r="BX35" s="107"/>
      <c r="BY35" s="107"/>
      <c r="BZ35" s="107"/>
      <c r="CA35" s="107">
        <v>50131432.875440039</v>
      </c>
      <c r="CB35" s="107">
        <v>3229832.0628990191</v>
      </c>
      <c r="CC35" s="107"/>
      <c r="CD35" s="107"/>
      <c r="CE35" s="107"/>
      <c r="CF35" s="107"/>
      <c r="CG35" s="107"/>
      <c r="CH35" s="107"/>
      <c r="CI35" s="70"/>
      <c r="CJ35" s="107"/>
      <c r="CK35" s="107"/>
      <c r="CL35" s="107"/>
      <c r="CM35" s="107">
        <v>0</v>
      </c>
      <c r="CN35" s="107">
        <v>2727532.3676969972</v>
      </c>
      <c r="CO35" s="107">
        <v>0</v>
      </c>
      <c r="CP35" s="107"/>
      <c r="CQ35" s="107">
        <v>0</v>
      </c>
      <c r="CR35" s="107"/>
      <c r="CS35" s="70"/>
      <c r="CT35" s="107"/>
      <c r="CU35" s="107"/>
      <c r="CV35" s="107">
        <v>346518.06331018853</v>
      </c>
      <c r="CW35" s="107">
        <v>1109093.1101170878</v>
      </c>
      <c r="CX35" s="107">
        <v>0</v>
      </c>
      <c r="CY35" s="107"/>
      <c r="CZ35" s="107"/>
      <c r="DA35" s="107"/>
      <c r="DB35" s="107"/>
      <c r="DC35" s="107"/>
      <c r="DD35" s="107"/>
      <c r="DL35" s="109"/>
      <c r="DM35" s="109"/>
      <c r="DN35" s="109"/>
    </row>
    <row r="36" spans="1:118" x14ac:dyDescent="0.3">
      <c r="A36" s="116" t="s">
        <v>293</v>
      </c>
      <c r="B36" s="107">
        <v>0</v>
      </c>
      <c r="C36" s="107"/>
      <c r="D36" s="107">
        <v>1070396.1046036542</v>
      </c>
      <c r="E36" s="107"/>
      <c r="F36" s="107"/>
      <c r="G36" s="107"/>
      <c r="H36" s="107"/>
      <c r="I36" s="107"/>
      <c r="J36" s="107"/>
      <c r="K36" s="70"/>
      <c r="L36" s="107"/>
      <c r="M36" s="107"/>
      <c r="N36" s="107"/>
      <c r="O36" s="107">
        <v>1778579.2958718415</v>
      </c>
      <c r="P36" s="107"/>
      <c r="Q36" s="107"/>
      <c r="R36" s="107"/>
      <c r="S36" s="107"/>
      <c r="T36" s="107">
        <v>2630777.5781169627</v>
      </c>
      <c r="U36" s="107"/>
      <c r="V36" s="107"/>
      <c r="W36" s="107"/>
      <c r="X36" s="107"/>
      <c r="Y36" s="107"/>
      <c r="Z36" s="107">
        <v>2116255.2180280695</v>
      </c>
      <c r="AA36" s="107"/>
      <c r="AB36" s="107"/>
      <c r="AC36" s="107">
        <v>2719497.6735668066</v>
      </c>
      <c r="AD36" s="107">
        <v>212434.20410696659</v>
      </c>
      <c r="AE36" s="107"/>
      <c r="AF36" s="107">
        <v>667877.84586375789</v>
      </c>
      <c r="AG36" s="107"/>
      <c r="AH36" s="107">
        <v>79022.422799324238</v>
      </c>
      <c r="AI36" s="107"/>
      <c r="AJ36" s="107"/>
      <c r="AK36" s="107"/>
      <c r="AL36" s="107"/>
      <c r="AM36" s="107"/>
      <c r="AN36" s="107"/>
      <c r="AO36" s="70"/>
      <c r="AP36" s="107"/>
      <c r="AQ36" s="107"/>
      <c r="AR36" s="107">
        <v>33531769.769638721</v>
      </c>
      <c r="AS36" s="107">
        <v>1596059.4844204055</v>
      </c>
      <c r="AT36" s="107"/>
      <c r="AU36" s="107"/>
      <c r="AV36" s="107"/>
      <c r="AW36" s="107"/>
      <c r="AX36" s="107"/>
      <c r="AY36" s="107">
        <v>325371.86427680531</v>
      </c>
      <c r="AZ36" s="107"/>
      <c r="BA36" s="107"/>
      <c r="BB36" s="107"/>
      <c r="BC36" s="107"/>
      <c r="BD36" s="107"/>
      <c r="BE36" s="107"/>
      <c r="BF36" s="107"/>
      <c r="BG36" s="107">
        <v>1224622.1071987692</v>
      </c>
      <c r="BH36" s="107">
        <v>201399.68798087773</v>
      </c>
      <c r="BI36" s="107">
        <v>2020793.4549496532</v>
      </c>
      <c r="BJ36" s="107"/>
      <c r="BK36" s="107"/>
      <c r="BL36" s="107"/>
      <c r="BM36" s="107"/>
      <c r="BN36" s="107"/>
      <c r="BO36" s="107"/>
      <c r="BP36" s="107"/>
      <c r="BQ36" s="107"/>
      <c r="BR36" s="107"/>
      <c r="BS36" s="107"/>
      <c r="BT36" s="107"/>
      <c r="BU36" s="107"/>
      <c r="BV36" s="107"/>
      <c r="BW36" s="70"/>
      <c r="BX36" s="107"/>
      <c r="BY36" s="107"/>
      <c r="BZ36" s="107"/>
      <c r="CA36" s="107">
        <v>158762.61700231969</v>
      </c>
      <c r="CB36" s="107">
        <v>94860.609308366591</v>
      </c>
      <c r="CC36" s="107"/>
      <c r="CD36" s="107"/>
      <c r="CE36" s="107"/>
      <c r="CF36" s="107"/>
      <c r="CG36" s="107"/>
      <c r="CH36" s="107"/>
      <c r="CI36" s="70"/>
      <c r="CJ36" s="107"/>
      <c r="CK36" s="107"/>
      <c r="CL36" s="107"/>
      <c r="CM36" s="107">
        <v>3096019.0540648703</v>
      </c>
      <c r="CN36" s="107">
        <v>827768.59912252415</v>
      </c>
      <c r="CO36" s="107">
        <v>610218.06068381097</v>
      </c>
      <c r="CP36" s="107"/>
      <c r="CQ36" s="107">
        <v>118288.68051683065</v>
      </c>
      <c r="CR36" s="107"/>
      <c r="CS36" s="70"/>
      <c r="CT36" s="107"/>
      <c r="CU36" s="107"/>
      <c r="CV36" s="107">
        <v>3380519.8610401726</v>
      </c>
      <c r="CW36" s="107">
        <v>81427.964532379643</v>
      </c>
      <c r="CX36" s="107">
        <v>0</v>
      </c>
      <c r="CY36" s="107"/>
      <c r="CZ36" s="107"/>
      <c r="DA36" s="107"/>
      <c r="DB36" s="107"/>
      <c r="DC36" s="107"/>
      <c r="DD36" s="107"/>
      <c r="DL36" s="109"/>
      <c r="DM36" s="109"/>
      <c r="DN36" s="109"/>
    </row>
    <row r="37" spans="1:118" x14ac:dyDescent="0.3">
      <c r="A37" s="116" t="s">
        <v>294</v>
      </c>
      <c r="B37" s="107">
        <v>276458.74061270471</v>
      </c>
      <c r="C37" s="107"/>
      <c r="D37" s="107">
        <v>961218.61819415248</v>
      </c>
      <c r="E37" s="107"/>
      <c r="F37" s="107"/>
      <c r="G37" s="107"/>
      <c r="H37" s="107"/>
      <c r="I37" s="107"/>
      <c r="J37" s="107"/>
      <c r="K37" s="70"/>
      <c r="L37" s="107"/>
      <c r="M37" s="107"/>
      <c r="N37" s="107"/>
      <c r="O37" s="107">
        <v>2461144.4006581819</v>
      </c>
      <c r="P37" s="107"/>
      <c r="Q37" s="107"/>
      <c r="R37" s="107"/>
      <c r="S37" s="107"/>
      <c r="T37" s="107">
        <v>1923149.0216047857</v>
      </c>
      <c r="U37" s="107"/>
      <c r="V37" s="107"/>
      <c r="W37" s="107"/>
      <c r="X37" s="107"/>
      <c r="Y37" s="107"/>
      <c r="Z37" s="107">
        <v>906962.4584054033</v>
      </c>
      <c r="AA37" s="107"/>
      <c r="AB37" s="107"/>
      <c r="AC37" s="107">
        <v>4079246.5103502106</v>
      </c>
      <c r="AD37" s="107">
        <v>0</v>
      </c>
      <c r="AE37" s="107"/>
      <c r="AF37" s="107">
        <v>862370.49417935626</v>
      </c>
      <c r="AG37" s="107"/>
      <c r="AH37" s="107">
        <v>42708.145883248108</v>
      </c>
      <c r="AI37" s="107"/>
      <c r="AJ37" s="107"/>
      <c r="AK37" s="107"/>
      <c r="AL37" s="107"/>
      <c r="AM37" s="107"/>
      <c r="AN37" s="107"/>
      <c r="AO37" s="70"/>
      <c r="AP37" s="107"/>
      <c r="AQ37" s="107"/>
      <c r="AR37" s="107">
        <v>3235113.332329453</v>
      </c>
      <c r="AS37" s="107">
        <v>1798898.8160453201</v>
      </c>
      <c r="AT37" s="107"/>
      <c r="AU37" s="107"/>
      <c r="AV37" s="107"/>
      <c r="AW37" s="107"/>
      <c r="AX37" s="107"/>
      <c r="AY37" s="107">
        <v>91819.260555488334</v>
      </c>
      <c r="AZ37" s="107"/>
      <c r="BA37" s="107"/>
      <c r="BB37" s="107"/>
      <c r="BC37" s="107"/>
      <c r="BD37" s="107"/>
      <c r="BE37" s="107"/>
      <c r="BF37" s="107"/>
      <c r="BG37" s="107">
        <v>816422.65012470307</v>
      </c>
      <c r="BH37" s="107">
        <v>80152.655998307644</v>
      </c>
      <c r="BI37" s="107">
        <v>1187315.2435648455</v>
      </c>
      <c r="BJ37" s="107"/>
      <c r="BK37" s="107"/>
      <c r="BL37" s="107"/>
      <c r="BM37" s="107"/>
      <c r="BN37" s="107"/>
      <c r="BO37" s="107"/>
      <c r="BP37" s="107"/>
      <c r="BQ37" s="107"/>
      <c r="BR37" s="107"/>
      <c r="BS37" s="107"/>
      <c r="BT37" s="107"/>
      <c r="BU37" s="107"/>
      <c r="BV37" s="107"/>
      <c r="BW37" s="70"/>
      <c r="BX37" s="107"/>
      <c r="BY37" s="107"/>
      <c r="BZ37" s="107"/>
      <c r="CA37" s="107">
        <v>162296.15350910008</v>
      </c>
      <c r="CB37" s="107">
        <v>497552.79029730707</v>
      </c>
      <c r="CC37" s="107"/>
      <c r="CD37" s="107"/>
      <c r="CE37" s="107"/>
      <c r="CF37" s="107"/>
      <c r="CG37" s="107"/>
      <c r="CH37" s="107"/>
      <c r="CI37" s="70"/>
      <c r="CJ37" s="107"/>
      <c r="CK37" s="107"/>
      <c r="CL37" s="107"/>
      <c r="CM37" s="107">
        <v>537439.49309596745</v>
      </c>
      <c r="CN37" s="107">
        <v>296857.05867865507</v>
      </c>
      <c r="CO37" s="107">
        <v>282026.07356548647</v>
      </c>
      <c r="CP37" s="107"/>
      <c r="CQ37" s="107">
        <v>636432.70318186807</v>
      </c>
      <c r="CR37" s="107"/>
      <c r="CS37" s="70"/>
      <c r="CT37" s="107"/>
      <c r="CU37" s="107"/>
      <c r="CV37" s="107">
        <v>548910.67059498373</v>
      </c>
      <c r="CW37" s="107">
        <v>2792958.2915649177</v>
      </c>
      <c r="CX37" s="107">
        <v>0</v>
      </c>
      <c r="CY37" s="107"/>
      <c r="CZ37" s="107"/>
      <c r="DA37" s="107"/>
      <c r="DB37" s="107"/>
      <c r="DC37" s="107"/>
      <c r="DD37" s="107"/>
      <c r="DL37" s="109"/>
      <c r="DM37" s="109"/>
      <c r="DN37" s="109"/>
    </row>
    <row r="38" spans="1:118" x14ac:dyDescent="0.3">
      <c r="A38" s="116" t="s">
        <v>295</v>
      </c>
      <c r="B38" s="107">
        <v>3925029.5818333868</v>
      </c>
      <c r="C38" s="107"/>
      <c r="D38" s="107">
        <v>3832126.5565101961</v>
      </c>
      <c r="E38" s="107"/>
      <c r="F38" s="107"/>
      <c r="G38" s="107"/>
      <c r="H38" s="107"/>
      <c r="I38" s="107"/>
      <c r="J38" s="107"/>
      <c r="K38" s="70"/>
      <c r="L38" s="107"/>
      <c r="M38" s="107"/>
      <c r="N38" s="107"/>
      <c r="O38" s="107">
        <v>7120135.7712658728</v>
      </c>
      <c r="P38" s="107"/>
      <c r="Q38" s="107"/>
      <c r="R38" s="107"/>
      <c r="S38" s="107"/>
      <c r="T38" s="107">
        <v>3311286.6165529108</v>
      </c>
      <c r="U38" s="107"/>
      <c r="V38" s="107"/>
      <c r="W38" s="107"/>
      <c r="X38" s="107"/>
      <c r="Y38" s="107"/>
      <c r="Z38" s="107">
        <v>1103817.7860221006</v>
      </c>
      <c r="AA38" s="107"/>
      <c r="AB38" s="107"/>
      <c r="AC38" s="107">
        <v>4759159.5316500645</v>
      </c>
      <c r="AD38" s="107">
        <v>543032.83585533488</v>
      </c>
      <c r="AE38" s="107"/>
      <c r="AF38" s="107">
        <v>12806171.463816272</v>
      </c>
      <c r="AG38" s="107"/>
      <c r="AH38" s="107">
        <v>746501.49599876872</v>
      </c>
      <c r="AI38" s="107"/>
      <c r="AJ38" s="107"/>
      <c r="AK38" s="107"/>
      <c r="AL38" s="107"/>
      <c r="AM38" s="107"/>
      <c r="AN38" s="107"/>
      <c r="AO38" s="70"/>
      <c r="AP38" s="107"/>
      <c r="AQ38" s="107"/>
      <c r="AR38" s="107">
        <v>164497963.08957213</v>
      </c>
      <c r="AS38" s="107">
        <v>0</v>
      </c>
      <c r="AT38" s="107"/>
      <c r="AU38" s="107"/>
      <c r="AV38" s="107"/>
      <c r="AW38" s="107"/>
      <c r="AX38" s="107"/>
      <c r="AY38" s="107">
        <v>771254.82265712821</v>
      </c>
      <c r="AZ38" s="107"/>
      <c r="BA38" s="107"/>
      <c r="BB38" s="107"/>
      <c r="BC38" s="107"/>
      <c r="BD38" s="107"/>
      <c r="BE38" s="107"/>
      <c r="BF38" s="107"/>
      <c r="BG38" s="107">
        <v>6123110.5359938471</v>
      </c>
      <c r="BH38" s="107">
        <v>7171105.176666433</v>
      </c>
      <c r="BI38" s="107">
        <v>2147352.5641223798</v>
      </c>
      <c r="BJ38" s="107"/>
      <c r="BK38" s="107"/>
      <c r="BL38" s="107"/>
      <c r="BM38" s="107"/>
      <c r="BN38" s="107"/>
      <c r="BO38" s="107"/>
      <c r="BP38" s="107"/>
      <c r="BQ38" s="107"/>
      <c r="BR38" s="107"/>
      <c r="BS38" s="107"/>
      <c r="BT38" s="107"/>
      <c r="BU38" s="107"/>
      <c r="BV38" s="107"/>
      <c r="BW38" s="70"/>
      <c r="BX38" s="107"/>
      <c r="BY38" s="107"/>
      <c r="BZ38" s="107"/>
      <c r="CA38" s="107">
        <v>4791968.5547998305</v>
      </c>
      <c r="CB38" s="107">
        <v>4562596.7334085423</v>
      </c>
      <c r="CC38" s="107"/>
      <c r="CD38" s="107"/>
      <c r="CE38" s="107"/>
      <c r="CF38" s="107"/>
      <c r="CG38" s="107"/>
      <c r="CH38" s="107"/>
      <c r="CI38" s="70"/>
      <c r="CJ38" s="107"/>
      <c r="CK38" s="107"/>
      <c r="CL38" s="107"/>
      <c r="CM38" s="107">
        <v>18844713.302951749</v>
      </c>
      <c r="CN38" s="107">
        <v>652051.86789036461</v>
      </c>
      <c r="CO38" s="107">
        <v>449840.85421740863</v>
      </c>
      <c r="CP38" s="107"/>
      <c r="CQ38" s="107">
        <v>1266345.3471375408</v>
      </c>
      <c r="CR38" s="107"/>
      <c r="CS38" s="70"/>
      <c r="CT38" s="107"/>
      <c r="CU38" s="107"/>
      <c r="CV38" s="107">
        <v>9977018.5895525757</v>
      </c>
      <c r="CW38" s="107">
        <v>3228042.8257565959</v>
      </c>
      <c r="CX38" s="107">
        <v>0</v>
      </c>
      <c r="CY38" s="107"/>
      <c r="CZ38" s="107"/>
      <c r="DA38" s="107"/>
      <c r="DB38" s="107"/>
      <c r="DC38" s="107"/>
      <c r="DD38" s="107"/>
      <c r="DL38" s="109"/>
      <c r="DM38" s="109"/>
      <c r="DN38" s="109"/>
    </row>
    <row r="39" spans="1:118" x14ac:dyDescent="0.3">
      <c r="A39" s="116" t="s">
        <v>296</v>
      </c>
      <c r="B39" s="107">
        <v>0</v>
      </c>
      <c r="C39" s="107"/>
      <c r="D39" s="107">
        <v>1220722.8783390587</v>
      </c>
      <c r="E39" s="107"/>
      <c r="F39" s="107"/>
      <c r="G39" s="107"/>
      <c r="H39" s="107"/>
      <c r="I39" s="107"/>
      <c r="J39" s="107"/>
      <c r="K39" s="70"/>
      <c r="L39" s="107"/>
      <c r="M39" s="107"/>
      <c r="N39" s="107"/>
      <c r="O39" s="107">
        <v>0</v>
      </c>
      <c r="P39" s="107"/>
      <c r="Q39" s="107"/>
      <c r="R39" s="107"/>
      <c r="S39" s="107"/>
      <c r="T39" s="107">
        <v>0</v>
      </c>
      <c r="U39" s="107"/>
      <c r="V39" s="107"/>
      <c r="W39" s="107"/>
      <c r="X39" s="107"/>
      <c r="Y39" s="107"/>
      <c r="Z39" s="107">
        <v>0</v>
      </c>
      <c r="AA39" s="107"/>
      <c r="AB39" s="107"/>
      <c r="AC39" s="107">
        <v>1133111.1630167852</v>
      </c>
      <c r="AD39" s="107">
        <v>0</v>
      </c>
      <c r="AE39" s="107"/>
      <c r="AF39" s="107">
        <v>4357320.3251882344</v>
      </c>
      <c r="AG39" s="107"/>
      <c r="AH39" s="107">
        <v>66534.448943296971</v>
      </c>
      <c r="AI39" s="107"/>
      <c r="AJ39" s="107"/>
      <c r="AK39" s="107"/>
      <c r="AL39" s="107"/>
      <c r="AM39" s="107"/>
      <c r="AN39" s="107"/>
      <c r="AO39" s="70"/>
      <c r="AP39" s="107"/>
      <c r="AQ39" s="107"/>
      <c r="AR39" s="107">
        <v>10601267.941439025</v>
      </c>
      <c r="AS39" s="107">
        <v>22586313.981374227</v>
      </c>
      <c r="AT39" s="107"/>
      <c r="AU39" s="107"/>
      <c r="AV39" s="107"/>
      <c r="AW39" s="107"/>
      <c r="AX39" s="107"/>
      <c r="AY39" s="107">
        <v>0</v>
      </c>
      <c r="AZ39" s="107"/>
      <c r="BA39" s="107"/>
      <c r="BB39" s="107"/>
      <c r="BC39" s="107"/>
      <c r="BD39" s="107"/>
      <c r="BE39" s="107"/>
      <c r="BF39" s="107"/>
      <c r="BG39" s="107">
        <v>4082077.6466586599</v>
      </c>
      <c r="BH39" s="107">
        <v>2818652.0750631629</v>
      </c>
      <c r="BI39" s="107">
        <v>1757569.0387594705</v>
      </c>
      <c r="BJ39" s="107"/>
      <c r="BK39" s="107"/>
      <c r="BL39" s="107"/>
      <c r="BM39" s="107"/>
      <c r="BN39" s="107"/>
      <c r="BO39" s="107"/>
      <c r="BP39" s="107"/>
      <c r="BQ39" s="107"/>
      <c r="BR39" s="107"/>
      <c r="BS39" s="107"/>
      <c r="BT39" s="107"/>
      <c r="BU39" s="107"/>
      <c r="BV39" s="107"/>
      <c r="BW39" s="70"/>
      <c r="BX39" s="107"/>
      <c r="BY39" s="107"/>
      <c r="BZ39" s="107"/>
      <c r="CA39" s="107">
        <v>0</v>
      </c>
      <c r="CB39" s="107">
        <v>0</v>
      </c>
      <c r="CC39" s="107"/>
      <c r="CD39" s="107"/>
      <c r="CE39" s="107"/>
      <c r="CF39" s="107"/>
      <c r="CG39" s="107"/>
      <c r="CH39" s="107"/>
      <c r="CI39" s="70"/>
      <c r="CJ39" s="107"/>
      <c r="CK39" s="107"/>
      <c r="CL39" s="107"/>
      <c r="CM39" s="107">
        <v>125104.6540249336</v>
      </c>
      <c r="CN39" s="107">
        <v>561.64906182752088</v>
      </c>
      <c r="CO39" s="107">
        <v>13093.981737614118</v>
      </c>
      <c r="CP39" s="107"/>
      <c r="CQ39" s="107">
        <v>0</v>
      </c>
      <c r="CR39" s="107"/>
      <c r="CS39" s="70"/>
      <c r="CT39" s="107"/>
      <c r="CU39" s="107"/>
      <c r="CV39" s="107">
        <v>0</v>
      </c>
      <c r="CW39" s="107">
        <v>0</v>
      </c>
      <c r="CX39" s="107">
        <v>0</v>
      </c>
      <c r="CY39" s="107"/>
      <c r="CZ39" s="107"/>
      <c r="DA39" s="107"/>
      <c r="DB39" s="107"/>
      <c r="DC39" s="107"/>
      <c r="DD39" s="107"/>
      <c r="DL39" s="109"/>
      <c r="DM39" s="109"/>
      <c r="DN39" s="109"/>
    </row>
    <row r="40" spans="1:118" s="116" customFormat="1" x14ac:dyDescent="0.3">
      <c r="B40" s="107"/>
      <c r="C40" s="107"/>
      <c r="D40" s="107"/>
      <c r="E40" s="107"/>
      <c r="F40" s="107"/>
      <c r="G40" s="107"/>
      <c r="H40" s="107"/>
      <c r="I40" s="107"/>
      <c r="J40" s="107"/>
      <c r="K40" s="70"/>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70"/>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70"/>
      <c r="BX40" s="107"/>
      <c r="BY40" s="107"/>
      <c r="BZ40" s="107"/>
      <c r="CA40" s="107"/>
      <c r="CB40" s="107"/>
      <c r="CC40" s="107"/>
      <c r="CD40" s="107"/>
      <c r="CE40" s="107"/>
      <c r="CF40" s="107"/>
      <c r="CG40" s="107"/>
      <c r="CH40" s="107"/>
      <c r="CI40" s="70"/>
      <c r="CJ40" s="107"/>
      <c r="CK40" s="107"/>
      <c r="CL40" s="107"/>
      <c r="CM40" s="107"/>
      <c r="CN40" s="107"/>
      <c r="CO40" s="107"/>
      <c r="CP40" s="107"/>
      <c r="CQ40" s="107"/>
      <c r="CR40" s="107"/>
      <c r="CS40" s="70"/>
      <c r="CT40" s="107"/>
      <c r="CU40" s="107"/>
      <c r="CV40" s="107"/>
      <c r="CW40" s="107"/>
      <c r="CX40" s="107"/>
      <c r="CY40" s="107"/>
      <c r="CZ40" s="107"/>
      <c r="DA40" s="107"/>
      <c r="DB40" s="107"/>
      <c r="DC40" s="107"/>
      <c r="DD40" s="107"/>
      <c r="DE40" s="60"/>
      <c r="DL40" s="120"/>
      <c r="DM40" s="120"/>
      <c r="DN40" s="109"/>
    </row>
    <row r="41" spans="1:118" s="144" customFormat="1" ht="15" thickBot="1" x14ac:dyDescent="0.35">
      <c r="A41" s="140" t="s">
        <v>365</v>
      </c>
      <c r="B41" s="141">
        <f t="shared" ref="B41:J41" si="14">B14-B11</f>
        <v>1219078</v>
      </c>
      <c r="C41" s="141">
        <f t="shared" si="14"/>
        <v>120907</v>
      </c>
      <c r="D41" s="141">
        <f t="shared" si="14"/>
        <v>1246056</v>
      </c>
      <c r="E41" s="141">
        <f t="shared" si="14"/>
        <v>407158</v>
      </c>
      <c r="F41" s="141">
        <f t="shared" si="14"/>
        <v>252223</v>
      </c>
      <c r="G41" s="141">
        <f t="shared" si="14"/>
        <v>71565</v>
      </c>
      <c r="H41" s="141">
        <f t="shared" si="14"/>
        <v>204515</v>
      </c>
      <c r="I41" s="141">
        <f t="shared" si="14"/>
        <v>19345.940000000002</v>
      </c>
      <c r="J41" s="141">
        <f t="shared" si="14"/>
        <v>88082</v>
      </c>
      <c r="K41" s="142">
        <f>SUM(B41:J41)</f>
        <v>3628929.94</v>
      </c>
      <c r="L41" s="141"/>
      <c r="M41" s="141"/>
      <c r="N41" s="141">
        <f t="shared" ref="N41:AN41" si="15">N14-N11</f>
        <v>289226</v>
      </c>
      <c r="O41" s="141">
        <f t="shared" si="15"/>
        <v>2903121</v>
      </c>
      <c r="P41" s="141">
        <f t="shared" si="15"/>
        <v>935690</v>
      </c>
      <c r="Q41" s="141">
        <f t="shared" si="15"/>
        <v>408629</v>
      </c>
      <c r="R41" s="141">
        <f t="shared" si="15"/>
        <v>350016</v>
      </c>
      <c r="S41" s="141">
        <f t="shared" si="15"/>
        <v>605638</v>
      </c>
      <c r="T41" s="141">
        <f t="shared" si="15"/>
        <v>1310139</v>
      </c>
      <c r="U41" s="141">
        <f t="shared" si="15"/>
        <v>3588563</v>
      </c>
      <c r="V41" s="141">
        <f t="shared" si="15"/>
        <v>2332581</v>
      </c>
      <c r="W41" s="141">
        <f t="shared" si="15"/>
        <v>747341</v>
      </c>
      <c r="X41" s="141">
        <f t="shared" si="15"/>
        <v>916142</v>
      </c>
      <c r="Y41" s="141">
        <f t="shared" si="15"/>
        <v>648477</v>
      </c>
      <c r="Z41" s="141">
        <f t="shared" si="15"/>
        <v>1548498</v>
      </c>
      <c r="AA41" s="141">
        <f t="shared" si="15"/>
        <v>1329519</v>
      </c>
      <c r="AB41" s="141">
        <f t="shared" si="15"/>
        <v>463611</v>
      </c>
      <c r="AC41" s="141">
        <f t="shared" si="15"/>
        <v>2084833</v>
      </c>
      <c r="AD41" s="141">
        <f t="shared" si="15"/>
        <v>640835</v>
      </c>
      <c r="AE41" s="141">
        <f t="shared" si="15"/>
        <v>2790965</v>
      </c>
      <c r="AF41" s="141">
        <f t="shared" si="15"/>
        <v>4564152</v>
      </c>
      <c r="AG41" s="141">
        <f t="shared" si="15"/>
        <v>1395726</v>
      </c>
      <c r="AH41" s="141">
        <f t="shared" si="15"/>
        <v>755519</v>
      </c>
      <c r="AI41" s="141">
        <f t="shared" si="15"/>
        <v>1927045</v>
      </c>
      <c r="AJ41" s="141">
        <f t="shared" si="15"/>
        <v>1186482</v>
      </c>
      <c r="AK41" s="141">
        <f t="shared" si="15"/>
        <v>2061052</v>
      </c>
      <c r="AL41" s="141">
        <f t="shared" si="15"/>
        <v>1699232</v>
      </c>
      <c r="AM41" s="141">
        <f t="shared" si="15"/>
        <v>184442</v>
      </c>
      <c r="AN41" s="141">
        <f t="shared" si="15"/>
        <v>327770</v>
      </c>
      <c r="AO41" s="142">
        <f>SUM(N41:AN41)</f>
        <v>37995244</v>
      </c>
      <c r="AP41" s="141"/>
      <c r="AQ41" s="141"/>
      <c r="AR41" s="141">
        <f t="shared" ref="AR41:BV41" si="16">AR14-AR11</f>
        <v>85436550.50999999</v>
      </c>
      <c r="AS41" s="141">
        <f t="shared" si="16"/>
        <v>5190056.25</v>
      </c>
      <c r="AT41" s="141">
        <f t="shared" si="16"/>
        <v>1695768</v>
      </c>
      <c r="AU41" s="141">
        <f t="shared" si="16"/>
        <v>2460954</v>
      </c>
      <c r="AV41" s="141">
        <f t="shared" si="16"/>
        <v>2573337</v>
      </c>
      <c r="AW41" s="141">
        <f t="shared" si="16"/>
        <v>628805</v>
      </c>
      <c r="AX41" s="141">
        <f t="shared" si="16"/>
        <v>1105814</v>
      </c>
      <c r="AY41" s="141">
        <f t="shared" si="16"/>
        <v>1158951</v>
      </c>
      <c r="AZ41" s="141">
        <f t="shared" si="16"/>
        <v>577042</v>
      </c>
      <c r="BA41" s="141">
        <f t="shared" si="16"/>
        <v>1233781</v>
      </c>
      <c r="BB41" s="141">
        <f t="shared" si="16"/>
        <v>4604381</v>
      </c>
      <c r="BC41" s="141">
        <f t="shared" si="16"/>
        <v>1596797</v>
      </c>
      <c r="BD41" s="141">
        <f t="shared" si="16"/>
        <v>171450</v>
      </c>
      <c r="BE41" s="141">
        <f t="shared" si="16"/>
        <v>542122</v>
      </c>
      <c r="BF41" s="141">
        <f t="shared" si="16"/>
        <v>14325.5</v>
      </c>
      <c r="BG41" s="141">
        <f t="shared" si="16"/>
        <v>5841564.9000000004</v>
      </c>
      <c r="BH41" s="141">
        <f t="shared" si="16"/>
        <v>380204</v>
      </c>
      <c r="BI41" s="141">
        <f t="shared" si="16"/>
        <v>308268</v>
      </c>
      <c r="BJ41" s="141">
        <f t="shared" si="16"/>
        <v>127208</v>
      </c>
      <c r="BK41" s="141">
        <f t="shared" si="16"/>
        <v>32798</v>
      </c>
      <c r="BL41" s="141">
        <f t="shared" si="16"/>
        <v>55858</v>
      </c>
      <c r="BM41" s="141">
        <f t="shared" si="16"/>
        <v>115886</v>
      </c>
      <c r="BN41" s="141">
        <f t="shared" si="16"/>
        <v>578446</v>
      </c>
      <c r="BO41" s="141">
        <f t="shared" si="16"/>
        <v>71079</v>
      </c>
      <c r="BP41" s="141">
        <f t="shared" si="16"/>
        <v>3078</v>
      </c>
      <c r="BQ41" s="141">
        <f t="shared" si="16"/>
        <v>37871</v>
      </c>
      <c r="BR41" s="141">
        <f t="shared" si="16"/>
        <v>20203.929999999993</v>
      </c>
      <c r="BS41" s="141">
        <f t="shared" si="16"/>
        <v>386688</v>
      </c>
      <c r="BT41" s="141">
        <f t="shared" si="16"/>
        <v>571823</v>
      </c>
      <c r="BU41" s="141">
        <f t="shared" si="16"/>
        <v>112186</v>
      </c>
      <c r="BV41" s="141">
        <f t="shared" si="16"/>
        <v>14748</v>
      </c>
      <c r="BW41" s="142">
        <f>SUM(AR41:BV41)</f>
        <v>117648044.09</v>
      </c>
      <c r="BX41" s="141"/>
      <c r="BY41" s="141"/>
      <c r="BZ41" s="141">
        <f t="shared" ref="BZ41:CH41" si="17">BZ14-BZ11</f>
        <v>3371618</v>
      </c>
      <c r="CA41" s="141">
        <f t="shared" si="17"/>
        <v>3502181</v>
      </c>
      <c r="CB41" s="141">
        <f t="shared" si="17"/>
        <v>566948</v>
      </c>
      <c r="CC41" s="141">
        <f t="shared" si="17"/>
        <v>409591.59000000008</v>
      </c>
      <c r="CD41" s="141">
        <f t="shared" si="17"/>
        <v>1124893</v>
      </c>
      <c r="CE41" s="141">
        <f t="shared" si="17"/>
        <v>491001</v>
      </c>
      <c r="CF41" s="141">
        <f t="shared" si="17"/>
        <v>119154</v>
      </c>
      <c r="CG41" s="141">
        <f t="shared" si="17"/>
        <v>202057</v>
      </c>
      <c r="CH41" s="141">
        <f t="shared" si="17"/>
        <v>229826</v>
      </c>
      <c r="CI41" s="142">
        <f>SUM(BZ41:CH41)</f>
        <v>10017269.59</v>
      </c>
      <c r="CJ41" s="141"/>
      <c r="CK41" s="141"/>
      <c r="CL41" s="141">
        <f t="shared" ref="CL41:CR41" si="18">CL14-CL11</f>
        <v>2388909</v>
      </c>
      <c r="CM41" s="141">
        <f t="shared" si="18"/>
        <v>4392232</v>
      </c>
      <c r="CN41" s="141">
        <f t="shared" si="18"/>
        <v>2353311</v>
      </c>
      <c r="CO41" s="141">
        <f t="shared" si="18"/>
        <v>306225</v>
      </c>
      <c r="CP41" s="141">
        <f t="shared" si="18"/>
        <v>229751</v>
      </c>
      <c r="CQ41" s="141">
        <f t="shared" si="18"/>
        <v>2074660</v>
      </c>
      <c r="CR41" s="141">
        <f t="shared" si="18"/>
        <v>48763</v>
      </c>
      <c r="CS41" s="142">
        <f>SUM(CL41:CR41)</f>
        <v>11793851</v>
      </c>
      <c r="CT41" s="141"/>
      <c r="CU41" s="141"/>
      <c r="CV41" s="141">
        <f t="shared" ref="CV41:DD41" si="19">CV14-CV11</f>
        <v>5606287</v>
      </c>
      <c r="CW41" s="141">
        <f t="shared" si="19"/>
        <v>3968239</v>
      </c>
      <c r="CX41" s="141">
        <f t="shared" si="19"/>
        <v>1709340</v>
      </c>
      <c r="CY41" s="141">
        <f t="shared" si="19"/>
        <v>1428105</v>
      </c>
      <c r="CZ41" s="141">
        <f t="shared" si="19"/>
        <v>549696.89999999991</v>
      </c>
      <c r="DA41" s="141">
        <f t="shared" si="19"/>
        <v>532612</v>
      </c>
      <c r="DB41" s="141">
        <f t="shared" si="19"/>
        <v>90791</v>
      </c>
      <c r="DC41" s="141">
        <f t="shared" si="19"/>
        <v>102698.5</v>
      </c>
      <c r="DD41" s="141">
        <f t="shared" si="19"/>
        <v>465696</v>
      </c>
      <c r="DE41" s="143">
        <f>SUM(CV41:DD41)</f>
        <v>14453465.4</v>
      </c>
      <c r="DL41" s="141">
        <f t="shared" ref="DL41" si="20">DL14-DL11</f>
        <v>0</v>
      </c>
      <c r="DM41" s="141"/>
      <c r="DN41" s="145">
        <f t="shared" ref="DN41:DN65" si="21">SUM(AR41:DK41)</f>
        <v>307825260.15999997</v>
      </c>
    </row>
    <row r="42" spans="1:118" x14ac:dyDescent="0.3">
      <c r="B42" s="118"/>
      <c r="C42" s="109"/>
      <c r="D42" s="109"/>
      <c r="E42" s="109"/>
      <c r="F42" s="109"/>
      <c r="G42" s="109"/>
      <c r="H42" s="109"/>
      <c r="I42" s="109"/>
      <c r="J42" s="109"/>
      <c r="K42" s="70"/>
      <c r="L42" s="109"/>
      <c r="M42" s="109"/>
      <c r="N42" s="109"/>
      <c r="O42" s="109"/>
      <c r="P42" s="118"/>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70"/>
      <c r="AP42" s="109"/>
      <c r="AQ42" s="109"/>
      <c r="AR42" s="109"/>
      <c r="AS42" s="109"/>
      <c r="AT42" s="109"/>
      <c r="AU42" s="109"/>
      <c r="AV42" s="109"/>
      <c r="AW42" s="109"/>
      <c r="AX42" s="109"/>
      <c r="AY42" s="109"/>
      <c r="AZ42" s="109"/>
      <c r="BA42" s="109"/>
      <c r="BB42" s="109"/>
      <c r="BC42" s="118"/>
      <c r="BD42" s="109"/>
      <c r="BE42" s="109"/>
      <c r="BF42" s="109"/>
      <c r="BG42" s="109"/>
      <c r="BH42" s="109"/>
      <c r="BI42" s="109"/>
      <c r="BJ42" s="109"/>
      <c r="BK42" s="109"/>
      <c r="BL42" s="109"/>
      <c r="BM42" s="109"/>
      <c r="BN42" s="109"/>
      <c r="BO42" s="109"/>
      <c r="BP42" s="109"/>
      <c r="BQ42" s="109"/>
      <c r="BR42" s="109"/>
      <c r="BS42" s="109"/>
      <c r="BT42" s="109"/>
      <c r="BU42" s="109"/>
      <c r="BV42" s="109"/>
      <c r="BW42" s="70"/>
      <c r="BX42" s="109"/>
      <c r="BY42" s="109"/>
      <c r="BZ42" s="109"/>
      <c r="CA42" s="109"/>
      <c r="CB42" s="109"/>
      <c r="CC42" s="109"/>
      <c r="CD42" s="109"/>
      <c r="CE42" s="109"/>
      <c r="CF42" s="109"/>
      <c r="CG42" s="109"/>
      <c r="CH42" s="109"/>
      <c r="CI42" s="70"/>
      <c r="CJ42" s="109"/>
      <c r="CK42" s="109"/>
      <c r="CL42" s="118"/>
      <c r="CM42" s="109"/>
      <c r="CN42" s="109"/>
      <c r="CO42" s="109"/>
      <c r="CP42" s="109"/>
      <c r="CQ42" s="109"/>
      <c r="CR42" s="109"/>
      <c r="CS42" s="70"/>
      <c r="CT42" s="109"/>
      <c r="CU42" s="109"/>
      <c r="CV42" s="109"/>
      <c r="CW42" s="109"/>
      <c r="CX42" s="109"/>
      <c r="CY42" s="109"/>
      <c r="CZ42" s="109"/>
      <c r="DA42" s="109"/>
      <c r="DB42" s="109"/>
      <c r="DC42" s="109"/>
      <c r="DD42" s="109"/>
      <c r="DL42" s="109"/>
      <c r="DM42" s="109"/>
      <c r="DN42" s="109">
        <f t="shared" si="21"/>
        <v>0</v>
      </c>
    </row>
    <row r="43" spans="1:118" x14ac:dyDescent="0.3">
      <c r="B43" s="118"/>
      <c r="C43" s="109"/>
      <c r="D43" s="109"/>
      <c r="E43" s="109"/>
      <c r="F43" s="109"/>
      <c r="G43" s="109"/>
      <c r="H43" s="109"/>
      <c r="I43" s="109"/>
      <c r="J43" s="109"/>
      <c r="K43" s="70"/>
      <c r="L43" s="109"/>
      <c r="M43" s="109"/>
      <c r="N43" s="109"/>
      <c r="O43" s="109"/>
      <c r="P43" s="118"/>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70"/>
      <c r="AP43" s="109"/>
      <c r="AQ43" s="109"/>
      <c r="AR43" s="109"/>
      <c r="AS43" s="109"/>
      <c r="AT43" s="109"/>
      <c r="AU43" s="109"/>
      <c r="AV43" s="109"/>
      <c r="AW43" s="109"/>
      <c r="AX43" s="109"/>
      <c r="AY43" s="109"/>
      <c r="AZ43" s="109"/>
      <c r="BA43" s="109"/>
      <c r="BB43" s="109"/>
      <c r="BC43" s="118"/>
      <c r="BD43" s="109"/>
      <c r="BE43" s="109"/>
      <c r="BF43" s="109"/>
      <c r="BG43" s="109"/>
      <c r="BH43" s="109"/>
      <c r="BI43" s="109"/>
      <c r="BJ43" s="109"/>
      <c r="BK43" s="109"/>
      <c r="BL43" s="109"/>
      <c r="BM43" s="109"/>
      <c r="BN43" s="109"/>
      <c r="BO43" s="109"/>
      <c r="BP43" s="109"/>
      <c r="BQ43" s="109"/>
      <c r="BR43" s="109"/>
      <c r="BS43" s="109"/>
      <c r="BT43" s="109"/>
      <c r="BU43" s="109"/>
      <c r="BV43" s="109"/>
      <c r="BW43" s="70"/>
      <c r="BX43" s="109"/>
      <c r="BY43" s="109"/>
      <c r="BZ43" s="109"/>
      <c r="CA43" s="109"/>
      <c r="CB43" s="109"/>
      <c r="CC43" s="109"/>
      <c r="CD43" s="109"/>
      <c r="CE43" s="109"/>
      <c r="CF43" s="109"/>
      <c r="CG43" s="109"/>
      <c r="CH43" s="109"/>
      <c r="CI43" s="70"/>
      <c r="CJ43" s="109"/>
      <c r="CK43" s="109"/>
      <c r="CL43" s="118"/>
      <c r="CM43" s="109"/>
      <c r="CN43" s="109"/>
      <c r="CO43" s="109"/>
      <c r="CP43" s="109"/>
      <c r="CQ43" s="109"/>
      <c r="CR43" s="109"/>
      <c r="CS43" s="70"/>
      <c r="CT43" s="109"/>
      <c r="CU43" s="109"/>
      <c r="CV43" s="109"/>
      <c r="CW43" s="109"/>
      <c r="CX43" s="109"/>
      <c r="CY43" s="109"/>
      <c r="CZ43" s="109"/>
      <c r="DA43" s="109"/>
      <c r="DB43" s="109"/>
      <c r="DC43" s="109"/>
      <c r="DD43" s="109"/>
      <c r="DL43" s="109"/>
      <c r="DM43" s="109"/>
      <c r="DN43" s="109">
        <f t="shared" si="21"/>
        <v>0</v>
      </c>
    </row>
    <row r="44" spans="1:118" x14ac:dyDescent="0.3">
      <c r="A44" s="114" t="s">
        <v>366</v>
      </c>
      <c r="B44" s="118"/>
      <c r="C44" s="109"/>
      <c r="D44" s="109"/>
      <c r="E44" s="109"/>
      <c r="F44" s="109"/>
      <c r="G44" s="109"/>
      <c r="H44" s="109"/>
      <c r="I44" s="109"/>
      <c r="J44" s="109"/>
      <c r="K44" s="70"/>
      <c r="L44" s="109"/>
      <c r="M44" s="109"/>
      <c r="N44" s="109"/>
      <c r="O44" s="109"/>
      <c r="P44" s="118"/>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70"/>
      <c r="AP44" s="109"/>
      <c r="AQ44" s="109"/>
      <c r="AR44" s="109"/>
      <c r="AS44" s="109"/>
      <c r="AT44" s="109"/>
      <c r="AU44" s="109"/>
      <c r="AV44" s="109"/>
      <c r="AW44" s="109"/>
      <c r="AX44" s="109"/>
      <c r="AY44" s="109"/>
      <c r="AZ44" s="109"/>
      <c r="BA44" s="109"/>
      <c r="BB44" s="109"/>
      <c r="BC44" s="118"/>
      <c r="BD44" s="109"/>
      <c r="BE44" s="109"/>
      <c r="BF44" s="109"/>
      <c r="BG44" s="109"/>
      <c r="BH44" s="109"/>
      <c r="BI44" s="109"/>
      <c r="BJ44" s="109"/>
      <c r="BK44" s="109"/>
      <c r="BL44" s="109"/>
      <c r="BM44" s="109"/>
      <c r="BN44" s="109"/>
      <c r="BO44" s="109"/>
      <c r="BP44" s="109"/>
      <c r="BQ44" s="109"/>
      <c r="BR44" s="109"/>
      <c r="BS44" s="109"/>
      <c r="BT44" s="109"/>
      <c r="BU44" s="109"/>
      <c r="BV44" s="109"/>
      <c r="BW44" s="70"/>
      <c r="BX44" s="109"/>
      <c r="BY44" s="109"/>
      <c r="BZ44" s="109"/>
      <c r="CA44" s="109"/>
      <c r="CB44" s="109"/>
      <c r="CC44" s="109"/>
      <c r="CD44" s="109"/>
      <c r="CE44" s="109"/>
      <c r="CF44" s="109"/>
      <c r="CG44" s="109"/>
      <c r="CH44" s="109"/>
      <c r="CI44" s="70"/>
      <c r="CJ44" s="109"/>
      <c r="CK44" s="109"/>
      <c r="CL44" s="118"/>
      <c r="CM44" s="109"/>
      <c r="CN44" s="109"/>
      <c r="CO44" s="109"/>
      <c r="CP44" s="109"/>
      <c r="CQ44" s="109"/>
      <c r="CR44" s="109"/>
      <c r="CS44" s="70"/>
      <c r="CT44" s="109"/>
      <c r="CU44" s="109"/>
      <c r="CV44" s="109"/>
      <c r="CW44" s="109"/>
      <c r="CX44" s="109"/>
      <c r="CY44" s="109"/>
      <c r="CZ44" s="109"/>
      <c r="DA44" s="109"/>
      <c r="DB44" s="109"/>
      <c r="DC44" s="109"/>
      <c r="DD44" s="109"/>
      <c r="DL44" s="109"/>
      <c r="DM44" s="109"/>
      <c r="DN44" s="109">
        <f t="shared" si="21"/>
        <v>0</v>
      </c>
    </row>
    <row r="45" spans="1:118" x14ac:dyDescent="0.3">
      <c r="A45" s="119" t="s">
        <v>291</v>
      </c>
      <c r="B45" s="109">
        <f t="shared" ref="B45:B53" si="22">B24/$B$20</f>
        <v>1798315.9958431334</v>
      </c>
      <c r="C45" s="109">
        <f t="shared" ref="C45:C53" si="23">C24/$C$20</f>
        <v>0</v>
      </c>
      <c r="D45" s="109">
        <f t="shared" ref="D45:D53" si="24">D24/$D$20</f>
        <v>1089838.7366768732</v>
      </c>
      <c r="E45" s="109">
        <f t="shared" ref="E45:E53" si="25">E24/$E$20</f>
        <v>421639.6935451242</v>
      </c>
      <c r="F45" s="109">
        <f>F24/F20</f>
        <v>0</v>
      </c>
      <c r="G45" s="109">
        <f t="shared" ref="G45:G53" si="26">G24/$G$20</f>
        <v>0</v>
      </c>
      <c r="H45" s="109">
        <f>H24/H20</f>
        <v>0</v>
      </c>
      <c r="I45" s="109"/>
      <c r="J45" s="109">
        <f t="shared" ref="J45:J53" si="27">J24/$J$20</f>
        <v>113400.86879351771</v>
      </c>
      <c r="K45" s="70">
        <f>SUM(B45:J45)</f>
        <v>3423195.2948586484</v>
      </c>
      <c r="L45" s="109"/>
      <c r="M45" s="109"/>
      <c r="N45" s="109">
        <f t="shared" ref="N45:N53" si="28">N24/$N$20</f>
        <v>221442.23560672754</v>
      </c>
      <c r="O45" s="109">
        <f t="shared" ref="O45:O53" si="29">O24/$O$20</f>
        <v>3279280.579438007</v>
      </c>
      <c r="P45" s="109">
        <f t="shared" ref="P45:P53" si="30">P24/$P$20</f>
        <v>683147.04588347184</v>
      </c>
      <c r="Q45" s="109">
        <f t="shared" ref="Q45:Q53" si="31">Q24/$Q$20</f>
        <v>598142.69302899798</v>
      </c>
      <c r="R45" s="109">
        <f t="shared" ref="R45:R53" si="32">R24/$R$20</f>
        <v>298312.05971092213</v>
      </c>
      <c r="S45" s="109">
        <f t="shared" ref="S45:S53" si="33">S24/$S$20</f>
        <v>230119.19498985453</v>
      </c>
      <c r="T45" s="109">
        <f t="shared" ref="T45:T53" si="34">T24/$T$20</f>
        <v>1341824.581752257</v>
      </c>
      <c r="U45" s="109">
        <f t="shared" ref="U45:U53" si="35">U24/$U$20</f>
        <v>2137441.7331910012</v>
      </c>
      <c r="V45" s="109">
        <f t="shared" ref="V45:V53" si="36">V24/$V$20</f>
        <v>3536031.4655711404</v>
      </c>
      <c r="W45" s="109">
        <f t="shared" ref="W45:W53" si="37">W24/$W$20</f>
        <v>874904.74302813597</v>
      </c>
      <c r="X45" s="109">
        <f t="shared" ref="X45:X53" si="38">X24/$X$20</f>
        <v>564803.96486248414</v>
      </c>
      <c r="Y45" s="109">
        <f t="shared" ref="Y45:Y53" si="39">Y24/$Y$20</f>
        <v>2157037.5645051803</v>
      </c>
      <c r="Z45" s="109">
        <f t="shared" ref="Z45:Z53" si="40">Z24/$Z$20</f>
        <v>661791.56843198196</v>
      </c>
      <c r="AA45" s="109">
        <f t="shared" ref="AA45:AA53" si="41">AA24/$AA$20</f>
        <v>217964.4755078798</v>
      </c>
      <c r="AB45" s="109">
        <f t="shared" ref="AB45:AB53" si="42">AB24/$AB$20</f>
        <v>325388.92977358698</v>
      </c>
      <c r="AC45" s="109">
        <f t="shared" ref="AC45:AC53" si="43">AC24/$AC$20</f>
        <v>1283447.6770532934</v>
      </c>
      <c r="AD45" s="109">
        <f t="shared" ref="AD45:AD53" si="44">AD24/$AD$20</f>
        <v>1003238.277734127</v>
      </c>
      <c r="AE45" s="109">
        <f t="shared" ref="AE45:AE53" si="45">AE24/$AE$20</f>
        <v>2532833.5222926554</v>
      </c>
      <c r="AF45" s="109">
        <f t="shared" ref="AF45:AF53" si="46">AF24/$AF$20</f>
        <v>2929920.8510552067</v>
      </c>
      <c r="AG45" s="109">
        <f t="shared" ref="AG45:AG53" si="47">AG24/$AG$20</f>
        <v>851739.2616179639</v>
      </c>
      <c r="AH45" s="109">
        <f t="shared" ref="AH45:AH53" si="48">AH24/$AH$20</f>
        <v>499701.48556251655</v>
      </c>
      <c r="AI45" s="109">
        <f t="shared" ref="AI45:AI53" si="49">AI24/$AI$20</f>
        <v>943521.7484859908</v>
      </c>
      <c r="AJ45" s="109">
        <f t="shared" ref="AJ45:AJ53" si="50">AJ24/$AJ$20</f>
        <v>47224.27263621625</v>
      </c>
      <c r="AK45" s="109">
        <f t="shared" ref="AK45:AK53" si="51">AK24/$AK$20</f>
        <v>724337.99059102836</v>
      </c>
      <c r="AL45" s="109">
        <f t="shared" ref="AL45:AL53" si="52">AL24/$AL$20</f>
        <v>1531547.6323114557</v>
      </c>
      <c r="AM45" s="109">
        <f t="shared" ref="AM45:AM53" si="53">AM24/$AM$20</f>
        <v>546449.26014917158</v>
      </c>
      <c r="AN45" s="109">
        <f t="shared" ref="AN45:AN53" si="54">AN24/$AN$20</f>
        <v>217675.33828675965</v>
      </c>
      <c r="AO45" s="70">
        <f>SUM(N45:AN45)</f>
        <v>30239270.153058019</v>
      </c>
      <c r="AP45" s="109"/>
      <c r="AQ45" s="109"/>
      <c r="AR45" s="109">
        <f t="shared" ref="AR45:AR53" si="55">AR24/$AR$20</f>
        <v>44557644.55104062</v>
      </c>
      <c r="AS45" s="109">
        <f t="shared" ref="AS45:AS53" si="56">AS24/$AS$20</f>
        <v>5159493.9322162736</v>
      </c>
      <c r="AT45" s="109">
        <f t="shared" ref="AT45:AT53" si="57">AT24/$AT$20</f>
        <v>3374110.8628834495</v>
      </c>
      <c r="AU45" s="109">
        <f t="shared" ref="AU45:AU53" si="58">AU24/$AU$20</f>
        <v>1818127.0336736473</v>
      </c>
      <c r="AV45" s="109">
        <f t="shared" ref="AV45:AV53" si="59">AV24/$AV$20</f>
        <v>2681495.260949804</v>
      </c>
      <c r="AW45" s="109">
        <f t="shared" ref="AW45:AW53" si="60">AW24/$AW$20</f>
        <v>677815.62257088453</v>
      </c>
      <c r="AX45" s="109">
        <f t="shared" ref="AX45:AX53" si="61">AX24/$AX$20</f>
        <v>708915.41637707886</v>
      </c>
      <c r="AY45" s="109">
        <f t="shared" ref="AY45:AY53" si="62">AY24/$AY$20</f>
        <v>1206872.0555861925</v>
      </c>
      <c r="AZ45" s="109">
        <f t="shared" ref="AZ45:AZ53" si="63">AZ24/$AZ$20</f>
        <v>917727.3435100636</v>
      </c>
      <c r="BA45" s="109">
        <f t="shared" ref="BA45:BA53" si="64">BA24/$BA$20</f>
        <v>416167.14549125213</v>
      </c>
      <c r="BB45" s="109">
        <f t="shared" ref="BB45:BB53" si="65">BB24/$BB$20</f>
        <v>4269552.3984956574</v>
      </c>
      <c r="BC45" s="109">
        <f t="shared" ref="BC45:BC53" si="66">BC24/$BC$20</f>
        <v>1828085.0888330627</v>
      </c>
      <c r="BD45" s="109">
        <f t="shared" ref="BD45:BD53" si="67">BD24/$BD$20</f>
        <v>681790.14538043889</v>
      </c>
      <c r="BE45" s="109">
        <f t="shared" ref="BE45:BE53" si="68">BE24/$BE$20</f>
        <v>450665.15998310165</v>
      </c>
      <c r="BF45" s="109">
        <f t="shared" ref="BF45:BF53" si="69">BF24/$BF$20</f>
        <v>0</v>
      </c>
      <c r="BG45" s="109">
        <f t="shared" ref="BG45:BG53" si="70">BG24/$BG$20</f>
        <v>2580196.7867276482</v>
      </c>
      <c r="BH45" s="109">
        <f t="shared" ref="BH45:BH53" si="71">BH24/$BH$20</f>
        <v>234898.34499811067</v>
      </c>
      <c r="BI45" s="109">
        <f t="shared" ref="BI45:BI53" si="72">BI24/$BI$20</f>
        <v>110754.52666415236</v>
      </c>
      <c r="BJ45" s="109">
        <f t="shared" ref="BJ45:BJ53" si="73">BJ24/$BJ$20</f>
        <v>51503.404465163912</v>
      </c>
      <c r="BK45" s="109">
        <f t="shared" ref="BK45:BK53" si="74">BK24/$BK$20</f>
        <v>12489.796616152395</v>
      </c>
      <c r="BL45" s="109">
        <f t="shared" ref="BL45:BL53" si="75">BL24/$BL$20</f>
        <v>70102.133138472782</v>
      </c>
      <c r="BM45" s="109">
        <f t="shared" ref="BM45:BM53" si="76">BM24/$BM$20</f>
        <v>51926.721323183832</v>
      </c>
      <c r="BN45" s="109">
        <f t="shared" ref="BN45:BN53" si="77">BN24/$BN$20</f>
        <v>284693.78640098427</v>
      </c>
      <c r="BO45" s="109">
        <f t="shared" ref="BO45:BO53" si="78">BO24/$BO$20</f>
        <v>255443.86019013141</v>
      </c>
      <c r="BP45" s="109">
        <f t="shared" ref="BP45:BP53" si="79">BP24/$BP$20</f>
        <v>0</v>
      </c>
      <c r="BQ45" s="109">
        <f t="shared" ref="BQ45:BQ53" si="80">BQ24/$BQ$20</f>
        <v>156112.2325478704</v>
      </c>
      <c r="BR45" s="109">
        <f t="shared" ref="BR45:BR53" si="81">BR24/$BR$20</f>
        <v>55.051332675488744</v>
      </c>
      <c r="BS45" s="109">
        <f t="shared" ref="BS45:BS53" si="82">BS24/$BS$20</f>
        <v>329106.09686745325</v>
      </c>
      <c r="BT45" s="109">
        <f t="shared" ref="BT45:BT53" si="83">BT24/$BT$20</f>
        <v>610541.64195758535</v>
      </c>
      <c r="BU45" s="109">
        <f t="shared" ref="BU45:BU53" si="84">BU24/$BU$20</f>
        <v>27494.567345447049</v>
      </c>
      <c r="BV45" s="109">
        <f t="shared" ref="BV45:BV53" si="85">BV24/$BV$20</f>
        <v>8777.1416522187337</v>
      </c>
      <c r="BW45" s="70">
        <f>SUM(AR45:BV45)</f>
        <v>73532558.109218761</v>
      </c>
      <c r="BX45" s="109"/>
      <c r="BY45" s="109"/>
      <c r="BZ45" s="109">
        <f t="shared" ref="BZ45:BZ53" si="86">BZ24/$BZ$20</f>
        <v>537676.23229111149</v>
      </c>
      <c r="CA45" s="109">
        <f t="shared" ref="CA45:CA53" si="87">CA24/$CA$20</f>
        <v>4354924.6480627013</v>
      </c>
      <c r="CB45" s="109">
        <f t="shared" ref="CB45:CB53" si="88">CB24/$CB$20</f>
        <v>933916.71477622713</v>
      </c>
      <c r="CC45" s="109">
        <f t="shared" ref="CC45:CC53" si="89">CC24/$CC$20</f>
        <v>447029.78786367609</v>
      </c>
      <c r="CD45" s="109">
        <f t="shared" ref="CD45:CD53" si="90">CD24/$CD$20</f>
        <v>2523.4256153990045</v>
      </c>
      <c r="CE45" s="109">
        <f t="shared" ref="CE45:CE53" si="91">CE24/$CE$20</f>
        <v>318425.30822383426</v>
      </c>
      <c r="CF45" s="109">
        <f t="shared" ref="CF45:CF53" si="92">CF24/$CF$20</f>
        <v>84015.004959034064</v>
      </c>
      <c r="CG45" s="109">
        <f t="shared" ref="CG45:CG53" si="93">CG24/$CG$20</f>
        <v>257663.40769796516</v>
      </c>
      <c r="CH45" s="109">
        <f t="shared" ref="CH45:CH53" si="94">CH24/$CH$20</f>
        <v>212311.37375871319</v>
      </c>
      <c r="CI45" s="70">
        <f>SUM(BZ45:CH45)</f>
        <v>7148485.9032486621</v>
      </c>
      <c r="CJ45" s="109"/>
      <c r="CK45" s="109"/>
      <c r="CL45" s="109">
        <f t="shared" ref="CL45:CL53" si="95">CL24/$CL$20</f>
        <v>365030.0682609448</v>
      </c>
      <c r="CM45" s="109">
        <f t="shared" ref="CM45:CM53" si="96">CM24/$CM$20</f>
        <v>3542995.1245316472</v>
      </c>
      <c r="CN45" s="109">
        <f t="shared" ref="CN45:CN53" si="97">CN24/$CN$20</f>
        <v>480027.83548673516</v>
      </c>
      <c r="CO45" s="109">
        <f t="shared" ref="CO45:CO53" si="98">CO24/$CO$20</f>
        <v>372957.28694484069</v>
      </c>
      <c r="CP45" s="109">
        <f t="shared" ref="CP45:CP53" si="99">CP24/$CP$20</f>
        <v>225561.65064593824</v>
      </c>
      <c r="CQ45" s="109">
        <f t="shared" ref="CQ45:CQ53" si="100">CQ24/$CQ$20</f>
        <v>1263052.0989904129</v>
      </c>
      <c r="CR45" s="109">
        <f t="shared" ref="CR45:CR53" si="101">CR24/$CR$20</f>
        <v>60357.149789355273</v>
      </c>
      <c r="CS45" s="70">
        <f>SUM(CL45:CR45)</f>
        <v>6309981.2146498747</v>
      </c>
      <c r="CT45" s="109"/>
      <c r="CU45" s="109"/>
      <c r="CV45" s="109">
        <f t="shared" ref="CV45:CV53" si="102">CV24/$CV$20</f>
        <v>7240147.1542327767</v>
      </c>
      <c r="CW45" s="109">
        <f t="shared" ref="CW45:CW53" si="103">CW24/$CW$20</f>
        <v>3065715.2824999327</v>
      </c>
      <c r="CX45" s="109">
        <f t="shared" ref="CX45:CX53" si="104">CX24/$CX$20</f>
        <v>844795.85494042514</v>
      </c>
      <c r="CY45" s="109">
        <f t="shared" ref="CY45:CY53" si="105">CY24/$CY$20</f>
        <v>609171.21962853358</v>
      </c>
      <c r="CZ45" s="109">
        <f t="shared" ref="CZ45:CZ53" si="106">CZ24/$CZ$20</f>
        <v>396082.26164331194</v>
      </c>
      <c r="DA45" s="109">
        <f t="shared" ref="DA45:DA53" si="107">DA24/$DA$20</f>
        <v>414235.38377137319</v>
      </c>
      <c r="DB45" s="109">
        <f t="shared" ref="DB45:DB53" si="108">DB24/$DB$20</f>
        <v>236101.09174788938</v>
      </c>
      <c r="DC45" s="109">
        <f t="shared" ref="DC45" si="109">DC24/DC20</f>
        <v>0</v>
      </c>
      <c r="DD45" s="109">
        <f t="shared" ref="DD45:DD53" si="110">DD24/$DD$20</f>
        <v>281470.14305531321</v>
      </c>
      <c r="DE45" s="137">
        <f>SUM(CV45:DD45)</f>
        <v>13087718.391519554</v>
      </c>
      <c r="DL45" s="109"/>
      <c r="DM45" s="109"/>
      <c r="DN45" s="109">
        <f t="shared" si="21"/>
        <v>200157487.23727372</v>
      </c>
    </row>
    <row r="46" spans="1:118" x14ac:dyDescent="0.3">
      <c r="A46" s="119" t="s">
        <v>292</v>
      </c>
      <c r="B46" s="109">
        <f t="shared" si="22"/>
        <v>0</v>
      </c>
      <c r="C46" s="109">
        <f t="shared" si="23"/>
        <v>0</v>
      </c>
      <c r="D46" s="109">
        <f t="shared" si="24"/>
        <v>0</v>
      </c>
      <c r="E46" s="109">
        <f t="shared" si="25"/>
        <v>0</v>
      </c>
      <c r="F46" s="109"/>
      <c r="G46" s="109">
        <f t="shared" si="26"/>
        <v>0</v>
      </c>
      <c r="H46" s="109"/>
      <c r="I46" s="109"/>
      <c r="J46" s="109">
        <f t="shared" si="27"/>
        <v>98057.890309030641</v>
      </c>
      <c r="K46" s="70">
        <f t="shared" ref="K46:K53" si="111">SUM(B46:J46)</f>
        <v>98057.890309030641</v>
      </c>
      <c r="L46" s="109"/>
      <c r="M46" s="109"/>
      <c r="N46" s="109">
        <f t="shared" si="28"/>
        <v>0</v>
      </c>
      <c r="O46" s="109">
        <f t="shared" si="29"/>
        <v>0</v>
      </c>
      <c r="P46" s="109">
        <f t="shared" si="30"/>
        <v>0</v>
      </c>
      <c r="Q46" s="109">
        <f t="shared" si="31"/>
        <v>0</v>
      </c>
      <c r="R46" s="109">
        <f t="shared" si="32"/>
        <v>0</v>
      </c>
      <c r="S46" s="109">
        <f t="shared" si="33"/>
        <v>115537.74175316111</v>
      </c>
      <c r="T46" s="109">
        <f t="shared" si="34"/>
        <v>1194291.900377627</v>
      </c>
      <c r="U46" s="109">
        <f t="shared" si="35"/>
        <v>0</v>
      </c>
      <c r="V46" s="109">
        <f t="shared" si="36"/>
        <v>0</v>
      </c>
      <c r="W46" s="109">
        <f t="shared" si="37"/>
        <v>0</v>
      </c>
      <c r="X46" s="109">
        <f t="shared" si="38"/>
        <v>866693.66744556127</v>
      </c>
      <c r="Y46" s="109">
        <f t="shared" si="39"/>
        <v>0</v>
      </c>
      <c r="Z46" s="109">
        <f t="shared" si="40"/>
        <v>277005.82748938433</v>
      </c>
      <c r="AA46" s="109">
        <f t="shared" si="41"/>
        <v>0</v>
      </c>
      <c r="AB46" s="109">
        <f t="shared" si="42"/>
        <v>108462.60954717394</v>
      </c>
      <c r="AC46" s="109">
        <f t="shared" si="43"/>
        <v>242814.9044660849</v>
      </c>
      <c r="AD46" s="109">
        <f t="shared" si="44"/>
        <v>0</v>
      </c>
      <c r="AE46" s="109">
        <f t="shared" si="45"/>
        <v>0</v>
      </c>
      <c r="AF46" s="109">
        <f t="shared" si="46"/>
        <v>108091.71753203109</v>
      </c>
      <c r="AG46" s="109">
        <f t="shared" si="47"/>
        <v>0</v>
      </c>
      <c r="AH46" s="109">
        <f t="shared" si="48"/>
        <v>278185.79602062691</v>
      </c>
      <c r="AI46" s="109">
        <f t="shared" si="49"/>
        <v>0</v>
      </c>
      <c r="AJ46" s="109">
        <f t="shared" si="50"/>
        <v>118.04779940747866</v>
      </c>
      <c r="AK46" s="109">
        <f t="shared" si="51"/>
        <v>0</v>
      </c>
      <c r="AL46" s="109">
        <f t="shared" si="52"/>
        <v>0</v>
      </c>
      <c r="AM46" s="109">
        <f t="shared" si="53"/>
        <v>0</v>
      </c>
      <c r="AN46" s="109">
        <f t="shared" si="54"/>
        <v>71335.397036892202</v>
      </c>
      <c r="AO46" s="70">
        <f t="shared" ref="AO46:AO53" si="112">SUM(N46:AN46)</f>
        <v>3262537.6094679506</v>
      </c>
      <c r="AP46" s="109"/>
      <c r="AQ46" s="109"/>
      <c r="AR46" s="109">
        <f t="shared" si="55"/>
        <v>15916976.527979817</v>
      </c>
      <c r="AS46" s="109">
        <f t="shared" si="56"/>
        <v>1912557.1912805184</v>
      </c>
      <c r="AT46" s="109">
        <f t="shared" si="57"/>
        <v>0</v>
      </c>
      <c r="AU46" s="109">
        <f t="shared" si="58"/>
        <v>0</v>
      </c>
      <c r="AV46" s="109">
        <f t="shared" si="59"/>
        <v>0</v>
      </c>
      <c r="AW46" s="109">
        <f t="shared" si="60"/>
        <v>0</v>
      </c>
      <c r="AX46" s="109">
        <f t="shared" si="61"/>
        <v>0</v>
      </c>
      <c r="AY46" s="109">
        <f t="shared" si="62"/>
        <v>600191.28493605985</v>
      </c>
      <c r="AZ46" s="109">
        <f t="shared" si="63"/>
        <v>0</v>
      </c>
      <c r="BA46" s="109">
        <f t="shared" si="64"/>
        <v>32283.184047719686</v>
      </c>
      <c r="BB46" s="109">
        <f t="shared" si="65"/>
        <v>0</v>
      </c>
      <c r="BC46" s="109">
        <f t="shared" si="66"/>
        <v>0</v>
      </c>
      <c r="BD46" s="109">
        <f t="shared" si="67"/>
        <v>0</v>
      </c>
      <c r="BE46" s="109">
        <f t="shared" si="68"/>
        <v>133744.64958198473</v>
      </c>
      <c r="BF46" s="109">
        <f t="shared" si="69"/>
        <v>0</v>
      </c>
      <c r="BG46" s="109">
        <f t="shared" si="70"/>
        <v>1105799.3572804877</v>
      </c>
      <c r="BH46" s="109">
        <f t="shared" si="71"/>
        <v>138705.69784192985</v>
      </c>
      <c r="BI46" s="109">
        <f t="shared" si="72"/>
        <v>99974.884068766114</v>
      </c>
      <c r="BJ46" s="109">
        <f t="shared" si="73"/>
        <v>98529.383095972735</v>
      </c>
      <c r="BK46" s="109">
        <f t="shared" si="74"/>
        <v>13322.922707078082</v>
      </c>
      <c r="BL46" s="109">
        <f t="shared" si="75"/>
        <v>3924.7856777493607</v>
      </c>
      <c r="BM46" s="109">
        <f t="shared" si="76"/>
        <v>39477.976518509648</v>
      </c>
      <c r="BN46" s="109">
        <f t="shared" si="77"/>
        <v>695655.87630316312</v>
      </c>
      <c r="BO46" s="109">
        <f t="shared" si="78"/>
        <v>100128.5</v>
      </c>
      <c r="BP46" s="109">
        <f t="shared" si="79"/>
        <v>0</v>
      </c>
      <c r="BQ46" s="109">
        <f t="shared" si="80"/>
        <v>0</v>
      </c>
      <c r="BR46" s="109">
        <f t="shared" si="81"/>
        <v>31.80760050385836</v>
      </c>
      <c r="BS46" s="109">
        <f t="shared" si="82"/>
        <v>448060.75176532002</v>
      </c>
      <c r="BT46" s="109">
        <f t="shared" si="83"/>
        <v>0</v>
      </c>
      <c r="BU46" s="109">
        <f t="shared" si="84"/>
        <v>51060.765731742751</v>
      </c>
      <c r="BV46" s="109">
        <f t="shared" si="85"/>
        <v>8027.1296565296843</v>
      </c>
      <c r="BW46" s="70">
        <f t="shared" ref="BW46:BW53" si="113">SUM(AR46:BV46)</f>
        <v>21398452.676073853</v>
      </c>
      <c r="BX46" s="109"/>
      <c r="BY46" s="109"/>
      <c r="BZ46" s="109">
        <f t="shared" si="86"/>
        <v>625225.70261202042</v>
      </c>
      <c r="CA46" s="109">
        <f t="shared" si="87"/>
        <v>3723841.3178006494</v>
      </c>
      <c r="CB46" s="109">
        <f t="shared" si="88"/>
        <v>239699.43624745059</v>
      </c>
      <c r="CC46" s="109">
        <f t="shared" si="89"/>
        <v>26600.612922787222</v>
      </c>
      <c r="CD46" s="109">
        <f t="shared" si="90"/>
        <v>1242.9524654811607</v>
      </c>
      <c r="CE46" s="109">
        <f t="shared" si="91"/>
        <v>0</v>
      </c>
      <c r="CF46" s="109">
        <f t="shared" si="92"/>
        <v>0</v>
      </c>
      <c r="CG46" s="109">
        <f t="shared" si="93"/>
        <v>0</v>
      </c>
      <c r="CH46" s="109">
        <f t="shared" si="94"/>
        <v>56251.271601251778</v>
      </c>
      <c r="CI46" s="70">
        <f t="shared" ref="CI46:CI53" si="114">SUM(BZ46:CH46)</f>
        <v>4672861.2936496399</v>
      </c>
      <c r="CJ46" s="109"/>
      <c r="CK46" s="109"/>
      <c r="CL46" s="109">
        <f t="shared" si="95"/>
        <v>0</v>
      </c>
      <c r="CM46" s="109">
        <f t="shared" si="96"/>
        <v>0</v>
      </c>
      <c r="CN46" s="109">
        <f t="shared" si="97"/>
        <v>290075.9458904778</v>
      </c>
      <c r="CO46" s="109">
        <f t="shared" si="98"/>
        <v>0</v>
      </c>
      <c r="CP46" s="109">
        <f t="shared" si="99"/>
        <v>0</v>
      </c>
      <c r="CQ46" s="109">
        <f t="shared" si="100"/>
        <v>0</v>
      </c>
      <c r="CR46" s="109">
        <f t="shared" si="101"/>
        <v>8501.2863665438817</v>
      </c>
      <c r="CS46" s="70">
        <f t="shared" ref="CS46:CS53" si="115">SUM(CL46:CR46)</f>
        <v>298577.23225702171</v>
      </c>
      <c r="CT46" s="109"/>
      <c r="CU46" s="109"/>
      <c r="CV46" s="109">
        <f t="shared" si="102"/>
        <v>38348.006808175196</v>
      </c>
      <c r="CW46" s="109">
        <f t="shared" si="103"/>
        <v>165152.53936190926</v>
      </c>
      <c r="CX46" s="109">
        <f t="shared" si="104"/>
        <v>0</v>
      </c>
      <c r="CY46" s="109">
        <f t="shared" si="105"/>
        <v>2235.1621838049196</v>
      </c>
      <c r="CZ46" s="109">
        <f t="shared" si="106"/>
        <v>0</v>
      </c>
      <c r="DA46" s="109">
        <f t="shared" si="107"/>
        <v>0</v>
      </c>
      <c r="DB46" s="109">
        <f t="shared" si="108"/>
        <v>0</v>
      </c>
      <c r="DC46" s="109"/>
      <c r="DD46" s="109">
        <f t="shared" si="110"/>
        <v>45250.300474777716</v>
      </c>
      <c r="DE46" s="137">
        <f t="shared" ref="DE46:DE53" si="116">SUM(CV46:DD46)</f>
        <v>250986.00882866711</v>
      </c>
      <c r="DL46" s="109"/>
      <c r="DM46" s="109"/>
      <c r="DN46" s="109">
        <f t="shared" si="21"/>
        <v>53241754.421618372</v>
      </c>
    </row>
    <row r="47" spans="1:118" x14ac:dyDescent="0.3">
      <c r="A47" s="119" t="s">
        <v>293</v>
      </c>
      <c r="B47" s="109">
        <f t="shared" si="22"/>
        <v>0</v>
      </c>
      <c r="C47" s="109">
        <f t="shared" si="23"/>
        <v>0</v>
      </c>
      <c r="D47" s="109">
        <f t="shared" si="24"/>
        <v>98249.862623628083</v>
      </c>
      <c r="E47" s="109">
        <f t="shared" si="25"/>
        <v>5558.288206645937</v>
      </c>
      <c r="F47" s="109"/>
      <c r="G47" s="109">
        <f t="shared" si="26"/>
        <v>0</v>
      </c>
      <c r="H47" s="109"/>
      <c r="I47" s="109"/>
      <c r="J47" s="109">
        <f t="shared" si="27"/>
        <v>4650.3916068891731</v>
      </c>
      <c r="K47" s="70">
        <f t="shared" si="111"/>
        <v>108458.5424371632</v>
      </c>
      <c r="L47" s="109"/>
      <c r="M47" s="109"/>
      <c r="N47" s="109">
        <f t="shared" si="28"/>
        <v>0</v>
      </c>
      <c r="O47" s="109">
        <f t="shared" si="29"/>
        <v>202006.52203617929</v>
      </c>
      <c r="P47" s="109">
        <f t="shared" si="30"/>
        <v>321905.14241582132</v>
      </c>
      <c r="Q47" s="109">
        <f t="shared" si="31"/>
        <v>46127.737522170661</v>
      </c>
      <c r="R47" s="109">
        <f t="shared" si="32"/>
        <v>0</v>
      </c>
      <c r="S47" s="109">
        <f t="shared" si="33"/>
        <v>46191.934003633745</v>
      </c>
      <c r="T47" s="109">
        <f t="shared" si="34"/>
        <v>347053.40568807832</v>
      </c>
      <c r="U47" s="109">
        <f t="shared" si="35"/>
        <v>200987.79648610251</v>
      </c>
      <c r="V47" s="109">
        <f t="shared" si="36"/>
        <v>115662.62098201719</v>
      </c>
      <c r="W47" s="109">
        <f t="shared" si="37"/>
        <v>189713.58766630196</v>
      </c>
      <c r="X47" s="109">
        <f t="shared" si="38"/>
        <v>97162.121435375288</v>
      </c>
      <c r="Y47" s="109">
        <f t="shared" si="39"/>
        <v>107253.93805825189</v>
      </c>
      <c r="Z47" s="109">
        <f t="shared" si="40"/>
        <v>167356.58612767808</v>
      </c>
      <c r="AA47" s="109">
        <f t="shared" si="41"/>
        <v>22162.836477287776</v>
      </c>
      <c r="AB47" s="109">
        <f t="shared" si="42"/>
        <v>72309.140452826046</v>
      </c>
      <c r="AC47" s="109">
        <f t="shared" si="43"/>
        <v>416250.74558527191</v>
      </c>
      <c r="AD47" s="109">
        <f t="shared" si="44"/>
        <v>33412.57511525882</v>
      </c>
      <c r="AE47" s="109">
        <f t="shared" si="45"/>
        <v>31216.906810566772</v>
      </c>
      <c r="AF47" s="109">
        <f t="shared" si="46"/>
        <v>60853.662435481681</v>
      </c>
      <c r="AG47" s="109">
        <f t="shared" si="47"/>
        <v>108686.98622370952</v>
      </c>
      <c r="AH47" s="109">
        <f t="shared" si="48"/>
        <v>27034.008477706557</v>
      </c>
      <c r="AI47" s="109">
        <f t="shared" si="49"/>
        <v>81152.047446623372</v>
      </c>
      <c r="AJ47" s="109">
        <f t="shared" si="50"/>
        <v>3955.0495453043809</v>
      </c>
      <c r="AK47" s="109">
        <f t="shared" si="51"/>
        <v>289734.99811820569</v>
      </c>
      <c r="AL47" s="109">
        <f t="shared" si="52"/>
        <v>134010.06657419467</v>
      </c>
      <c r="AM47" s="109">
        <f t="shared" si="53"/>
        <v>483.0229764228863</v>
      </c>
      <c r="AN47" s="109">
        <f t="shared" si="54"/>
        <v>33191.700676732595</v>
      </c>
      <c r="AO47" s="70">
        <f t="shared" si="112"/>
        <v>3155875.1393372025</v>
      </c>
      <c r="AP47" s="109"/>
      <c r="AQ47" s="109"/>
      <c r="AR47" s="109">
        <f t="shared" si="55"/>
        <v>2290994.0796552165</v>
      </c>
      <c r="AS47" s="109">
        <f t="shared" si="56"/>
        <v>52056.436595987092</v>
      </c>
      <c r="AT47" s="109">
        <f t="shared" si="57"/>
        <v>85092.37998356091</v>
      </c>
      <c r="AU47" s="109">
        <f t="shared" si="58"/>
        <v>37860.591715960225</v>
      </c>
      <c r="AV47" s="109">
        <f t="shared" si="59"/>
        <v>301536.9007109321</v>
      </c>
      <c r="AW47" s="109">
        <f t="shared" si="60"/>
        <v>363115.31203286245</v>
      </c>
      <c r="AX47" s="109">
        <f t="shared" si="61"/>
        <v>0</v>
      </c>
      <c r="AY47" s="109">
        <f t="shared" si="62"/>
        <v>32997.106879899839</v>
      </c>
      <c r="AZ47" s="109">
        <f t="shared" si="63"/>
        <v>74261.384240054336</v>
      </c>
      <c r="BA47" s="109">
        <f t="shared" si="64"/>
        <v>8789.1391124681886</v>
      </c>
      <c r="BB47" s="109">
        <f t="shared" si="65"/>
        <v>278318.23888033326</v>
      </c>
      <c r="BC47" s="109">
        <f t="shared" si="66"/>
        <v>76082.663555912193</v>
      </c>
      <c r="BD47" s="109">
        <f t="shared" si="67"/>
        <v>0</v>
      </c>
      <c r="BE47" s="109">
        <f t="shared" si="68"/>
        <v>32144.989970466522</v>
      </c>
      <c r="BF47" s="109">
        <f t="shared" si="69"/>
        <v>0</v>
      </c>
      <c r="BG47" s="109">
        <f t="shared" si="70"/>
        <v>106092.34282647478</v>
      </c>
      <c r="BH47" s="109">
        <f t="shared" si="71"/>
        <v>7492.0880849996884</v>
      </c>
      <c r="BI47" s="109">
        <f t="shared" si="72"/>
        <v>122155.45338487648</v>
      </c>
      <c r="BJ47" s="109">
        <f t="shared" si="73"/>
        <v>5522.3512308169065</v>
      </c>
      <c r="BK47" s="109">
        <f t="shared" si="74"/>
        <v>29143.196616152396</v>
      </c>
      <c r="BL47" s="109">
        <f t="shared" si="75"/>
        <v>5838.1968578735841</v>
      </c>
      <c r="BM47" s="109">
        <f t="shared" si="76"/>
        <v>87341.37721060538</v>
      </c>
      <c r="BN47" s="109">
        <f t="shared" si="77"/>
        <v>3832.9392532317352</v>
      </c>
      <c r="BO47" s="109">
        <f t="shared" si="78"/>
        <v>0</v>
      </c>
      <c r="BP47" s="109">
        <f t="shared" si="79"/>
        <v>0</v>
      </c>
      <c r="BQ47" s="109">
        <f t="shared" si="80"/>
        <v>927.36992493276068</v>
      </c>
      <c r="BR47" s="109">
        <f t="shared" si="81"/>
        <v>71.567101133681305</v>
      </c>
      <c r="BS47" s="109">
        <f t="shared" si="82"/>
        <v>3965.5721529733669</v>
      </c>
      <c r="BT47" s="109">
        <f t="shared" si="83"/>
        <v>0</v>
      </c>
      <c r="BU47" s="109">
        <f t="shared" si="84"/>
        <v>24280.93399930654</v>
      </c>
      <c r="BV47" s="109">
        <f t="shared" si="85"/>
        <v>5184.3268825265914</v>
      </c>
      <c r="BW47" s="70">
        <f t="shared" si="113"/>
        <v>4035096.9388595577</v>
      </c>
      <c r="BX47" s="109"/>
      <c r="BY47" s="109"/>
      <c r="BZ47" s="109">
        <f t="shared" si="86"/>
        <v>369649.03944996186</v>
      </c>
      <c r="CA47" s="109">
        <f t="shared" si="87"/>
        <v>11793.135743483545</v>
      </c>
      <c r="CB47" s="109">
        <f t="shared" si="88"/>
        <v>7040.0052171430934</v>
      </c>
      <c r="CC47" s="109">
        <f t="shared" si="89"/>
        <v>70366.632903531237</v>
      </c>
      <c r="CD47" s="109">
        <f t="shared" si="90"/>
        <v>145.38378624591692</v>
      </c>
      <c r="CE47" s="109">
        <f t="shared" si="91"/>
        <v>1550.184958778447</v>
      </c>
      <c r="CF47" s="109">
        <f t="shared" si="92"/>
        <v>32620.390987494611</v>
      </c>
      <c r="CG47" s="109">
        <f t="shared" si="93"/>
        <v>9281.6638882078951</v>
      </c>
      <c r="CH47" s="109">
        <f t="shared" si="94"/>
        <v>83730.99559457459</v>
      </c>
      <c r="CI47" s="70">
        <f t="shared" si="114"/>
        <v>586177.43252942117</v>
      </c>
      <c r="CJ47" s="109"/>
      <c r="CK47" s="109"/>
      <c r="CL47" s="109">
        <f t="shared" si="95"/>
        <v>20100.12560235335</v>
      </c>
      <c r="CM47" s="109">
        <f t="shared" si="96"/>
        <v>310060.16346981691</v>
      </c>
      <c r="CN47" s="109">
        <f t="shared" si="97"/>
        <v>88034.064127951919</v>
      </c>
      <c r="CO47" s="109">
        <f t="shared" si="98"/>
        <v>20483.297744452204</v>
      </c>
      <c r="CP47" s="109">
        <f t="shared" si="99"/>
        <v>35480.27019925553</v>
      </c>
      <c r="CQ47" s="109">
        <f t="shared" si="100"/>
        <v>14075.836168829104</v>
      </c>
      <c r="CR47" s="109">
        <f t="shared" si="101"/>
        <v>4250.1709420561574</v>
      </c>
      <c r="CS47" s="70">
        <f t="shared" si="115"/>
        <v>492483.92825471523</v>
      </c>
      <c r="CT47" s="109"/>
      <c r="CU47" s="109"/>
      <c r="CV47" s="109">
        <f t="shared" si="102"/>
        <v>374110.94073412014</v>
      </c>
      <c r="CW47" s="109">
        <f t="shared" si="103"/>
        <v>12125.253502092588</v>
      </c>
      <c r="CX47" s="109">
        <f t="shared" si="104"/>
        <v>0</v>
      </c>
      <c r="CY47" s="109">
        <f t="shared" si="105"/>
        <v>52887.360844704526</v>
      </c>
      <c r="CZ47" s="109">
        <f t="shared" si="106"/>
        <v>685235.46932281379</v>
      </c>
      <c r="DA47" s="109">
        <f t="shared" si="107"/>
        <v>4244.4054711713325</v>
      </c>
      <c r="DB47" s="109">
        <f t="shared" si="108"/>
        <v>0</v>
      </c>
      <c r="DC47" s="109"/>
      <c r="DD47" s="109">
        <f t="shared" si="110"/>
        <v>155580.83206472368</v>
      </c>
      <c r="DE47" s="137">
        <f t="shared" si="116"/>
        <v>1284184.261939626</v>
      </c>
      <c r="DL47" s="109"/>
      <c r="DM47" s="109"/>
      <c r="DN47" s="109">
        <f t="shared" si="21"/>
        <v>12795885.123166647</v>
      </c>
    </row>
    <row r="48" spans="1:118" x14ac:dyDescent="0.3">
      <c r="A48" s="119" t="s">
        <v>294</v>
      </c>
      <c r="B48" s="109">
        <f t="shared" si="22"/>
        <v>66766.451431185764</v>
      </c>
      <c r="C48" s="109">
        <f t="shared" si="23"/>
        <v>0</v>
      </c>
      <c r="D48" s="109">
        <f t="shared" si="24"/>
        <v>88228.644314637291</v>
      </c>
      <c r="E48" s="109">
        <f t="shared" si="25"/>
        <v>47632.509710410974</v>
      </c>
      <c r="F48" s="109"/>
      <c r="G48" s="109">
        <f t="shared" si="26"/>
        <v>0</v>
      </c>
      <c r="H48" s="109"/>
      <c r="I48" s="109"/>
      <c r="J48" s="109">
        <f t="shared" si="27"/>
        <v>3285.7010014557063</v>
      </c>
      <c r="K48" s="70">
        <f t="shared" si="111"/>
        <v>205913.30645768973</v>
      </c>
      <c r="L48" s="109"/>
      <c r="M48" s="109"/>
      <c r="N48" s="109">
        <f t="shared" si="28"/>
        <v>37969.06500767426</v>
      </c>
      <c r="O48" s="109">
        <f t="shared" si="29"/>
        <v>279530.53415145591</v>
      </c>
      <c r="P48" s="109">
        <f t="shared" si="30"/>
        <v>331951.2602188107</v>
      </c>
      <c r="Q48" s="109">
        <f t="shared" si="31"/>
        <v>0</v>
      </c>
      <c r="R48" s="109">
        <f t="shared" si="32"/>
        <v>27391.940289077855</v>
      </c>
      <c r="S48" s="109">
        <f t="shared" si="33"/>
        <v>83658.14891410034</v>
      </c>
      <c r="T48" s="109">
        <f t="shared" si="34"/>
        <v>253702.71631681162</v>
      </c>
      <c r="U48" s="109">
        <f t="shared" si="35"/>
        <v>99430.604168840437</v>
      </c>
      <c r="V48" s="109">
        <f t="shared" si="36"/>
        <v>297122.24996264424</v>
      </c>
      <c r="W48" s="109">
        <f t="shared" si="37"/>
        <v>0</v>
      </c>
      <c r="X48" s="109">
        <f t="shared" si="38"/>
        <v>24867.707737909128</v>
      </c>
      <c r="Y48" s="109">
        <f t="shared" si="39"/>
        <v>46145.861679303824</v>
      </c>
      <c r="Z48" s="109">
        <f t="shared" si="40"/>
        <v>71723.929841566613</v>
      </c>
      <c r="AA48" s="109">
        <f t="shared" si="41"/>
        <v>16608.664791418356</v>
      </c>
      <c r="AB48" s="109">
        <f t="shared" si="42"/>
        <v>65078.006181130419</v>
      </c>
      <c r="AC48" s="109">
        <f t="shared" si="43"/>
        <v>624376.1183779079</v>
      </c>
      <c r="AD48" s="109">
        <f t="shared" si="44"/>
        <v>0</v>
      </c>
      <c r="AE48" s="109">
        <f t="shared" si="45"/>
        <v>185599.07073335277</v>
      </c>
      <c r="AF48" s="109">
        <f t="shared" si="46"/>
        <v>78574.85208128205</v>
      </c>
      <c r="AG48" s="109">
        <f t="shared" si="47"/>
        <v>56729.108976994292</v>
      </c>
      <c r="AH48" s="109">
        <f t="shared" si="48"/>
        <v>14610.693230791843</v>
      </c>
      <c r="AI48" s="109">
        <f t="shared" si="49"/>
        <v>167241.12989573448</v>
      </c>
      <c r="AJ48" s="109">
        <f t="shared" si="50"/>
        <v>5903.0514878825206</v>
      </c>
      <c r="AK48" s="109">
        <f t="shared" si="51"/>
        <v>144867.99435461703</v>
      </c>
      <c r="AL48" s="109">
        <f t="shared" si="52"/>
        <v>191443.72423359173</v>
      </c>
      <c r="AM48" s="109">
        <f t="shared" si="53"/>
        <v>9523.0663262752169</v>
      </c>
      <c r="AN48" s="109">
        <f t="shared" si="54"/>
        <v>28382.020999589055</v>
      </c>
      <c r="AO48" s="70">
        <f t="shared" si="112"/>
        <v>3142431.5199587625</v>
      </c>
      <c r="AP48" s="109"/>
      <c r="AQ48" s="109"/>
      <c r="AR48" s="109">
        <f t="shared" si="55"/>
        <v>221032.93510297444</v>
      </c>
      <c r="AS48" s="109">
        <f t="shared" si="56"/>
        <v>58672.162957676686</v>
      </c>
      <c r="AT48" s="109">
        <f t="shared" si="57"/>
        <v>49869.264927317716</v>
      </c>
      <c r="AU48" s="109">
        <f t="shared" si="58"/>
        <v>56792.362585305302</v>
      </c>
      <c r="AV48" s="109">
        <f t="shared" si="59"/>
        <v>114276.1944728824</v>
      </c>
      <c r="AW48" s="109">
        <f t="shared" si="60"/>
        <v>0</v>
      </c>
      <c r="AX48" s="109">
        <f t="shared" si="61"/>
        <v>190444.28834134032</v>
      </c>
      <c r="AY48" s="109">
        <f t="shared" si="62"/>
        <v>9311.7146466151971</v>
      </c>
      <c r="AZ48" s="109">
        <f t="shared" si="63"/>
        <v>54203.757899654389</v>
      </c>
      <c r="BA48" s="109">
        <f t="shared" si="64"/>
        <v>57016.722960370556</v>
      </c>
      <c r="BB48" s="109">
        <f t="shared" si="65"/>
        <v>266967.06628718565</v>
      </c>
      <c r="BC48" s="109">
        <f t="shared" si="66"/>
        <v>38942.017599750856</v>
      </c>
      <c r="BD48" s="109">
        <f t="shared" si="67"/>
        <v>6743.4206342717507</v>
      </c>
      <c r="BE48" s="109">
        <f t="shared" si="68"/>
        <v>22256.085511851386</v>
      </c>
      <c r="BF48" s="109">
        <f t="shared" si="69"/>
        <v>0</v>
      </c>
      <c r="BG48" s="109">
        <f t="shared" si="70"/>
        <v>70728.913988378888</v>
      </c>
      <c r="BH48" s="109">
        <f t="shared" si="71"/>
        <v>2981.6866401650836</v>
      </c>
      <c r="BI48" s="109">
        <f t="shared" si="72"/>
        <v>71772.318706392616</v>
      </c>
      <c r="BJ48" s="109">
        <f t="shared" si="73"/>
        <v>19044.235061102954</v>
      </c>
      <c r="BK48" s="109">
        <f t="shared" si="74"/>
        <v>14988.161353539039</v>
      </c>
      <c r="BL48" s="109">
        <f t="shared" si="75"/>
        <v>4081.1101205699665</v>
      </c>
      <c r="BM48" s="109">
        <f t="shared" si="76"/>
        <v>48225.124872132772</v>
      </c>
      <c r="BN48" s="109">
        <f t="shared" si="77"/>
        <v>14064.802197005152</v>
      </c>
      <c r="BO48" s="109">
        <f t="shared" si="78"/>
        <v>44941.63980986859</v>
      </c>
      <c r="BP48" s="109">
        <f t="shared" si="79"/>
        <v>0</v>
      </c>
      <c r="BQ48" s="109">
        <f t="shared" si="80"/>
        <v>5006.0113283288511</v>
      </c>
      <c r="BR48" s="109">
        <f t="shared" si="81"/>
        <v>87.474587941069899</v>
      </c>
      <c r="BS48" s="109">
        <f t="shared" si="82"/>
        <v>2973.8948035633362</v>
      </c>
      <c r="BT48" s="109">
        <f t="shared" si="83"/>
        <v>193822.99300659596</v>
      </c>
      <c r="BU48" s="109">
        <f t="shared" si="84"/>
        <v>10936.5256440292</v>
      </c>
      <c r="BV48" s="109">
        <f t="shared" si="85"/>
        <v>5231.976945785108</v>
      </c>
      <c r="BW48" s="70">
        <f t="shared" si="113"/>
        <v>1655414.8629925949</v>
      </c>
      <c r="BX48" s="109"/>
      <c r="BY48" s="109"/>
      <c r="BZ48" s="109">
        <f t="shared" si="86"/>
        <v>67484.926622308209</v>
      </c>
      <c r="CA48" s="109">
        <f t="shared" si="87"/>
        <v>12055.612367173911</v>
      </c>
      <c r="CB48" s="109">
        <f t="shared" si="88"/>
        <v>36925.487460348886</v>
      </c>
      <c r="CC48" s="109">
        <f t="shared" si="89"/>
        <v>53359.978608302947</v>
      </c>
      <c r="CD48" s="109">
        <f t="shared" si="90"/>
        <v>0</v>
      </c>
      <c r="CE48" s="109">
        <f t="shared" si="91"/>
        <v>3018.8820701728077</v>
      </c>
      <c r="CF48" s="109">
        <f t="shared" si="92"/>
        <v>36884.229862009488</v>
      </c>
      <c r="CG48" s="109">
        <f t="shared" si="93"/>
        <v>12724.539593037509</v>
      </c>
      <c r="CH48" s="109">
        <f t="shared" si="94"/>
        <v>72130.614773237001</v>
      </c>
      <c r="CI48" s="70">
        <f t="shared" si="114"/>
        <v>294584.27135659079</v>
      </c>
      <c r="CJ48" s="109"/>
      <c r="CK48" s="109"/>
      <c r="CL48" s="109">
        <f t="shared" si="95"/>
        <v>32215.82524589029</v>
      </c>
      <c r="CM48" s="109">
        <f t="shared" si="96"/>
        <v>53823.498555567887</v>
      </c>
      <c r="CN48" s="109">
        <f t="shared" si="97"/>
        <v>31571.061487781426</v>
      </c>
      <c r="CO48" s="109">
        <f t="shared" si="98"/>
        <v>9466.8191729152131</v>
      </c>
      <c r="CP48" s="109">
        <f t="shared" si="99"/>
        <v>16778.825268228597</v>
      </c>
      <c r="CQ48" s="109">
        <f t="shared" si="100"/>
        <v>75732.711053433261</v>
      </c>
      <c r="CR48" s="109">
        <f t="shared" si="101"/>
        <v>1700.0683768224628</v>
      </c>
      <c r="CS48" s="70">
        <f t="shared" si="115"/>
        <v>221288.80916063912</v>
      </c>
      <c r="CT48" s="109"/>
      <c r="CU48" s="109"/>
      <c r="CV48" s="109">
        <f t="shared" si="102"/>
        <v>60746.126571224944</v>
      </c>
      <c r="CW48" s="109">
        <f t="shared" si="103"/>
        <v>415893.08415697387</v>
      </c>
      <c r="CX48" s="109">
        <f t="shared" si="104"/>
        <v>0</v>
      </c>
      <c r="CY48" s="109">
        <f t="shared" si="105"/>
        <v>45428.294085193571</v>
      </c>
      <c r="CZ48" s="109">
        <f t="shared" si="106"/>
        <v>67851.025449525827</v>
      </c>
      <c r="DA48" s="109">
        <f t="shared" si="107"/>
        <v>25757.175142216456</v>
      </c>
      <c r="DB48" s="109">
        <f t="shared" si="108"/>
        <v>45722.339637273741</v>
      </c>
      <c r="DC48" s="109"/>
      <c r="DD48" s="109">
        <f t="shared" si="110"/>
        <v>36819.389062660812</v>
      </c>
      <c r="DE48" s="137">
        <f t="shared" si="116"/>
        <v>698217.43410506926</v>
      </c>
      <c r="DL48" s="109"/>
      <c r="DM48" s="109"/>
      <c r="DN48" s="109">
        <f t="shared" si="21"/>
        <v>5739010.7552297888</v>
      </c>
    </row>
    <row r="49" spans="1:118" x14ac:dyDescent="0.3">
      <c r="A49" s="119" t="s">
        <v>295</v>
      </c>
      <c r="B49" s="109">
        <f t="shared" si="22"/>
        <v>947918.29102835443</v>
      </c>
      <c r="C49" s="109">
        <f t="shared" si="23"/>
        <v>0</v>
      </c>
      <c r="D49" s="109">
        <f t="shared" si="24"/>
        <v>351744.46741180558</v>
      </c>
      <c r="E49" s="109">
        <f t="shared" si="25"/>
        <v>0</v>
      </c>
      <c r="F49" s="109"/>
      <c r="G49" s="109">
        <f t="shared" si="26"/>
        <v>0</v>
      </c>
      <c r="H49" s="109"/>
      <c r="I49" s="109"/>
      <c r="J49" s="109">
        <f t="shared" si="27"/>
        <v>9512.6667441289428</v>
      </c>
      <c r="K49" s="70">
        <f t="shared" si="111"/>
        <v>1309175.425184289</v>
      </c>
      <c r="L49" s="109"/>
      <c r="M49" s="109"/>
      <c r="N49" s="109">
        <f t="shared" si="28"/>
        <v>39327.848510548072</v>
      </c>
      <c r="O49" s="109">
        <f t="shared" si="29"/>
        <v>808686.94857586373</v>
      </c>
      <c r="P49" s="109">
        <f t="shared" si="30"/>
        <v>224169.67859310922</v>
      </c>
      <c r="Q49" s="109">
        <f t="shared" si="31"/>
        <v>69712.569448831331</v>
      </c>
      <c r="R49" s="109">
        <f t="shared" si="32"/>
        <v>0</v>
      </c>
      <c r="S49" s="109">
        <f t="shared" si="33"/>
        <v>25920.161634360727</v>
      </c>
      <c r="T49" s="109">
        <f t="shared" si="34"/>
        <v>436826.4755801218</v>
      </c>
      <c r="U49" s="109">
        <f t="shared" si="35"/>
        <v>179704.05334253676</v>
      </c>
      <c r="V49" s="109">
        <f t="shared" si="36"/>
        <v>174480.54578361192</v>
      </c>
      <c r="W49" s="109">
        <f t="shared" si="37"/>
        <v>209013.0499302285</v>
      </c>
      <c r="X49" s="109">
        <f t="shared" si="38"/>
        <v>97099.538518670088</v>
      </c>
      <c r="Y49" s="109">
        <f t="shared" si="39"/>
        <v>371051.95613160438</v>
      </c>
      <c r="Z49" s="109">
        <f t="shared" si="40"/>
        <v>87291.539698034845</v>
      </c>
      <c r="AA49" s="109">
        <f t="shared" si="41"/>
        <v>0</v>
      </c>
      <c r="AB49" s="109">
        <f t="shared" si="42"/>
        <v>144617.17977358698</v>
      </c>
      <c r="AC49" s="109">
        <f t="shared" si="43"/>
        <v>728444.71339825471</v>
      </c>
      <c r="AD49" s="109">
        <f t="shared" si="44"/>
        <v>85410.565093991696</v>
      </c>
      <c r="AE49" s="109">
        <f t="shared" si="45"/>
        <v>607980.99291233486</v>
      </c>
      <c r="AF49" s="109">
        <f t="shared" si="46"/>
        <v>1166833.7858132005</v>
      </c>
      <c r="AG49" s="109">
        <f t="shared" si="47"/>
        <v>108685.90012497739</v>
      </c>
      <c r="AH49" s="109">
        <f t="shared" si="48"/>
        <v>255382.29601869301</v>
      </c>
      <c r="AI49" s="109">
        <f t="shared" si="49"/>
        <v>164746.54961544278</v>
      </c>
      <c r="AJ49" s="109">
        <f t="shared" si="50"/>
        <v>1770.9154463647562</v>
      </c>
      <c r="AK49" s="109">
        <f t="shared" si="51"/>
        <v>275247.60432812694</v>
      </c>
      <c r="AL49" s="109">
        <f t="shared" si="52"/>
        <v>55518.517910945746</v>
      </c>
      <c r="AM49" s="109">
        <f t="shared" si="53"/>
        <v>289.81378585373182</v>
      </c>
      <c r="AN49" s="109">
        <f t="shared" si="54"/>
        <v>18866.893086523676</v>
      </c>
      <c r="AO49" s="70">
        <f t="shared" si="112"/>
        <v>6337080.0930558173</v>
      </c>
      <c r="AP49" s="109"/>
      <c r="AQ49" s="109"/>
      <c r="AR49" s="109">
        <f t="shared" si="55"/>
        <v>11239008.920274252</v>
      </c>
      <c r="AS49" s="109">
        <f t="shared" si="56"/>
        <v>0</v>
      </c>
      <c r="AT49" s="109">
        <f t="shared" si="57"/>
        <v>5866.8868785674231</v>
      </c>
      <c r="AU49" s="109">
        <f t="shared" si="58"/>
        <v>67080.566855946672</v>
      </c>
      <c r="AV49" s="109">
        <f t="shared" si="59"/>
        <v>374551.50669998408</v>
      </c>
      <c r="AW49" s="109">
        <f t="shared" si="60"/>
        <v>96831.123318304715</v>
      </c>
      <c r="AX49" s="109">
        <f t="shared" si="61"/>
        <v>780120.92410345247</v>
      </c>
      <c r="AY49" s="109">
        <f t="shared" si="62"/>
        <v>78215.668313609756</v>
      </c>
      <c r="AZ49" s="109">
        <f t="shared" si="63"/>
        <v>152307.14232571016</v>
      </c>
      <c r="BA49" s="109">
        <f t="shared" si="64"/>
        <v>6135.8473170976822</v>
      </c>
      <c r="BB49" s="109">
        <f t="shared" si="65"/>
        <v>158983.94733961625</v>
      </c>
      <c r="BC49" s="109">
        <f t="shared" si="66"/>
        <v>380118.24293657561</v>
      </c>
      <c r="BD49" s="109">
        <f t="shared" si="67"/>
        <v>720.34369256019158</v>
      </c>
      <c r="BE49" s="109">
        <f t="shared" si="68"/>
        <v>64046.750646246102</v>
      </c>
      <c r="BF49" s="109">
        <f t="shared" si="69"/>
        <v>0</v>
      </c>
      <c r="BG49" s="109">
        <f t="shared" si="70"/>
        <v>530461.71413237392</v>
      </c>
      <c r="BH49" s="109">
        <f t="shared" si="71"/>
        <v>266765.81373593456</v>
      </c>
      <c r="BI49" s="109">
        <f t="shared" si="72"/>
        <v>129805.8569048966</v>
      </c>
      <c r="BJ49" s="109">
        <f t="shared" si="73"/>
        <v>0</v>
      </c>
      <c r="BK49" s="109">
        <f t="shared" si="74"/>
        <v>11657.684060617126</v>
      </c>
      <c r="BL49" s="109">
        <f t="shared" si="75"/>
        <v>0</v>
      </c>
      <c r="BM49" s="109">
        <f t="shared" si="76"/>
        <v>61517.416183612724</v>
      </c>
      <c r="BN49" s="109">
        <f t="shared" si="77"/>
        <v>48965.106435826485</v>
      </c>
      <c r="BO49" s="109">
        <f t="shared" si="78"/>
        <v>0</v>
      </c>
      <c r="BP49" s="109">
        <f t="shared" si="79"/>
        <v>0</v>
      </c>
      <c r="BQ49" s="109">
        <f t="shared" si="80"/>
        <v>19653.395054393641</v>
      </c>
      <c r="BR49" s="109">
        <f t="shared" si="81"/>
        <v>47.711400755787537</v>
      </c>
      <c r="BS49" s="109">
        <f t="shared" si="82"/>
        <v>175457.51892090336</v>
      </c>
      <c r="BT49" s="109">
        <f t="shared" si="83"/>
        <v>0</v>
      </c>
      <c r="BU49" s="109">
        <f t="shared" si="84"/>
        <v>21423.999231569378</v>
      </c>
      <c r="BV49" s="109">
        <f t="shared" si="85"/>
        <v>4970.8545991284382</v>
      </c>
      <c r="BW49" s="70">
        <f t="shared" si="113"/>
        <v>14674714.941361936</v>
      </c>
      <c r="BX49" s="109"/>
      <c r="BY49" s="109"/>
      <c r="BZ49" s="109">
        <f t="shared" si="86"/>
        <v>462172.99903261522</v>
      </c>
      <c r="CA49" s="109">
        <f t="shared" si="87"/>
        <v>355954.92636930611</v>
      </c>
      <c r="CB49" s="109">
        <f t="shared" si="88"/>
        <v>338609.5139079311</v>
      </c>
      <c r="CC49" s="109">
        <f t="shared" si="89"/>
        <v>115570.95291459544</v>
      </c>
      <c r="CD49" s="109">
        <f t="shared" si="90"/>
        <v>980.68004416595693</v>
      </c>
      <c r="CE49" s="109">
        <f t="shared" si="91"/>
        <v>773.62365455393046</v>
      </c>
      <c r="CF49" s="109">
        <f t="shared" si="92"/>
        <v>18740.893143596379</v>
      </c>
      <c r="CG49" s="109">
        <f t="shared" si="93"/>
        <v>53102.538857563115</v>
      </c>
      <c r="CH49" s="109">
        <f t="shared" si="94"/>
        <v>68029.969636897717</v>
      </c>
      <c r="CI49" s="70">
        <f t="shared" si="114"/>
        <v>1413936.0975612251</v>
      </c>
      <c r="CJ49" s="109"/>
      <c r="CK49" s="109"/>
      <c r="CL49" s="109">
        <f t="shared" si="95"/>
        <v>89598.497151756354</v>
      </c>
      <c r="CM49" s="109">
        <f t="shared" si="96"/>
        <v>1887260.6354226351</v>
      </c>
      <c r="CN49" s="109">
        <f t="shared" si="97"/>
        <v>69346.40431330807</v>
      </c>
      <c r="CO49" s="109">
        <f t="shared" si="98"/>
        <v>15099.887643817736</v>
      </c>
      <c r="CP49" s="109">
        <f t="shared" si="99"/>
        <v>20180.891942193997</v>
      </c>
      <c r="CQ49" s="109">
        <f t="shared" si="100"/>
        <v>150689.56354560773</v>
      </c>
      <c r="CR49" s="109">
        <f t="shared" si="101"/>
        <v>8501.2863665438817</v>
      </c>
      <c r="CS49" s="70">
        <f t="shared" si="115"/>
        <v>2240677.166385863</v>
      </c>
      <c r="CT49" s="109"/>
      <c r="CU49" s="109"/>
      <c r="CV49" s="109">
        <f t="shared" si="102"/>
        <v>1104123.6152095373</v>
      </c>
      <c r="CW49" s="109">
        <f t="shared" si="103"/>
        <v>480680.53527662175</v>
      </c>
      <c r="CX49" s="109">
        <f t="shared" si="104"/>
        <v>0</v>
      </c>
      <c r="CY49" s="109">
        <f t="shared" si="105"/>
        <v>24062.425991938613</v>
      </c>
      <c r="CZ49" s="109">
        <f t="shared" si="106"/>
        <v>43852.496623173312</v>
      </c>
      <c r="DA49" s="109">
        <f t="shared" si="107"/>
        <v>3960.1481146859587</v>
      </c>
      <c r="DB49" s="109">
        <f t="shared" si="108"/>
        <v>3122.5686148368791</v>
      </c>
      <c r="DC49" s="109"/>
      <c r="DD49" s="109">
        <f t="shared" si="110"/>
        <v>233370.08777346704</v>
      </c>
      <c r="DE49" s="137">
        <f t="shared" si="116"/>
        <v>1893171.8776042608</v>
      </c>
      <c r="DL49" s="109"/>
      <c r="DM49" s="109"/>
      <c r="DN49" s="109">
        <f t="shared" si="21"/>
        <v>40445000.165826574</v>
      </c>
    </row>
    <row r="50" spans="1:118" x14ac:dyDescent="0.3">
      <c r="A50" s="119" t="s">
        <v>296</v>
      </c>
      <c r="B50" s="109">
        <f t="shared" si="22"/>
        <v>0</v>
      </c>
      <c r="C50" s="109">
        <f t="shared" si="23"/>
        <v>0</v>
      </c>
      <c r="D50" s="109">
        <f t="shared" si="24"/>
        <v>112048.1049795507</v>
      </c>
      <c r="E50" s="109">
        <f t="shared" si="25"/>
        <v>0</v>
      </c>
      <c r="F50" s="109"/>
      <c r="G50" s="109">
        <f t="shared" si="26"/>
        <v>0</v>
      </c>
      <c r="H50" s="109"/>
      <c r="I50" s="109"/>
      <c r="J50" s="109">
        <f t="shared" si="27"/>
        <v>0</v>
      </c>
      <c r="K50" s="70">
        <f t="shared" si="111"/>
        <v>112048.1049795507</v>
      </c>
      <c r="L50" s="109"/>
      <c r="M50" s="109"/>
      <c r="N50" s="109">
        <f t="shared" si="28"/>
        <v>0</v>
      </c>
      <c r="O50" s="109">
        <f t="shared" si="29"/>
        <v>0</v>
      </c>
      <c r="P50" s="109">
        <f t="shared" si="30"/>
        <v>223604.87288878695</v>
      </c>
      <c r="Q50" s="109">
        <f t="shared" si="31"/>
        <v>0</v>
      </c>
      <c r="R50" s="109">
        <f t="shared" si="32"/>
        <v>0</v>
      </c>
      <c r="S50" s="109">
        <f t="shared" si="33"/>
        <v>0</v>
      </c>
      <c r="T50" s="109">
        <f t="shared" si="34"/>
        <v>0</v>
      </c>
      <c r="U50" s="109">
        <f t="shared" si="35"/>
        <v>0</v>
      </c>
      <c r="V50" s="109">
        <f t="shared" si="36"/>
        <v>0</v>
      </c>
      <c r="W50" s="109">
        <f t="shared" si="37"/>
        <v>0</v>
      </c>
      <c r="X50" s="109">
        <f t="shared" si="38"/>
        <v>0</v>
      </c>
      <c r="Y50" s="109">
        <f t="shared" si="39"/>
        <v>0</v>
      </c>
      <c r="Z50" s="109">
        <f t="shared" si="40"/>
        <v>0</v>
      </c>
      <c r="AA50" s="109">
        <f t="shared" si="41"/>
        <v>0</v>
      </c>
      <c r="AB50" s="109">
        <f t="shared" si="42"/>
        <v>0</v>
      </c>
      <c r="AC50" s="109">
        <f t="shared" si="43"/>
        <v>173435.84111918701</v>
      </c>
      <c r="AD50" s="109">
        <f t="shared" si="44"/>
        <v>0</v>
      </c>
      <c r="AE50" s="109">
        <f t="shared" si="45"/>
        <v>0</v>
      </c>
      <c r="AF50" s="109">
        <f t="shared" si="46"/>
        <v>397017.06207868224</v>
      </c>
      <c r="AG50" s="109">
        <f t="shared" si="47"/>
        <v>56729.108976994292</v>
      </c>
      <c r="AH50" s="109">
        <f t="shared" si="48"/>
        <v>22761.803461282965</v>
      </c>
      <c r="AI50" s="109">
        <f t="shared" si="49"/>
        <v>2085.0223238258895</v>
      </c>
      <c r="AJ50" s="109">
        <f t="shared" si="50"/>
        <v>0</v>
      </c>
      <c r="AK50" s="109">
        <f t="shared" si="51"/>
        <v>0</v>
      </c>
      <c r="AL50" s="109">
        <f t="shared" si="52"/>
        <v>0</v>
      </c>
      <c r="AM50" s="109">
        <f t="shared" si="53"/>
        <v>0</v>
      </c>
      <c r="AN50" s="109">
        <f t="shared" si="54"/>
        <v>78282.823484476918</v>
      </c>
      <c r="AO50" s="70">
        <f t="shared" si="112"/>
        <v>953916.53433323617</v>
      </c>
      <c r="AP50" s="109"/>
      <c r="AQ50" s="109"/>
      <c r="AR50" s="109">
        <f t="shared" si="55"/>
        <v>724311.36971083679</v>
      </c>
      <c r="AS50" s="109">
        <f t="shared" si="56"/>
        <v>736666.16638378741</v>
      </c>
      <c r="AT50" s="109">
        <f t="shared" si="57"/>
        <v>0</v>
      </c>
      <c r="AU50" s="109">
        <f t="shared" si="58"/>
        <v>44720.869574419434</v>
      </c>
      <c r="AV50" s="109">
        <f t="shared" si="59"/>
        <v>28404.132271332459</v>
      </c>
      <c r="AW50" s="109">
        <f t="shared" si="60"/>
        <v>0</v>
      </c>
      <c r="AX50" s="109">
        <f t="shared" si="61"/>
        <v>0</v>
      </c>
      <c r="AY50" s="109">
        <f t="shared" si="62"/>
        <v>0</v>
      </c>
      <c r="AZ50" s="109">
        <f t="shared" si="63"/>
        <v>0</v>
      </c>
      <c r="BA50" s="109">
        <f t="shared" si="64"/>
        <v>61293.329311369205</v>
      </c>
      <c r="BB50" s="109">
        <f t="shared" si="65"/>
        <v>293731.20464110764</v>
      </c>
      <c r="BC50" s="109">
        <f t="shared" si="66"/>
        <v>14339.169856550838</v>
      </c>
      <c r="BD50" s="109">
        <f t="shared" si="67"/>
        <v>0</v>
      </c>
      <c r="BE50" s="109">
        <f t="shared" si="68"/>
        <v>0</v>
      </c>
      <c r="BF50" s="109">
        <f t="shared" si="69"/>
        <v>0</v>
      </c>
      <c r="BG50" s="109">
        <f t="shared" si="70"/>
        <v>353641.48547361384</v>
      </c>
      <c r="BH50" s="109">
        <f t="shared" si="71"/>
        <v>104854.13278964673</v>
      </c>
      <c r="BI50" s="109">
        <f t="shared" si="72"/>
        <v>106243.73424162425</v>
      </c>
      <c r="BJ50" s="109">
        <f t="shared" si="73"/>
        <v>0</v>
      </c>
      <c r="BK50" s="109">
        <f t="shared" si="74"/>
        <v>0</v>
      </c>
      <c r="BL50" s="109">
        <f t="shared" si="75"/>
        <v>0</v>
      </c>
      <c r="BM50" s="109">
        <f t="shared" si="76"/>
        <v>0</v>
      </c>
      <c r="BN50" s="109">
        <f t="shared" si="77"/>
        <v>0</v>
      </c>
      <c r="BO50" s="109">
        <f t="shared" si="78"/>
        <v>0</v>
      </c>
      <c r="BP50" s="109">
        <f t="shared" si="79"/>
        <v>0</v>
      </c>
      <c r="BQ50" s="109">
        <f t="shared" si="80"/>
        <v>0</v>
      </c>
      <c r="BR50" s="109">
        <f t="shared" si="81"/>
        <v>0</v>
      </c>
      <c r="BS50" s="109">
        <f t="shared" si="82"/>
        <v>0</v>
      </c>
      <c r="BT50" s="109">
        <f t="shared" si="83"/>
        <v>0</v>
      </c>
      <c r="BU50" s="109">
        <f t="shared" si="84"/>
        <v>0</v>
      </c>
      <c r="BV50" s="109">
        <f t="shared" si="85"/>
        <v>0</v>
      </c>
      <c r="BW50" s="70">
        <f t="shared" si="113"/>
        <v>2468205.5942542888</v>
      </c>
      <c r="BX50" s="109"/>
      <c r="BY50" s="109"/>
      <c r="BZ50" s="109">
        <f t="shared" si="86"/>
        <v>3008.189015425864</v>
      </c>
      <c r="CA50" s="109">
        <f t="shared" si="87"/>
        <v>0</v>
      </c>
      <c r="CB50" s="109">
        <f t="shared" si="88"/>
        <v>0</v>
      </c>
      <c r="CC50" s="109">
        <f t="shared" si="89"/>
        <v>0</v>
      </c>
      <c r="CD50" s="109">
        <f t="shared" si="90"/>
        <v>0</v>
      </c>
      <c r="CE50" s="109">
        <f t="shared" si="91"/>
        <v>0</v>
      </c>
      <c r="CF50" s="109">
        <f t="shared" si="92"/>
        <v>0</v>
      </c>
      <c r="CG50" s="109">
        <f t="shared" si="93"/>
        <v>0</v>
      </c>
      <c r="CH50" s="109">
        <f t="shared" si="94"/>
        <v>0</v>
      </c>
      <c r="CI50" s="70">
        <f t="shared" si="114"/>
        <v>3008.189015425864</v>
      </c>
      <c r="CJ50" s="109"/>
      <c r="CK50" s="109"/>
      <c r="CL50" s="109">
        <f t="shared" si="95"/>
        <v>63.962213531752901</v>
      </c>
      <c r="CM50" s="109">
        <f t="shared" si="96"/>
        <v>12528.982800308386</v>
      </c>
      <c r="CN50" s="109">
        <f t="shared" si="97"/>
        <v>59.73197047911863</v>
      </c>
      <c r="CO50" s="109">
        <f t="shared" si="98"/>
        <v>439.52800461431042</v>
      </c>
      <c r="CP50" s="109">
        <f t="shared" si="99"/>
        <v>0</v>
      </c>
      <c r="CQ50" s="109">
        <f t="shared" si="100"/>
        <v>0</v>
      </c>
      <c r="CR50" s="109">
        <f t="shared" si="101"/>
        <v>1480.0039702671108</v>
      </c>
      <c r="CS50" s="70">
        <f t="shared" si="115"/>
        <v>14572.20895920068</v>
      </c>
      <c r="CT50" s="109"/>
      <c r="CU50" s="109"/>
      <c r="CV50" s="109">
        <f t="shared" si="102"/>
        <v>0</v>
      </c>
      <c r="CW50" s="109">
        <f t="shared" si="103"/>
        <v>0</v>
      </c>
      <c r="CX50" s="109">
        <f t="shared" si="104"/>
        <v>0</v>
      </c>
      <c r="CY50" s="109">
        <f t="shared" si="105"/>
        <v>351.21166356441739</v>
      </c>
      <c r="CZ50" s="109">
        <f t="shared" si="106"/>
        <v>0</v>
      </c>
      <c r="DA50" s="109">
        <f t="shared" si="107"/>
        <v>323.16710870390335</v>
      </c>
      <c r="DB50" s="109">
        <f t="shared" si="108"/>
        <v>0</v>
      </c>
      <c r="DC50" s="109"/>
      <c r="DD50" s="109">
        <f t="shared" si="110"/>
        <v>19059.475757697797</v>
      </c>
      <c r="DE50" s="137">
        <f t="shared" si="116"/>
        <v>19733.854529966116</v>
      </c>
      <c r="DL50" s="109"/>
      <c r="DM50" s="109"/>
      <c r="DN50" s="109">
        <f t="shared" si="21"/>
        <v>5011039.6935177632</v>
      </c>
    </row>
    <row r="51" spans="1:118" x14ac:dyDescent="0.3">
      <c r="A51" s="119" t="s">
        <v>297</v>
      </c>
      <c r="B51" s="109">
        <f t="shared" si="22"/>
        <v>5163.2616973262448</v>
      </c>
      <c r="C51" s="109">
        <f t="shared" si="23"/>
        <v>0</v>
      </c>
      <c r="D51" s="109">
        <f t="shared" si="24"/>
        <v>3702.2314915470251</v>
      </c>
      <c r="E51" s="109">
        <f t="shared" si="25"/>
        <v>2388.5085378189037</v>
      </c>
      <c r="F51" s="109"/>
      <c r="G51" s="109">
        <f t="shared" si="26"/>
        <v>0</v>
      </c>
      <c r="H51" s="109"/>
      <c r="I51" s="109"/>
      <c r="J51" s="109">
        <f t="shared" si="27"/>
        <v>115.48154497781364</v>
      </c>
      <c r="K51" s="70">
        <f t="shared" si="111"/>
        <v>11369.483271669988</v>
      </c>
      <c r="L51" s="109"/>
      <c r="M51" s="109"/>
      <c r="N51" s="109">
        <f t="shared" si="28"/>
        <v>1770.8508750501246</v>
      </c>
      <c r="O51" s="109">
        <f t="shared" si="29"/>
        <v>37519.415798493996</v>
      </c>
      <c r="P51" s="109">
        <f t="shared" si="30"/>
        <v>0</v>
      </c>
      <c r="Q51" s="109">
        <f t="shared" si="31"/>
        <v>0</v>
      </c>
      <c r="R51" s="109">
        <f t="shared" si="32"/>
        <v>0</v>
      </c>
      <c r="S51" s="109">
        <f t="shared" si="33"/>
        <v>7912.8187048895261</v>
      </c>
      <c r="T51" s="109">
        <f t="shared" si="34"/>
        <v>8084.7454444974846</v>
      </c>
      <c r="U51" s="109">
        <f t="shared" si="35"/>
        <v>555.81281151929113</v>
      </c>
      <c r="V51" s="109">
        <f t="shared" si="36"/>
        <v>5402.1177005864438</v>
      </c>
      <c r="W51" s="109">
        <f t="shared" si="37"/>
        <v>0</v>
      </c>
      <c r="X51" s="109">
        <f t="shared" si="38"/>
        <v>0</v>
      </c>
      <c r="Y51" s="109">
        <f t="shared" si="39"/>
        <v>41632.679625659519</v>
      </c>
      <c r="Z51" s="109">
        <f t="shared" si="40"/>
        <v>301492.67339540046</v>
      </c>
      <c r="AA51" s="109">
        <f t="shared" si="41"/>
        <v>3920.0232234141176</v>
      </c>
      <c r="AB51" s="109">
        <f t="shared" si="42"/>
        <v>7231.1342716956315</v>
      </c>
      <c r="AC51" s="109">
        <f t="shared" si="43"/>
        <v>0</v>
      </c>
      <c r="AD51" s="109">
        <f t="shared" si="44"/>
        <v>7092.2623346095979</v>
      </c>
      <c r="AE51" s="109">
        <f t="shared" si="45"/>
        <v>14957.507251090443</v>
      </c>
      <c r="AF51" s="109">
        <f t="shared" si="46"/>
        <v>4924.4083457552806</v>
      </c>
      <c r="AG51" s="109">
        <f t="shared" si="47"/>
        <v>0</v>
      </c>
      <c r="AH51" s="109">
        <f t="shared" si="48"/>
        <v>1964.2451447181011</v>
      </c>
      <c r="AI51" s="109">
        <f t="shared" si="49"/>
        <v>208.50223238258897</v>
      </c>
      <c r="AJ51" s="109">
        <f t="shared" si="50"/>
        <v>59.007361766024637</v>
      </c>
      <c r="AK51" s="109">
        <f t="shared" si="51"/>
        <v>14485.41260802197</v>
      </c>
      <c r="AL51" s="109">
        <f t="shared" si="52"/>
        <v>1914.058969812239</v>
      </c>
      <c r="AM51" s="109">
        <f t="shared" si="53"/>
        <v>772.83676227661817</v>
      </c>
      <c r="AN51" s="109">
        <f t="shared" si="54"/>
        <v>138930.48889455962</v>
      </c>
      <c r="AO51" s="70">
        <f t="shared" si="112"/>
        <v>600831.00175619905</v>
      </c>
      <c r="AP51" s="109"/>
      <c r="AQ51" s="109"/>
      <c r="AR51" s="109">
        <f t="shared" si="55"/>
        <v>6353211.9198880922</v>
      </c>
      <c r="AS51" s="109">
        <f t="shared" si="56"/>
        <v>69508.860565756797</v>
      </c>
      <c r="AT51" s="109">
        <f t="shared" si="57"/>
        <v>6199.6053271043074</v>
      </c>
      <c r="AU51" s="109">
        <f t="shared" si="58"/>
        <v>142841.57559472122</v>
      </c>
      <c r="AV51" s="109">
        <f t="shared" si="59"/>
        <v>39424.63705790852</v>
      </c>
      <c r="AW51" s="109">
        <f t="shared" si="60"/>
        <v>24117.314293171959</v>
      </c>
      <c r="AX51" s="109">
        <f t="shared" si="61"/>
        <v>51995.371178128371</v>
      </c>
      <c r="AY51" s="109">
        <f t="shared" si="62"/>
        <v>11360.018397074751</v>
      </c>
      <c r="AZ51" s="109">
        <f t="shared" si="63"/>
        <v>14508.9912016991</v>
      </c>
      <c r="BA51" s="109">
        <f t="shared" si="64"/>
        <v>2693.786627018495</v>
      </c>
      <c r="BB51" s="109">
        <f t="shared" si="65"/>
        <v>232894.67954192747</v>
      </c>
      <c r="BC51" s="109">
        <f t="shared" si="66"/>
        <v>170139.73517609618</v>
      </c>
      <c r="BD51" s="109">
        <f t="shared" si="67"/>
        <v>0</v>
      </c>
      <c r="BE51" s="109">
        <f t="shared" si="68"/>
        <v>141917.63792186315</v>
      </c>
      <c r="BF51" s="109">
        <f t="shared" si="69"/>
        <v>0</v>
      </c>
      <c r="BG51" s="109">
        <f t="shared" si="70"/>
        <v>625929.09188796964</v>
      </c>
      <c r="BH51" s="109">
        <f t="shared" si="71"/>
        <v>28989.235909213443</v>
      </c>
      <c r="BI51" s="109">
        <f t="shared" si="72"/>
        <v>19327.226029291596</v>
      </c>
      <c r="BJ51" s="109">
        <f t="shared" si="73"/>
        <v>16715.915816704619</v>
      </c>
      <c r="BK51" s="109">
        <f t="shared" si="74"/>
        <v>1665.2386464609581</v>
      </c>
      <c r="BL51" s="109">
        <f t="shared" si="75"/>
        <v>15887.774205334308</v>
      </c>
      <c r="BM51" s="109">
        <f t="shared" si="76"/>
        <v>21796.383891955655</v>
      </c>
      <c r="BN51" s="109">
        <f t="shared" si="77"/>
        <v>18140.489409789225</v>
      </c>
      <c r="BO51" s="109">
        <f t="shared" si="78"/>
        <v>0</v>
      </c>
      <c r="BP51" s="109">
        <f t="shared" si="79"/>
        <v>0</v>
      </c>
      <c r="BQ51" s="109">
        <f t="shared" si="80"/>
        <v>3707.9911444743284</v>
      </c>
      <c r="BR51" s="109">
        <f t="shared" si="81"/>
        <v>12.231991014348868</v>
      </c>
      <c r="BS51" s="109">
        <f t="shared" si="82"/>
        <v>1982.2174541533059</v>
      </c>
      <c r="BT51" s="109">
        <f t="shared" si="83"/>
        <v>0</v>
      </c>
      <c r="BU51" s="109">
        <f t="shared" si="84"/>
        <v>4285.0675375547034</v>
      </c>
      <c r="BV51" s="109">
        <f t="shared" si="85"/>
        <v>8484.5702638114417</v>
      </c>
      <c r="BW51" s="70">
        <f t="shared" si="113"/>
        <v>8027737.5669582915</v>
      </c>
      <c r="BX51" s="109"/>
      <c r="BY51" s="109"/>
      <c r="BZ51" s="109">
        <f t="shared" si="86"/>
        <v>28539.278501661895</v>
      </c>
      <c r="CA51" s="109">
        <f t="shared" si="87"/>
        <v>5884.3596566864053</v>
      </c>
      <c r="CB51" s="109">
        <f t="shared" si="88"/>
        <v>100609.44219937663</v>
      </c>
      <c r="CC51" s="109">
        <f t="shared" si="89"/>
        <v>31090.141052749161</v>
      </c>
      <c r="CD51" s="109">
        <f t="shared" si="90"/>
        <v>20.586727141298883</v>
      </c>
      <c r="CE51" s="109">
        <f t="shared" si="91"/>
        <v>216.87518002849163</v>
      </c>
      <c r="CF51" s="109">
        <f t="shared" si="92"/>
        <v>0</v>
      </c>
      <c r="CG51" s="109">
        <f t="shared" si="93"/>
        <v>11212.259377298358</v>
      </c>
      <c r="CH51" s="109">
        <f t="shared" si="94"/>
        <v>2277.7746353257503</v>
      </c>
      <c r="CI51" s="70">
        <f t="shared" si="114"/>
        <v>179850.71733026794</v>
      </c>
      <c r="CJ51" s="109"/>
      <c r="CK51" s="109"/>
      <c r="CL51" s="109">
        <f t="shared" si="95"/>
        <v>6396.2213531752905</v>
      </c>
      <c r="CM51" s="109">
        <f t="shared" si="96"/>
        <v>444694.77645050688</v>
      </c>
      <c r="CN51" s="109">
        <f t="shared" si="97"/>
        <v>271508.95672326651</v>
      </c>
      <c r="CO51" s="109">
        <f t="shared" si="98"/>
        <v>7363.7099890713707</v>
      </c>
      <c r="CP51" s="109">
        <f t="shared" si="99"/>
        <v>4083.3619443836219</v>
      </c>
      <c r="CQ51" s="109">
        <f t="shared" si="100"/>
        <v>7099.4773136252361</v>
      </c>
      <c r="CR51" s="109">
        <f t="shared" si="101"/>
        <v>850.03418841123141</v>
      </c>
      <c r="CS51" s="70">
        <f t="shared" si="115"/>
        <v>741996.53796244017</v>
      </c>
      <c r="CT51" s="109"/>
      <c r="CU51" s="109"/>
      <c r="CV51" s="109">
        <f t="shared" si="102"/>
        <v>468206.15644416597</v>
      </c>
      <c r="CW51" s="109">
        <f t="shared" si="103"/>
        <v>73201.001789108384</v>
      </c>
      <c r="CX51" s="109">
        <f t="shared" si="104"/>
        <v>0</v>
      </c>
      <c r="CY51" s="109">
        <f t="shared" si="105"/>
        <v>346161.88914123492</v>
      </c>
      <c r="CZ51" s="109">
        <f t="shared" si="106"/>
        <v>5478.8469611752962</v>
      </c>
      <c r="DA51" s="109">
        <f t="shared" si="107"/>
        <v>15641.720391849129</v>
      </c>
      <c r="DB51" s="109">
        <f t="shared" si="108"/>
        <v>0</v>
      </c>
      <c r="DC51" s="109"/>
      <c r="DD51" s="109">
        <f t="shared" si="110"/>
        <v>6352.7718113597612</v>
      </c>
      <c r="DE51" s="137">
        <f t="shared" si="116"/>
        <v>915042.38653889357</v>
      </c>
      <c r="DL51" s="109"/>
      <c r="DM51" s="109"/>
      <c r="DN51" s="109">
        <f t="shared" si="21"/>
        <v>19729254.417579785</v>
      </c>
    </row>
    <row r="52" spans="1:118" x14ac:dyDescent="0.3">
      <c r="A52" s="119" t="s">
        <v>298</v>
      </c>
      <c r="B52" s="109">
        <f t="shared" si="22"/>
        <v>0</v>
      </c>
      <c r="C52" s="109">
        <f t="shared" si="23"/>
        <v>0</v>
      </c>
      <c r="D52" s="109">
        <f t="shared" si="24"/>
        <v>230112.09010472256</v>
      </c>
      <c r="E52" s="109">
        <f t="shared" si="25"/>
        <v>0</v>
      </c>
      <c r="F52" s="109"/>
      <c r="G52" s="109">
        <f t="shared" si="26"/>
        <v>0</v>
      </c>
      <c r="H52" s="109"/>
      <c r="I52" s="109"/>
      <c r="J52" s="109">
        <f t="shared" si="27"/>
        <v>0</v>
      </c>
      <c r="K52" s="70">
        <f t="shared" si="111"/>
        <v>230112.09010472256</v>
      </c>
      <c r="L52" s="109"/>
      <c r="M52" s="109"/>
      <c r="N52" s="109">
        <f t="shared" si="28"/>
        <v>0</v>
      </c>
      <c r="O52" s="109">
        <f t="shared" si="29"/>
        <v>0</v>
      </c>
      <c r="P52" s="109">
        <f t="shared" si="30"/>
        <v>0</v>
      </c>
      <c r="Q52" s="109">
        <f t="shared" si="31"/>
        <v>0</v>
      </c>
      <c r="R52" s="109">
        <f t="shared" si="32"/>
        <v>0</v>
      </c>
      <c r="S52" s="109">
        <f t="shared" si="33"/>
        <v>0</v>
      </c>
      <c r="T52" s="109">
        <f t="shared" si="34"/>
        <v>0</v>
      </c>
      <c r="U52" s="109">
        <f t="shared" si="35"/>
        <v>0</v>
      </c>
      <c r="V52" s="109">
        <f t="shared" si="36"/>
        <v>0</v>
      </c>
      <c r="W52" s="109">
        <f t="shared" si="37"/>
        <v>1634.6193753336611</v>
      </c>
      <c r="X52" s="109">
        <f t="shared" si="38"/>
        <v>0</v>
      </c>
      <c r="Y52" s="109">
        <f t="shared" si="39"/>
        <v>0</v>
      </c>
      <c r="Z52" s="109">
        <f t="shared" si="40"/>
        <v>63662.875015953723</v>
      </c>
      <c r="AA52" s="109">
        <f t="shared" si="41"/>
        <v>0</v>
      </c>
      <c r="AB52" s="109">
        <f t="shared" si="42"/>
        <v>0</v>
      </c>
      <c r="AC52" s="109">
        <f t="shared" si="43"/>
        <v>0</v>
      </c>
      <c r="AD52" s="109">
        <f t="shared" si="44"/>
        <v>0</v>
      </c>
      <c r="AE52" s="109">
        <f t="shared" si="45"/>
        <v>0</v>
      </c>
      <c r="AF52" s="109">
        <f t="shared" si="46"/>
        <v>0</v>
      </c>
      <c r="AG52" s="109">
        <f t="shared" si="47"/>
        <v>138364.63407936067</v>
      </c>
      <c r="AH52" s="109">
        <f t="shared" si="48"/>
        <v>0</v>
      </c>
      <c r="AI52" s="109">
        <f t="shared" si="49"/>
        <v>0</v>
      </c>
      <c r="AJ52" s="109">
        <f t="shared" si="50"/>
        <v>0</v>
      </c>
      <c r="AK52" s="109">
        <f t="shared" si="51"/>
        <v>0</v>
      </c>
      <c r="AL52" s="109">
        <f t="shared" si="52"/>
        <v>0</v>
      </c>
      <c r="AM52" s="109">
        <f t="shared" si="53"/>
        <v>0</v>
      </c>
      <c r="AN52" s="109">
        <f t="shared" si="54"/>
        <v>0</v>
      </c>
      <c r="AO52" s="70">
        <f t="shared" si="112"/>
        <v>203662.12847064805</v>
      </c>
      <c r="AP52" s="109"/>
      <c r="AQ52" s="109"/>
      <c r="AR52" s="109">
        <f t="shared" si="55"/>
        <v>12028805.383314677</v>
      </c>
      <c r="AS52" s="109">
        <f t="shared" si="56"/>
        <v>0</v>
      </c>
      <c r="AT52" s="109">
        <f t="shared" si="57"/>
        <v>0</v>
      </c>
      <c r="AU52" s="109">
        <f t="shared" si="58"/>
        <v>0</v>
      </c>
      <c r="AV52" s="109">
        <f t="shared" si="59"/>
        <v>5419.3678371562446</v>
      </c>
      <c r="AW52" s="109">
        <f t="shared" si="60"/>
        <v>48504.627784776327</v>
      </c>
      <c r="AX52" s="109">
        <f t="shared" si="61"/>
        <v>0</v>
      </c>
      <c r="AY52" s="109">
        <f t="shared" si="62"/>
        <v>262850.15124054806</v>
      </c>
      <c r="AZ52" s="109">
        <f t="shared" si="63"/>
        <v>72816.380822818479</v>
      </c>
      <c r="BA52" s="109">
        <f t="shared" si="64"/>
        <v>11262.845132704126</v>
      </c>
      <c r="BB52" s="109">
        <f t="shared" si="65"/>
        <v>172961.87859495767</v>
      </c>
      <c r="BC52" s="109">
        <f t="shared" si="66"/>
        <v>960.17249085131505</v>
      </c>
      <c r="BD52" s="109">
        <f t="shared" si="67"/>
        <v>1266.0902927291611</v>
      </c>
      <c r="BE52" s="109">
        <f t="shared" si="68"/>
        <v>0</v>
      </c>
      <c r="BF52" s="109">
        <f t="shared" si="69"/>
        <v>0</v>
      </c>
      <c r="BG52" s="109">
        <f t="shared" si="70"/>
        <v>96560.30768305315</v>
      </c>
      <c r="BH52" s="109">
        <f t="shared" si="71"/>
        <v>0</v>
      </c>
      <c r="BI52" s="109">
        <f t="shared" si="72"/>
        <v>0</v>
      </c>
      <c r="BJ52" s="109">
        <f t="shared" si="73"/>
        <v>23216.710330238886</v>
      </c>
      <c r="BK52" s="109">
        <f t="shared" si="74"/>
        <v>0</v>
      </c>
      <c r="BL52" s="109">
        <f t="shared" si="75"/>
        <v>0</v>
      </c>
      <c r="BM52" s="109">
        <f t="shared" si="76"/>
        <v>0</v>
      </c>
      <c r="BN52" s="109">
        <f t="shared" si="77"/>
        <v>0</v>
      </c>
      <c r="BO52" s="109">
        <f t="shared" si="78"/>
        <v>0</v>
      </c>
      <c r="BP52" s="109">
        <f t="shared" si="79"/>
        <v>0</v>
      </c>
      <c r="BQ52" s="109">
        <f t="shared" si="80"/>
        <v>0</v>
      </c>
      <c r="BR52" s="109">
        <f t="shared" si="81"/>
        <v>0</v>
      </c>
      <c r="BS52" s="109">
        <f t="shared" si="82"/>
        <v>29738.948035633366</v>
      </c>
      <c r="BT52" s="109">
        <f t="shared" si="83"/>
        <v>145367.24475494699</v>
      </c>
      <c r="BU52" s="109">
        <f t="shared" si="84"/>
        <v>0</v>
      </c>
      <c r="BV52" s="109">
        <f t="shared" si="85"/>
        <v>0</v>
      </c>
      <c r="BW52" s="70">
        <f t="shared" si="113"/>
        <v>12899730.108315092</v>
      </c>
      <c r="BX52" s="109"/>
      <c r="BY52" s="109"/>
      <c r="BZ52" s="109">
        <f t="shared" si="86"/>
        <v>1375523.3151621392</v>
      </c>
      <c r="CA52" s="109">
        <f t="shared" si="87"/>
        <v>0</v>
      </c>
      <c r="CB52" s="109">
        <f t="shared" si="88"/>
        <v>10380.400191522373</v>
      </c>
      <c r="CC52" s="109">
        <f t="shared" si="89"/>
        <v>33833.388792697624</v>
      </c>
      <c r="CD52" s="109">
        <f t="shared" si="90"/>
        <v>0</v>
      </c>
      <c r="CE52" s="109">
        <f t="shared" si="91"/>
        <v>0</v>
      </c>
      <c r="CF52" s="109">
        <f t="shared" si="92"/>
        <v>48573.481047865462</v>
      </c>
      <c r="CG52" s="109">
        <f t="shared" si="93"/>
        <v>1111.5905859279235</v>
      </c>
      <c r="CH52" s="109">
        <f t="shared" si="94"/>
        <v>0</v>
      </c>
      <c r="CI52" s="70">
        <f t="shared" si="114"/>
        <v>1469422.1757801527</v>
      </c>
      <c r="CJ52" s="109"/>
      <c r="CK52" s="109"/>
      <c r="CL52" s="109">
        <f t="shared" si="95"/>
        <v>0</v>
      </c>
      <c r="CM52" s="109">
        <f t="shared" si="96"/>
        <v>741098.95340169012</v>
      </c>
      <c r="CN52" s="109">
        <f t="shared" si="97"/>
        <v>0</v>
      </c>
      <c r="CO52" s="109">
        <f t="shared" si="98"/>
        <v>0</v>
      </c>
      <c r="CP52" s="109">
        <f t="shared" si="99"/>
        <v>0</v>
      </c>
      <c r="CQ52" s="109">
        <f t="shared" si="100"/>
        <v>99.768405962142637</v>
      </c>
      <c r="CR52" s="109">
        <f t="shared" si="101"/>
        <v>0</v>
      </c>
      <c r="CS52" s="70">
        <f t="shared" si="115"/>
        <v>741198.72180765227</v>
      </c>
      <c r="CT52" s="109"/>
      <c r="CU52" s="109"/>
      <c r="CV52" s="109">
        <f t="shared" si="102"/>
        <v>0</v>
      </c>
      <c r="CW52" s="109">
        <f t="shared" si="103"/>
        <v>7805.3034133615565</v>
      </c>
      <c r="CX52" s="109">
        <f t="shared" si="104"/>
        <v>0</v>
      </c>
      <c r="CY52" s="109">
        <f t="shared" si="105"/>
        <v>21695.436461025482</v>
      </c>
      <c r="CZ52" s="109">
        <f t="shared" si="106"/>
        <v>0</v>
      </c>
      <c r="DA52" s="109">
        <f t="shared" si="107"/>
        <v>0</v>
      </c>
      <c r="DB52" s="109">
        <f t="shared" si="108"/>
        <v>0</v>
      </c>
      <c r="DC52" s="109"/>
      <c r="DD52" s="109">
        <f t="shared" si="110"/>
        <v>0</v>
      </c>
      <c r="DE52" s="137">
        <f t="shared" si="116"/>
        <v>29500.739874387036</v>
      </c>
      <c r="DL52" s="109"/>
      <c r="DM52" s="109"/>
      <c r="DN52" s="109">
        <f t="shared" si="21"/>
        <v>30279703.491554562</v>
      </c>
    </row>
    <row r="53" spans="1:118" x14ac:dyDescent="0.3">
      <c r="A53" s="119" t="s">
        <v>65</v>
      </c>
      <c r="B53" s="109">
        <f t="shared" si="22"/>
        <v>0</v>
      </c>
      <c r="C53" s="109">
        <f t="shared" si="23"/>
        <v>0</v>
      </c>
      <c r="D53" s="109">
        <f t="shared" si="24"/>
        <v>21316.862397235545</v>
      </c>
      <c r="E53" s="109">
        <f t="shared" si="25"/>
        <v>0</v>
      </c>
      <c r="F53" s="109"/>
      <c r="G53" s="109">
        <f t="shared" si="26"/>
        <v>0</v>
      </c>
      <c r="H53" s="109"/>
      <c r="I53" s="109"/>
      <c r="J53" s="109">
        <f t="shared" si="27"/>
        <v>0</v>
      </c>
      <c r="K53" s="70">
        <f t="shared" si="111"/>
        <v>21316.862397235545</v>
      </c>
      <c r="L53" s="109"/>
      <c r="M53" s="109"/>
      <c r="N53" s="109">
        <f t="shared" si="28"/>
        <v>0</v>
      </c>
      <c r="O53" s="109">
        <f t="shared" si="29"/>
        <v>0</v>
      </c>
      <c r="P53" s="109">
        <f t="shared" si="30"/>
        <v>0</v>
      </c>
      <c r="Q53" s="109">
        <f t="shared" si="31"/>
        <v>0</v>
      </c>
      <c r="R53" s="109">
        <f t="shared" si="32"/>
        <v>0</v>
      </c>
      <c r="S53" s="109">
        <f t="shared" si="33"/>
        <v>0</v>
      </c>
      <c r="T53" s="109">
        <f t="shared" si="34"/>
        <v>0</v>
      </c>
      <c r="U53" s="109">
        <f t="shared" si="35"/>
        <v>0</v>
      </c>
      <c r="V53" s="109">
        <f t="shared" si="36"/>
        <v>0</v>
      </c>
      <c r="W53" s="109">
        <f t="shared" si="37"/>
        <v>0</v>
      </c>
      <c r="X53" s="109">
        <f t="shared" si="38"/>
        <v>0</v>
      </c>
      <c r="Y53" s="109">
        <f t="shared" si="39"/>
        <v>0</v>
      </c>
      <c r="Z53" s="109">
        <f t="shared" si="40"/>
        <v>0</v>
      </c>
      <c r="AA53" s="109">
        <f t="shared" si="41"/>
        <v>0</v>
      </c>
      <c r="AB53" s="109">
        <f t="shared" si="42"/>
        <v>0</v>
      </c>
      <c r="AC53" s="109">
        <f t="shared" si="43"/>
        <v>0</v>
      </c>
      <c r="AD53" s="109">
        <f t="shared" si="44"/>
        <v>0</v>
      </c>
      <c r="AE53" s="109">
        <f t="shared" si="45"/>
        <v>0</v>
      </c>
      <c r="AF53" s="109">
        <f t="shared" si="46"/>
        <v>0</v>
      </c>
      <c r="AG53" s="109">
        <f t="shared" si="47"/>
        <v>0</v>
      </c>
      <c r="AH53" s="109">
        <f t="shared" si="48"/>
        <v>0</v>
      </c>
      <c r="AI53" s="109">
        <f t="shared" si="49"/>
        <v>0</v>
      </c>
      <c r="AJ53" s="109">
        <f t="shared" si="50"/>
        <v>0</v>
      </c>
      <c r="AK53" s="109">
        <f t="shared" si="51"/>
        <v>0</v>
      </c>
      <c r="AL53" s="109">
        <f t="shared" si="52"/>
        <v>0</v>
      </c>
      <c r="AM53" s="109">
        <f t="shared" si="53"/>
        <v>0</v>
      </c>
      <c r="AN53" s="109">
        <f t="shared" si="54"/>
        <v>18166.337534466304</v>
      </c>
      <c r="AO53" s="70">
        <f t="shared" si="112"/>
        <v>18166.337534466304</v>
      </c>
      <c r="AP53" s="109"/>
      <c r="AQ53" s="109"/>
      <c r="AR53" s="109">
        <f t="shared" si="55"/>
        <v>2047614.3130335116</v>
      </c>
      <c r="AS53" s="109">
        <f t="shared" si="56"/>
        <v>0</v>
      </c>
      <c r="AT53" s="109">
        <f t="shared" si="57"/>
        <v>0</v>
      </c>
      <c r="AU53" s="109">
        <f t="shared" si="58"/>
        <v>0</v>
      </c>
      <c r="AV53" s="109">
        <f t="shared" si="59"/>
        <v>0</v>
      </c>
      <c r="AW53" s="109">
        <f t="shared" si="60"/>
        <v>0</v>
      </c>
      <c r="AX53" s="109">
        <f t="shared" si="61"/>
        <v>0</v>
      </c>
      <c r="AY53" s="109">
        <f t="shared" si="62"/>
        <v>0</v>
      </c>
      <c r="AZ53" s="109">
        <f t="shared" si="63"/>
        <v>0</v>
      </c>
      <c r="BA53" s="109">
        <f t="shared" si="64"/>
        <v>0</v>
      </c>
      <c r="BB53" s="109">
        <f t="shared" si="65"/>
        <v>779.5862192144242</v>
      </c>
      <c r="BC53" s="109">
        <f t="shared" si="66"/>
        <v>0</v>
      </c>
      <c r="BD53" s="109">
        <f t="shared" si="67"/>
        <v>0</v>
      </c>
      <c r="BE53" s="109">
        <f t="shared" si="68"/>
        <v>94751.726384486479</v>
      </c>
      <c r="BF53" s="109">
        <f t="shared" si="69"/>
        <v>0</v>
      </c>
      <c r="BG53" s="109">
        <f t="shared" si="70"/>
        <v>0</v>
      </c>
      <c r="BH53" s="109">
        <f t="shared" si="71"/>
        <v>0</v>
      </c>
      <c r="BI53" s="109">
        <f t="shared" si="72"/>
        <v>0</v>
      </c>
      <c r="BJ53" s="109">
        <f t="shared" si="73"/>
        <v>23216.710330238886</v>
      </c>
      <c r="BK53" s="109">
        <f t="shared" si="74"/>
        <v>0</v>
      </c>
      <c r="BL53" s="109">
        <f t="shared" si="75"/>
        <v>0</v>
      </c>
      <c r="BM53" s="109">
        <f t="shared" si="76"/>
        <v>0</v>
      </c>
      <c r="BN53" s="109">
        <f t="shared" si="77"/>
        <v>0</v>
      </c>
      <c r="BO53" s="109">
        <f t="shared" si="78"/>
        <v>0</v>
      </c>
      <c r="BP53" s="109">
        <f t="shared" si="79"/>
        <v>0</v>
      </c>
      <c r="BQ53" s="109">
        <f t="shared" si="80"/>
        <v>0</v>
      </c>
      <c r="BR53" s="109">
        <f t="shared" si="81"/>
        <v>0</v>
      </c>
      <c r="BS53" s="109">
        <f t="shared" si="82"/>
        <v>0</v>
      </c>
      <c r="BT53" s="109">
        <f t="shared" si="83"/>
        <v>0</v>
      </c>
      <c r="BU53" s="109">
        <f t="shared" si="84"/>
        <v>0</v>
      </c>
      <c r="BV53" s="109">
        <f t="shared" si="85"/>
        <v>0</v>
      </c>
      <c r="BW53" s="70">
        <f t="shared" si="113"/>
        <v>2166362.3359674513</v>
      </c>
      <c r="BX53" s="109"/>
      <c r="BY53" s="109"/>
      <c r="BZ53" s="109">
        <f t="shared" si="86"/>
        <v>0</v>
      </c>
      <c r="CA53" s="109">
        <f t="shared" si="87"/>
        <v>0</v>
      </c>
      <c r="CB53" s="109">
        <f t="shared" si="88"/>
        <v>0</v>
      </c>
      <c r="CC53" s="109">
        <f t="shared" si="89"/>
        <v>18001.504941660216</v>
      </c>
      <c r="CD53" s="109">
        <f t="shared" si="90"/>
        <v>0</v>
      </c>
      <c r="CE53" s="109">
        <f t="shared" si="91"/>
        <v>0</v>
      </c>
      <c r="CF53" s="109">
        <f t="shared" si="92"/>
        <v>0</v>
      </c>
      <c r="CG53" s="109">
        <f t="shared" si="93"/>
        <v>0</v>
      </c>
      <c r="CH53" s="109">
        <f t="shared" si="94"/>
        <v>0</v>
      </c>
      <c r="CI53" s="70">
        <f t="shared" si="114"/>
        <v>18001.504941660216</v>
      </c>
      <c r="CJ53" s="109"/>
      <c r="CK53" s="109"/>
      <c r="CL53" s="109">
        <f t="shared" si="95"/>
        <v>724221.30017234816</v>
      </c>
      <c r="CM53" s="109">
        <f t="shared" si="96"/>
        <v>337987.8653678277</v>
      </c>
      <c r="CN53" s="109">
        <f t="shared" si="97"/>
        <v>0</v>
      </c>
      <c r="CO53" s="109">
        <f t="shared" si="98"/>
        <v>27.470500288394401</v>
      </c>
      <c r="CP53" s="109">
        <f t="shared" si="99"/>
        <v>0</v>
      </c>
      <c r="CQ53" s="109">
        <f t="shared" si="100"/>
        <v>0</v>
      </c>
      <c r="CR53" s="109">
        <f t="shared" si="101"/>
        <v>0</v>
      </c>
      <c r="CS53" s="70">
        <f t="shared" si="115"/>
        <v>1062236.6360404643</v>
      </c>
      <c r="CT53" s="109"/>
      <c r="CU53" s="109"/>
      <c r="CV53" s="109">
        <f t="shared" si="102"/>
        <v>0</v>
      </c>
      <c r="CW53" s="109">
        <f t="shared" si="103"/>
        <v>0</v>
      </c>
      <c r="CX53" s="109">
        <f t="shared" si="104"/>
        <v>0</v>
      </c>
      <c r="CY53" s="109">
        <f t="shared" si="105"/>
        <v>0</v>
      </c>
      <c r="CZ53" s="109">
        <f t="shared" si="106"/>
        <v>0</v>
      </c>
      <c r="DA53" s="109">
        <f t="shared" si="107"/>
        <v>0</v>
      </c>
      <c r="DB53" s="109">
        <f t="shared" si="108"/>
        <v>0</v>
      </c>
      <c r="DC53" s="109"/>
      <c r="DD53" s="109">
        <f t="shared" si="110"/>
        <v>0</v>
      </c>
      <c r="DE53" s="137">
        <f t="shared" si="116"/>
        <v>0</v>
      </c>
      <c r="DL53" s="109"/>
      <c r="DM53" s="109"/>
      <c r="DN53" s="109">
        <f t="shared" si="21"/>
        <v>6493200.9538991516</v>
      </c>
    </row>
    <row r="54" spans="1:118" x14ac:dyDescent="0.3">
      <c r="A54" s="114" t="s">
        <v>301</v>
      </c>
      <c r="B54" s="128">
        <f t="shared" ref="B54:J54" si="117">SUM(B45:B53)</f>
        <v>2818164</v>
      </c>
      <c r="C54" s="128">
        <f t="shared" si="117"/>
        <v>0</v>
      </c>
      <c r="D54" s="128">
        <f t="shared" si="117"/>
        <v>1995241</v>
      </c>
      <c r="E54" s="128">
        <f t="shared" si="117"/>
        <v>477219</v>
      </c>
      <c r="F54" s="128">
        <f t="shared" si="117"/>
        <v>0</v>
      </c>
      <c r="G54" s="128">
        <f t="shared" si="117"/>
        <v>0</v>
      </c>
      <c r="H54" s="128">
        <f t="shared" si="117"/>
        <v>0</v>
      </c>
      <c r="I54" s="128">
        <f t="shared" si="117"/>
        <v>0</v>
      </c>
      <c r="J54" s="128">
        <f t="shared" si="117"/>
        <v>229023</v>
      </c>
      <c r="K54" s="126">
        <f>SUM(B54:J54)</f>
        <v>5519647</v>
      </c>
      <c r="L54" s="129"/>
      <c r="M54" s="129"/>
      <c r="N54" s="128">
        <f t="shared" ref="N54:AN54" si="118">SUM(N45:N53)</f>
        <v>300510</v>
      </c>
      <c r="O54" s="128">
        <f t="shared" si="118"/>
        <v>4607024</v>
      </c>
      <c r="P54" s="128">
        <f t="shared" si="118"/>
        <v>1784778</v>
      </c>
      <c r="Q54" s="128">
        <f t="shared" si="118"/>
        <v>713983</v>
      </c>
      <c r="R54" s="128">
        <f t="shared" si="118"/>
        <v>325704</v>
      </c>
      <c r="S54" s="128">
        <f t="shared" si="118"/>
        <v>509339.99999999994</v>
      </c>
      <c r="T54" s="128">
        <f t="shared" si="118"/>
        <v>3581783.8251593933</v>
      </c>
      <c r="U54" s="128">
        <f t="shared" si="118"/>
        <v>2618120</v>
      </c>
      <c r="V54" s="128">
        <f t="shared" si="118"/>
        <v>4128699.0000000005</v>
      </c>
      <c r="W54" s="128">
        <f t="shared" si="118"/>
        <v>1275266</v>
      </c>
      <c r="X54" s="128">
        <f t="shared" si="118"/>
        <v>1650626.9999999998</v>
      </c>
      <c r="Y54" s="128">
        <f t="shared" si="118"/>
        <v>2723122.0000000005</v>
      </c>
      <c r="Z54" s="128">
        <f t="shared" si="118"/>
        <v>1630325</v>
      </c>
      <c r="AA54" s="128">
        <f t="shared" si="118"/>
        <v>260656.00000000006</v>
      </c>
      <c r="AB54" s="128">
        <f t="shared" si="118"/>
        <v>723087.00000000012</v>
      </c>
      <c r="AC54" s="128">
        <f t="shared" si="118"/>
        <v>3468770</v>
      </c>
      <c r="AD54" s="128">
        <f t="shared" si="118"/>
        <v>1129153.6802779872</v>
      </c>
      <c r="AE54" s="128">
        <f t="shared" si="118"/>
        <v>3372588</v>
      </c>
      <c r="AF54" s="128">
        <f t="shared" si="118"/>
        <v>4746216.3393416405</v>
      </c>
      <c r="AG54" s="128">
        <f t="shared" si="118"/>
        <v>1320935.0000000002</v>
      </c>
      <c r="AH54" s="128">
        <f t="shared" si="118"/>
        <v>1099640.327916336</v>
      </c>
      <c r="AI54" s="128">
        <f t="shared" si="118"/>
        <v>1358954.9999999998</v>
      </c>
      <c r="AJ54" s="128">
        <f t="shared" si="118"/>
        <v>59030.34427694141</v>
      </c>
      <c r="AK54" s="128">
        <f t="shared" si="118"/>
        <v>1448673.9999999998</v>
      </c>
      <c r="AL54" s="128">
        <f t="shared" si="118"/>
        <v>1914434</v>
      </c>
      <c r="AM54" s="128">
        <f t="shared" si="118"/>
        <v>557518</v>
      </c>
      <c r="AN54" s="128">
        <f t="shared" si="118"/>
        <v>604831</v>
      </c>
      <c r="AO54" s="87">
        <f>SUM(N54:AN54)</f>
        <v>47913770.516972303</v>
      </c>
      <c r="AP54" s="128"/>
      <c r="AQ54" s="128"/>
      <c r="AR54" s="128">
        <f t="shared" ref="AR54:BV54" si="119">SUM(AR45:AR53)</f>
        <v>95379599.999999985</v>
      </c>
      <c r="AS54" s="128">
        <f t="shared" si="119"/>
        <v>7988954.75</v>
      </c>
      <c r="AT54" s="128">
        <f t="shared" si="119"/>
        <v>3521139</v>
      </c>
      <c r="AU54" s="128">
        <f t="shared" si="119"/>
        <v>2167423</v>
      </c>
      <c r="AV54" s="128">
        <f t="shared" si="119"/>
        <v>3545107.9999999995</v>
      </c>
      <c r="AW54" s="128">
        <f t="shared" si="119"/>
        <v>1210384</v>
      </c>
      <c r="AX54" s="128">
        <f t="shared" si="119"/>
        <v>1731476</v>
      </c>
      <c r="AY54" s="128">
        <f t="shared" si="119"/>
        <v>2201797.9999999995</v>
      </c>
      <c r="AZ54" s="128">
        <f t="shared" si="119"/>
        <v>1285825</v>
      </c>
      <c r="BA54" s="128">
        <f t="shared" si="119"/>
        <v>595642</v>
      </c>
      <c r="BB54" s="128">
        <f t="shared" si="119"/>
        <v>5674189</v>
      </c>
      <c r="BC54" s="128">
        <f t="shared" si="119"/>
        <v>2508667.0904487995</v>
      </c>
      <c r="BD54" s="128">
        <f t="shared" si="119"/>
        <v>690520</v>
      </c>
      <c r="BE54" s="128">
        <f t="shared" si="119"/>
        <v>939527</v>
      </c>
      <c r="BF54" s="128">
        <f t="shared" si="119"/>
        <v>0</v>
      </c>
      <c r="BG54" s="128">
        <f t="shared" si="119"/>
        <v>5469410.0000000009</v>
      </c>
      <c r="BH54" s="128">
        <f t="shared" si="119"/>
        <v>784687.00000000012</v>
      </c>
      <c r="BI54" s="128">
        <f t="shared" si="119"/>
        <v>660034</v>
      </c>
      <c r="BJ54" s="128">
        <f t="shared" si="119"/>
        <v>237748.71033023892</v>
      </c>
      <c r="BK54" s="128">
        <f t="shared" si="119"/>
        <v>83267</v>
      </c>
      <c r="BL54" s="128">
        <f t="shared" si="119"/>
        <v>99834</v>
      </c>
      <c r="BM54" s="128">
        <f t="shared" si="119"/>
        <v>310285</v>
      </c>
      <c r="BN54" s="128">
        <f t="shared" si="119"/>
        <v>1065353</v>
      </c>
      <c r="BO54" s="128">
        <f t="shared" si="119"/>
        <v>400514</v>
      </c>
      <c r="BP54" s="128">
        <f t="shared" si="119"/>
        <v>0</v>
      </c>
      <c r="BQ54" s="128">
        <f t="shared" si="119"/>
        <v>185406.99999999997</v>
      </c>
      <c r="BR54" s="128">
        <f t="shared" si="119"/>
        <v>305.84401402423475</v>
      </c>
      <c r="BS54" s="128">
        <f t="shared" si="119"/>
        <v>991285</v>
      </c>
      <c r="BT54" s="128">
        <f t="shared" si="119"/>
        <v>949731.87971912837</v>
      </c>
      <c r="BU54" s="128">
        <f t="shared" si="119"/>
        <v>139481.85948964962</v>
      </c>
      <c r="BV54" s="128">
        <f t="shared" si="119"/>
        <v>40676</v>
      </c>
      <c r="BW54" s="126">
        <f>SUM(AR54:BV54)</f>
        <v>140858273.13400185</v>
      </c>
      <c r="BX54" s="129"/>
      <c r="BY54" s="129"/>
      <c r="BZ54" s="128">
        <f t="shared" ref="BZ54:CH54" si="120">SUM(BZ45:BZ53)</f>
        <v>3469279.6826872444</v>
      </c>
      <c r="CA54" s="128">
        <f t="shared" si="120"/>
        <v>8464454</v>
      </c>
      <c r="CB54" s="128">
        <f t="shared" si="120"/>
        <v>1667181</v>
      </c>
      <c r="CC54" s="128">
        <f t="shared" si="120"/>
        <v>795852.99999999977</v>
      </c>
      <c r="CD54" s="128">
        <f t="shared" si="120"/>
        <v>4913.0286384333376</v>
      </c>
      <c r="CE54" s="128">
        <f t="shared" si="120"/>
        <v>323984.87408736796</v>
      </c>
      <c r="CF54" s="128">
        <f t="shared" si="120"/>
        <v>220834.00000000003</v>
      </c>
      <c r="CG54" s="128">
        <f t="shared" si="120"/>
        <v>345095.99999999994</v>
      </c>
      <c r="CH54" s="128">
        <f t="shared" si="120"/>
        <v>494732.00000000006</v>
      </c>
      <c r="CI54" s="126">
        <f>SUM(BZ54:CH54)</f>
        <v>15786327.585413046</v>
      </c>
      <c r="CJ54" s="129"/>
      <c r="CK54" s="129"/>
      <c r="CL54" s="128">
        <f t="shared" ref="CL54:CR54" si="121">SUM(CL45:CL53)</f>
        <v>1237626</v>
      </c>
      <c r="CM54" s="128">
        <f t="shared" si="121"/>
        <v>7330450.0000000019</v>
      </c>
      <c r="CN54" s="128">
        <f t="shared" si="121"/>
        <v>1230624</v>
      </c>
      <c r="CO54" s="128">
        <f t="shared" si="121"/>
        <v>425837.99999999988</v>
      </c>
      <c r="CP54" s="128">
        <f t="shared" si="121"/>
        <v>302085</v>
      </c>
      <c r="CQ54" s="128">
        <f t="shared" si="121"/>
        <v>1510749.4554778703</v>
      </c>
      <c r="CR54" s="128">
        <f t="shared" si="121"/>
        <v>85639.999999999985</v>
      </c>
      <c r="CS54" s="87">
        <f>SUM(CL54:CR54)</f>
        <v>12123012.455477873</v>
      </c>
      <c r="CT54" s="129"/>
      <c r="CU54" s="129"/>
      <c r="CV54" s="128">
        <f t="shared" ref="CV54:DD54" si="122">SUM(CV45:CV53)</f>
        <v>9285682</v>
      </c>
      <c r="CW54" s="128">
        <f t="shared" si="122"/>
        <v>4220573</v>
      </c>
      <c r="CX54" s="128">
        <f t="shared" si="122"/>
        <v>844795.85494042514</v>
      </c>
      <c r="CY54" s="128">
        <f t="shared" si="122"/>
        <v>1101993</v>
      </c>
      <c r="CZ54" s="128">
        <f t="shared" si="122"/>
        <v>1198500.1000000001</v>
      </c>
      <c r="DA54" s="128">
        <f t="shared" si="122"/>
        <v>464161.99999999994</v>
      </c>
      <c r="DB54" s="128">
        <f t="shared" si="122"/>
        <v>284946</v>
      </c>
      <c r="DC54" s="128">
        <f t="shared" si="122"/>
        <v>0</v>
      </c>
      <c r="DD54" s="128">
        <f t="shared" si="122"/>
        <v>777903</v>
      </c>
      <c r="DE54" s="146">
        <f>SUM(CV54:DD54)</f>
        <v>18178554.954940423</v>
      </c>
      <c r="DL54" s="109"/>
      <c r="DM54" s="109"/>
      <c r="DN54" s="86">
        <f t="shared" si="21"/>
        <v>373892336.25966644</v>
      </c>
    </row>
    <row r="55" spans="1:118" x14ac:dyDescent="0.3">
      <c r="A55" s="114" t="s">
        <v>351</v>
      </c>
      <c r="B55" s="109">
        <f t="shared" ref="B55:J55" si="123">B11</f>
        <v>2818164</v>
      </c>
      <c r="C55" s="109">
        <f t="shared" si="123"/>
        <v>80159</v>
      </c>
      <c r="D55" s="109">
        <f t="shared" si="123"/>
        <v>1995241</v>
      </c>
      <c r="E55" s="109">
        <f t="shared" si="123"/>
        <v>477219</v>
      </c>
      <c r="F55" s="109">
        <f t="shared" si="123"/>
        <v>280192</v>
      </c>
      <c r="G55" s="109">
        <f t="shared" si="123"/>
        <v>74265</v>
      </c>
      <c r="H55" s="109">
        <f t="shared" si="123"/>
        <v>215970</v>
      </c>
      <c r="I55" s="109">
        <f t="shared" si="123"/>
        <v>13454.06</v>
      </c>
      <c r="J55" s="109">
        <f t="shared" si="123"/>
        <v>229023</v>
      </c>
      <c r="K55" s="70"/>
      <c r="L55" s="109"/>
      <c r="M55" s="109"/>
      <c r="N55" s="109">
        <f t="shared" ref="N55:AN55" si="124">N11</f>
        <v>300510</v>
      </c>
      <c r="O55" s="109">
        <f t="shared" si="124"/>
        <v>4607024</v>
      </c>
      <c r="P55" s="109">
        <f t="shared" si="124"/>
        <v>1784778</v>
      </c>
      <c r="Q55" s="109">
        <f t="shared" si="124"/>
        <v>713983</v>
      </c>
      <c r="R55" s="109">
        <f t="shared" si="124"/>
        <v>325704</v>
      </c>
      <c r="S55" s="109">
        <f t="shared" si="124"/>
        <v>509340</v>
      </c>
      <c r="T55" s="109">
        <f t="shared" si="124"/>
        <v>6492661</v>
      </c>
      <c r="U55" s="109">
        <f t="shared" si="124"/>
        <v>2618120</v>
      </c>
      <c r="V55" s="109">
        <f t="shared" si="124"/>
        <v>4128699</v>
      </c>
      <c r="W55" s="109">
        <f t="shared" si="124"/>
        <v>1275266</v>
      </c>
      <c r="X55" s="109">
        <f t="shared" si="124"/>
        <v>1650627</v>
      </c>
      <c r="Y55" s="109">
        <f t="shared" si="124"/>
        <v>2723122</v>
      </c>
      <c r="Z55" s="109">
        <f t="shared" si="124"/>
        <v>1630325</v>
      </c>
      <c r="AA55" s="109">
        <f t="shared" si="124"/>
        <v>260656</v>
      </c>
      <c r="AB55" s="109">
        <f t="shared" si="124"/>
        <v>723087</v>
      </c>
      <c r="AC55" s="109">
        <f t="shared" si="124"/>
        <v>3468770</v>
      </c>
      <c r="AD55" s="109">
        <f t="shared" si="124"/>
        <v>1507078</v>
      </c>
      <c r="AE55" s="109">
        <f t="shared" si="124"/>
        <v>3372588</v>
      </c>
      <c r="AF55" s="109">
        <f t="shared" si="124"/>
        <v>9577143</v>
      </c>
      <c r="AG55" s="109">
        <f t="shared" si="124"/>
        <v>1320935</v>
      </c>
      <c r="AH55" s="109">
        <f t="shared" si="124"/>
        <v>2330911</v>
      </c>
      <c r="AI55" s="109">
        <f t="shared" si="124"/>
        <v>1358955</v>
      </c>
      <c r="AJ55" s="109">
        <f t="shared" si="124"/>
        <v>650881</v>
      </c>
      <c r="AK55" s="109">
        <f t="shared" si="124"/>
        <v>1448674</v>
      </c>
      <c r="AL55" s="109">
        <f t="shared" si="124"/>
        <v>1914434</v>
      </c>
      <c r="AM55" s="109">
        <f t="shared" si="124"/>
        <v>557518</v>
      </c>
      <c r="AN55" s="109">
        <f t="shared" si="124"/>
        <v>604831</v>
      </c>
      <c r="AO55" s="70"/>
      <c r="AP55" s="109"/>
      <c r="AQ55" s="109"/>
      <c r="AR55" s="109">
        <f t="shared" ref="AR55:BV55" si="125">AR11</f>
        <v>95379600</v>
      </c>
      <c r="AS55" s="109">
        <f t="shared" si="125"/>
        <v>7988954.75</v>
      </c>
      <c r="AT55" s="109">
        <f t="shared" si="125"/>
        <v>3521139</v>
      </c>
      <c r="AU55" s="109">
        <f t="shared" si="125"/>
        <v>2167423</v>
      </c>
      <c r="AV55" s="109">
        <f t="shared" si="125"/>
        <v>3545108</v>
      </c>
      <c r="AW55" s="109">
        <f t="shared" si="125"/>
        <v>1210384</v>
      </c>
      <c r="AX55" s="109">
        <f t="shared" si="125"/>
        <v>1731476</v>
      </c>
      <c r="AY55" s="109">
        <f t="shared" si="125"/>
        <v>2201798</v>
      </c>
      <c r="AZ55" s="109">
        <f t="shared" si="125"/>
        <v>1285825</v>
      </c>
      <c r="BA55" s="109">
        <f t="shared" si="125"/>
        <v>595642</v>
      </c>
      <c r="BB55" s="109">
        <f t="shared" si="125"/>
        <v>5674189</v>
      </c>
      <c r="BC55" s="109">
        <f t="shared" si="125"/>
        <v>5313433</v>
      </c>
      <c r="BD55" s="109">
        <f t="shared" si="125"/>
        <v>690520</v>
      </c>
      <c r="BE55" s="109">
        <f t="shared" si="125"/>
        <v>939527</v>
      </c>
      <c r="BF55" s="109">
        <f t="shared" si="125"/>
        <v>29694.5</v>
      </c>
      <c r="BG55" s="109">
        <f t="shared" si="125"/>
        <v>5469410</v>
      </c>
      <c r="BH55" s="109">
        <f t="shared" si="125"/>
        <v>784687</v>
      </c>
      <c r="BI55" s="109">
        <f t="shared" si="125"/>
        <v>660034</v>
      </c>
      <c r="BJ55" s="109">
        <f t="shared" si="125"/>
        <v>214532</v>
      </c>
      <c r="BK55" s="109">
        <f t="shared" si="125"/>
        <v>83267</v>
      </c>
      <c r="BL55" s="109">
        <f t="shared" si="125"/>
        <v>99834</v>
      </c>
      <c r="BM55" s="109">
        <f t="shared" si="125"/>
        <v>310285</v>
      </c>
      <c r="BN55" s="109">
        <f t="shared" si="125"/>
        <v>1065353</v>
      </c>
      <c r="BO55" s="109">
        <f t="shared" si="125"/>
        <v>400514</v>
      </c>
      <c r="BP55" s="109">
        <f t="shared" si="125"/>
        <v>93296</v>
      </c>
      <c r="BQ55" s="109">
        <f t="shared" si="125"/>
        <v>185407</v>
      </c>
      <c r="BR55" s="109">
        <f t="shared" si="125"/>
        <v>311401.27</v>
      </c>
      <c r="BS55" s="109">
        <f t="shared" si="125"/>
        <v>991285</v>
      </c>
      <c r="BT55" s="109">
        <f t="shared" si="125"/>
        <v>969113</v>
      </c>
      <c r="BU55" s="109">
        <f t="shared" si="125"/>
        <v>142828</v>
      </c>
      <c r="BV55" s="109">
        <f t="shared" si="125"/>
        <v>40676</v>
      </c>
      <c r="BW55" s="70"/>
      <c r="BX55" s="109"/>
      <c r="BY55" s="109"/>
      <c r="BZ55" s="109">
        <f t="shared" ref="BZ55:CH55" si="126">BZ11</f>
        <v>4080087</v>
      </c>
      <c r="CA55" s="109">
        <f t="shared" si="126"/>
        <v>8464454</v>
      </c>
      <c r="CB55" s="109">
        <f t="shared" si="126"/>
        <v>1667181</v>
      </c>
      <c r="CC55" s="109">
        <f t="shared" si="126"/>
        <v>795853</v>
      </c>
      <c r="CD55" s="109">
        <f t="shared" si="126"/>
        <v>575807</v>
      </c>
      <c r="CE55" s="109">
        <f t="shared" si="126"/>
        <v>391802</v>
      </c>
      <c r="CF55" s="109">
        <f t="shared" si="126"/>
        <v>220834</v>
      </c>
      <c r="CG55" s="109">
        <f t="shared" si="126"/>
        <v>345096</v>
      </c>
      <c r="CH55" s="109">
        <f t="shared" si="126"/>
        <v>494732</v>
      </c>
      <c r="CI55" s="70"/>
      <c r="CJ55" s="109"/>
      <c r="CK55" s="109"/>
      <c r="CL55" s="109">
        <f t="shared" ref="CL55:CR55" si="127">CL11</f>
        <v>1237626</v>
      </c>
      <c r="CM55" s="109">
        <f t="shared" si="127"/>
        <v>7330450</v>
      </c>
      <c r="CN55" s="109">
        <f t="shared" si="127"/>
        <v>1230624</v>
      </c>
      <c r="CO55" s="109">
        <f t="shared" si="127"/>
        <v>425838</v>
      </c>
      <c r="CP55" s="109">
        <f t="shared" si="127"/>
        <v>302085</v>
      </c>
      <c r="CQ55" s="109">
        <f t="shared" si="127"/>
        <v>1836073</v>
      </c>
      <c r="CR55" s="109">
        <f t="shared" si="127"/>
        <v>85640</v>
      </c>
      <c r="CS55" s="70"/>
      <c r="CT55" s="109"/>
      <c r="CU55" s="109"/>
      <c r="CV55" s="109">
        <f t="shared" ref="CV55:DD55" si="128">CV11</f>
        <v>9285682</v>
      </c>
      <c r="CW55" s="109">
        <f t="shared" si="128"/>
        <v>4220573</v>
      </c>
      <c r="CX55" s="109">
        <f t="shared" si="128"/>
        <v>2855783</v>
      </c>
      <c r="CY55" s="109">
        <f t="shared" si="128"/>
        <v>1101993</v>
      </c>
      <c r="CZ55" s="109">
        <f t="shared" si="128"/>
        <v>1198500.1000000001</v>
      </c>
      <c r="DA55" s="109">
        <f t="shared" si="128"/>
        <v>464162</v>
      </c>
      <c r="DB55" s="109">
        <f t="shared" si="128"/>
        <v>284946</v>
      </c>
      <c r="DC55" s="109">
        <f t="shared" si="128"/>
        <v>184716</v>
      </c>
      <c r="DD55" s="109">
        <f t="shared" si="128"/>
        <v>777903</v>
      </c>
      <c r="DL55" s="109"/>
      <c r="DM55" s="109"/>
      <c r="DN55" s="109">
        <f t="shared" si="21"/>
        <v>193955075.62</v>
      </c>
    </row>
    <row r="56" spans="1:118" x14ac:dyDescent="0.3">
      <c r="A56" s="114" t="s">
        <v>352</v>
      </c>
      <c r="B56" s="109">
        <f t="shared" ref="B56:J56" si="129">B55-B54</f>
        <v>0</v>
      </c>
      <c r="C56" s="109">
        <f t="shared" si="129"/>
        <v>80159</v>
      </c>
      <c r="D56" s="109">
        <f t="shared" si="129"/>
        <v>0</v>
      </c>
      <c r="E56" s="109">
        <f t="shared" si="129"/>
        <v>0</v>
      </c>
      <c r="F56" s="109">
        <f t="shared" si="129"/>
        <v>280192</v>
      </c>
      <c r="G56" s="109">
        <f t="shared" si="129"/>
        <v>74265</v>
      </c>
      <c r="H56" s="109">
        <f t="shared" si="129"/>
        <v>215970</v>
      </c>
      <c r="I56" s="109">
        <f t="shared" si="129"/>
        <v>13454.06</v>
      </c>
      <c r="J56" s="109">
        <f t="shared" si="129"/>
        <v>0</v>
      </c>
      <c r="K56" s="70"/>
      <c r="L56" s="109"/>
      <c r="M56" s="109"/>
      <c r="N56" s="109">
        <f t="shared" ref="N56:AN56" si="130">N55-N54</f>
        <v>0</v>
      </c>
      <c r="O56" s="109">
        <f t="shared" si="130"/>
        <v>0</v>
      </c>
      <c r="P56" s="109">
        <f t="shared" si="130"/>
        <v>0</v>
      </c>
      <c r="Q56" s="109">
        <f t="shared" si="130"/>
        <v>0</v>
      </c>
      <c r="R56" s="109">
        <f t="shared" si="130"/>
        <v>0</v>
      </c>
      <c r="S56" s="109">
        <f t="shared" si="130"/>
        <v>0</v>
      </c>
      <c r="T56" s="109">
        <f t="shared" si="130"/>
        <v>2910877.1748406067</v>
      </c>
      <c r="U56" s="109">
        <f t="shared" si="130"/>
        <v>0</v>
      </c>
      <c r="V56" s="109">
        <f t="shared" si="130"/>
        <v>0</v>
      </c>
      <c r="W56" s="109">
        <f t="shared" si="130"/>
        <v>0</v>
      </c>
      <c r="X56" s="109">
        <f t="shared" si="130"/>
        <v>0</v>
      </c>
      <c r="Y56" s="109">
        <f t="shared" si="130"/>
        <v>0</v>
      </c>
      <c r="Z56" s="109">
        <f t="shared" si="130"/>
        <v>0</v>
      </c>
      <c r="AA56" s="109">
        <f t="shared" si="130"/>
        <v>0</v>
      </c>
      <c r="AB56" s="109">
        <f t="shared" si="130"/>
        <v>0</v>
      </c>
      <c r="AC56" s="109">
        <f t="shared" si="130"/>
        <v>0</v>
      </c>
      <c r="AD56" s="109">
        <f t="shared" si="130"/>
        <v>377924.31972201285</v>
      </c>
      <c r="AE56" s="109">
        <f t="shared" si="130"/>
        <v>0</v>
      </c>
      <c r="AF56" s="109">
        <f t="shared" si="130"/>
        <v>4830926.6606583595</v>
      </c>
      <c r="AG56" s="109">
        <f t="shared" si="130"/>
        <v>0</v>
      </c>
      <c r="AH56" s="109">
        <f t="shared" si="130"/>
        <v>1231270.672083664</v>
      </c>
      <c r="AI56" s="109">
        <f t="shared" si="130"/>
        <v>0</v>
      </c>
      <c r="AJ56" s="109">
        <f t="shared" si="130"/>
        <v>591850.65572305862</v>
      </c>
      <c r="AK56" s="109">
        <f t="shared" si="130"/>
        <v>0</v>
      </c>
      <c r="AL56" s="109">
        <f t="shared" si="130"/>
        <v>0</v>
      </c>
      <c r="AM56" s="109">
        <f t="shared" si="130"/>
        <v>0</v>
      </c>
      <c r="AN56" s="109">
        <f t="shared" si="130"/>
        <v>0</v>
      </c>
      <c r="AO56" s="70"/>
      <c r="AP56" s="109"/>
      <c r="AQ56" s="109"/>
      <c r="AR56" s="109">
        <f t="shared" ref="AR56:BV56" si="131">AR55-AR54</f>
        <v>0</v>
      </c>
      <c r="AS56" s="109">
        <f t="shared" si="131"/>
        <v>0</v>
      </c>
      <c r="AT56" s="109">
        <f t="shared" si="131"/>
        <v>0</v>
      </c>
      <c r="AU56" s="109">
        <f t="shared" si="131"/>
        <v>0</v>
      </c>
      <c r="AV56" s="109">
        <f t="shared" si="131"/>
        <v>0</v>
      </c>
      <c r="AW56" s="109">
        <f t="shared" si="131"/>
        <v>0</v>
      </c>
      <c r="AX56" s="109">
        <f t="shared" si="131"/>
        <v>0</v>
      </c>
      <c r="AY56" s="109">
        <f t="shared" si="131"/>
        <v>0</v>
      </c>
      <c r="AZ56" s="109">
        <f t="shared" si="131"/>
        <v>0</v>
      </c>
      <c r="BA56" s="109">
        <f t="shared" si="131"/>
        <v>0</v>
      </c>
      <c r="BB56" s="109">
        <f t="shared" si="131"/>
        <v>0</v>
      </c>
      <c r="BC56" s="109">
        <f t="shared" si="131"/>
        <v>2804765.9095512005</v>
      </c>
      <c r="BD56" s="109">
        <f t="shared" si="131"/>
        <v>0</v>
      </c>
      <c r="BE56" s="109">
        <f t="shared" si="131"/>
        <v>0</v>
      </c>
      <c r="BF56" s="109">
        <f t="shared" si="131"/>
        <v>29694.5</v>
      </c>
      <c r="BG56" s="109">
        <f t="shared" si="131"/>
        <v>0</v>
      </c>
      <c r="BH56" s="109">
        <f t="shared" si="131"/>
        <v>0</v>
      </c>
      <c r="BI56" s="109">
        <f t="shared" si="131"/>
        <v>0</v>
      </c>
      <c r="BJ56" s="109">
        <f t="shared" si="131"/>
        <v>-23216.710330238915</v>
      </c>
      <c r="BK56" s="109">
        <f t="shared" si="131"/>
        <v>0</v>
      </c>
      <c r="BL56" s="109">
        <f t="shared" si="131"/>
        <v>0</v>
      </c>
      <c r="BM56" s="109">
        <f t="shared" si="131"/>
        <v>0</v>
      </c>
      <c r="BN56" s="109">
        <f t="shared" si="131"/>
        <v>0</v>
      </c>
      <c r="BO56" s="109">
        <f t="shared" si="131"/>
        <v>0</v>
      </c>
      <c r="BP56" s="109">
        <f t="shared" si="131"/>
        <v>93296</v>
      </c>
      <c r="BQ56" s="109">
        <f t="shared" si="131"/>
        <v>0</v>
      </c>
      <c r="BR56" s="109">
        <f t="shared" si="131"/>
        <v>311095.42598597577</v>
      </c>
      <c r="BS56" s="109">
        <f t="shared" si="131"/>
        <v>0</v>
      </c>
      <c r="BT56" s="109">
        <f t="shared" si="131"/>
        <v>19381.120280871633</v>
      </c>
      <c r="BU56" s="109">
        <f t="shared" si="131"/>
        <v>3346.1405103503785</v>
      </c>
      <c r="BV56" s="109">
        <f t="shared" si="131"/>
        <v>0</v>
      </c>
      <c r="BW56" s="70"/>
      <c r="BX56" s="109"/>
      <c r="BY56" s="109"/>
      <c r="BZ56" s="109">
        <f t="shared" ref="BZ56:CH56" si="132">BZ55-BZ54</f>
        <v>610807.31731275562</v>
      </c>
      <c r="CA56" s="109">
        <f t="shared" si="132"/>
        <v>0</v>
      </c>
      <c r="CB56" s="109">
        <f t="shared" si="132"/>
        <v>0</v>
      </c>
      <c r="CC56" s="109">
        <f t="shared" si="132"/>
        <v>0</v>
      </c>
      <c r="CD56" s="109">
        <f t="shared" si="132"/>
        <v>570893.97136156668</v>
      </c>
      <c r="CE56" s="109">
        <f t="shared" si="132"/>
        <v>67817.125912632036</v>
      </c>
      <c r="CF56" s="109">
        <f t="shared" si="132"/>
        <v>0</v>
      </c>
      <c r="CG56" s="109">
        <f t="shared" si="132"/>
        <v>0</v>
      </c>
      <c r="CH56" s="109">
        <f t="shared" si="132"/>
        <v>0</v>
      </c>
      <c r="CI56" s="70"/>
      <c r="CJ56" s="109"/>
      <c r="CK56" s="109"/>
      <c r="CL56" s="109">
        <f t="shared" ref="CL56:CR56" si="133">CL55-CL54</f>
        <v>0</v>
      </c>
      <c r="CM56" s="109">
        <f t="shared" si="133"/>
        <v>0</v>
      </c>
      <c r="CN56" s="109">
        <f t="shared" si="133"/>
        <v>0</v>
      </c>
      <c r="CO56" s="109">
        <f t="shared" si="133"/>
        <v>0</v>
      </c>
      <c r="CP56" s="109">
        <f t="shared" si="133"/>
        <v>0</v>
      </c>
      <c r="CQ56" s="109">
        <f t="shared" si="133"/>
        <v>325323.5445221297</v>
      </c>
      <c r="CR56" s="109">
        <f t="shared" si="133"/>
        <v>0</v>
      </c>
      <c r="CS56" s="70"/>
      <c r="CT56" s="109"/>
      <c r="CU56" s="109"/>
      <c r="CV56" s="109">
        <f t="shared" ref="CV56:DD56" si="134">CV55-CV54</f>
        <v>0</v>
      </c>
      <c r="CW56" s="109">
        <f t="shared" si="134"/>
        <v>0</v>
      </c>
      <c r="CX56" s="109">
        <f t="shared" si="134"/>
        <v>2010987.1450595749</v>
      </c>
      <c r="CY56" s="109">
        <f t="shared" si="134"/>
        <v>0</v>
      </c>
      <c r="CZ56" s="109">
        <f t="shared" si="134"/>
        <v>0</v>
      </c>
      <c r="DA56" s="109">
        <f t="shared" si="134"/>
        <v>0</v>
      </c>
      <c r="DB56" s="109">
        <f t="shared" si="134"/>
        <v>0</v>
      </c>
      <c r="DC56" s="109">
        <f t="shared" si="134"/>
        <v>184716</v>
      </c>
      <c r="DD56" s="109">
        <f t="shared" si="134"/>
        <v>0</v>
      </c>
      <c r="DL56" s="109"/>
      <c r="DM56" s="109"/>
      <c r="DN56" s="109">
        <f t="shared" si="21"/>
        <v>7008907.4901668187</v>
      </c>
    </row>
    <row r="57" spans="1:118" x14ac:dyDescent="0.3">
      <c r="B57" s="118"/>
      <c r="C57" s="109"/>
      <c r="D57" s="109"/>
      <c r="E57" s="109"/>
      <c r="F57" s="109"/>
      <c r="G57" s="109"/>
      <c r="H57" s="109"/>
      <c r="I57" s="109"/>
      <c r="J57" s="109"/>
      <c r="K57" s="70"/>
      <c r="L57" s="109"/>
      <c r="M57" s="109"/>
      <c r="N57" s="109"/>
      <c r="O57" s="109"/>
      <c r="P57" s="118"/>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70"/>
      <c r="AP57" s="109"/>
      <c r="AQ57" s="109"/>
      <c r="AR57" s="109"/>
      <c r="AS57" s="109"/>
      <c r="AT57" s="109"/>
      <c r="AU57" s="109"/>
      <c r="AV57" s="109"/>
      <c r="AW57" s="109"/>
      <c r="AX57" s="109"/>
      <c r="AY57" s="109"/>
      <c r="AZ57" s="109"/>
      <c r="BA57" s="109"/>
      <c r="BB57" s="109"/>
      <c r="BC57" s="118"/>
      <c r="BD57" s="109"/>
      <c r="BE57" s="109"/>
      <c r="BF57" s="109"/>
      <c r="BG57" s="109"/>
      <c r="BH57" s="109"/>
      <c r="BI57" s="109"/>
      <c r="BJ57" s="109"/>
      <c r="BK57" s="109"/>
      <c r="BL57" s="109"/>
      <c r="BM57" s="109"/>
      <c r="BN57" s="109"/>
      <c r="BO57" s="109"/>
      <c r="BP57" s="109"/>
      <c r="BQ57" s="109"/>
      <c r="BR57" s="109"/>
      <c r="BS57" s="109"/>
      <c r="BT57" s="109"/>
      <c r="BU57" s="109"/>
      <c r="BV57" s="109"/>
      <c r="BW57" s="70"/>
      <c r="BX57" s="109"/>
      <c r="BY57" s="109"/>
      <c r="BZ57" s="109"/>
      <c r="CA57" s="109"/>
      <c r="CB57" s="109"/>
      <c r="CC57" s="109"/>
      <c r="CD57" s="109"/>
      <c r="CE57" s="109"/>
      <c r="CF57" s="109"/>
      <c r="CG57" s="109"/>
      <c r="CH57" s="109"/>
      <c r="CI57" s="70"/>
      <c r="CJ57" s="109"/>
      <c r="CK57" s="109"/>
      <c r="CL57" s="118"/>
      <c r="CM57" s="109"/>
      <c r="CN57" s="109"/>
      <c r="CO57" s="109"/>
      <c r="CP57" s="109"/>
      <c r="CQ57" s="109"/>
      <c r="CR57" s="109"/>
      <c r="CS57" s="70"/>
      <c r="CT57" s="109"/>
      <c r="CU57" s="109"/>
      <c r="CV57" s="109"/>
      <c r="CW57" s="109"/>
      <c r="CX57" s="109"/>
      <c r="CY57" s="109"/>
      <c r="CZ57" s="109"/>
      <c r="DA57" s="109"/>
      <c r="DB57" s="109"/>
      <c r="DC57" s="109"/>
      <c r="DD57" s="109"/>
      <c r="DL57" s="109"/>
      <c r="DM57" s="109"/>
      <c r="DN57" s="109">
        <f t="shared" si="21"/>
        <v>0</v>
      </c>
    </row>
    <row r="58" spans="1:118" x14ac:dyDescent="0.3">
      <c r="A58" s="121" t="s">
        <v>367</v>
      </c>
      <c r="B58" s="118"/>
      <c r="C58" s="109"/>
      <c r="D58" s="109"/>
      <c r="E58" s="109"/>
      <c r="F58" s="109"/>
      <c r="G58" s="109"/>
      <c r="H58" s="109"/>
      <c r="I58" s="109"/>
      <c r="J58" s="109"/>
      <c r="K58" s="70"/>
      <c r="L58" s="109"/>
      <c r="M58" s="109"/>
      <c r="N58" s="109"/>
      <c r="O58" s="109"/>
      <c r="P58" s="118"/>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70"/>
      <c r="AP58" s="109"/>
      <c r="AQ58" s="109"/>
      <c r="AR58" s="109"/>
      <c r="AS58" s="109"/>
      <c r="AT58" s="109"/>
      <c r="AU58" s="109"/>
      <c r="AV58" s="109"/>
      <c r="AW58" s="109"/>
      <c r="AX58" s="109"/>
      <c r="AY58" s="109"/>
      <c r="AZ58" s="109"/>
      <c r="BA58" s="109"/>
      <c r="BB58" s="109"/>
      <c r="BC58" s="118"/>
      <c r="BD58" s="109"/>
      <c r="BE58" s="109"/>
      <c r="BF58" s="109"/>
      <c r="BG58" s="109"/>
      <c r="BH58" s="109"/>
      <c r="BI58" s="109"/>
      <c r="BJ58" s="109"/>
      <c r="BK58" s="109"/>
      <c r="BL58" s="109"/>
      <c r="BM58" s="109"/>
      <c r="BN58" s="109"/>
      <c r="BO58" s="109"/>
      <c r="BP58" s="109"/>
      <c r="BQ58" s="109"/>
      <c r="BR58" s="109"/>
      <c r="BS58" s="109"/>
      <c r="BT58" s="109"/>
      <c r="BU58" s="109"/>
      <c r="BV58" s="109"/>
      <c r="BW58" s="70"/>
      <c r="BX58" s="109"/>
      <c r="BY58" s="109"/>
      <c r="BZ58" s="109"/>
      <c r="CA58" s="109"/>
      <c r="CB58" s="109"/>
      <c r="CC58" s="109"/>
      <c r="CD58" s="109"/>
      <c r="CE58" s="109"/>
      <c r="CF58" s="109"/>
      <c r="CG58" s="109"/>
      <c r="CH58" s="109"/>
      <c r="CI58" s="70"/>
      <c r="CJ58" s="109"/>
      <c r="CK58" s="109"/>
      <c r="CL58" s="118"/>
      <c r="CM58" s="109"/>
      <c r="CN58" s="109"/>
      <c r="CO58" s="109"/>
      <c r="CP58" s="109"/>
      <c r="CQ58" s="109"/>
      <c r="CR58" s="109"/>
      <c r="CS58" s="70"/>
      <c r="CT58" s="109"/>
      <c r="CU58" s="109"/>
      <c r="CV58" s="109"/>
      <c r="CW58" s="109"/>
      <c r="CX58" s="109"/>
      <c r="CY58" s="109"/>
      <c r="CZ58" s="109"/>
      <c r="DA58" s="109"/>
      <c r="DB58" s="109"/>
      <c r="DC58" s="109"/>
      <c r="DD58" s="109"/>
      <c r="DL58" s="109"/>
      <c r="DM58" s="109"/>
      <c r="DN58" s="109">
        <f t="shared" si="21"/>
        <v>0</v>
      </c>
    </row>
    <row r="59" spans="1:118" x14ac:dyDescent="0.3">
      <c r="A59" s="116" t="s">
        <v>291</v>
      </c>
      <c r="B59" s="109">
        <f t="shared" ref="B59:B64" si="135">B34/$B$21</f>
        <v>374881.17711590405</v>
      </c>
      <c r="C59" s="109"/>
      <c r="D59" s="109">
        <f t="shared" ref="D59:D64" si="136">D34/$D$21</f>
        <v>338588.63910019002</v>
      </c>
      <c r="E59" s="109"/>
      <c r="F59" s="109"/>
      <c r="G59" s="109"/>
      <c r="H59" s="109"/>
      <c r="I59" s="109"/>
      <c r="J59" s="109"/>
      <c r="K59" s="70">
        <f>SUM(B59:J59)</f>
        <v>713469.81621609407</v>
      </c>
      <c r="L59" s="109"/>
      <c r="M59" s="109"/>
      <c r="N59" s="109"/>
      <c r="O59" s="109">
        <f t="shared" ref="O59:O64" si="137">O34/$O$21</f>
        <v>1034516.921711385</v>
      </c>
      <c r="P59" s="109"/>
      <c r="Q59" s="109"/>
      <c r="R59" s="109"/>
      <c r="S59" s="109"/>
      <c r="T59" s="109">
        <f t="shared" ref="T59:T64" si="138">T34/$T$21</f>
        <v>856409.69734640419</v>
      </c>
      <c r="U59" s="109"/>
      <c r="V59" s="109"/>
      <c r="W59" s="109"/>
      <c r="X59" s="109"/>
      <c r="Y59" s="109"/>
      <c r="Z59" s="109">
        <f t="shared" ref="Z59:Z64" si="139">Z34/$Z$21</f>
        <v>99268.735264797288</v>
      </c>
      <c r="AA59" s="109"/>
      <c r="AB59" s="109"/>
      <c r="AC59" s="109">
        <f t="shared" ref="AC59:AC64" si="140">AC34/$AC$21</f>
        <v>28684.359662524737</v>
      </c>
      <c r="AD59" s="109">
        <f t="shared" ref="AD59:AD64" si="141">AD34/$AD$21</f>
        <v>153660.13623069032</v>
      </c>
      <c r="AE59" s="109"/>
      <c r="AF59" s="109">
        <f t="shared" ref="AF59:AF64" si="142">AF34/$AF$21</f>
        <v>1080730.5994473011</v>
      </c>
      <c r="AG59" s="109"/>
      <c r="AH59" s="109">
        <f t="shared" ref="AH59:AH64" si="143">AH34/$AH$21</f>
        <v>14991.044566875495</v>
      </c>
      <c r="AI59" s="109"/>
      <c r="AJ59" s="109"/>
      <c r="AK59" s="109"/>
      <c r="AL59" s="109"/>
      <c r="AM59" s="109"/>
      <c r="AN59" s="109"/>
      <c r="AO59" s="70">
        <f>SUM(N59:AN59)</f>
        <v>3268261.494229978</v>
      </c>
      <c r="AP59" s="109"/>
      <c r="AQ59" s="109"/>
      <c r="AR59" s="109">
        <f t="shared" ref="AR59:AR64" si="144">AR34/$AR$21</f>
        <v>14377671.896248801</v>
      </c>
      <c r="AS59" s="109">
        <f t="shared" ref="AS59:AS64" si="145">AS34/$AS$21</f>
        <v>2734360.3448207267</v>
      </c>
      <c r="AT59" s="109"/>
      <c r="AU59" s="109"/>
      <c r="AV59" s="109"/>
      <c r="AW59" s="109"/>
      <c r="AX59" s="109"/>
      <c r="AY59" s="109">
        <f t="shared" ref="AY59:AY64" si="146">AY34/$AY$21</f>
        <v>181030.80833792887</v>
      </c>
      <c r="AZ59" s="109"/>
      <c r="BA59" s="109"/>
      <c r="BB59" s="109"/>
      <c r="BC59" s="109"/>
      <c r="BD59" s="109"/>
      <c r="BE59" s="109"/>
      <c r="BF59" s="109"/>
      <c r="BG59" s="109">
        <f t="shared" ref="BG59:BG64" si="147">BG34/$BG$21</f>
        <v>482414.18381140148</v>
      </c>
      <c r="BH59" s="109">
        <f t="shared" ref="BH59:BH64" si="148">BH34/$BH$21</f>
        <v>35234.751749716597</v>
      </c>
      <c r="BI59" s="109">
        <f t="shared" ref="BI59:BI64" si="149">BI34/$BI$21</f>
        <v>16613.178999622851</v>
      </c>
      <c r="BJ59" s="109"/>
      <c r="BK59" s="109"/>
      <c r="BL59" s="109"/>
      <c r="BM59" s="109"/>
      <c r="BN59" s="109"/>
      <c r="BO59" s="109"/>
      <c r="BP59" s="109"/>
      <c r="BQ59" s="109"/>
      <c r="BR59" s="109"/>
      <c r="BS59" s="109"/>
      <c r="BT59" s="109"/>
      <c r="BU59" s="109"/>
      <c r="BV59" s="109"/>
      <c r="BW59" s="70">
        <f>SUM(AR59:BV59)</f>
        <v>17827325.163968194</v>
      </c>
      <c r="BX59" s="109"/>
      <c r="BY59" s="109"/>
      <c r="BZ59" s="109"/>
      <c r="CA59" s="109">
        <f t="shared" ref="CA59:CA64" si="150">CA34/$CA$21</f>
        <v>2071609.3785228548</v>
      </c>
      <c r="CB59" s="109">
        <f t="shared" ref="CB59:CB64" si="151">CB34/$CB$21</f>
        <v>158144.25629520704</v>
      </c>
      <c r="CC59" s="109"/>
      <c r="CD59" s="109"/>
      <c r="CE59" s="109"/>
      <c r="CF59" s="109"/>
      <c r="CG59" s="109"/>
      <c r="CH59" s="109"/>
      <c r="CI59" s="70">
        <f>SUM(BZ59:CH59)</f>
        <v>2229753.6348180617</v>
      </c>
      <c r="CJ59" s="109"/>
      <c r="CK59" s="109"/>
      <c r="CL59" s="109"/>
      <c r="CM59" s="109">
        <f t="shared" ref="CM59:CM64" si="152">CM34/$CM$21</f>
        <v>1608120.979379392</v>
      </c>
      <c r="CN59" s="109">
        <f t="shared" ref="CN59:CN64" si="153">CN34/$CN$21</f>
        <v>311631.3854398253</v>
      </c>
      <c r="CO59" s="109">
        <f t="shared" ref="CO59:CO64" si="154">CO34/$CO$21</f>
        <v>55943.593041726104</v>
      </c>
      <c r="CP59" s="109"/>
      <c r="CQ59" s="109">
        <f t="shared" ref="CQ59:CQ64" si="155">CQ34/$CQ$21</f>
        <v>189457.81484856195</v>
      </c>
      <c r="CR59" s="109"/>
      <c r="CS59" s="70">
        <f>SUM(CL59:CR59)</f>
        <v>2165153.7727095052</v>
      </c>
      <c r="CT59" s="109"/>
      <c r="CU59" s="109"/>
      <c r="CV59" s="109">
        <f t="shared" ref="CV59:CV64" si="156">CV34/$CV$21</f>
        <v>4807141.6543066511</v>
      </c>
      <c r="CW59" s="109">
        <f t="shared" ref="CW59:CW64" si="157">CW34/$CW$21</f>
        <v>507619.0373039628</v>
      </c>
      <c r="CX59" s="109">
        <f t="shared" ref="CX59:CX64" si="158">CX34/$CX$21</f>
        <v>80063.023697926081</v>
      </c>
      <c r="CY59" s="109"/>
      <c r="CZ59" s="109"/>
      <c r="DA59" s="109"/>
      <c r="DB59" s="109"/>
      <c r="DC59" s="109"/>
      <c r="DD59" s="109"/>
      <c r="DE59" s="137">
        <f>SUM(CV59:DD59)</f>
        <v>5394823.7153085396</v>
      </c>
      <c r="DL59" s="109"/>
      <c r="DM59" s="109"/>
      <c r="DN59" s="109">
        <f t="shared" si="21"/>
        <v>55234112.573608607</v>
      </c>
    </row>
    <row r="60" spans="1:118" x14ac:dyDescent="0.3">
      <c r="A60" s="116" t="s">
        <v>292</v>
      </c>
      <c r="B60" s="109">
        <f t="shared" si="135"/>
        <v>0</v>
      </c>
      <c r="C60" s="109"/>
      <c r="D60" s="109">
        <f t="shared" si="136"/>
        <v>0</v>
      </c>
      <c r="E60" s="109"/>
      <c r="F60" s="109"/>
      <c r="G60" s="109"/>
      <c r="H60" s="109"/>
      <c r="I60" s="109"/>
      <c r="J60" s="109"/>
      <c r="K60" s="70">
        <f t="shared" ref="K60:K64" si="159">SUM(B60:J60)</f>
        <v>0</v>
      </c>
      <c r="L60" s="109"/>
      <c r="M60" s="109"/>
      <c r="N60" s="109"/>
      <c r="O60" s="109">
        <f t="shared" si="137"/>
        <v>0</v>
      </c>
      <c r="P60" s="118"/>
      <c r="Q60" s="109"/>
      <c r="R60" s="109"/>
      <c r="S60" s="109"/>
      <c r="T60" s="109">
        <f t="shared" si="138"/>
        <v>762248.04557538417</v>
      </c>
      <c r="U60" s="109"/>
      <c r="V60" s="109"/>
      <c r="W60" s="109"/>
      <c r="X60" s="109"/>
      <c r="Y60" s="109"/>
      <c r="Z60" s="109">
        <f t="shared" si="139"/>
        <v>41550.874123407651</v>
      </c>
      <c r="AA60" s="109"/>
      <c r="AB60" s="109"/>
      <c r="AC60" s="109">
        <f t="shared" si="140"/>
        <v>5426.7814540892659</v>
      </c>
      <c r="AD60" s="109">
        <f t="shared" si="141"/>
        <v>0</v>
      </c>
      <c r="AE60" s="109"/>
      <c r="AF60" s="109">
        <f t="shared" si="142"/>
        <v>39870.710719577444</v>
      </c>
      <c r="AG60" s="109"/>
      <c r="AH60" s="109">
        <f t="shared" si="143"/>
        <v>8345.5738806188074</v>
      </c>
      <c r="AI60" s="109"/>
      <c r="AJ60" s="109"/>
      <c r="AK60" s="109"/>
      <c r="AL60" s="109"/>
      <c r="AM60" s="109"/>
      <c r="AN60" s="109"/>
      <c r="AO60" s="70">
        <f t="shared" ref="AO60:AO64" si="160">SUM(N60:AN60)</f>
        <v>857441.9857530772</v>
      </c>
      <c r="AP60" s="109"/>
      <c r="AQ60" s="109"/>
      <c r="AR60" s="109">
        <f t="shared" si="144"/>
        <v>5136022.525549829</v>
      </c>
      <c r="AS60" s="109">
        <f t="shared" si="145"/>
        <v>1013591.7610804831</v>
      </c>
      <c r="AT60" s="109"/>
      <c r="AU60" s="109"/>
      <c r="AV60" s="109"/>
      <c r="AW60" s="109"/>
      <c r="AX60" s="109"/>
      <c r="AY60" s="109">
        <f t="shared" si="146"/>
        <v>90028.69274040898</v>
      </c>
      <c r="AZ60" s="109"/>
      <c r="BA60" s="109"/>
      <c r="BB60" s="109"/>
      <c r="BC60" s="118"/>
      <c r="BD60" s="109"/>
      <c r="BE60" s="109"/>
      <c r="BF60" s="109"/>
      <c r="BG60" s="109">
        <f t="shared" si="147"/>
        <v>206749.07322793565</v>
      </c>
      <c r="BH60" s="109">
        <f t="shared" si="148"/>
        <v>20805.854676289477</v>
      </c>
      <c r="BI60" s="109">
        <f t="shared" si="149"/>
        <v>14996.232610314915</v>
      </c>
      <c r="BJ60" s="109"/>
      <c r="BK60" s="109"/>
      <c r="BL60" s="109"/>
      <c r="BM60" s="109"/>
      <c r="BN60" s="109"/>
      <c r="BO60" s="109"/>
      <c r="BP60" s="109"/>
      <c r="BQ60" s="109"/>
      <c r="BR60" s="109"/>
      <c r="BS60" s="109"/>
      <c r="BT60" s="109"/>
      <c r="BU60" s="109"/>
      <c r="BV60" s="109"/>
      <c r="BW60" s="70">
        <f t="shared" ref="BW60:BW64" si="161">SUM(AR60:BV60)</f>
        <v>6482194.1398852607</v>
      </c>
      <c r="BX60" s="109"/>
      <c r="BY60" s="109"/>
      <c r="BZ60" s="109"/>
      <c r="CA60" s="109">
        <f t="shared" si="150"/>
        <v>1771407.1359463076</v>
      </c>
      <c r="CB60" s="109">
        <f t="shared" si="151"/>
        <v>40589.367852588723</v>
      </c>
      <c r="CC60" s="109"/>
      <c r="CD60" s="109"/>
      <c r="CE60" s="109"/>
      <c r="CF60" s="109"/>
      <c r="CG60" s="109"/>
      <c r="CH60" s="109"/>
      <c r="CI60" s="70">
        <f t="shared" ref="CI60:CI64" si="162">SUM(BZ60:CH60)</f>
        <v>1811996.5037988962</v>
      </c>
      <c r="CJ60" s="109"/>
      <c r="CK60" s="109"/>
      <c r="CL60" s="118"/>
      <c r="CM60" s="109">
        <f t="shared" si="152"/>
        <v>0</v>
      </c>
      <c r="CN60" s="109">
        <f t="shared" si="153"/>
        <v>188315.68133743235</v>
      </c>
      <c r="CO60" s="109">
        <f t="shared" si="154"/>
        <v>0</v>
      </c>
      <c r="CP60" s="109"/>
      <c r="CQ60" s="109">
        <f t="shared" si="155"/>
        <v>0</v>
      </c>
      <c r="CR60" s="109"/>
      <c r="CS60" s="70">
        <f t="shared" ref="CS60:CS64" si="163">SUM(CL60:CR60)</f>
        <v>188315.68133743235</v>
      </c>
      <c r="CT60" s="109"/>
      <c r="CU60" s="109"/>
      <c r="CV60" s="109">
        <f t="shared" si="156"/>
        <v>25461.402504704842</v>
      </c>
      <c r="CW60" s="109">
        <f t="shared" si="157"/>
        <v>27345.844383446605</v>
      </c>
      <c r="CX60" s="109">
        <f t="shared" si="158"/>
        <v>0</v>
      </c>
      <c r="CY60" s="109"/>
      <c r="CZ60" s="109"/>
      <c r="DA60" s="109"/>
      <c r="DB60" s="109"/>
      <c r="DC60" s="109"/>
      <c r="DD60" s="109"/>
      <c r="DE60" s="137">
        <f t="shared" ref="DE60:DE64" si="164">SUM(CV60:DD60)</f>
        <v>52807.246888151451</v>
      </c>
      <c r="DL60" s="109"/>
      <c r="DM60" s="109"/>
      <c r="DN60" s="109">
        <f t="shared" si="21"/>
        <v>17070627.143819485</v>
      </c>
    </row>
    <row r="61" spans="1:118" x14ac:dyDescent="0.3">
      <c r="A61" s="116" t="s">
        <v>293</v>
      </c>
      <c r="B61" s="109">
        <f t="shared" si="135"/>
        <v>0</v>
      </c>
      <c r="C61" s="109"/>
      <c r="D61" s="109">
        <f t="shared" si="136"/>
        <v>30524.045583982574</v>
      </c>
      <c r="E61" s="109"/>
      <c r="F61" s="109"/>
      <c r="G61" s="109"/>
      <c r="H61" s="109"/>
      <c r="I61" s="109"/>
      <c r="J61" s="109"/>
      <c r="K61" s="70">
        <f t="shared" si="159"/>
        <v>30524.045583982574</v>
      </c>
      <c r="L61" s="109"/>
      <c r="M61" s="109"/>
      <c r="N61" s="109"/>
      <c r="O61" s="109">
        <f t="shared" si="137"/>
        <v>63727.137791394918</v>
      </c>
      <c r="P61" s="118"/>
      <c r="Q61" s="109"/>
      <c r="R61" s="109"/>
      <c r="S61" s="109"/>
      <c r="T61" s="109">
        <f t="shared" si="138"/>
        <v>221504.29062808902</v>
      </c>
      <c r="U61" s="109"/>
      <c r="V61" s="109"/>
      <c r="W61" s="109"/>
      <c r="X61" s="109"/>
      <c r="Y61" s="109"/>
      <c r="Z61" s="109">
        <f t="shared" si="139"/>
        <v>25103.48791915171</v>
      </c>
      <c r="AA61" s="109"/>
      <c r="AB61" s="109"/>
      <c r="AC61" s="109">
        <f t="shared" si="140"/>
        <v>9302.9784615568969</v>
      </c>
      <c r="AD61" s="109">
        <f t="shared" si="141"/>
        <v>5117.6086060279667</v>
      </c>
      <c r="AE61" s="109"/>
      <c r="AF61" s="109">
        <f t="shared" si="142"/>
        <v>22446.481808126711</v>
      </c>
      <c r="AG61" s="109"/>
      <c r="AH61" s="109">
        <f t="shared" si="143"/>
        <v>811.02025433119661</v>
      </c>
      <c r="AI61" s="109"/>
      <c r="AJ61" s="109"/>
      <c r="AK61" s="109"/>
      <c r="AL61" s="109"/>
      <c r="AM61" s="109"/>
      <c r="AN61" s="109"/>
      <c r="AO61" s="70">
        <f t="shared" si="160"/>
        <v>348013.00546867843</v>
      </c>
      <c r="AP61" s="109"/>
      <c r="AQ61" s="109"/>
      <c r="AR61" s="109">
        <f t="shared" si="144"/>
        <v>739248.25976380997</v>
      </c>
      <c r="AS61" s="109">
        <f t="shared" si="145"/>
        <v>27588.181668739486</v>
      </c>
      <c r="AT61" s="109"/>
      <c r="AU61" s="109"/>
      <c r="AV61" s="109"/>
      <c r="AW61" s="109"/>
      <c r="AX61" s="109"/>
      <c r="AY61" s="109">
        <f t="shared" si="146"/>
        <v>4949.5660319849749</v>
      </c>
      <c r="AZ61" s="109"/>
      <c r="BA61" s="109"/>
      <c r="BB61" s="109"/>
      <c r="BC61" s="118"/>
      <c r="BD61" s="109"/>
      <c r="BE61" s="109"/>
      <c r="BF61" s="109"/>
      <c r="BG61" s="109">
        <f t="shared" si="147"/>
        <v>19835.871138411567</v>
      </c>
      <c r="BH61" s="109">
        <f t="shared" si="148"/>
        <v>1123.8132127499532</v>
      </c>
      <c r="BI61" s="109">
        <f t="shared" si="149"/>
        <v>18323.318007731472</v>
      </c>
      <c r="BJ61" s="109"/>
      <c r="BK61" s="109"/>
      <c r="BL61" s="109"/>
      <c r="BM61" s="109"/>
      <c r="BN61" s="109"/>
      <c r="BO61" s="109"/>
      <c r="BP61" s="109"/>
      <c r="BQ61" s="109"/>
      <c r="BR61" s="109"/>
      <c r="BS61" s="109"/>
      <c r="BT61" s="109"/>
      <c r="BU61" s="109"/>
      <c r="BV61" s="109"/>
      <c r="BW61" s="70">
        <f t="shared" si="161"/>
        <v>811069.00982342742</v>
      </c>
      <c r="BX61" s="109"/>
      <c r="BY61" s="109"/>
      <c r="BZ61" s="109"/>
      <c r="CA61" s="109">
        <f t="shared" si="150"/>
        <v>5609.9181002504129</v>
      </c>
      <c r="CB61" s="109">
        <f t="shared" si="151"/>
        <v>1192.1152836912606</v>
      </c>
      <c r="CC61" s="109"/>
      <c r="CD61" s="109"/>
      <c r="CE61" s="109"/>
      <c r="CF61" s="109"/>
      <c r="CG61" s="109"/>
      <c r="CH61" s="109"/>
      <c r="CI61" s="70">
        <f t="shared" si="162"/>
        <v>6802.0333839416735</v>
      </c>
      <c r="CJ61" s="109"/>
      <c r="CK61" s="109"/>
      <c r="CL61" s="118"/>
      <c r="CM61" s="109">
        <f t="shared" si="152"/>
        <v>140732.41317585181</v>
      </c>
      <c r="CN61" s="109">
        <f t="shared" si="153"/>
        <v>57151.22195419058</v>
      </c>
      <c r="CO61" s="109">
        <f t="shared" si="154"/>
        <v>3072.4946616678303</v>
      </c>
      <c r="CP61" s="109"/>
      <c r="CQ61" s="109">
        <f t="shared" si="155"/>
        <v>2111.3754253243656</v>
      </c>
      <c r="CR61" s="109"/>
      <c r="CS61" s="70">
        <f t="shared" si="163"/>
        <v>203067.50521703457</v>
      </c>
      <c r="CT61" s="109"/>
      <c r="CU61" s="109"/>
      <c r="CV61" s="109">
        <f t="shared" si="156"/>
        <v>248393.33348127356</v>
      </c>
      <c r="CW61" s="109">
        <f t="shared" si="157"/>
        <v>2007.6911724103913</v>
      </c>
      <c r="CX61" s="109">
        <f t="shared" si="158"/>
        <v>0</v>
      </c>
      <c r="CY61" s="109"/>
      <c r="CZ61" s="109"/>
      <c r="DA61" s="109"/>
      <c r="DB61" s="109"/>
      <c r="DC61" s="109"/>
      <c r="DD61" s="109"/>
      <c r="DE61" s="137">
        <f t="shared" si="164"/>
        <v>250401.02465368394</v>
      </c>
      <c r="DL61" s="109"/>
      <c r="DM61" s="109"/>
      <c r="DN61" s="109">
        <f t="shared" si="21"/>
        <v>2542679.1461561751</v>
      </c>
    </row>
    <row r="62" spans="1:118" x14ac:dyDescent="0.3">
      <c r="A62" s="116" t="s">
        <v>294</v>
      </c>
      <c r="B62" s="109">
        <f t="shared" si="135"/>
        <v>13918.2913137798</v>
      </c>
      <c r="C62" s="109"/>
      <c r="D62" s="109">
        <f t="shared" si="136"/>
        <v>27410.676096205672</v>
      </c>
      <c r="E62" s="109"/>
      <c r="F62" s="109"/>
      <c r="G62" s="109"/>
      <c r="H62" s="109"/>
      <c r="I62" s="109"/>
      <c r="J62" s="109"/>
      <c r="K62" s="70">
        <f t="shared" si="159"/>
        <v>41328.967409985475</v>
      </c>
      <c r="L62" s="109"/>
      <c r="M62" s="109"/>
      <c r="N62" s="109"/>
      <c r="O62" s="109">
        <f t="shared" si="137"/>
        <v>88183.691730416671</v>
      </c>
      <c r="P62" s="118"/>
      <c r="Q62" s="109"/>
      <c r="R62" s="109"/>
      <c r="S62" s="109"/>
      <c r="T62" s="109">
        <f t="shared" si="138"/>
        <v>161923.89784148161</v>
      </c>
      <c r="U62" s="109"/>
      <c r="V62" s="109"/>
      <c r="W62" s="109"/>
      <c r="X62" s="109"/>
      <c r="Y62" s="109"/>
      <c r="Z62" s="109">
        <f t="shared" si="139"/>
        <v>10758.589476234991</v>
      </c>
      <c r="AA62" s="109"/>
      <c r="AB62" s="109"/>
      <c r="AC62" s="109">
        <f t="shared" si="140"/>
        <v>13954.467692335347</v>
      </c>
      <c r="AD62" s="109">
        <f t="shared" si="141"/>
        <v>0</v>
      </c>
      <c r="AE62" s="109"/>
      <c r="AF62" s="109">
        <f t="shared" si="142"/>
        <v>28983.11978656481</v>
      </c>
      <c r="AG62" s="109"/>
      <c r="AH62" s="109">
        <f t="shared" si="143"/>
        <v>438.32079692375527</v>
      </c>
      <c r="AI62" s="109"/>
      <c r="AJ62" s="109"/>
      <c r="AK62" s="109"/>
      <c r="AL62" s="109"/>
      <c r="AM62" s="109"/>
      <c r="AN62" s="109"/>
      <c r="AO62" s="70">
        <f t="shared" si="160"/>
        <v>304242.08732395718</v>
      </c>
      <c r="AP62" s="109"/>
      <c r="AQ62" s="109"/>
      <c r="AR62" s="109">
        <f t="shared" si="144"/>
        <v>71321.970701011873</v>
      </c>
      <c r="AS62" s="109">
        <f t="shared" si="145"/>
        <v>31094.296813605757</v>
      </c>
      <c r="AT62" s="109"/>
      <c r="AU62" s="109"/>
      <c r="AV62" s="109"/>
      <c r="AW62" s="109"/>
      <c r="AX62" s="109"/>
      <c r="AY62" s="109">
        <f t="shared" si="146"/>
        <v>1396.7571969922794</v>
      </c>
      <c r="AZ62" s="109"/>
      <c r="BA62" s="109"/>
      <c r="BB62" s="109"/>
      <c r="BC62" s="118"/>
      <c r="BD62" s="109"/>
      <c r="BE62" s="109"/>
      <c r="BF62" s="109"/>
      <c r="BG62" s="109">
        <f t="shared" si="147"/>
        <v>13224.04224712036</v>
      </c>
      <c r="BH62" s="109">
        <f t="shared" si="148"/>
        <v>447.25299602476252</v>
      </c>
      <c r="BI62" s="109">
        <f t="shared" si="149"/>
        <v>10765.847805958891</v>
      </c>
      <c r="BJ62" s="109"/>
      <c r="BK62" s="109"/>
      <c r="BL62" s="109"/>
      <c r="BM62" s="109"/>
      <c r="BN62" s="109"/>
      <c r="BO62" s="109"/>
      <c r="BP62" s="109"/>
      <c r="BQ62" s="109"/>
      <c r="BR62" s="109"/>
      <c r="BS62" s="109"/>
      <c r="BT62" s="109"/>
      <c r="BU62" s="109"/>
      <c r="BV62" s="109"/>
      <c r="BW62" s="70">
        <f t="shared" si="161"/>
        <v>128250.16776071394</v>
      </c>
      <c r="BX62" s="109"/>
      <c r="BY62" s="109"/>
      <c r="BZ62" s="109"/>
      <c r="CA62" s="109">
        <f t="shared" si="150"/>
        <v>5734.7765258771042</v>
      </c>
      <c r="CB62" s="109">
        <f t="shared" si="151"/>
        <v>6252.7564400151732</v>
      </c>
      <c r="CC62" s="109"/>
      <c r="CD62" s="109"/>
      <c r="CE62" s="109"/>
      <c r="CF62" s="109"/>
      <c r="CG62" s="109"/>
      <c r="CH62" s="109"/>
      <c r="CI62" s="70">
        <f t="shared" si="162"/>
        <v>11987.532965892278</v>
      </c>
      <c r="CJ62" s="109"/>
      <c r="CK62" s="109"/>
      <c r="CL62" s="118"/>
      <c r="CM62" s="109">
        <f t="shared" si="152"/>
        <v>24429.809855368312</v>
      </c>
      <c r="CN62" s="109">
        <f t="shared" si="153"/>
        <v>20495.756503926972</v>
      </c>
      <c r="CO62" s="109">
        <f t="shared" si="154"/>
        <v>1420.0228759372817</v>
      </c>
      <c r="CP62" s="109"/>
      <c r="CQ62" s="109">
        <f t="shared" si="155"/>
        <v>11359.906658014988</v>
      </c>
      <c r="CR62" s="109"/>
      <c r="CS62" s="70">
        <f t="shared" si="163"/>
        <v>57705.495893247557</v>
      </c>
      <c r="CT62" s="109"/>
      <c r="CU62" s="109"/>
      <c r="CV62" s="109">
        <f t="shared" si="156"/>
        <v>40332.776276183817</v>
      </c>
      <c r="CW62" s="109">
        <f t="shared" si="157"/>
        <v>68863.29210225468</v>
      </c>
      <c r="CX62" s="109">
        <f t="shared" si="158"/>
        <v>0</v>
      </c>
      <c r="CY62" s="109"/>
      <c r="CZ62" s="109"/>
      <c r="DA62" s="109"/>
      <c r="DB62" s="109"/>
      <c r="DC62" s="109"/>
      <c r="DD62" s="109"/>
      <c r="DE62" s="137">
        <f t="shared" si="164"/>
        <v>109196.0683784385</v>
      </c>
      <c r="DL62" s="109"/>
      <c r="DM62" s="109"/>
      <c r="DN62" s="109">
        <f t="shared" si="21"/>
        <v>614278.52999658464</v>
      </c>
    </row>
    <row r="63" spans="1:118" x14ac:dyDescent="0.3">
      <c r="A63" s="116" t="s">
        <v>295</v>
      </c>
      <c r="B63" s="109">
        <f t="shared" si="135"/>
        <v>197605.27380717537</v>
      </c>
      <c r="C63" s="109"/>
      <c r="D63" s="109">
        <f t="shared" si="136"/>
        <v>109279.17729840743</v>
      </c>
      <c r="E63" s="109"/>
      <c r="F63" s="109"/>
      <c r="G63" s="109"/>
      <c r="H63" s="109"/>
      <c r="I63" s="109"/>
      <c r="J63" s="109"/>
      <c r="K63" s="70">
        <f t="shared" si="159"/>
        <v>306884.45110558282</v>
      </c>
      <c r="L63" s="109"/>
      <c r="M63" s="109"/>
      <c r="N63" s="109"/>
      <c r="O63" s="109">
        <f t="shared" si="137"/>
        <v>255117.03326473202</v>
      </c>
      <c r="P63" s="118"/>
      <c r="Q63" s="109"/>
      <c r="R63" s="109"/>
      <c r="S63" s="109"/>
      <c r="T63" s="109">
        <f t="shared" si="138"/>
        <v>278801.29402305104</v>
      </c>
      <c r="U63" s="109"/>
      <c r="V63" s="109"/>
      <c r="W63" s="109"/>
      <c r="X63" s="109"/>
      <c r="Y63" s="109"/>
      <c r="Z63" s="109">
        <f t="shared" si="139"/>
        <v>13093.730954705225</v>
      </c>
      <c r="AA63" s="109"/>
      <c r="AB63" s="109"/>
      <c r="AC63" s="109">
        <f t="shared" si="140"/>
        <v>16280.344362267799</v>
      </c>
      <c r="AD63" s="109">
        <f t="shared" si="141"/>
        <v>13081.83644819134</v>
      </c>
      <c r="AE63" s="109"/>
      <c r="AF63" s="109">
        <f t="shared" si="142"/>
        <v>430398.3079758297</v>
      </c>
      <c r="AG63" s="109"/>
      <c r="AH63" s="109">
        <f t="shared" si="143"/>
        <v>7661.4688805607902</v>
      </c>
      <c r="AI63" s="109"/>
      <c r="AJ63" s="109"/>
      <c r="AK63" s="109"/>
      <c r="AL63" s="109"/>
      <c r="AM63" s="109"/>
      <c r="AN63" s="109"/>
      <c r="AO63" s="70">
        <f t="shared" si="160"/>
        <v>1014434.0159093379</v>
      </c>
      <c r="AP63" s="109"/>
      <c r="AQ63" s="109"/>
      <c r="AR63" s="109">
        <f t="shared" si="144"/>
        <v>3626555.7644012133</v>
      </c>
      <c r="AS63" s="109">
        <f t="shared" si="145"/>
        <v>0</v>
      </c>
      <c r="AT63" s="109"/>
      <c r="AU63" s="109"/>
      <c r="AV63" s="109"/>
      <c r="AW63" s="109"/>
      <c r="AX63" s="109"/>
      <c r="AY63" s="109">
        <f t="shared" si="146"/>
        <v>11732.350247041462</v>
      </c>
      <c r="AZ63" s="109"/>
      <c r="BA63" s="109"/>
      <c r="BB63" s="109"/>
      <c r="BC63" s="118"/>
      <c r="BD63" s="109"/>
      <c r="BE63" s="109"/>
      <c r="BF63" s="109"/>
      <c r="BG63" s="109">
        <f t="shared" si="147"/>
        <v>99179.355692057856</v>
      </c>
      <c r="BH63" s="109">
        <f t="shared" si="148"/>
        <v>40014.872060390182</v>
      </c>
      <c r="BI63" s="109">
        <f t="shared" si="149"/>
        <v>19470.878535734493</v>
      </c>
      <c r="BJ63" s="109"/>
      <c r="BK63" s="109"/>
      <c r="BL63" s="109"/>
      <c r="BM63" s="109"/>
      <c r="BN63" s="109"/>
      <c r="BO63" s="109"/>
      <c r="BP63" s="109"/>
      <c r="BQ63" s="109"/>
      <c r="BR63" s="109"/>
      <c r="BS63" s="109"/>
      <c r="BT63" s="109"/>
      <c r="BU63" s="109"/>
      <c r="BV63" s="109"/>
      <c r="BW63" s="70">
        <f t="shared" si="161"/>
        <v>3796953.2209364371</v>
      </c>
      <c r="BX63" s="109"/>
      <c r="BY63" s="109"/>
      <c r="BZ63" s="109"/>
      <c r="CA63" s="109">
        <f t="shared" si="150"/>
        <v>169325.44725569495</v>
      </c>
      <c r="CB63" s="109">
        <f t="shared" si="151"/>
        <v>57338.249657821012</v>
      </c>
      <c r="CC63" s="109"/>
      <c r="CD63" s="109"/>
      <c r="CE63" s="109"/>
      <c r="CF63" s="109"/>
      <c r="CG63" s="109"/>
      <c r="CH63" s="109"/>
      <c r="CI63" s="70">
        <f t="shared" si="162"/>
        <v>226663.69691351597</v>
      </c>
      <c r="CJ63" s="109"/>
      <c r="CK63" s="109"/>
      <c r="CL63" s="118"/>
      <c r="CM63" s="109">
        <f t="shared" si="152"/>
        <v>856603.89436217875</v>
      </c>
      <c r="CN63" s="109">
        <f t="shared" si="153"/>
        <v>45019.297744502663</v>
      </c>
      <c r="CO63" s="109">
        <f t="shared" si="154"/>
        <v>2264.9831465726602</v>
      </c>
      <c r="CP63" s="109"/>
      <c r="CQ63" s="109">
        <f t="shared" si="155"/>
        <v>22603.434531841162</v>
      </c>
      <c r="CR63" s="109"/>
      <c r="CS63" s="70">
        <f t="shared" si="163"/>
        <v>926491.60978509532</v>
      </c>
      <c r="CT63" s="109"/>
      <c r="CU63" s="109"/>
      <c r="CV63" s="109">
        <f t="shared" si="156"/>
        <v>733089.88189202896</v>
      </c>
      <c r="CW63" s="109">
        <f t="shared" si="157"/>
        <v>79590.753897048387</v>
      </c>
      <c r="CX63" s="109">
        <f t="shared" si="158"/>
        <v>0</v>
      </c>
      <c r="CY63" s="109"/>
      <c r="CZ63" s="109"/>
      <c r="DA63" s="109"/>
      <c r="DB63" s="109"/>
      <c r="DC63" s="109"/>
      <c r="DD63" s="109"/>
      <c r="DE63" s="137">
        <f t="shared" si="164"/>
        <v>812680.63578907738</v>
      </c>
      <c r="DL63" s="109"/>
      <c r="DM63" s="109"/>
      <c r="DN63" s="109">
        <f t="shared" si="21"/>
        <v>11525578.326848254</v>
      </c>
    </row>
    <row r="64" spans="1:118" x14ac:dyDescent="0.3">
      <c r="A64" s="116" t="s">
        <v>296</v>
      </c>
      <c r="B64" s="109">
        <f t="shared" si="135"/>
        <v>0</v>
      </c>
      <c r="C64" s="109"/>
      <c r="D64" s="109">
        <f t="shared" si="136"/>
        <v>34810.852378455711</v>
      </c>
      <c r="E64" s="109"/>
      <c r="F64" s="109"/>
      <c r="G64" s="109"/>
      <c r="H64" s="109"/>
      <c r="I64" s="109"/>
      <c r="J64" s="109"/>
      <c r="K64" s="70">
        <f t="shared" si="159"/>
        <v>34810.852378455711</v>
      </c>
      <c r="L64" s="109"/>
      <c r="M64" s="109"/>
      <c r="N64" s="109"/>
      <c r="O64" s="109">
        <f t="shared" si="137"/>
        <v>0</v>
      </c>
      <c r="P64" s="118"/>
      <c r="Q64" s="109"/>
      <c r="R64" s="109"/>
      <c r="S64" s="109"/>
      <c r="T64" s="109">
        <f t="shared" si="138"/>
        <v>0</v>
      </c>
      <c r="U64" s="109"/>
      <c r="V64" s="109"/>
      <c r="W64" s="109"/>
      <c r="X64" s="109"/>
      <c r="Y64" s="109"/>
      <c r="Z64" s="109">
        <f t="shared" si="139"/>
        <v>0</v>
      </c>
      <c r="AA64" s="109"/>
      <c r="AB64" s="109"/>
      <c r="AC64" s="109">
        <f t="shared" si="140"/>
        <v>3876.1970074676301</v>
      </c>
      <c r="AD64" s="109">
        <f t="shared" si="141"/>
        <v>0</v>
      </c>
      <c r="AE64" s="109"/>
      <c r="AF64" s="109">
        <f t="shared" si="142"/>
        <v>146443.71274963696</v>
      </c>
      <c r="AG64" s="109"/>
      <c r="AH64" s="109">
        <f t="shared" si="143"/>
        <v>682.85410383848887</v>
      </c>
      <c r="AI64" s="109"/>
      <c r="AJ64" s="109"/>
      <c r="AK64" s="109"/>
      <c r="AL64" s="109"/>
      <c r="AM64" s="109"/>
      <c r="AN64" s="109"/>
      <c r="AO64" s="70">
        <f t="shared" si="160"/>
        <v>151002.76386094309</v>
      </c>
      <c r="AP64" s="109"/>
      <c r="AQ64" s="109"/>
      <c r="AR64" s="109">
        <f t="shared" si="144"/>
        <v>233717.72294865976</v>
      </c>
      <c r="AS64" s="109">
        <f t="shared" si="145"/>
        <v>390408.5902986388</v>
      </c>
      <c r="AT64" s="109"/>
      <c r="AU64" s="109"/>
      <c r="AV64" s="109"/>
      <c r="AW64" s="109"/>
      <c r="AX64" s="109"/>
      <c r="AY64" s="109">
        <f t="shared" si="146"/>
        <v>0</v>
      </c>
      <c r="AZ64" s="109"/>
      <c r="BA64" s="109"/>
      <c r="BB64" s="109"/>
      <c r="BC64" s="118"/>
      <c r="BD64" s="109"/>
      <c r="BE64" s="109"/>
      <c r="BF64" s="109"/>
      <c r="BG64" s="109">
        <f t="shared" si="147"/>
        <v>66119.634538794897</v>
      </c>
      <c r="BH64" s="109">
        <f t="shared" si="148"/>
        <v>15728.119918447008</v>
      </c>
      <c r="BI64" s="109">
        <f t="shared" si="149"/>
        <v>15936.560136243637</v>
      </c>
      <c r="BJ64" s="109"/>
      <c r="BK64" s="109"/>
      <c r="BL64" s="109"/>
      <c r="BM64" s="109"/>
      <c r="BN64" s="109"/>
      <c r="BO64" s="109"/>
      <c r="BP64" s="109"/>
      <c r="BQ64" s="109"/>
      <c r="BR64" s="109"/>
      <c r="BS64" s="109"/>
      <c r="BT64" s="109"/>
      <c r="BU64" s="109"/>
      <c r="BV64" s="109"/>
      <c r="BW64" s="70">
        <f t="shared" si="161"/>
        <v>721910.62784078403</v>
      </c>
      <c r="BX64" s="109"/>
      <c r="BY64" s="109"/>
      <c r="BZ64" s="109"/>
      <c r="CA64" s="109">
        <f t="shared" si="150"/>
        <v>0</v>
      </c>
      <c r="CB64" s="109">
        <f t="shared" si="151"/>
        <v>0</v>
      </c>
      <c r="CC64" s="109"/>
      <c r="CD64" s="109"/>
      <c r="CE64" s="109"/>
      <c r="CF64" s="109"/>
      <c r="CG64" s="109"/>
      <c r="CH64" s="109"/>
      <c r="CI64" s="70">
        <f t="shared" si="162"/>
        <v>0</v>
      </c>
      <c r="CJ64" s="109"/>
      <c r="CK64" s="109"/>
      <c r="CL64" s="118"/>
      <c r="CM64" s="109">
        <f t="shared" si="152"/>
        <v>5686.7479020657365</v>
      </c>
      <c r="CN64" s="109">
        <f t="shared" si="153"/>
        <v>38.777661084141165</v>
      </c>
      <c r="CO64" s="109">
        <f t="shared" si="154"/>
        <v>65.929200692146551</v>
      </c>
      <c r="CP64" s="109"/>
      <c r="CQ64" s="109">
        <f t="shared" si="155"/>
        <v>0</v>
      </c>
      <c r="CR64" s="109"/>
      <c r="CS64" s="70">
        <f t="shared" si="163"/>
        <v>5791.4547638420245</v>
      </c>
      <c r="CT64" s="109"/>
      <c r="CU64" s="109"/>
      <c r="CV64" s="109">
        <f t="shared" si="156"/>
        <v>0</v>
      </c>
      <c r="CW64" s="109">
        <f t="shared" si="157"/>
        <v>0</v>
      </c>
      <c r="CX64" s="109">
        <f t="shared" si="158"/>
        <v>0</v>
      </c>
      <c r="CY64" s="109"/>
      <c r="CZ64" s="109"/>
      <c r="DA64" s="109"/>
      <c r="DB64" s="109"/>
      <c r="DC64" s="109"/>
      <c r="DD64" s="109"/>
      <c r="DE64" s="137">
        <f t="shared" si="164"/>
        <v>0</v>
      </c>
      <c r="DL64" s="109"/>
      <c r="DM64" s="109"/>
      <c r="DN64" s="109">
        <f t="shared" si="21"/>
        <v>1455404.1652092522</v>
      </c>
    </row>
    <row r="65" spans="1:118" s="132" customFormat="1" x14ac:dyDescent="0.3">
      <c r="A65" s="127" t="s">
        <v>112</v>
      </c>
      <c r="B65" s="128">
        <f>SUM(B59:B64)</f>
        <v>586404.74223685917</v>
      </c>
      <c r="C65" s="128">
        <f t="shared" ref="C65:J65" si="165">SUM(C59:C64)</f>
        <v>0</v>
      </c>
      <c r="D65" s="128">
        <f t="shared" si="165"/>
        <v>540613.39045724145</v>
      </c>
      <c r="E65" s="128">
        <f t="shared" si="165"/>
        <v>0</v>
      </c>
      <c r="F65" s="128">
        <f t="shared" si="165"/>
        <v>0</v>
      </c>
      <c r="G65" s="128">
        <f t="shared" si="165"/>
        <v>0</v>
      </c>
      <c r="H65" s="128">
        <f t="shared" si="165"/>
        <v>0</v>
      </c>
      <c r="I65" s="128">
        <f t="shared" si="165"/>
        <v>0</v>
      </c>
      <c r="J65" s="128">
        <f t="shared" si="165"/>
        <v>0</v>
      </c>
      <c r="K65" s="151">
        <f>SUM(B65:J65)</f>
        <v>1127018.1326941005</v>
      </c>
      <c r="L65" s="128"/>
      <c r="M65" s="128"/>
      <c r="N65" s="128">
        <f t="shared" ref="N65:AN65" si="166">SUM(N59:N64)</f>
        <v>0</v>
      </c>
      <c r="O65" s="128">
        <f t="shared" si="166"/>
        <v>1441544.7844979286</v>
      </c>
      <c r="P65" s="128">
        <f t="shared" si="166"/>
        <v>0</v>
      </c>
      <c r="Q65" s="128">
        <f t="shared" si="166"/>
        <v>0</v>
      </c>
      <c r="R65" s="128">
        <f t="shared" si="166"/>
        <v>0</v>
      </c>
      <c r="S65" s="128">
        <f t="shared" si="166"/>
        <v>0</v>
      </c>
      <c r="T65" s="128">
        <f t="shared" si="166"/>
        <v>2280887.2254144098</v>
      </c>
      <c r="U65" s="128">
        <f t="shared" si="166"/>
        <v>0</v>
      </c>
      <c r="V65" s="128">
        <f t="shared" si="166"/>
        <v>0</v>
      </c>
      <c r="W65" s="128">
        <f t="shared" si="166"/>
        <v>0</v>
      </c>
      <c r="X65" s="128">
        <f t="shared" si="166"/>
        <v>0</v>
      </c>
      <c r="Y65" s="128">
        <f t="shared" si="166"/>
        <v>0</v>
      </c>
      <c r="Z65" s="128">
        <f t="shared" si="166"/>
        <v>189775.41773829685</v>
      </c>
      <c r="AA65" s="128">
        <f t="shared" si="166"/>
        <v>0</v>
      </c>
      <c r="AB65" s="128">
        <f t="shared" si="166"/>
        <v>0</v>
      </c>
      <c r="AC65" s="128">
        <f t="shared" si="166"/>
        <v>77525.128640241674</v>
      </c>
      <c r="AD65" s="128">
        <f t="shared" si="166"/>
        <v>171859.58128490963</v>
      </c>
      <c r="AE65" s="128">
        <f t="shared" si="166"/>
        <v>0</v>
      </c>
      <c r="AF65" s="128">
        <f t="shared" si="166"/>
        <v>1748872.9324870368</v>
      </c>
      <c r="AG65" s="128">
        <f t="shared" si="166"/>
        <v>0</v>
      </c>
      <c r="AH65" s="128">
        <f t="shared" si="166"/>
        <v>32930.282483148534</v>
      </c>
      <c r="AI65" s="128">
        <f t="shared" si="166"/>
        <v>0</v>
      </c>
      <c r="AJ65" s="128">
        <f t="shared" si="166"/>
        <v>0</v>
      </c>
      <c r="AK65" s="128">
        <f t="shared" si="166"/>
        <v>0</v>
      </c>
      <c r="AL65" s="128">
        <f t="shared" si="166"/>
        <v>0</v>
      </c>
      <c r="AM65" s="128">
        <f t="shared" si="166"/>
        <v>0</v>
      </c>
      <c r="AN65" s="128">
        <f t="shared" si="166"/>
        <v>0</v>
      </c>
      <c r="AO65" s="151">
        <f>SUM(N65:AN65)</f>
        <v>5943395.3525459711</v>
      </c>
      <c r="AP65" s="128"/>
      <c r="AQ65" s="128"/>
      <c r="AR65" s="128">
        <f t="shared" ref="AR65:BV65" si="167">SUM(AR59:AR64)</f>
        <v>24184538.139613327</v>
      </c>
      <c r="AS65" s="128">
        <f t="shared" si="167"/>
        <v>4197043.1746821934</v>
      </c>
      <c r="AT65" s="128">
        <f t="shared" si="167"/>
        <v>0</v>
      </c>
      <c r="AU65" s="128">
        <f t="shared" si="167"/>
        <v>0</v>
      </c>
      <c r="AV65" s="128">
        <f t="shared" si="167"/>
        <v>0</v>
      </c>
      <c r="AW65" s="128">
        <f t="shared" si="167"/>
        <v>0</v>
      </c>
      <c r="AX65" s="128">
        <f t="shared" si="167"/>
        <v>0</v>
      </c>
      <c r="AY65" s="128">
        <f t="shared" si="167"/>
        <v>289138.17455435655</v>
      </c>
      <c r="AZ65" s="128">
        <f t="shared" si="167"/>
        <v>0</v>
      </c>
      <c r="BA65" s="128">
        <f t="shared" si="167"/>
        <v>0</v>
      </c>
      <c r="BB65" s="128">
        <f t="shared" si="167"/>
        <v>0</v>
      </c>
      <c r="BC65" s="128">
        <f t="shared" si="167"/>
        <v>0</v>
      </c>
      <c r="BD65" s="128">
        <f t="shared" si="167"/>
        <v>0</v>
      </c>
      <c r="BE65" s="128">
        <f t="shared" si="167"/>
        <v>0</v>
      </c>
      <c r="BF65" s="128">
        <f t="shared" si="167"/>
        <v>0</v>
      </c>
      <c r="BG65" s="128">
        <f t="shared" si="167"/>
        <v>887522.16065572191</v>
      </c>
      <c r="BH65" s="128">
        <f t="shared" si="167"/>
        <v>113354.66461361798</v>
      </c>
      <c r="BI65" s="128">
        <f t="shared" si="167"/>
        <v>96106.016095606261</v>
      </c>
      <c r="BJ65" s="128">
        <f t="shared" si="167"/>
        <v>0</v>
      </c>
      <c r="BK65" s="128">
        <f t="shared" si="167"/>
        <v>0</v>
      </c>
      <c r="BL65" s="128">
        <f t="shared" si="167"/>
        <v>0</v>
      </c>
      <c r="BM65" s="128">
        <f t="shared" si="167"/>
        <v>0</v>
      </c>
      <c r="BN65" s="128">
        <f t="shared" si="167"/>
        <v>0</v>
      </c>
      <c r="BO65" s="128">
        <f t="shared" si="167"/>
        <v>0</v>
      </c>
      <c r="BP65" s="128">
        <f t="shared" si="167"/>
        <v>0</v>
      </c>
      <c r="BQ65" s="128">
        <f t="shared" si="167"/>
        <v>0</v>
      </c>
      <c r="BR65" s="128">
        <f t="shared" si="167"/>
        <v>0</v>
      </c>
      <c r="BS65" s="128">
        <f t="shared" si="167"/>
        <v>0</v>
      </c>
      <c r="BT65" s="128">
        <f t="shared" si="167"/>
        <v>0</v>
      </c>
      <c r="BU65" s="128">
        <f t="shared" si="167"/>
        <v>0</v>
      </c>
      <c r="BV65" s="128">
        <f t="shared" si="167"/>
        <v>0</v>
      </c>
      <c r="BW65" s="151">
        <f>SUM(AR65:BV65)</f>
        <v>29767702.330214821</v>
      </c>
      <c r="BX65" s="128"/>
      <c r="BY65" s="128"/>
      <c r="BZ65" s="128">
        <f t="shared" ref="BZ65:CH65" si="168">SUM(BZ59:BZ64)</f>
        <v>0</v>
      </c>
      <c r="CA65" s="128">
        <f t="shared" si="168"/>
        <v>4023686.6563509847</v>
      </c>
      <c r="CB65" s="128">
        <f t="shared" si="168"/>
        <v>263516.74552932323</v>
      </c>
      <c r="CC65" s="128">
        <f t="shared" si="168"/>
        <v>0</v>
      </c>
      <c r="CD65" s="128">
        <f t="shared" si="168"/>
        <v>0</v>
      </c>
      <c r="CE65" s="128">
        <f t="shared" si="168"/>
        <v>0</v>
      </c>
      <c r="CF65" s="128">
        <f t="shared" si="168"/>
        <v>0</v>
      </c>
      <c r="CG65" s="128">
        <f t="shared" si="168"/>
        <v>0</v>
      </c>
      <c r="CH65" s="128">
        <f t="shared" si="168"/>
        <v>0</v>
      </c>
      <c r="CI65" s="151">
        <f>SUM(BZ65:CH65)</f>
        <v>4287203.4018803081</v>
      </c>
      <c r="CJ65" s="128"/>
      <c r="CK65" s="128"/>
      <c r="CL65" s="128">
        <f t="shared" ref="CL65:CR65" si="169">SUM(CL59:CL64)</f>
        <v>0</v>
      </c>
      <c r="CM65" s="128">
        <f t="shared" si="169"/>
        <v>2635573.8446748564</v>
      </c>
      <c r="CN65" s="128">
        <f t="shared" si="169"/>
        <v>622652.12064096204</v>
      </c>
      <c r="CO65" s="128">
        <f t="shared" si="169"/>
        <v>62767.022926596022</v>
      </c>
      <c r="CP65" s="128">
        <f t="shared" si="169"/>
        <v>0</v>
      </c>
      <c r="CQ65" s="128">
        <f t="shared" si="169"/>
        <v>225532.53146374246</v>
      </c>
      <c r="CR65" s="128">
        <f t="shared" si="169"/>
        <v>0</v>
      </c>
      <c r="CS65" s="151">
        <f>SUM(CL65:CR65)</f>
        <v>3546525.5197061566</v>
      </c>
      <c r="CT65" s="128"/>
      <c r="CU65" s="128"/>
      <c r="CV65" s="128">
        <f t="shared" ref="CV65:DD65" si="170">SUM(CV59:CV64)</f>
        <v>5854419.048460843</v>
      </c>
      <c r="CW65" s="128">
        <f t="shared" si="170"/>
        <v>685426.61885912286</v>
      </c>
      <c r="CX65" s="128">
        <f t="shared" si="170"/>
        <v>80063.023697926081</v>
      </c>
      <c r="CY65" s="128">
        <f t="shared" si="170"/>
        <v>0</v>
      </c>
      <c r="CZ65" s="128">
        <f t="shared" si="170"/>
        <v>0</v>
      </c>
      <c r="DA65" s="128">
        <f t="shared" si="170"/>
        <v>0</v>
      </c>
      <c r="DB65" s="128">
        <f t="shared" si="170"/>
        <v>0</v>
      </c>
      <c r="DC65" s="128">
        <f t="shared" si="170"/>
        <v>0</v>
      </c>
      <c r="DD65" s="128">
        <f t="shared" si="170"/>
        <v>0</v>
      </c>
      <c r="DE65" s="152">
        <f>SUM(CV65:DD65)</f>
        <v>6619908.6910178913</v>
      </c>
      <c r="DL65" s="128">
        <f t="shared" ref="DL65:DM65" si="171">SUM(DL59:DL64)</f>
        <v>0</v>
      </c>
      <c r="DM65" s="128">
        <f t="shared" si="171"/>
        <v>0</v>
      </c>
      <c r="DN65" s="147">
        <f t="shared" si="21"/>
        <v>88442679.885638371</v>
      </c>
    </row>
  </sheetData>
  <conditionalFormatting sqref="B2:DD14 B16:DD17">
    <cfRule type="expression" dxfId="7" priority="1">
      <formula>#REF!&gt;=35000</formula>
    </cfRule>
    <cfRule type="expression" dxfId="6" priority="2">
      <formula>#REF!&gt;=10000</formula>
    </cfRule>
    <cfRule type="expression" dxfId="5" priority="3">
      <formula>#REF!&gt;=5000</formula>
    </cfRule>
    <cfRule type="expression" dxfId="4" priority="4">
      <formula>#REF!&lt;5000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FA6A-A0A3-49C9-ABB8-A8F49C2A31C6}">
  <sheetPr>
    <tabColor theme="7" tint="0.79998168889431442"/>
  </sheetPr>
  <dimension ref="A1:DN56"/>
  <sheetViews>
    <sheetView workbookViewId="0"/>
  </sheetViews>
  <sheetFormatPr defaultColWidth="9.21875" defaultRowHeight="14.4" x14ac:dyDescent="0.3"/>
  <cols>
    <col min="1" max="1" width="31.77734375" style="93" bestFit="1" customWidth="1"/>
    <col min="2" max="2" width="14.77734375" style="93" bestFit="1" customWidth="1"/>
    <col min="3" max="4" width="14.77734375" style="95" bestFit="1" customWidth="1"/>
    <col min="5" max="5" width="13.77734375" style="95" bestFit="1" customWidth="1"/>
    <col min="6" max="7" width="14.77734375" style="95" bestFit="1" customWidth="1"/>
    <col min="8" max="8" width="13.77734375" style="95" bestFit="1" customWidth="1"/>
    <col min="9" max="9" width="12.6640625" style="95" bestFit="1" customWidth="1"/>
    <col min="10" max="10" width="13.77734375" style="95" bestFit="1" customWidth="1"/>
    <col min="11" max="11" width="13.77734375" style="60" customWidth="1"/>
    <col min="12" max="13" width="14.77734375" style="95" customWidth="1"/>
    <col min="14" max="14" width="13.77734375" style="95" bestFit="1" customWidth="1"/>
    <col min="15" max="15" width="12.21875" style="95" customWidth="1"/>
    <col min="16" max="16" width="16.88671875" style="93" bestFit="1" customWidth="1"/>
    <col min="17" max="19" width="13.77734375" style="95" bestFit="1" customWidth="1"/>
    <col min="20" max="21" width="14.77734375" style="95" bestFit="1" customWidth="1"/>
    <col min="22" max="22" width="19.33203125" style="95" bestFit="1" customWidth="1"/>
    <col min="23" max="23" width="14.77734375" style="95" bestFit="1" customWidth="1"/>
    <col min="24" max="24" width="14.6640625" style="95" bestFit="1" customWidth="1"/>
    <col min="25" max="26" width="14.77734375" style="95" bestFit="1" customWidth="1"/>
    <col min="27" max="28" width="13.77734375" style="95" bestFit="1" customWidth="1"/>
    <col min="29" max="30" width="14.77734375" style="95" bestFit="1" customWidth="1"/>
    <col min="31" max="31" width="16" style="95" bestFit="1" customWidth="1"/>
    <col min="32" max="32" width="14.77734375" style="95" bestFit="1" customWidth="1"/>
    <col min="33" max="33" width="15.44140625" style="95" bestFit="1" customWidth="1"/>
    <col min="34" max="34" width="16.109375" style="95" bestFit="1" customWidth="1"/>
    <col min="35" max="35" width="11.44140625" style="95" customWidth="1"/>
    <col min="36" max="36" width="13.77734375" style="95" bestFit="1" customWidth="1"/>
    <col min="37" max="37" width="14.77734375" style="95" bestFit="1" customWidth="1"/>
    <col min="38" max="38" width="19.44140625" style="95" bestFit="1" customWidth="1"/>
    <col min="39" max="39" width="14.44140625" style="95" bestFit="1" customWidth="1"/>
    <col min="40" max="40" width="17.109375" style="95" bestFit="1" customWidth="1"/>
    <col min="41" max="41" width="17.109375" style="60" customWidth="1"/>
    <col min="42" max="43" width="13.77734375" style="95" customWidth="1"/>
    <col min="44" max="44" width="17.33203125" style="95" bestFit="1" customWidth="1"/>
    <col min="45" max="48" width="14.77734375" style="95" bestFit="1" customWidth="1"/>
    <col min="49" max="49" width="11.44140625" style="95" customWidth="1"/>
    <col min="50" max="52" width="14.77734375" style="95" bestFit="1" customWidth="1"/>
    <col min="53" max="53" width="11.44140625" style="95" customWidth="1"/>
    <col min="54" max="54" width="15.109375" style="95" bestFit="1" customWidth="1"/>
    <col min="55" max="55" width="14.77734375" style="93" bestFit="1" customWidth="1"/>
    <col min="56" max="56" width="13.77734375" style="95" bestFit="1" customWidth="1"/>
    <col min="57" max="57" width="17" style="95" bestFit="1" customWidth="1"/>
    <col min="58" max="58" width="12.6640625" style="95" bestFit="1" customWidth="1"/>
    <col min="59" max="61" width="14.77734375" style="95" bestFit="1" customWidth="1"/>
    <col min="62" max="63" width="13.77734375" style="95" bestFit="1" customWidth="1"/>
    <col min="64" max="64" width="21" style="95" bestFit="1" customWidth="1"/>
    <col min="65" max="65" width="13.77734375" style="95" bestFit="1" customWidth="1"/>
    <col min="66" max="66" width="14.77734375" style="95" bestFit="1" customWidth="1"/>
    <col min="67" max="70" width="13.77734375" style="95" bestFit="1" customWidth="1"/>
    <col min="71" max="71" width="14.77734375" style="95" bestFit="1" customWidth="1"/>
    <col min="72" max="74" width="13.77734375" style="95" bestFit="1" customWidth="1"/>
    <col min="75" max="75" width="13.77734375" style="60" customWidth="1"/>
    <col min="76" max="77" width="13.77734375" style="95" customWidth="1"/>
    <col min="78" max="78" width="14.77734375" style="95" bestFit="1" customWidth="1"/>
    <col min="79" max="79" width="16.21875" style="95" bestFit="1" customWidth="1"/>
    <col min="80" max="81" width="14.77734375" style="95" bestFit="1" customWidth="1"/>
    <col min="82" max="85" width="13.77734375" style="95" bestFit="1" customWidth="1"/>
    <col min="86" max="86" width="17.6640625" style="95" bestFit="1" customWidth="1"/>
    <col min="87" max="87" width="17.6640625" style="60" customWidth="1"/>
    <col min="88" max="89" width="13.77734375" style="95" customWidth="1"/>
    <col min="90" max="90" width="14.77734375" style="93" bestFit="1" customWidth="1"/>
    <col min="91" max="91" width="16.21875" style="95" bestFit="1" customWidth="1"/>
    <col min="92" max="93" width="14.77734375" style="95" bestFit="1" customWidth="1"/>
    <col min="94" max="94" width="13.77734375" style="95" bestFit="1" customWidth="1"/>
    <col min="95" max="95" width="14.77734375" style="95" bestFit="1" customWidth="1"/>
    <col min="96" max="96" width="12.6640625" style="95" bestFit="1" customWidth="1"/>
    <col min="97" max="97" width="13.77734375" style="60" customWidth="1"/>
    <col min="98" max="99" width="13.77734375" style="95" customWidth="1"/>
    <col min="100" max="100" width="16.21875" style="95" bestFit="1" customWidth="1"/>
    <col min="101" max="104" width="14.77734375" style="95" bestFit="1" customWidth="1"/>
    <col min="105" max="105" width="13.77734375" style="95" bestFit="1" customWidth="1"/>
    <col min="106" max="106" width="12.6640625" style="95" bestFit="1" customWidth="1"/>
    <col min="107" max="107" width="16.44140625" style="95" bestFit="1" customWidth="1"/>
    <col min="108" max="108" width="16.33203125" style="95" bestFit="1" customWidth="1"/>
    <col min="109" max="109" width="11.44140625" style="138" bestFit="1" customWidth="1"/>
    <col min="116" max="117" width="5.6640625" style="95" bestFit="1" customWidth="1"/>
    <col min="118" max="118" width="17.33203125" style="95" bestFit="1" customWidth="1"/>
    <col min="119" max="16384" width="9.21875" style="95"/>
  </cols>
  <sheetData>
    <row r="1" spans="1:118" x14ac:dyDescent="0.3">
      <c r="B1" s="93" t="s">
        <v>147</v>
      </c>
      <c r="K1" s="96" t="s">
        <v>112</v>
      </c>
      <c r="N1" s="95" t="s">
        <v>148</v>
      </c>
      <c r="AO1" s="96" t="s">
        <v>112</v>
      </c>
      <c r="AR1" s="94" t="s">
        <v>128</v>
      </c>
      <c r="BW1" s="96" t="s">
        <v>112</v>
      </c>
      <c r="BZ1" s="94" t="s">
        <v>5</v>
      </c>
      <c r="CI1" s="96" t="s">
        <v>112</v>
      </c>
      <c r="CL1" s="114" t="s">
        <v>307</v>
      </c>
      <c r="CS1" s="96" t="s">
        <v>112</v>
      </c>
      <c r="CV1" s="114" t="s">
        <v>308</v>
      </c>
      <c r="DE1" s="133" t="s">
        <v>112</v>
      </c>
    </row>
    <row r="2" spans="1:118" s="136" customFormat="1" x14ac:dyDescent="0.3">
      <c r="A2" s="134" t="s">
        <v>150</v>
      </c>
      <c r="B2" s="114" t="s">
        <v>153</v>
      </c>
      <c r="C2" s="114" t="s">
        <v>151</v>
      </c>
      <c r="D2" s="114" t="s">
        <v>153</v>
      </c>
      <c r="E2" s="114" t="s">
        <v>179</v>
      </c>
      <c r="F2" s="114" t="s">
        <v>152</v>
      </c>
      <c r="G2" s="114" t="s">
        <v>152</v>
      </c>
      <c r="H2" s="114" t="s">
        <v>156</v>
      </c>
      <c r="I2" s="114" t="s">
        <v>353</v>
      </c>
      <c r="J2" s="114" t="s">
        <v>155</v>
      </c>
      <c r="K2" s="96"/>
      <c r="L2" s="114"/>
      <c r="M2" s="114"/>
      <c r="N2" s="114" t="s">
        <v>157</v>
      </c>
      <c r="O2" s="114" t="s">
        <v>158</v>
      </c>
      <c r="P2" s="114" t="s">
        <v>158</v>
      </c>
      <c r="Q2" s="114" t="s">
        <v>158</v>
      </c>
      <c r="R2" s="114" t="s">
        <v>158</v>
      </c>
      <c r="S2" s="114" t="s">
        <v>158</v>
      </c>
      <c r="T2" s="114" t="s">
        <v>155</v>
      </c>
      <c r="U2" s="114" t="s">
        <v>160</v>
      </c>
      <c r="V2" s="114" t="s">
        <v>155</v>
      </c>
      <c r="W2" s="114" t="s">
        <v>155</v>
      </c>
      <c r="X2" s="114" t="s">
        <v>155</v>
      </c>
      <c r="Y2" s="114" t="s">
        <v>162</v>
      </c>
      <c r="Z2" s="114" t="s">
        <v>159</v>
      </c>
      <c r="AA2" s="114" t="s">
        <v>162</v>
      </c>
      <c r="AB2" s="114" t="s">
        <v>162</v>
      </c>
      <c r="AC2" s="114" t="s">
        <v>163</v>
      </c>
      <c r="AD2" s="114" t="s">
        <v>164</v>
      </c>
      <c r="AE2" s="114" t="s">
        <v>165</v>
      </c>
      <c r="AF2" s="114" t="s">
        <v>166</v>
      </c>
      <c r="AG2" s="114" t="s">
        <v>165</v>
      </c>
      <c r="AH2" s="114" t="s">
        <v>165</v>
      </c>
      <c r="AI2" s="114" t="s">
        <v>165</v>
      </c>
      <c r="AJ2" s="114" t="s">
        <v>167</v>
      </c>
      <c r="AK2" s="114" t="s">
        <v>161</v>
      </c>
      <c r="AL2" s="114" t="s">
        <v>161</v>
      </c>
      <c r="AM2" s="114" t="s">
        <v>161</v>
      </c>
      <c r="AN2" s="114" t="s">
        <v>159</v>
      </c>
      <c r="AO2" s="96"/>
      <c r="AP2" s="114"/>
      <c r="AQ2" s="114"/>
      <c r="AR2" s="114" t="s">
        <v>170</v>
      </c>
      <c r="AS2" s="114" t="s">
        <v>166</v>
      </c>
      <c r="AT2" s="114" t="s">
        <v>166</v>
      </c>
      <c r="AU2" s="114" t="s">
        <v>168</v>
      </c>
      <c r="AV2" s="114" t="s">
        <v>169</v>
      </c>
      <c r="AW2" s="114" t="s">
        <v>165</v>
      </c>
      <c r="AX2" s="114" t="s">
        <v>166</v>
      </c>
      <c r="AY2" s="114" t="s">
        <v>166</v>
      </c>
      <c r="AZ2" s="114" t="s">
        <v>166</v>
      </c>
      <c r="BA2" s="114" t="s">
        <v>166</v>
      </c>
      <c r="BB2" s="114" t="s">
        <v>172</v>
      </c>
      <c r="BC2" s="114" t="s">
        <v>172</v>
      </c>
      <c r="BD2" s="114" t="s">
        <v>170</v>
      </c>
      <c r="BE2" s="114" t="s">
        <v>171</v>
      </c>
      <c r="BF2" s="114" t="s">
        <v>171</v>
      </c>
      <c r="BG2" s="114" t="s">
        <v>174</v>
      </c>
      <c r="BH2" s="114" t="s">
        <v>173</v>
      </c>
      <c r="BI2" s="114" t="s">
        <v>173</v>
      </c>
      <c r="BJ2" s="114" t="s">
        <v>173</v>
      </c>
      <c r="BK2" s="114" t="s">
        <v>173</v>
      </c>
      <c r="BL2" s="114" t="s">
        <v>173</v>
      </c>
      <c r="BM2" s="114" t="s">
        <v>171</v>
      </c>
      <c r="BN2" s="114" t="s">
        <v>175</v>
      </c>
      <c r="BO2" s="114" t="s">
        <v>166</v>
      </c>
      <c r="BP2" s="114" t="s">
        <v>170</v>
      </c>
      <c r="BQ2" s="114" t="s">
        <v>160</v>
      </c>
      <c r="BR2" s="114" t="s">
        <v>166</v>
      </c>
      <c r="BS2" s="114" t="s">
        <v>166</v>
      </c>
      <c r="BT2" s="114" t="s">
        <v>175</v>
      </c>
      <c r="BU2" s="114" t="s">
        <v>175</v>
      </c>
      <c r="BV2" s="114" t="s">
        <v>173</v>
      </c>
      <c r="BW2" s="96"/>
      <c r="BX2" s="114"/>
      <c r="BY2" s="114"/>
      <c r="BZ2" s="114" t="s">
        <v>180</v>
      </c>
      <c r="CA2" s="114" t="s">
        <v>180</v>
      </c>
      <c r="CB2" s="114" t="s">
        <v>180</v>
      </c>
      <c r="CC2" s="114" t="s">
        <v>181</v>
      </c>
      <c r="CD2" s="114" t="s">
        <v>178</v>
      </c>
      <c r="CE2" s="114" t="s">
        <v>178</v>
      </c>
      <c r="CF2" s="114" t="s">
        <v>177</v>
      </c>
      <c r="CG2" s="114" t="s">
        <v>179</v>
      </c>
      <c r="CH2" s="114" t="s">
        <v>182</v>
      </c>
      <c r="CI2" s="96"/>
      <c r="CJ2" s="114"/>
      <c r="CK2" s="114"/>
      <c r="CL2" s="114" t="s">
        <v>185</v>
      </c>
      <c r="CM2" s="114" t="s">
        <v>187</v>
      </c>
      <c r="CN2" s="114" t="s">
        <v>354</v>
      </c>
      <c r="CO2" s="114" t="s">
        <v>184</v>
      </c>
      <c r="CP2" s="114" t="s">
        <v>183</v>
      </c>
      <c r="CQ2" s="114" t="s">
        <v>186</v>
      </c>
      <c r="CR2" s="114" t="s">
        <v>183</v>
      </c>
      <c r="CS2" s="96"/>
      <c r="CT2" s="114"/>
      <c r="CU2" s="114"/>
      <c r="CV2" s="114" t="s">
        <v>195</v>
      </c>
      <c r="CW2" s="114" t="s">
        <v>192</v>
      </c>
      <c r="CX2" s="114" t="s">
        <v>191</v>
      </c>
      <c r="CY2" s="114" t="s">
        <v>194</v>
      </c>
      <c r="CZ2" s="114" t="s">
        <v>193</v>
      </c>
      <c r="DA2" s="114" t="s">
        <v>190</v>
      </c>
      <c r="DB2" s="114" t="s">
        <v>189</v>
      </c>
      <c r="DC2" s="114" t="s">
        <v>191</v>
      </c>
      <c r="DD2" s="114" t="s">
        <v>189</v>
      </c>
      <c r="DE2" s="135"/>
    </row>
    <row r="3" spans="1:118" s="94" customFormat="1" x14ac:dyDescent="0.3">
      <c r="A3" s="134" t="s">
        <v>197</v>
      </c>
      <c r="B3" s="114" t="s">
        <v>200</v>
      </c>
      <c r="C3" s="114" t="s">
        <v>151</v>
      </c>
      <c r="D3" s="114" t="s">
        <v>309</v>
      </c>
      <c r="E3" s="114" t="s">
        <v>179</v>
      </c>
      <c r="F3" s="114" t="s">
        <v>152</v>
      </c>
      <c r="G3" s="114" t="s">
        <v>198</v>
      </c>
      <c r="H3" s="114" t="s">
        <v>156</v>
      </c>
      <c r="I3" s="114" t="s">
        <v>353</v>
      </c>
      <c r="J3" s="114" t="s">
        <v>201</v>
      </c>
      <c r="K3" s="96"/>
      <c r="L3" s="114"/>
      <c r="M3" s="114"/>
      <c r="N3" s="114" t="s">
        <v>157</v>
      </c>
      <c r="O3" s="114" t="s">
        <v>158</v>
      </c>
      <c r="P3" s="114" t="s">
        <v>203</v>
      </c>
      <c r="Q3" s="114" t="s">
        <v>202</v>
      </c>
      <c r="R3" s="114" t="s">
        <v>312</v>
      </c>
      <c r="S3" s="114" t="s">
        <v>313</v>
      </c>
      <c r="T3" s="114" t="s">
        <v>155</v>
      </c>
      <c r="U3" s="114" t="s">
        <v>160</v>
      </c>
      <c r="V3" s="114" t="s">
        <v>355</v>
      </c>
      <c r="W3" s="114" t="s">
        <v>210</v>
      </c>
      <c r="X3" s="114" t="s">
        <v>315</v>
      </c>
      <c r="Y3" s="114" t="s">
        <v>162</v>
      </c>
      <c r="Z3" s="114" t="s">
        <v>159</v>
      </c>
      <c r="AA3" s="114" t="s">
        <v>213</v>
      </c>
      <c r="AB3" s="114" t="s">
        <v>316</v>
      </c>
      <c r="AC3" s="114" t="s">
        <v>163</v>
      </c>
      <c r="AD3" s="114" t="s">
        <v>164</v>
      </c>
      <c r="AE3" s="114" t="s">
        <v>221</v>
      </c>
      <c r="AF3" s="114" t="s">
        <v>318</v>
      </c>
      <c r="AG3" s="114" t="s">
        <v>317</v>
      </c>
      <c r="AH3" s="114" t="s">
        <v>356</v>
      </c>
      <c r="AI3" s="114" t="s">
        <v>220</v>
      </c>
      <c r="AJ3" s="114" t="s">
        <v>4</v>
      </c>
      <c r="AK3" s="114" t="s">
        <v>311</v>
      </c>
      <c r="AL3" s="114" t="s">
        <v>320</v>
      </c>
      <c r="AM3" s="114" t="s">
        <v>212</v>
      </c>
      <c r="AN3" s="114" t="s">
        <v>319</v>
      </c>
      <c r="AO3" s="96"/>
      <c r="AP3" s="114"/>
      <c r="AQ3" s="114"/>
      <c r="AR3" s="114" t="s">
        <v>170</v>
      </c>
      <c r="AS3" s="114" t="s">
        <v>234</v>
      </c>
      <c r="AT3" s="114" t="s">
        <v>228</v>
      </c>
      <c r="AU3" s="114" t="s">
        <v>168</v>
      </c>
      <c r="AV3" s="114" t="s">
        <v>323</v>
      </c>
      <c r="AW3" s="114" t="s">
        <v>235</v>
      </c>
      <c r="AX3" s="114" t="s">
        <v>231</v>
      </c>
      <c r="AY3" s="114" t="s">
        <v>166</v>
      </c>
      <c r="AZ3" s="114" t="s">
        <v>232</v>
      </c>
      <c r="BA3" s="114" t="s">
        <v>229</v>
      </c>
      <c r="BB3" s="114" t="s">
        <v>331</v>
      </c>
      <c r="BC3" s="114" t="s">
        <v>332</v>
      </c>
      <c r="BD3" s="114" t="s">
        <v>225</v>
      </c>
      <c r="BE3" s="114" t="s">
        <v>337</v>
      </c>
      <c r="BF3" s="114" t="s">
        <v>336</v>
      </c>
      <c r="BG3" s="114" t="s">
        <v>174</v>
      </c>
      <c r="BH3" s="114" t="s">
        <v>324</v>
      </c>
      <c r="BI3" s="114" t="s">
        <v>173</v>
      </c>
      <c r="BJ3" s="114" t="s">
        <v>326</v>
      </c>
      <c r="BK3" s="114" t="s">
        <v>329</v>
      </c>
      <c r="BL3" s="114" t="s">
        <v>327</v>
      </c>
      <c r="BM3" s="114" t="s">
        <v>328</v>
      </c>
      <c r="BN3" s="114" t="s">
        <v>325</v>
      </c>
      <c r="BO3" s="114" t="s">
        <v>322</v>
      </c>
      <c r="BP3" s="114" t="s">
        <v>335</v>
      </c>
      <c r="BQ3" s="114" t="s">
        <v>244</v>
      </c>
      <c r="BR3" s="114" t="s">
        <v>245</v>
      </c>
      <c r="BS3" s="114" t="s">
        <v>233</v>
      </c>
      <c r="BT3" s="114" t="s">
        <v>334</v>
      </c>
      <c r="BU3" s="114" t="s">
        <v>333</v>
      </c>
      <c r="BV3" s="114" t="s">
        <v>330</v>
      </c>
      <c r="BW3" s="96"/>
      <c r="BX3" s="114"/>
      <c r="BY3" s="114"/>
      <c r="BZ3" s="114" t="s">
        <v>338</v>
      </c>
      <c r="CA3" s="114" t="s">
        <v>357</v>
      </c>
      <c r="CB3" s="114" t="s">
        <v>339</v>
      </c>
      <c r="CC3" s="114" t="s">
        <v>181</v>
      </c>
      <c r="CD3" s="114" t="s">
        <v>259</v>
      </c>
      <c r="CE3" s="114" t="s">
        <v>253</v>
      </c>
      <c r="CF3" s="114" t="s">
        <v>341</v>
      </c>
      <c r="CG3" s="114" t="s">
        <v>255</v>
      </c>
      <c r="CH3" s="114" t="s">
        <v>340</v>
      </c>
      <c r="CI3" s="96"/>
      <c r="CJ3" s="114"/>
      <c r="CK3" s="114"/>
      <c r="CL3" s="114" t="s">
        <v>185</v>
      </c>
      <c r="CM3" s="114" t="s">
        <v>187</v>
      </c>
      <c r="CN3" s="114" t="s">
        <v>188</v>
      </c>
      <c r="CO3" s="114" t="s">
        <v>184</v>
      </c>
      <c r="CP3" s="114" t="s">
        <v>183</v>
      </c>
      <c r="CQ3" s="114" t="s">
        <v>342</v>
      </c>
      <c r="CR3" s="114" t="s">
        <v>343</v>
      </c>
      <c r="CS3" s="96"/>
      <c r="CT3" s="114"/>
      <c r="CU3" s="114"/>
      <c r="CV3" s="114" t="s">
        <v>344</v>
      </c>
      <c r="CW3" s="114" t="s">
        <v>345</v>
      </c>
      <c r="CX3" s="114" t="s">
        <v>191</v>
      </c>
      <c r="CY3" s="114" t="s">
        <v>266</v>
      </c>
      <c r="CZ3" s="114" t="s">
        <v>265</v>
      </c>
      <c r="DA3" s="114" t="s">
        <v>190</v>
      </c>
      <c r="DB3" s="114" t="s">
        <v>262</v>
      </c>
      <c r="DC3" s="114" t="s">
        <v>358</v>
      </c>
      <c r="DD3" s="114" t="s">
        <v>268</v>
      </c>
      <c r="DE3" s="96"/>
      <c r="DN3" s="94" t="s">
        <v>112</v>
      </c>
    </row>
    <row r="4" spans="1:118" x14ac:dyDescent="0.3">
      <c r="A4" s="93" t="s">
        <v>359</v>
      </c>
      <c r="B4" s="107">
        <v>4037242</v>
      </c>
      <c r="C4" s="107">
        <v>201066</v>
      </c>
      <c r="D4" s="107">
        <v>3241297</v>
      </c>
      <c r="E4" s="107">
        <v>884377</v>
      </c>
      <c r="F4" s="107">
        <v>532415</v>
      </c>
      <c r="G4" s="107">
        <v>145830</v>
      </c>
      <c r="H4" s="107">
        <v>420485</v>
      </c>
      <c r="I4" s="107">
        <v>32800</v>
      </c>
      <c r="J4" s="107">
        <v>317105</v>
      </c>
      <c r="K4" s="70">
        <f>SUM(B4:J4)</f>
        <v>9812617</v>
      </c>
      <c r="L4" s="107"/>
      <c r="M4" s="107"/>
      <c r="N4" s="107">
        <v>589736</v>
      </c>
      <c r="O4" s="107">
        <v>7510145</v>
      </c>
      <c r="P4" s="107">
        <v>2720468</v>
      </c>
      <c r="Q4" s="107">
        <v>1122612</v>
      </c>
      <c r="R4" s="107">
        <v>675720</v>
      </c>
      <c r="S4" s="107">
        <v>1114978</v>
      </c>
      <c r="T4" s="107">
        <v>7802800</v>
      </c>
      <c r="U4" s="107">
        <v>6206683</v>
      </c>
      <c r="V4" s="107">
        <v>6461280</v>
      </c>
      <c r="W4" s="107">
        <v>2022607</v>
      </c>
      <c r="X4" s="107">
        <v>2566769</v>
      </c>
      <c r="Y4" s="107">
        <v>3371599</v>
      </c>
      <c r="Z4" s="107">
        <v>3178823</v>
      </c>
      <c r="AA4" s="107">
        <v>1590175</v>
      </c>
      <c r="AB4" s="107">
        <v>1186698</v>
      </c>
      <c r="AC4" s="107">
        <v>5553603</v>
      </c>
      <c r="AD4" s="107">
        <v>2147913</v>
      </c>
      <c r="AE4" s="107">
        <v>6163553</v>
      </c>
      <c r="AF4" s="107">
        <v>14141295</v>
      </c>
      <c r="AG4" s="107">
        <v>2716661</v>
      </c>
      <c r="AH4" s="107">
        <v>3086430</v>
      </c>
      <c r="AI4" s="107">
        <v>3286000</v>
      </c>
      <c r="AJ4" s="107">
        <v>1837363</v>
      </c>
      <c r="AK4" s="107">
        <v>3509726</v>
      </c>
      <c r="AL4" s="107">
        <v>3613666</v>
      </c>
      <c r="AM4" s="107">
        <v>741960</v>
      </c>
      <c r="AN4" s="107">
        <v>932601</v>
      </c>
      <c r="AO4" s="70">
        <f>SUM(N4:AN4)</f>
        <v>95851864</v>
      </c>
      <c r="AP4" s="107"/>
      <c r="AQ4" s="107"/>
      <c r="AR4" s="107">
        <v>180816150.50999999</v>
      </c>
      <c r="AS4" s="107">
        <v>13179011</v>
      </c>
      <c r="AT4" s="107">
        <v>5216907</v>
      </c>
      <c r="AU4" s="107">
        <v>4628377</v>
      </c>
      <c r="AV4" s="107">
        <v>6118445</v>
      </c>
      <c r="AW4" s="107">
        <v>1839189</v>
      </c>
      <c r="AX4" s="107">
        <v>2837290</v>
      </c>
      <c r="AY4" s="107">
        <v>3360749</v>
      </c>
      <c r="AZ4" s="107">
        <v>1862867</v>
      </c>
      <c r="BA4" s="107">
        <v>1829423</v>
      </c>
      <c r="BB4" s="107">
        <v>10278570</v>
      </c>
      <c r="BC4" s="107">
        <v>6910230</v>
      </c>
      <c r="BD4" s="107">
        <v>861970</v>
      </c>
      <c r="BE4" s="107">
        <v>1481649</v>
      </c>
      <c r="BF4" s="107">
        <v>44020</v>
      </c>
      <c r="BG4" s="107">
        <v>11310974.9</v>
      </c>
      <c r="BH4" s="107">
        <v>1164891</v>
      </c>
      <c r="BI4" s="107">
        <v>968302</v>
      </c>
      <c r="BJ4" s="107">
        <v>341740</v>
      </c>
      <c r="BK4" s="107">
        <v>116065</v>
      </c>
      <c r="BL4" s="107">
        <v>155692</v>
      </c>
      <c r="BM4" s="107">
        <v>426171</v>
      </c>
      <c r="BN4" s="107">
        <v>1643799</v>
      </c>
      <c r="BO4" s="107">
        <v>471593</v>
      </c>
      <c r="BP4" s="107">
        <v>96374</v>
      </c>
      <c r="BQ4" s="107">
        <v>223278</v>
      </c>
      <c r="BR4" s="107">
        <v>331605.2</v>
      </c>
      <c r="BS4" s="107">
        <v>1377973</v>
      </c>
      <c r="BT4" s="107">
        <v>1540936</v>
      </c>
      <c r="BU4" s="107">
        <v>255014</v>
      </c>
      <c r="BV4" s="107">
        <v>55424</v>
      </c>
      <c r="BW4" s="70">
        <f>SUM(AR4:BV4)</f>
        <v>261744679.60999998</v>
      </c>
      <c r="BX4" s="107"/>
      <c r="BY4" s="107"/>
      <c r="BZ4" s="107">
        <v>7451705</v>
      </c>
      <c r="CA4" s="107">
        <v>11966635</v>
      </c>
      <c r="CB4" s="107">
        <v>2234129</v>
      </c>
      <c r="CC4" s="107">
        <v>1205444.5900000001</v>
      </c>
      <c r="CD4" s="107">
        <v>1700700</v>
      </c>
      <c r="CE4" s="107">
        <v>882803</v>
      </c>
      <c r="CF4" s="107">
        <v>339988</v>
      </c>
      <c r="CG4" s="107">
        <v>547153</v>
      </c>
      <c r="CH4" s="107">
        <v>724558</v>
      </c>
      <c r="CI4" s="70">
        <f>SUM(BZ4:CH4)</f>
        <v>27053115.59</v>
      </c>
      <c r="CJ4" s="107"/>
      <c r="CK4" s="107"/>
      <c r="CL4" s="107">
        <v>3626535</v>
      </c>
      <c r="CM4" s="107">
        <v>11722682</v>
      </c>
      <c r="CN4" s="107">
        <v>3583935</v>
      </c>
      <c r="CO4" s="107">
        <v>732063</v>
      </c>
      <c r="CP4" s="107">
        <v>531836</v>
      </c>
      <c r="CQ4" s="107">
        <v>3910733</v>
      </c>
      <c r="CR4" s="107">
        <v>134403</v>
      </c>
      <c r="CS4" s="70">
        <f>SUM(CL4:CR4)</f>
        <v>24242187</v>
      </c>
      <c r="CT4" s="107"/>
      <c r="CU4" s="107"/>
      <c r="CV4" s="107">
        <v>14891969</v>
      </c>
      <c r="CW4" s="107">
        <v>8188812</v>
      </c>
      <c r="CX4" s="107">
        <v>4565123</v>
      </c>
      <c r="CY4" s="107">
        <v>2530098</v>
      </c>
      <c r="CZ4" s="107">
        <v>1748197</v>
      </c>
      <c r="DA4" s="107">
        <v>996774</v>
      </c>
      <c r="DB4" s="107">
        <v>375737</v>
      </c>
      <c r="DC4" s="107">
        <v>287414.5</v>
      </c>
      <c r="DD4" s="107">
        <v>1243599</v>
      </c>
      <c r="DE4" s="137">
        <f>SUM(CV4:DD4)</f>
        <v>34827723.5</v>
      </c>
      <c r="DL4" s="109"/>
      <c r="DM4" s="109"/>
      <c r="DN4" s="109">
        <f t="shared" ref="DN4:DN14" si="0">SUM(AR4:DK4)</f>
        <v>695735411.4000001</v>
      </c>
    </row>
    <row r="5" spans="1:118" x14ac:dyDescent="0.3">
      <c r="A5" s="93" t="s">
        <v>346</v>
      </c>
      <c r="B5" s="107"/>
      <c r="C5" s="107"/>
      <c r="D5" s="107"/>
      <c r="E5" s="107"/>
      <c r="F5" s="107"/>
      <c r="G5" s="107"/>
      <c r="H5" s="107"/>
      <c r="I5" s="107"/>
      <c r="J5" s="107"/>
      <c r="K5" s="70"/>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70"/>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70"/>
      <c r="BX5" s="107"/>
      <c r="BY5" s="107"/>
      <c r="BZ5" s="107"/>
      <c r="CA5" s="107"/>
      <c r="CB5" s="107"/>
      <c r="CC5" s="107"/>
      <c r="CD5" s="107"/>
      <c r="CE5" s="107"/>
      <c r="CF5" s="107"/>
      <c r="CG5" s="107"/>
      <c r="CH5" s="107"/>
      <c r="CI5" s="70"/>
      <c r="CJ5" s="107"/>
      <c r="CK5" s="107"/>
      <c r="CL5" s="107"/>
      <c r="CM5" s="107"/>
      <c r="CN5" s="107"/>
      <c r="CO5" s="107"/>
      <c r="CP5" s="107"/>
      <c r="CQ5" s="107"/>
      <c r="CR5" s="107"/>
      <c r="CS5" s="70"/>
      <c r="CT5" s="107"/>
      <c r="CU5" s="107"/>
      <c r="CV5" s="107"/>
      <c r="CW5" s="107"/>
      <c r="CX5" s="107"/>
      <c r="CY5" s="107"/>
      <c r="CZ5" s="107"/>
      <c r="DA5" s="107"/>
      <c r="DB5" s="107"/>
      <c r="DC5" s="107"/>
      <c r="DD5" s="107"/>
      <c r="DL5" s="109"/>
      <c r="DM5" s="109"/>
      <c r="DN5" s="109">
        <f t="shared" si="0"/>
        <v>0</v>
      </c>
    </row>
    <row r="6" spans="1:118" x14ac:dyDescent="0.3">
      <c r="A6" s="93" t="s">
        <v>271</v>
      </c>
      <c r="B6" s="107"/>
      <c r="C6" s="107"/>
      <c r="D6" s="107"/>
      <c r="E6" s="107"/>
      <c r="F6" s="107"/>
      <c r="G6" s="107"/>
      <c r="H6" s="107"/>
      <c r="I6" s="107"/>
      <c r="J6" s="107"/>
      <c r="K6" s="70"/>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70"/>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70"/>
      <c r="BX6" s="107"/>
      <c r="BY6" s="107"/>
      <c r="BZ6" s="107"/>
      <c r="CA6" s="107"/>
      <c r="CB6" s="107"/>
      <c r="CC6" s="107"/>
      <c r="CD6" s="107"/>
      <c r="CE6" s="107"/>
      <c r="CF6" s="107"/>
      <c r="CG6" s="107"/>
      <c r="CH6" s="107"/>
      <c r="CI6" s="70"/>
      <c r="CJ6" s="107"/>
      <c r="CK6" s="107"/>
      <c r="CL6" s="107"/>
      <c r="CM6" s="107"/>
      <c r="CN6" s="107"/>
      <c r="CO6" s="107"/>
      <c r="CP6" s="107"/>
      <c r="CQ6" s="107"/>
      <c r="CR6" s="107"/>
      <c r="CS6" s="70"/>
      <c r="CT6" s="107"/>
      <c r="CU6" s="107"/>
      <c r="CV6" s="107"/>
      <c r="CW6" s="107"/>
      <c r="CX6" s="107"/>
      <c r="CY6" s="107"/>
      <c r="CZ6" s="107"/>
      <c r="DA6" s="107"/>
      <c r="DB6" s="107"/>
      <c r="DC6" s="107"/>
      <c r="DD6" s="107"/>
      <c r="DL6" s="109"/>
      <c r="DM6" s="109"/>
      <c r="DN6" s="109">
        <f t="shared" si="0"/>
        <v>0</v>
      </c>
    </row>
    <row r="7" spans="1:118" x14ac:dyDescent="0.3">
      <c r="A7" s="93" t="s">
        <v>272</v>
      </c>
      <c r="B7" s="107"/>
      <c r="C7" s="107"/>
      <c r="D7" s="107"/>
      <c r="E7" s="107"/>
      <c r="F7" s="107"/>
      <c r="G7" s="107"/>
      <c r="H7" s="107"/>
      <c r="I7" s="107"/>
      <c r="J7" s="107"/>
      <c r="K7" s="70"/>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70"/>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70"/>
      <c r="BX7" s="107"/>
      <c r="BY7" s="107"/>
      <c r="BZ7" s="107"/>
      <c r="CA7" s="107"/>
      <c r="CB7" s="107"/>
      <c r="CC7" s="107"/>
      <c r="CD7" s="107"/>
      <c r="CE7" s="107"/>
      <c r="CF7" s="107"/>
      <c r="CG7" s="107"/>
      <c r="CH7" s="107"/>
      <c r="CI7" s="70"/>
      <c r="CJ7" s="107"/>
      <c r="CK7" s="107"/>
      <c r="CL7" s="107"/>
      <c r="CM7" s="107"/>
      <c r="CN7" s="107"/>
      <c r="CO7" s="107"/>
      <c r="CP7" s="107"/>
      <c r="CQ7" s="107"/>
      <c r="CR7" s="107"/>
      <c r="CS7" s="70"/>
      <c r="CT7" s="107"/>
      <c r="CU7" s="107"/>
      <c r="CV7" s="107"/>
      <c r="CW7" s="107"/>
      <c r="CX7" s="107"/>
      <c r="CY7" s="107"/>
      <c r="CZ7" s="107"/>
      <c r="DA7" s="107"/>
      <c r="DB7" s="107"/>
      <c r="DC7" s="107"/>
      <c r="DD7" s="107"/>
      <c r="DL7" s="109"/>
      <c r="DM7" s="109"/>
      <c r="DN7" s="109">
        <f t="shared" si="0"/>
        <v>0</v>
      </c>
    </row>
    <row r="8" spans="1:118" x14ac:dyDescent="0.3">
      <c r="A8" s="93" t="s">
        <v>273</v>
      </c>
      <c r="B8" s="107"/>
      <c r="C8" s="107"/>
      <c r="D8" s="107"/>
      <c r="E8" s="107"/>
      <c r="F8" s="107"/>
      <c r="G8" s="107"/>
      <c r="H8" s="107"/>
      <c r="I8" s="107"/>
      <c r="J8" s="107"/>
      <c r="K8" s="70"/>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70"/>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70"/>
      <c r="BX8" s="107"/>
      <c r="BY8" s="107"/>
      <c r="BZ8" s="107"/>
      <c r="CA8" s="107"/>
      <c r="CB8" s="107"/>
      <c r="CC8" s="107"/>
      <c r="CD8" s="107"/>
      <c r="CE8" s="107"/>
      <c r="CF8" s="107"/>
      <c r="CG8" s="107"/>
      <c r="CH8" s="107"/>
      <c r="CI8" s="70"/>
      <c r="CJ8" s="107"/>
      <c r="CK8" s="107"/>
      <c r="CL8" s="107"/>
      <c r="CM8" s="107"/>
      <c r="CN8" s="107"/>
      <c r="CO8" s="107"/>
      <c r="CP8" s="107"/>
      <c r="CQ8" s="107"/>
      <c r="CR8" s="107"/>
      <c r="CS8" s="70"/>
      <c r="CT8" s="107"/>
      <c r="CU8" s="107"/>
      <c r="CV8" s="107"/>
      <c r="CW8" s="107"/>
      <c r="CX8" s="107"/>
      <c r="CY8" s="107"/>
      <c r="CZ8" s="107"/>
      <c r="DA8" s="107"/>
      <c r="DB8" s="107"/>
      <c r="DC8" s="107"/>
      <c r="DD8" s="107"/>
      <c r="DL8" s="109"/>
      <c r="DM8" s="109"/>
      <c r="DN8" s="109">
        <f t="shared" si="0"/>
        <v>0</v>
      </c>
    </row>
    <row r="9" spans="1:118" x14ac:dyDescent="0.3">
      <c r="A9" s="110" t="s">
        <v>274</v>
      </c>
      <c r="B9" s="81">
        <v>4037242</v>
      </c>
      <c r="C9" s="81">
        <v>201066</v>
      </c>
      <c r="D9" s="81">
        <v>3241297</v>
      </c>
      <c r="E9" s="81">
        <v>884377</v>
      </c>
      <c r="F9" s="81">
        <v>532415</v>
      </c>
      <c r="G9" s="81">
        <v>145830</v>
      </c>
      <c r="H9" s="81">
        <v>420485</v>
      </c>
      <c r="I9" s="81">
        <v>32800</v>
      </c>
      <c r="J9" s="81">
        <v>317105</v>
      </c>
      <c r="K9" s="75">
        <f>SUM(B9:J9)</f>
        <v>9812617</v>
      </c>
      <c r="L9" s="81"/>
      <c r="M9" s="81"/>
      <c r="N9" s="81">
        <v>589736</v>
      </c>
      <c r="O9" s="81">
        <v>7510145</v>
      </c>
      <c r="P9" s="81">
        <v>2720468</v>
      </c>
      <c r="Q9" s="81">
        <v>1122612</v>
      </c>
      <c r="R9" s="81">
        <v>675720</v>
      </c>
      <c r="S9" s="81">
        <v>1114978</v>
      </c>
      <c r="T9" s="81">
        <v>7802800</v>
      </c>
      <c r="U9" s="81">
        <v>6206683</v>
      </c>
      <c r="V9" s="81">
        <v>6461280</v>
      </c>
      <c r="W9" s="81">
        <v>2022607</v>
      </c>
      <c r="X9" s="81">
        <v>2566769</v>
      </c>
      <c r="Y9" s="81">
        <v>3371599</v>
      </c>
      <c r="Z9" s="81">
        <v>3178823</v>
      </c>
      <c r="AA9" s="81">
        <v>1590175</v>
      </c>
      <c r="AB9" s="81">
        <v>1186698</v>
      </c>
      <c r="AC9" s="81">
        <v>5553603</v>
      </c>
      <c r="AD9" s="81">
        <v>2147913</v>
      </c>
      <c r="AE9" s="81">
        <v>6163553</v>
      </c>
      <c r="AF9" s="81">
        <v>14141295</v>
      </c>
      <c r="AG9" s="81">
        <v>2716661</v>
      </c>
      <c r="AH9" s="81">
        <v>3086430</v>
      </c>
      <c r="AI9" s="81">
        <v>3286000</v>
      </c>
      <c r="AJ9" s="81">
        <v>1837363</v>
      </c>
      <c r="AK9" s="81">
        <v>3509726</v>
      </c>
      <c r="AL9" s="81">
        <v>3613666</v>
      </c>
      <c r="AM9" s="81">
        <v>741960</v>
      </c>
      <c r="AN9" s="81">
        <v>932601</v>
      </c>
      <c r="AO9" s="75"/>
      <c r="AP9" s="81"/>
      <c r="AQ9" s="81"/>
      <c r="AR9" s="81">
        <v>180816150.50999999</v>
      </c>
      <c r="AS9" s="81">
        <v>13179011</v>
      </c>
      <c r="AT9" s="81">
        <v>5216907</v>
      </c>
      <c r="AU9" s="81">
        <v>4628377</v>
      </c>
      <c r="AV9" s="81">
        <v>6118445</v>
      </c>
      <c r="AW9" s="81">
        <v>1839189</v>
      </c>
      <c r="AX9" s="81">
        <v>2837290</v>
      </c>
      <c r="AY9" s="81">
        <v>3360749</v>
      </c>
      <c r="AZ9" s="81">
        <v>1862867</v>
      </c>
      <c r="BA9" s="81">
        <v>1829423</v>
      </c>
      <c r="BB9" s="81">
        <v>10278570</v>
      </c>
      <c r="BC9" s="81">
        <v>6910230</v>
      </c>
      <c r="BD9" s="81">
        <v>861970</v>
      </c>
      <c r="BE9" s="81">
        <v>1481649</v>
      </c>
      <c r="BF9" s="81">
        <v>44020</v>
      </c>
      <c r="BG9" s="81">
        <v>11310974.9</v>
      </c>
      <c r="BH9" s="81">
        <v>1164891</v>
      </c>
      <c r="BI9" s="81">
        <v>968302</v>
      </c>
      <c r="BJ9" s="81">
        <v>341740</v>
      </c>
      <c r="BK9" s="81">
        <v>116065</v>
      </c>
      <c r="BL9" s="81">
        <v>155692</v>
      </c>
      <c r="BM9" s="81">
        <v>426171</v>
      </c>
      <c r="BN9" s="81">
        <v>1643799</v>
      </c>
      <c r="BO9" s="81">
        <v>471593</v>
      </c>
      <c r="BP9" s="81">
        <v>96374</v>
      </c>
      <c r="BQ9" s="81">
        <v>223278</v>
      </c>
      <c r="BR9" s="81">
        <v>331605.2</v>
      </c>
      <c r="BS9" s="81">
        <v>1377973</v>
      </c>
      <c r="BT9" s="81">
        <v>1540936</v>
      </c>
      <c r="BU9" s="81">
        <v>255014</v>
      </c>
      <c r="BV9" s="81">
        <v>55424</v>
      </c>
      <c r="BW9" s="70"/>
      <c r="BX9" s="83"/>
      <c r="BY9" s="83"/>
      <c r="BZ9" s="81">
        <v>7451705</v>
      </c>
      <c r="CA9" s="81">
        <v>11966635</v>
      </c>
      <c r="CB9" s="81">
        <v>2234129</v>
      </c>
      <c r="CC9" s="81">
        <v>1205444.5900000001</v>
      </c>
      <c r="CD9" s="81">
        <v>1700700</v>
      </c>
      <c r="CE9" s="81">
        <v>882803</v>
      </c>
      <c r="CF9" s="81">
        <v>339988</v>
      </c>
      <c r="CG9" s="81">
        <v>547153</v>
      </c>
      <c r="CH9" s="81">
        <v>724558</v>
      </c>
      <c r="CI9" s="70"/>
      <c r="CJ9" s="83"/>
      <c r="CK9" s="83"/>
      <c r="CL9" s="81">
        <v>3626535</v>
      </c>
      <c r="CM9" s="81">
        <v>11722682</v>
      </c>
      <c r="CN9" s="81">
        <v>3583935</v>
      </c>
      <c r="CO9" s="81">
        <v>732063</v>
      </c>
      <c r="CP9" s="81">
        <v>531836</v>
      </c>
      <c r="CQ9" s="81">
        <v>3910733</v>
      </c>
      <c r="CR9" s="81">
        <v>134403</v>
      </c>
      <c r="CS9" s="70"/>
      <c r="CT9" s="83"/>
      <c r="CU9" s="83"/>
      <c r="CV9" s="81">
        <v>14891969</v>
      </c>
      <c r="CW9" s="81">
        <v>8188812</v>
      </c>
      <c r="CX9" s="81">
        <v>4565123</v>
      </c>
      <c r="CY9" s="81">
        <v>2530098</v>
      </c>
      <c r="CZ9" s="81">
        <v>1748197</v>
      </c>
      <c r="DA9" s="81">
        <v>996774</v>
      </c>
      <c r="DB9" s="81">
        <v>375737</v>
      </c>
      <c r="DC9" s="81">
        <v>287414.5</v>
      </c>
      <c r="DD9" s="81">
        <v>1243599</v>
      </c>
      <c r="DL9" s="109"/>
      <c r="DM9" s="109"/>
      <c r="DN9" s="113">
        <f t="shared" si="0"/>
        <v>347867705.69999999</v>
      </c>
    </row>
    <row r="10" spans="1:118" x14ac:dyDescent="0.3">
      <c r="A10" s="93" t="s">
        <v>360</v>
      </c>
      <c r="B10" s="107"/>
      <c r="C10" s="107"/>
      <c r="D10" s="107"/>
      <c r="E10" s="107"/>
      <c r="F10" s="107"/>
      <c r="G10" s="107"/>
      <c r="H10" s="107"/>
      <c r="I10" s="107"/>
      <c r="J10" s="107"/>
      <c r="K10" s="70"/>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70"/>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70"/>
      <c r="BX10" s="107"/>
      <c r="BY10" s="107"/>
      <c r="BZ10" s="107"/>
      <c r="CA10" s="107"/>
      <c r="CB10" s="107"/>
      <c r="CC10" s="107"/>
      <c r="CD10" s="107"/>
      <c r="CE10" s="107"/>
      <c r="CF10" s="107"/>
      <c r="CG10" s="107"/>
      <c r="CH10" s="107"/>
      <c r="CI10" s="70"/>
      <c r="CJ10" s="107"/>
      <c r="CK10" s="107"/>
      <c r="CL10" s="107"/>
      <c r="CM10" s="107"/>
      <c r="CN10" s="107"/>
      <c r="CO10" s="107"/>
      <c r="CP10" s="107"/>
      <c r="CQ10" s="107"/>
      <c r="CR10" s="107"/>
      <c r="CS10" s="70"/>
      <c r="CT10" s="107"/>
      <c r="CU10" s="107"/>
      <c r="CV10" s="107"/>
      <c r="CW10" s="107"/>
      <c r="CX10" s="107"/>
      <c r="CY10" s="107"/>
      <c r="CZ10" s="107"/>
      <c r="DA10" s="107"/>
      <c r="DB10" s="107"/>
      <c r="DC10" s="107"/>
      <c r="DD10" s="107"/>
      <c r="DL10" s="109"/>
      <c r="DM10" s="109"/>
      <c r="DN10" s="109">
        <f t="shared" si="0"/>
        <v>0</v>
      </c>
    </row>
    <row r="11" spans="1:118" x14ac:dyDescent="0.3">
      <c r="A11" s="110" t="s">
        <v>280</v>
      </c>
      <c r="B11" s="81">
        <v>2818164</v>
      </c>
      <c r="C11" s="81">
        <v>80159</v>
      </c>
      <c r="D11" s="81">
        <v>1995241</v>
      </c>
      <c r="E11" s="81">
        <v>477219</v>
      </c>
      <c r="F11" s="81">
        <v>280192</v>
      </c>
      <c r="G11" s="81">
        <v>74265</v>
      </c>
      <c r="H11" s="81">
        <v>215970</v>
      </c>
      <c r="I11" s="81">
        <v>13454.06</v>
      </c>
      <c r="J11" s="81">
        <v>229023</v>
      </c>
      <c r="K11" s="75">
        <f>SUM(B11:J11)</f>
        <v>6183687.0599999996</v>
      </c>
      <c r="L11" s="81"/>
      <c r="M11" s="81"/>
      <c r="N11" s="81">
        <v>300510</v>
      </c>
      <c r="O11" s="81">
        <v>4607024</v>
      </c>
      <c r="P11" s="81">
        <v>1784778</v>
      </c>
      <c r="Q11" s="81">
        <v>713983</v>
      </c>
      <c r="R11" s="81">
        <v>325704</v>
      </c>
      <c r="S11" s="81">
        <v>509340</v>
      </c>
      <c r="T11" s="81">
        <v>6492661</v>
      </c>
      <c r="U11" s="81">
        <v>2618120</v>
      </c>
      <c r="V11" s="81">
        <v>4128699</v>
      </c>
      <c r="W11" s="81">
        <v>1275266</v>
      </c>
      <c r="X11" s="81">
        <v>1650627</v>
      </c>
      <c r="Y11" s="81">
        <v>2723122</v>
      </c>
      <c r="Z11" s="81">
        <v>1630325</v>
      </c>
      <c r="AA11" s="81">
        <v>260656</v>
      </c>
      <c r="AB11" s="81">
        <v>723087</v>
      </c>
      <c r="AC11" s="81">
        <v>3468770</v>
      </c>
      <c r="AD11" s="81">
        <v>1507078</v>
      </c>
      <c r="AE11" s="81">
        <v>3372588</v>
      </c>
      <c r="AF11" s="81">
        <v>9577143</v>
      </c>
      <c r="AG11" s="81">
        <v>1320935</v>
      </c>
      <c r="AH11" s="81">
        <v>2330911</v>
      </c>
      <c r="AI11" s="81">
        <v>1358955</v>
      </c>
      <c r="AJ11" s="81">
        <v>650881</v>
      </c>
      <c r="AK11" s="81">
        <v>1448674</v>
      </c>
      <c r="AL11" s="81">
        <v>1914434</v>
      </c>
      <c r="AM11" s="81">
        <v>557518</v>
      </c>
      <c r="AN11" s="81">
        <v>604831</v>
      </c>
      <c r="AO11" s="75">
        <f>SUM(N11:AN11)</f>
        <v>57856620</v>
      </c>
      <c r="AP11" s="81"/>
      <c r="AQ11" s="81"/>
      <c r="AR11" s="81">
        <v>95379600</v>
      </c>
      <c r="AS11" s="81">
        <v>7988954.75</v>
      </c>
      <c r="AT11" s="81">
        <v>3521139</v>
      </c>
      <c r="AU11" s="81">
        <v>2167423</v>
      </c>
      <c r="AV11" s="81">
        <v>3545108</v>
      </c>
      <c r="AW11" s="81">
        <v>1210384</v>
      </c>
      <c r="AX11" s="81">
        <v>1731476</v>
      </c>
      <c r="AY11" s="81">
        <v>2201798</v>
      </c>
      <c r="AZ11" s="81">
        <v>1285825</v>
      </c>
      <c r="BA11" s="81">
        <v>595642</v>
      </c>
      <c r="BB11" s="81">
        <v>5674189</v>
      </c>
      <c r="BC11" s="81">
        <v>5313433</v>
      </c>
      <c r="BD11" s="81">
        <v>690520</v>
      </c>
      <c r="BE11" s="81">
        <v>939527</v>
      </c>
      <c r="BF11" s="81">
        <v>29694.5</v>
      </c>
      <c r="BG11" s="81">
        <v>5469410</v>
      </c>
      <c r="BH11" s="81">
        <v>784687</v>
      </c>
      <c r="BI11" s="81">
        <v>660034</v>
      </c>
      <c r="BJ11" s="81">
        <v>214532</v>
      </c>
      <c r="BK11" s="81">
        <v>83267</v>
      </c>
      <c r="BL11" s="81">
        <v>99834</v>
      </c>
      <c r="BM11" s="81">
        <v>310285</v>
      </c>
      <c r="BN11" s="81">
        <v>1065353</v>
      </c>
      <c r="BO11" s="81">
        <v>400514</v>
      </c>
      <c r="BP11" s="81">
        <v>93296</v>
      </c>
      <c r="BQ11" s="81">
        <v>185407</v>
      </c>
      <c r="BR11" s="81">
        <v>311401.27</v>
      </c>
      <c r="BS11" s="81">
        <v>991285</v>
      </c>
      <c r="BT11" s="81">
        <v>969113</v>
      </c>
      <c r="BU11" s="81">
        <v>142828</v>
      </c>
      <c r="BV11" s="81">
        <v>40676</v>
      </c>
      <c r="BW11" s="70">
        <f>SUM(AR11:BV11)</f>
        <v>144096635.52000001</v>
      </c>
      <c r="BX11" s="83"/>
      <c r="BY11" s="83"/>
      <c r="BZ11" s="81">
        <v>4080087</v>
      </c>
      <c r="CA11" s="81">
        <v>8464454</v>
      </c>
      <c r="CB11" s="81">
        <v>1667181</v>
      </c>
      <c r="CC11" s="81">
        <v>795853</v>
      </c>
      <c r="CD11" s="81">
        <v>575807</v>
      </c>
      <c r="CE11" s="81">
        <v>391802</v>
      </c>
      <c r="CF11" s="81">
        <v>220834</v>
      </c>
      <c r="CG11" s="81">
        <v>345096</v>
      </c>
      <c r="CH11" s="81">
        <v>494732</v>
      </c>
      <c r="CI11" s="70">
        <f>SUM(BZ11:CH11)</f>
        <v>17035846</v>
      </c>
      <c r="CJ11" s="83"/>
      <c r="CK11" s="83"/>
      <c r="CL11" s="81">
        <v>1237626</v>
      </c>
      <c r="CM11" s="81">
        <v>7330450</v>
      </c>
      <c r="CN11" s="81">
        <v>1230624</v>
      </c>
      <c r="CO11" s="81">
        <v>425838</v>
      </c>
      <c r="CP11" s="81">
        <v>302085</v>
      </c>
      <c r="CQ11" s="81">
        <v>1836073</v>
      </c>
      <c r="CR11" s="81">
        <v>85640</v>
      </c>
      <c r="CS11" s="70">
        <f>SUM(CL11:CR11)</f>
        <v>12448336</v>
      </c>
      <c r="CT11" s="83"/>
      <c r="CU11" s="83"/>
      <c r="CV11" s="81">
        <v>9285682</v>
      </c>
      <c r="CW11" s="81">
        <v>4220573</v>
      </c>
      <c r="CX11" s="81">
        <v>2855783</v>
      </c>
      <c r="CY11" s="81">
        <v>1101993</v>
      </c>
      <c r="CZ11" s="81">
        <v>1198500.1000000001</v>
      </c>
      <c r="DA11" s="81">
        <v>464162</v>
      </c>
      <c r="DB11" s="81">
        <v>284946</v>
      </c>
      <c r="DC11" s="81">
        <v>184716</v>
      </c>
      <c r="DD11" s="81">
        <v>777903</v>
      </c>
      <c r="DE11" s="137">
        <f>SUM(CV11:DD11)</f>
        <v>20374258.100000001</v>
      </c>
      <c r="DL11" s="109"/>
      <c r="DM11" s="109"/>
      <c r="DN11" s="113">
        <f t="shared" si="0"/>
        <v>387910151.24000007</v>
      </c>
    </row>
    <row r="12" spans="1:118" x14ac:dyDescent="0.3">
      <c r="B12" s="107"/>
      <c r="C12" s="107"/>
      <c r="D12" s="107"/>
      <c r="E12" s="107"/>
      <c r="F12" s="107"/>
      <c r="G12" s="107"/>
      <c r="H12" s="107"/>
      <c r="I12" s="107"/>
      <c r="J12" s="107"/>
      <c r="K12" s="70"/>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70"/>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70"/>
      <c r="BX12" s="107"/>
      <c r="BY12" s="107"/>
      <c r="BZ12" s="107"/>
      <c r="CA12" s="107"/>
      <c r="CB12" s="107"/>
      <c r="CC12" s="107"/>
      <c r="CD12" s="107"/>
      <c r="CE12" s="107"/>
      <c r="CF12" s="107"/>
      <c r="CG12" s="107"/>
      <c r="CH12" s="107"/>
      <c r="CI12" s="70"/>
      <c r="CJ12" s="107"/>
      <c r="CK12" s="107"/>
      <c r="CL12" s="107"/>
      <c r="CM12" s="107"/>
      <c r="CN12" s="107"/>
      <c r="CO12" s="107"/>
      <c r="CP12" s="107"/>
      <c r="CQ12" s="107"/>
      <c r="CR12" s="107"/>
      <c r="CS12" s="70"/>
      <c r="CT12" s="107"/>
      <c r="CU12" s="107"/>
      <c r="CV12" s="107"/>
      <c r="CW12" s="107"/>
      <c r="CX12" s="107"/>
      <c r="CY12" s="107"/>
      <c r="CZ12" s="107"/>
      <c r="DA12" s="107"/>
      <c r="DB12" s="107"/>
      <c r="DC12" s="107"/>
      <c r="DD12" s="107"/>
      <c r="DL12" s="109"/>
      <c r="DM12" s="109"/>
      <c r="DN12" s="109">
        <f t="shared" si="0"/>
        <v>0</v>
      </c>
    </row>
    <row r="13" spans="1:118" x14ac:dyDescent="0.3">
      <c r="B13" s="107"/>
      <c r="C13" s="107"/>
      <c r="D13" s="107"/>
      <c r="E13" s="107"/>
      <c r="F13" s="107"/>
      <c r="G13" s="107"/>
      <c r="H13" s="107"/>
      <c r="I13" s="107"/>
      <c r="J13" s="107"/>
      <c r="K13" s="70"/>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70"/>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70"/>
      <c r="BX13" s="107"/>
      <c r="BY13" s="107"/>
      <c r="BZ13" s="107"/>
      <c r="CA13" s="107"/>
      <c r="CB13" s="107"/>
      <c r="CC13" s="107"/>
      <c r="CD13" s="107"/>
      <c r="CE13" s="107"/>
      <c r="CF13" s="107"/>
      <c r="CG13" s="107"/>
      <c r="CH13" s="107"/>
      <c r="CI13" s="70"/>
      <c r="CJ13" s="107"/>
      <c r="CK13" s="107"/>
      <c r="CL13" s="107"/>
      <c r="CM13" s="107"/>
      <c r="CN13" s="107"/>
      <c r="CO13" s="107"/>
      <c r="CP13" s="107"/>
      <c r="CQ13" s="107"/>
      <c r="CR13" s="107"/>
      <c r="CS13" s="70"/>
      <c r="CT13" s="107"/>
      <c r="CU13" s="107"/>
      <c r="CV13" s="107"/>
      <c r="CW13" s="107"/>
      <c r="CX13" s="107"/>
      <c r="CY13" s="107"/>
      <c r="CZ13" s="107"/>
      <c r="DA13" s="107"/>
      <c r="DB13" s="107"/>
      <c r="DC13" s="107"/>
      <c r="DD13" s="107"/>
      <c r="DL13" s="109"/>
      <c r="DM13" s="109"/>
      <c r="DN13" s="109">
        <f t="shared" si="0"/>
        <v>0</v>
      </c>
    </row>
    <row r="14" spans="1:118" s="112" customFormat="1" x14ac:dyDescent="0.3">
      <c r="A14" s="110" t="s">
        <v>276</v>
      </c>
      <c r="B14" s="81">
        <v>4037242</v>
      </c>
      <c r="C14" s="81">
        <v>201066</v>
      </c>
      <c r="D14" s="81">
        <v>3241297</v>
      </c>
      <c r="E14" s="81">
        <v>884377</v>
      </c>
      <c r="F14" s="81">
        <v>532415</v>
      </c>
      <c r="G14" s="81">
        <v>145830</v>
      </c>
      <c r="H14" s="81">
        <v>420485</v>
      </c>
      <c r="I14" s="81">
        <v>32800</v>
      </c>
      <c r="J14" s="81">
        <v>317105</v>
      </c>
      <c r="K14" s="75">
        <f>SUM(B14:J14)</f>
        <v>9812617</v>
      </c>
      <c r="L14" s="81"/>
      <c r="M14" s="81"/>
      <c r="N14" s="81">
        <v>589736</v>
      </c>
      <c r="O14" s="81">
        <v>7510145</v>
      </c>
      <c r="P14" s="81">
        <v>2720468</v>
      </c>
      <c r="Q14" s="81">
        <v>1122612</v>
      </c>
      <c r="R14" s="81">
        <v>675720</v>
      </c>
      <c r="S14" s="81">
        <v>1114978</v>
      </c>
      <c r="T14" s="81">
        <v>7802800</v>
      </c>
      <c r="U14" s="81">
        <v>6206683</v>
      </c>
      <c r="V14" s="81">
        <v>6461280</v>
      </c>
      <c r="W14" s="81">
        <v>2022607</v>
      </c>
      <c r="X14" s="81">
        <v>2566769</v>
      </c>
      <c r="Y14" s="81">
        <v>3371599</v>
      </c>
      <c r="Z14" s="81">
        <v>3178823</v>
      </c>
      <c r="AA14" s="81">
        <v>1590175</v>
      </c>
      <c r="AB14" s="81">
        <v>1186698</v>
      </c>
      <c r="AC14" s="81">
        <v>5553603</v>
      </c>
      <c r="AD14" s="81">
        <v>2147913</v>
      </c>
      <c r="AE14" s="81">
        <v>6163553</v>
      </c>
      <c r="AF14" s="81">
        <v>14141295</v>
      </c>
      <c r="AG14" s="81">
        <v>2716661</v>
      </c>
      <c r="AH14" s="81">
        <v>3086430</v>
      </c>
      <c r="AI14" s="81">
        <v>3286000</v>
      </c>
      <c r="AJ14" s="81">
        <v>1837363</v>
      </c>
      <c r="AK14" s="81">
        <v>3509726</v>
      </c>
      <c r="AL14" s="81">
        <v>3613666</v>
      </c>
      <c r="AM14" s="81">
        <v>741960</v>
      </c>
      <c r="AN14" s="81">
        <v>932601</v>
      </c>
      <c r="AO14" s="75">
        <f>SUM(N14:AN14)</f>
        <v>95851864</v>
      </c>
      <c r="AP14" s="81"/>
      <c r="AQ14" s="81"/>
      <c r="AR14" s="81">
        <v>180816150.50999999</v>
      </c>
      <c r="AS14" s="81">
        <v>13179011</v>
      </c>
      <c r="AT14" s="81">
        <v>5216907</v>
      </c>
      <c r="AU14" s="81">
        <v>4628377</v>
      </c>
      <c r="AV14" s="81">
        <v>6118445</v>
      </c>
      <c r="AW14" s="81">
        <v>1839189</v>
      </c>
      <c r="AX14" s="81">
        <v>2837290</v>
      </c>
      <c r="AY14" s="81">
        <v>3360749</v>
      </c>
      <c r="AZ14" s="81">
        <v>1862867</v>
      </c>
      <c r="BA14" s="81">
        <v>1829423</v>
      </c>
      <c r="BB14" s="81">
        <v>10278570</v>
      </c>
      <c r="BC14" s="81">
        <v>6910230</v>
      </c>
      <c r="BD14" s="81">
        <v>861970</v>
      </c>
      <c r="BE14" s="81">
        <v>1481649</v>
      </c>
      <c r="BF14" s="81">
        <v>44020</v>
      </c>
      <c r="BG14" s="81">
        <v>11310974.9</v>
      </c>
      <c r="BH14" s="81">
        <v>1164891</v>
      </c>
      <c r="BI14" s="81">
        <v>968302</v>
      </c>
      <c r="BJ14" s="81">
        <v>341740</v>
      </c>
      <c r="BK14" s="81">
        <v>116065</v>
      </c>
      <c r="BL14" s="81">
        <v>155692</v>
      </c>
      <c r="BM14" s="81">
        <v>426171</v>
      </c>
      <c r="BN14" s="81">
        <v>1643799</v>
      </c>
      <c r="BO14" s="81">
        <v>471593</v>
      </c>
      <c r="BP14" s="81">
        <v>96374</v>
      </c>
      <c r="BQ14" s="81">
        <v>223278</v>
      </c>
      <c r="BR14" s="81">
        <v>331605.2</v>
      </c>
      <c r="BS14" s="81">
        <v>1377973</v>
      </c>
      <c r="BT14" s="81">
        <v>1540936</v>
      </c>
      <c r="BU14" s="81">
        <v>255014</v>
      </c>
      <c r="BV14" s="81">
        <v>55424</v>
      </c>
      <c r="BW14" s="75">
        <f>SUM(AR14:BV14)</f>
        <v>261744679.60999998</v>
      </c>
      <c r="BX14" s="81"/>
      <c r="BY14" s="81"/>
      <c r="BZ14" s="81">
        <v>7451705</v>
      </c>
      <c r="CA14" s="81">
        <v>11966635</v>
      </c>
      <c r="CB14" s="81">
        <v>2234129</v>
      </c>
      <c r="CC14" s="81">
        <v>1205444.5900000001</v>
      </c>
      <c r="CD14" s="81">
        <v>1700700</v>
      </c>
      <c r="CE14" s="81">
        <v>882803</v>
      </c>
      <c r="CF14" s="81">
        <v>339988</v>
      </c>
      <c r="CG14" s="81">
        <v>547153</v>
      </c>
      <c r="CH14" s="81">
        <v>724558</v>
      </c>
      <c r="CI14" s="75">
        <f>SUM(BZ14:CH14)</f>
        <v>27053115.59</v>
      </c>
      <c r="CJ14" s="81"/>
      <c r="CK14" s="81"/>
      <c r="CL14" s="81">
        <v>3626535</v>
      </c>
      <c r="CM14" s="81">
        <v>11722682</v>
      </c>
      <c r="CN14" s="81">
        <v>3583935</v>
      </c>
      <c r="CO14" s="81">
        <v>732063</v>
      </c>
      <c r="CP14" s="81">
        <v>531836</v>
      </c>
      <c r="CQ14" s="81">
        <v>3910733</v>
      </c>
      <c r="CR14" s="81">
        <v>134403</v>
      </c>
      <c r="CS14" s="75">
        <f>SUM(CL14:CR14)</f>
        <v>24242187</v>
      </c>
      <c r="CT14" s="81"/>
      <c r="CU14" s="81"/>
      <c r="CV14" s="81">
        <v>14891969</v>
      </c>
      <c r="CW14" s="81">
        <v>8188812</v>
      </c>
      <c r="CX14" s="81">
        <v>4565123</v>
      </c>
      <c r="CY14" s="81">
        <v>2530098</v>
      </c>
      <c r="CZ14" s="81">
        <v>1748197</v>
      </c>
      <c r="DA14" s="81">
        <v>996774</v>
      </c>
      <c r="DB14" s="81">
        <v>375737</v>
      </c>
      <c r="DC14" s="81">
        <v>287414.5</v>
      </c>
      <c r="DD14" s="81">
        <v>1243599</v>
      </c>
      <c r="DE14" s="139">
        <f>SUM(CV14:DD14)</f>
        <v>34827723.5</v>
      </c>
      <c r="DL14" s="113"/>
      <c r="DM14" s="113"/>
      <c r="DN14" s="113">
        <f t="shared" si="0"/>
        <v>695735411.4000001</v>
      </c>
    </row>
    <row r="15" spans="1:118" x14ac:dyDescent="0.3">
      <c r="A15" s="93" t="s">
        <v>282</v>
      </c>
      <c r="B15" s="107"/>
      <c r="C15" s="107"/>
      <c r="D15" s="107"/>
      <c r="E15" s="107"/>
      <c r="F15" s="107"/>
      <c r="G15" s="107"/>
      <c r="H15" s="107"/>
      <c r="I15" s="107"/>
      <c r="J15" s="107"/>
      <c r="K15" s="70"/>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70"/>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70"/>
      <c r="BX15" s="107"/>
      <c r="BY15" s="107"/>
      <c r="BZ15" s="107"/>
      <c r="CA15" s="107"/>
      <c r="CB15" s="107"/>
      <c r="CC15" s="107"/>
      <c r="CD15" s="107"/>
      <c r="CE15" s="107"/>
      <c r="CF15" s="107"/>
      <c r="CG15" s="107"/>
      <c r="CH15" s="107"/>
      <c r="CI15" s="70"/>
      <c r="CJ15" s="107"/>
      <c r="CK15" s="107"/>
      <c r="CL15" s="107"/>
      <c r="CM15" s="107"/>
      <c r="CN15" s="107"/>
      <c r="CO15" s="107"/>
      <c r="CP15" s="107"/>
      <c r="CQ15" s="107"/>
      <c r="CR15" s="107"/>
      <c r="CS15" s="70"/>
      <c r="CT15" s="107"/>
      <c r="CU15" s="107"/>
      <c r="CV15" s="107"/>
      <c r="CW15" s="107"/>
      <c r="CX15" s="107"/>
      <c r="CY15" s="107"/>
      <c r="CZ15" s="107"/>
      <c r="DA15" s="107"/>
      <c r="DB15" s="107"/>
      <c r="DC15" s="107"/>
      <c r="DD15" s="107"/>
      <c r="DL15" s="109"/>
      <c r="DM15" s="109"/>
      <c r="DN15" s="109"/>
    </row>
    <row r="16" spans="1:118" x14ac:dyDescent="0.3">
      <c r="A16" s="93" t="s">
        <v>283</v>
      </c>
      <c r="B16" s="107">
        <v>351935603</v>
      </c>
      <c r="C16" s="107">
        <v>608395986</v>
      </c>
      <c r="D16" s="107">
        <v>276962653</v>
      </c>
      <c r="E16" s="107">
        <v>57716262</v>
      </c>
      <c r="F16" s="107">
        <v>194065541.15000001</v>
      </c>
      <c r="G16" s="107">
        <v>110983165.59999999</v>
      </c>
      <c r="H16" s="107">
        <v>44737801</v>
      </c>
      <c r="I16" s="107">
        <v>2629350</v>
      </c>
      <c r="J16" s="107">
        <v>17811126</v>
      </c>
      <c r="K16" s="70"/>
      <c r="L16" s="107"/>
      <c r="M16" s="107"/>
      <c r="N16" s="107">
        <v>65851192</v>
      </c>
      <c r="O16" s="107">
        <v>518616080.20999998</v>
      </c>
      <c r="P16" s="107">
        <v>95425177</v>
      </c>
      <c r="Q16" s="107">
        <v>42270520</v>
      </c>
      <c r="R16" s="107">
        <v>18699824</v>
      </c>
      <c r="S16" s="107">
        <v>40349065</v>
      </c>
      <c r="T16" s="107">
        <v>657197325</v>
      </c>
      <c r="U16" s="107">
        <v>223242901</v>
      </c>
      <c r="V16" s="107">
        <v>246540394</v>
      </c>
      <c r="W16" s="107">
        <v>148469463</v>
      </c>
      <c r="X16" s="107">
        <v>68911736</v>
      </c>
      <c r="Y16" s="107">
        <v>237392409.78999999</v>
      </c>
      <c r="Z16" s="107">
        <v>267978728</v>
      </c>
      <c r="AA16" s="107">
        <v>35483198</v>
      </c>
      <c r="AB16" s="107">
        <v>58282567</v>
      </c>
      <c r="AC16" s="107">
        <v>284576028</v>
      </c>
      <c r="AD16" s="107">
        <v>107107775</v>
      </c>
      <c r="AE16" s="107">
        <v>245827558</v>
      </c>
      <c r="AF16" s="107">
        <v>850892439.53999996</v>
      </c>
      <c r="AG16" s="107">
        <v>92675223</v>
      </c>
      <c r="AH16" s="107">
        <v>310029727</v>
      </c>
      <c r="AI16" s="107">
        <v>77442485</v>
      </c>
      <c r="AJ16" s="107">
        <v>52772446</v>
      </c>
      <c r="AK16" s="107">
        <v>106838686</v>
      </c>
      <c r="AL16" s="107">
        <v>23187853</v>
      </c>
      <c r="AM16" s="107">
        <v>4673862</v>
      </c>
      <c r="AN16" s="107">
        <v>152468987</v>
      </c>
      <c r="AO16" s="70"/>
      <c r="AP16" s="107"/>
      <c r="AQ16" s="107"/>
      <c r="AR16" s="107">
        <v>11632908893.66</v>
      </c>
      <c r="AS16" s="107">
        <v>734674165.10000002</v>
      </c>
      <c r="AT16" s="107">
        <v>154589404</v>
      </c>
      <c r="AU16" s="107">
        <v>309066285</v>
      </c>
      <c r="AV16" s="107">
        <v>474020896</v>
      </c>
      <c r="AW16" s="107">
        <v>73183709</v>
      </c>
      <c r="AX16" s="107">
        <v>208931771</v>
      </c>
      <c r="AY16" s="107">
        <v>259914211</v>
      </c>
      <c r="AZ16" s="107">
        <v>177334886</v>
      </c>
      <c r="BA16" s="107">
        <v>76240389.900000006</v>
      </c>
      <c r="BB16" s="107">
        <v>712579832.60000002</v>
      </c>
      <c r="BC16" s="107">
        <v>612053158</v>
      </c>
      <c r="BD16" s="107">
        <v>64943336</v>
      </c>
      <c r="BE16" s="107">
        <v>110113458</v>
      </c>
      <c r="BF16" s="107">
        <v>5256306</v>
      </c>
      <c r="BG16" s="107">
        <v>816014942</v>
      </c>
      <c r="BH16" s="107">
        <v>245601505</v>
      </c>
      <c r="BI16" s="107">
        <v>125634730</v>
      </c>
      <c r="BJ16" s="107">
        <v>29467723</v>
      </c>
      <c r="BK16" s="107">
        <v>18286375.399999999</v>
      </c>
      <c r="BL16" s="107">
        <v>17336981</v>
      </c>
      <c r="BM16" s="107">
        <v>50612521</v>
      </c>
      <c r="BN16" s="107">
        <v>169070604.93000001</v>
      </c>
      <c r="BO16" s="107">
        <v>25832593</v>
      </c>
      <c r="BP16" s="107">
        <v>36125632.68</v>
      </c>
      <c r="BQ16" s="107">
        <v>12814492</v>
      </c>
      <c r="BR16" s="107">
        <v>85452380.540000007</v>
      </c>
      <c r="BS16" s="107">
        <v>111987365</v>
      </c>
      <c r="BT16" s="107">
        <v>82424703.439999998</v>
      </c>
      <c r="BU16" s="107">
        <v>30021932</v>
      </c>
      <c r="BV16" s="107">
        <v>13088052</v>
      </c>
      <c r="BW16" s="70"/>
      <c r="BX16" s="107"/>
      <c r="BY16" s="107"/>
      <c r="BZ16" s="107">
        <v>366479957.93000001</v>
      </c>
      <c r="CA16" s="107">
        <v>1073988762.4100001</v>
      </c>
      <c r="CB16" s="107">
        <v>236108156.37</v>
      </c>
      <c r="CC16" s="107">
        <v>138599083</v>
      </c>
      <c r="CD16" s="107">
        <v>91116332</v>
      </c>
      <c r="CE16" s="107">
        <v>23112236</v>
      </c>
      <c r="CF16" s="107">
        <v>21169793</v>
      </c>
      <c r="CG16" s="107">
        <v>45211152</v>
      </c>
      <c r="CH16" s="107">
        <v>36285781</v>
      </c>
      <c r="CI16" s="70"/>
      <c r="CJ16" s="107"/>
      <c r="CK16" s="107"/>
      <c r="CL16" s="107">
        <v>220661779</v>
      </c>
      <c r="CM16" s="107">
        <v>1070204003.34</v>
      </c>
      <c r="CN16" s="107">
        <v>264306677.69999999</v>
      </c>
      <c r="CO16" s="107">
        <v>145392625</v>
      </c>
      <c r="CP16" s="107">
        <v>57555958</v>
      </c>
      <c r="CQ16" s="107">
        <v>257760856</v>
      </c>
      <c r="CR16" s="107">
        <v>6425389</v>
      </c>
      <c r="CS16" s="70"/>
      <c r="CT16" s="107"/>
      <c r="CU16" s="107"/>
      <c r="CV16" s="107">
        <v>1055419275</v>
      </c>
      <c r="CW16" s="107">
        <v>431313913</v>
      </c>
      <c r="CX16" s="107">
        <v>382389692</v>
      </c>
      <c r="CY16" s="107">
        <v>190618283.81999999</v>
      </c>
      <c r="CZ16" s="107">
        <v>110244131</v>
      </c>
      <c r="DA16" s="107">
        <v>80747255</v>
      </c>
      <c r="DB16" s="107">
        <v>3301138</v>
      </c>
      <c r="DC16" s="107">
        <v>33696652</v>
      </c>
      <c r="DD16" s="107">
        <v>80103070</v>
      </c>
      <c r="DL16" s="109"/>
      <c r="DM16" s="109"/>
      <c r="DN16" s="109"/>
    </row>
    <row r="17" spans="1:118" x14ac:dyDescent="0.3">
      <c r="A17" s="93" t="s">
        <v>361</v>
      </c>
      <c r="B17" s="107">
        <v>334338822.84999996</v>
      </c>
      <c r="C17" s="107">
        <v>608395986</v>
      </c>
      <c r="D17" s="107">
        <v>235418255.04999998</v>
      </c>
      <c r="E17" s="107">
        <v>57716262</v>
      </c>
      <c r="F17" s="107">
        <v>194065541.15000001</v>
      </c>
      <c r="G17" s="107">
        <v>110983165.59999999</v>
      </c>
      <c r="H17" s="107">
        <v>44737801</v>
      </c>
      <c r="I17" s="107">
        <v>2629350</v>
      </c>
      <c r="J17" s="107">
        <v>17811126</v>
      </c>
      <c r="K17" s="70"/>
      <c r="L17" s="107"/>
      <c r="M17" s="107"/>
      <c r="N17" s="107">
        <v>65851192</v>
      </c>
      <c r="O17" s="107">
        <v>440823668.1785</v>
      </c>
      <c r="P17" s="107">
        <v>95425177</v>
      </c>
      <c r="Q17" s="107">
        <v>42270520</v>
      </c>
      <c r="R17" s="107">
        <v>18699824</v>
      </c>
      <c r="S17" s="107">
        <v>40349065</v>
      </c>
      <c r="T17" s="107">
        <v>591477592.5</v>
      </c>
      <c r="U17" s="107">
        <v>223242901</v>
      </c>
      <c r="V17" s="107">
        <v>246540394</v>
      </c>
      <c r="W17" s="107">
        <v>148469463</v>
      </c>
      <c r="X17" s="107">
        <v>68911736</v>
      </c>
      <c r="Y17" s="107">
        <v>237392409.78999999</v>
      </c>
      <c r="Z17" s="107">
        <v>267978728</v>
      </c>
      <c r="AA17" s="107">
        <v>35483198</v>
      </c>
      <c r="AB17" s="107">
        <v>58282567</v>
      </c>
      <c r="AC17" s="107">
        <v>241889623.79999998</v>
      </c>
      <c r="AD17" s="107">
        <v>91041608.75</v>
      </c>
      <c r="AE17" s="107">
        <v>245827558</v>
      </c>
      <c r="AF17" s="107">
        <v>646678254.05040002</v>
      </c>
      <c r="AG17" s="107">
        <v>92675223</v>
      </c>
      <c r="AH17" s="107">
        <v>300728835.19</v>
      </c>
      <c r="AI17" s="107">
        <v>77442485</v>
      </c>
      <c r="AJ17" s="107">
        <v>52772446</v>
      </c>
      <c r="AK17" s="107">
        <v>106838686</v>
      </c>
      <c r="AL17" s="107">
        <v>23187853</v>
      </c>
      <c r="AM17" s="107">
        <v>4673862</v>
      </c>
      <c r="AN17" s="107">
        <v>152468987</v>
      </c>
      <c r="AO17" s="70"/>
      <c r="AP17" s="107"/>
      <c r="AQ17" s="107"/>
      <c r="AR17" s="107">
        <v>7561390780.8789997</v>
      </c>
      <c r="AS17" s="107">
        <v>734674165.10000002</v>
      </c>
      <c r="AT17" s="107">
        <v>154589404</v>
      </c>
      <c r="AU17" s="107">
        <v>309066285</v>
      </c>
      <c r="AV17" s="107">
        <v>474020896</v>
      </c>
      <c r="AW17" s="107">
        <v>73183709</v>
      </c>
      <c r="AX17" s="107">
        <v>208931771</v>
      </c>
      <c r="AY17" s="107">
        <v>220927079.34999999</v>
      </c>
      <c r="AZ17" s="107">
        <v>177334886</v>
      </c>
      <c r="BA17" s="107">
        <v>76240389.900000006</v>
      </c>
      <c r="BB17" s="107">
        <v>712579832.60000002</v>
      </c>
      <c r="BC17" s="107">
        <v>612053158</v>
      </c>
      <c r="BD17" s="107">
        <v>64943336</v>
      </c>
      <c r="BE17" s="107">
        <v>110113458</v>
      </c>
      <c r="BF17" s="107">
        <v>5256306</v>
      </c>
      <c r="BG17" s="107">
        <v>652811953.60000002</v>
      </c>
      <c r="BH17" s="107">
        <v>208761279.25</v>
      </c>
      <c r="BI17" s="107">
        <v>106789520.5</v>
      </c>
      <c r="BJ17" s="107">
        <v>29467723</v>
      </c>
      <c r="BK17" s="107">
        <v>18286375.399999999</v>
      </c>
      <c r="BL17" s="107">
        <v>17336981</v>
      </c>
      <c r="BM17" s="107">
        <v>50612521</v>
      </c>
      <c r="BN17" s="107">
        <v>169070604.93000001</v>
      </c>
      <c r="BO17" s="107">
        <v>25832593</v>
      </c>
      <c r="BP17" s="107">
        <v>36125632.68</v>
      </c>
      <c r="BQ17" s="107">
        <v>12814492</v>
      </c>
      <c r="BR17" s="107">
        <v>85452380.540000007</v>
      </c>
      <c r="BS17" s="107">
        <v>111987365</v>
      </c>
      <c r="BT17" s="107">
        <v>82424703.439999998</v>
      </c>
      <c r="BU17" s="107">
        <v>30021932</v>
      </c>
      <c r="BV17" s="107">
        <v>13088052</v>
      </c>
      <c r="BW17" s="70"/>
      <c r="BX17" s="107"/>
      <c r="BY17" s="107"/>
      <c r="BZ17" s="107">
        <v>366479957.93000001</v>
      </c>
      <c r="CA17" s="107">
        <v>1073988762.4100001</v>
      </c>
      <c r="CB17" s="107">
        <v>200691932.9145</v>
      </c>
      <c r="CC17" s="107">
        <v>138599083</v>
      </c>
      <c r="CD17" s="107">
        <v>91116332</v>
      </c>
      <c r="CE17" s="107">
        <v>23112236</v>
      </c>
      <c r="CF17" s="107">
        <v>21169793</v>
      </c>
      <c r="CG17" s="107">
        <v>45211152</v>
      </c>
      <c r="CH17" s="107">
        <v>36285781</v>
      </c>
      <c r="CI17" s="70"/>
      <c r="CJ17" s="107"/>
      <c r="CK17" s="107"/>
      <c r="CL17" s="107">
        <v>220661779</v>
      </c>
      <c r="CM17" s="107">
        <v>936428502.92250001</v>
      </c>
      <c r="CN17" s="107">
        <v>224660676.04499999</v>
      </c>
      <c r="CO17" s="107">
        <v>145392625</v>
      </c>
      <c r="CP17" s="107">
        <v>57555958</v>
      </c>
      <c r="CQ17" s="107">
        <v>219096727.59999999</v>
      </c>
      <c r="CR17" s="107">
        <v>6425389</v>
      </c>
      <c r="CS17" s="70"/>
      <c r="CT17" s="107"/>
      <c r="CU17" s="107"/>
      <c r="CV17" s="107">
        <v>897106383.75</v>
      </c>
      <c r="CW17" s="107">
        <v>366616826.05000001</v>
      </c>
      <c r="CX17" s="107">
        <v>267672784.39999998</v>
      </c>
      <c r="CY17" s="107">
        <v>190618283.81999999</v>
      </c>
      <c r="CZ17" s="107">
        <v>110244131</v>
      </c>
      <c r="DA17" s="107">
        <v>80747255</v>
      </c>
      <c r="DB17" s="107">
        <v>3301138</v>
      </c>
      <c r="DC17" s="107">
        <v>33696652</v>
      </c>
      <c r="DD17" s="107">
        <v>80103070</v>
      </c>
      <c r="DL17" s="109"/>
      <c r="DM17" s="109"/>
      <c r="DN17" s="109"/>
    </row>
    <row r="18" spans="1:118" x14ac:dyDescent="0.3">
      <c r="A18" s="93" t="s">
        <v>362</v>
      </c>
      <c r="B18" s="107">
        <v>16716941.142499998</v>
      </c>
      <c r="C18" s="107"/>
      <c r="D18" s="107">
        <v>35312738.257499993</v>
      </c>
      <c r="E18" s="107"/>
      <c r="F18" s="107"/>
      <c r="G18" s="107"/>
      <c r="H18" s="107"/>
      <c r="I18" s="107"/>
      <c r="J18" s="107"/>
      <c r="K18" s="70"/>
      <c r="L18" s="107"/>
      <c r="M18" s="107"/>
      <c r="N18" s="107"/>
      <c r="O18" s="107">
        <v>66123550.226774998</v>
      </c>
      <c r="P18" s="107"/>
      <c r="Q18" s="107"/>
      <c r="R18" s="107"/>
      <c r="S18" s="107"/>
      <c r="T18" s="107">
        <v>59147759.25</v>
      </c>
      <c r="U18" s="107"/>
      <c r="V18" s="107"/>
      <c r="W18" s="107"/>
      <c r="X18" s="107"/>
      <c r="Y18" s="107"/>
      <c r="Z18" s="107">
        <v>40196809.199999996</v>
      </c>
      <c r="AA18" s="107"/>
      <c r="AB18" s="107"/>
      <c r="AC18" s="107">
        <v>36283443.569999993</v>
      </c>
      <c r="AD18" s="107">
        <v>13656241.3125</v>
      </c>
      <c r="AE18" s="107"/>
      <c r="AF18" s="107">
        <v>155202780.972096</v>
      </c>
      <c r="AG18" s="107"/>
      <c r="AH18" s="107">
        <v>9021865.0557000004</v>
      </c>
      <c r="AI18" s="107"/>
      <c r="AJ18" s="107"/>
      <c r="AK18" s="107"/>
      <c r="AL18" s="107"/>
      <c r="AM18" s="107"/>
      <c r="AN18" s="107"/>
      <c r="AO18" s="70"/>
      <c r="AP18" s="107"/>
      <c r="AQ18" s="107"/>
      <c r="AR18" s="107">
        <v>2646486773.3076496</v>
      </c>
      <c r="AS18" s="107">
        <v>110201124.765</v>
      </c>
      <c r="AT18" s="107"/>
      <c r="AU18" s="107"/>
      <c r="AV18" s="107"/>
      <c r="AW18" s="107"/>
      <c r="AX18" s="107"/>
      <c r="AY18" s="107">
        <v>33139061.902499996</v>
      </c>
      <c r="AZ18" s="107"/>
      <c r="BA18" s="107"/>
      <c r="BB18" s="107"/>
      <c r="BC18" s="107"/>
      <c r="BD18" s="107"/>
      <c r="BE18" s="107"/>
      <c r="BF18" s="107"/>
      <c r="BG18" s="107">
        <v>130562390.72000001</v>
      </c>
      <c r="BH18" s="107">
        <v>31314191.887499999</v>
      </c>
      <c r="BI18" s="107">
        <v>16018428.074999999</v>
      </c>
      <c r="BJ18" s="107"/>
      <c r="BK18" s="107"/>
      <c r="BL18" s="107"/>
      <c r="BM18" s="107"/>
      <c r="BN18" s="107"/>
      <c r="BO18" s="107"/>
      <c r="BP18" s="107"/>
      <c r="BQ18" s="107"/>
      <c r="BR18" s="107"/>
      <c r="BS18" s="107"/>
      <c r="BT18" s="107"/>
      <c r="BU18" s="107"/>
      <c r="BV18" s="107"/>
      <c r="BW18" s="70"/>
      <c r="BX18" s="107"/>
      <c r="BY18" s="107"/>
      <c r="BZ18" s="107"/>
      <c r="CA18" s="107">
        <v>161098314.36149999</v>
      </c>
      <c r="CB18" s="107">
        <v>30103789.937174998</v>
      </c>
      <c r="CC18" s="107"/>
      <c r="CD18" s="107"/>
      <c r="CE18" s="107"/>
      <c r="CF18" s="107"/>
      <c r="CG18" s="107"/>
      <c r="CH18" s="107"/>
      <c r="CI18" s="70"/>
      <c r="CJ18" s="107"/>
      <c r="CK18" s="107"/>
      <c r="CL18" s="107"/>
      <c r="CM18" s="107">
        <v>117053562.8653125</v>
      </c>
      <c r="CN18" s="107">
        <v>33699101.406749994</v>
      </c>
      <c r="CO18" s="107">
        <v>21808893.75</v>
      </c>
      <c r="CP18" s="107"/>
      <c r="CQ18" s="107">
        <v>32864509.139999997</v>
      </c>
      <c r="CR18" s="107"/>
      <c r="CS18" s="70"/>
      <c r="CT18" s="107"/>
      <c r="CU18" s="107"/>
      <c r="CV18" s="107">
        <v>134565957.5625</v>
      </c>
      <c r="CW18" s="107">
        <v>54992523.907499999</v>
      </c>
      <c r="CX18" s="107">
        <v>80301835.319999993</v>
      </c>
      <c r="CY18" s="107"/>
      <c r="CZ18" s="107"/>
      <c r="DA18" s="107"/>
      <c r="DB18" s="107"/>
      <c r="DC18" s="107"/>
      <c r="DD18" s="107"/>
      <c r="DL18" s="109"/>
      <c r="DM18" s="109"/>
      <c r="DN18" s="109"/>
    </row>
    <row r="19" spans="1:118" x14ac:dyDescent="0.3">
      <c r="A19" s="93" t="s">
        <v>363</v>
      </c>
      <c r="B19" s="107">
        <f t="shared" ref="B19:I19" si="1">B16-SUM(B17:B18)</f>
        <v>879839.00750005245</v>
      </c>
      <c r="C19" s="107">
        <f t="shared" si="1"/>
        <v>0</v>
      </c>
      <c r="D19" s="107">
        <f t="shared" si="1"/>
        <v>6231659.6924999952</v>
      </c>
      <c r="E19" s="107">
        <f t="shared" si="1"/>
        <v>0</v>
      </c>
      <c r="F19" s="107">
        <f t="shared" si="1"/>
        <v>0</v>
      </c>
      <c r="G19" s="107">
        <f t="shared" si="1"/>
        <v>0</v>
      </c>
      <c r="H19" s="107">
        <f t="shared" si="1"/>
        <v>0</v>
      </c>
      <c r="I19" s="107">
        <f t="shared" si="1"/>
        <v>0</v>
      </c>
      <c r="J19" s="107">
        <f t="shared" ref="J19" si="2">J16-SUM(J17:J18)</f>
        <v>0</v>
      </c>
      <c r="K19" s="70"/>
      <c r="L19" s="107"/>
      <c r="M19" s="107"/>
      <c r="N19" s="107">
        <f t="shared" ref="N19:AN19" si="3">N16-SUM(N17:N18)</f>
        <v>0</v>
      </c>
      <c r="O19" s="107">
        <f t="shared" si="3"/>
        <v>11668861.804724991</v>
      </c>
      <c r="P19" s="107">
        <f t="shared" si="3"/>
        <v>0</v>
      </c>
      <c r="Q19" s="107">
        <f t="shared" si="3"/>
        <v>0</v>
      </c>
      <c r="R19" s="107">
        <f t="shared" si="3"/>
        <v>0</v>
      </c>
      <c r="S19" s="107">
        <f t="shared" si="3"/>
        <v>0</v>
      </c>
      <c r="T19" s="107">
        <f t="shared" si="3"/>
        <v>6571973.25</v>
      </c>
      <c r="U19" s="107">
        <f t="shared" si="3"/>
        <v>0</v>
      </c>
      <c r="V19" s="107">
        <f t="shared" si="3"/>
        <v>0</v>
      </c>
      <c r="W19" s="107">
        <f t="shared" si="3"/>
        <v>0</v>
      </c>
      <c r="X19" s="107">
        <f t="shared" si="3"/>
        <v>0</v>
      </c>
      <c r="Y19" s="107">
        <f t="shared" si="3"/>
        <v>0</v>
      </c>
      <c r="Z19" s="107">
        <f t="shared" si="3"/>
        <v>-40196809.199999988</v>
      </c>
      <c r="AA19" s="107">
        <f t="shared" si="3"/>
        <v>0</v>
      </c>
      <c r="AB19" s="107">
        <f t="shared" si="3"/>
        <v>0</v>
      </c>
      <c r="AC19" s="107">
        <f t="shared" si="3"/>
        <v>6402960.6299999952</v>
      </c>
      <c r="AD19" s="107">
        <f t="shared" si="3"/>
        <v>2409924.9375</v>
      </c>
      <c r="AE19" s="107">
        <f t="shared" si="3"/>
        <v>0</v>
      </c>
      <c r="AF19" s="107">
        <f t="shared" si="3"/>
        <v>49011404.517503977</v>
      </c>
      <c r="AG19" s="107">
        <f t="shared" si="3"/>
        <v>0</v>
      </c>
      <c r="AH19" s="107">
        <f t="shared" si="3"/>
        <v>279026.75429999828</v>
      </c>
      <c r="AI19" s="107">
        <f t="shared" si="3"/>
        <v>0</v>
      </c>
      <c r="AJ19" s="107">
        <f t="shared" si="3"/>
        <v>0</v>
      </c>
      <c r="AK19" s="107">
        <f t="shared" si="3"/>
        <v>0</v>
      </c>
      <c r="AL19" s="107">
        <f t="shared" si="3"/>
        <v>0</v>
      </c>
      <c r="AM19" s="107">
        <f t="shared" si="3"/>
        <v>0</v>
      </c>
      <c r="AN19" s="107">
        <f t="shared" si="3"/>
        <v>0</v>
      </c>
      <c r="AO19" s="70"/>
      <c r="AP19" s="107"/>
      <c r="AQ19" s="107"/>
      <c r="AR19" s="107">
        <f t="shared" ref="AR19:BV19" si="4">AR16-SUM(AR17:AR18)</f>
        <v>1425031339.4733505</v>
      </c>
      <c r="AS19" s="107">
        <f t="shared" si="4"/>
        <v>-110201124.76499999</v>
      </c>
      <c r="AT19" s="107">
        <f t="shared" si="4"/>
        <v>0</v>
      </c>
      <c r="AU19" s="107">
        <f t="shared" si="4"/>
        <v>0</v>
      </c>
      <c r="AV19" s="107">
        <f t="shared" si="4"/>
        <v>0</v>
      </c>
      <c r="AW19" s="107">
        <f t="shared" si="4"/>
        <v>0</v>
      </c>
      <c r="AX19" s="107">
        <f t="shared" si="4"/>
        <v>0</v>
      </c>
      <c r="AY19" s="107">
        <f t="shared" si="4"/>
        <v>5848069.7475000024</v>
      </c>
      <c r="AZ19" s="107">
        <f t="shared" si="4"/>
        <v>0</v>
      </c>
      <c r="BA19" s="107">
        <f t="shared" si="4"/>
        <v>0</v>
      </c>
      <c r="BB19" s="107">
        <f t="shared" si="4"/>
        <v>0</v>
      </c>
      <c r="BC19" s="107">
        <f t="shared" si="4"/>
        <v>0</v>
      </c>
      <c r="BD19" s="107">
        <f t="shared" si="4"/>
        <v>0</v>
      </c>
      <c r="BE19" s="107">
        <f t="shared" si="4"/>
        <v>0</v>
      </c>
      <c r="BF19" s="107">
        <f t="shared" si="4"/>
        <v>0</v>
      </c>
      <c r="BG19" s="107">
        <f t="shared" si="4"/>
        <v>32640597.679999948</v>
      </c>
      <c r="BH19" s="107">
        <f t="shared" si="4"/>
        <v>5526033.8625000119</v>
      </c>
      <c r="BI19" s="107">
        <f t="shared" si="4"/>
        <v>2826781.424999997</v>
      </c>
      <c r="BJ19" s="107">
        <f t="shared" si="4"/>
        <v>0</v>
      </c>
      <c r="BK19" s="107">
        <f t="shared" si="4"/>
        <v>0</v>
      </c>
      <c r="BL19" s="107">
        <f t="shared" si="4"/>
        <v>0</v>
      </c>
      <c r="BM19" s="107">
        <f t="shared" si="4"/>
        <v>0</v>
      </c>
      <c r="BN19" s="107">
        <f t="shared" si="4"/>
        <v>0</v>
      </c>
      <c r="BO19" s="107">
        <f t="shared" si="4"/>
        <v>0</v>
      </c>
      <c r="BP19" s="107">
        <f t="shared" si="4"/>
        <v>0</v>
      </c>
      <c r="BQ19" s="107">
        <f t="shared" si="4"/>
        <v>0</v>
      </c>
      <c r="BR19" s="107">
        <f t="shared" si="4"/>
        <v>0</v>
      </c>
      <c r="BS19" s="107">
        <f t="shared" si="4"/>
        <v>0</v>
      </c>
      <c r="BT19" s="107">
        <f t="shared" si="4"/>
        <v>0</v>
      </c>
      <c r="BU19" s="107">
        <f t="shared" si="4"/>
        <v>0</v>
      </c>
      <c r="BV19" s="107">
        <f t="shared" si="4"/>
        <v>0</v>
      </c>
      <c r="BW19" s="70"/>
      <c r="BX19" s="107"/>
      <c r="BY19" s="107"/>
      <c r="BZ19" s="107">
        <f t="shared" ref="BZ19:CH19" si="5">BZ16-SUM(BZ17:BZ18)</f>
        <v>0</v>
      </c>
      <c r="CA19" s="107">
        <f t="shared" si="5"/>
        <v>-161098314.36150002</v>
      </c>
      <c r="CB19" s="107">
        <f t="shared" si="5"/>
        <v>5312433.518325001</v>
      </c>
      <c r="CC19" s="107">
        <f t="shared" si="5"/>
        <v>0</v>
      </c>
      <c r="CD19" s="107">
        <f t="shared" si="5"/>
        <v>0</v>
      </c>
      <c r="CE19" s="107">
        <f t="shared" si="5"/>
        <v>0</v>
      </c>
      <c r="CF19" s="107">
        <f t="shared" si="5"/>
        <v>0</v>
      </c>
      <c r="CG19" s="107">
        <f t="shared" si="5"/>
        <v>0</v>
      </c>
      <c r="CH19" s="107">
        <f t="shared" si="5"/>
        <v>0</v>
      </c>
      <c r="CI19" s="70"/>
      <c r="CJ19" s="107"/>
      <c r="CK19" s="107"/>
      <c r="CL19" s="107">
        <f t="shared" ref="CL19:CR19" si="6">CL16-SUM(CL17:CL18)</f>
        <v>0</v>
      </c>
      <c r="CM19" s="107">
        <f t="shared" si="6"/>
        <v>16721937.552187562</v>
      </c>
      <c r="CN19" s="107">
        <f t="shared" si="6"/>
        <v>5946900.2482500076</v>
      </c>
      <c r="CO19" s="107">
        <f t="shared" si="6"/>
        <v>-21808893.75</v>
      </c>
      <c r="CP19" s="107">
        <f t="shared" si="6"/>
        <v>0</v>
      </c>
      <c r="CQ19" s="107">
        <f t="shared" si="6"/>
        <v>5799619.2600000203</v>
      </c>
      <c r="CR19" s="107">
        <f t="shared" si="6"/>
        <v>0</v>
      </c>
      <c r="CS19" s="70"/>
      <c r="CT19" s="107"/>
      <c r="CU19" s="107"/>
      <c r="CV19" s="107">
        <f t="shared" ref="CV19:DD19" si="7">CV16-SUM(CV17:CV18)</f>
        <v>23746933.6875</v>
      </c>
      <c r="CW19" s="107">
        <f t="shared" si="7"/>
        <v>9704563.0425000191</v>
      </c>
      <c r="CX19" s="107">
        <f t="shared" si="7"/>
        <v>34415072.280000031</v>
      </c>
      <c r="CY19" s="107">
        <f t="shared" si="7"/>
        <v>0</v>
      </c>
      <c r="CZ19" s="107">
        <f t="shared" si="7"/>
        <v>0</v>
      </c>
      <c r="DA19" s="107">
        <f t="shared" si="7"/>
        <v>0</v>
      </c>
      <c r="DB19" s="107">
        <f t="shared" si="7"/>
        <v>0</v>
      </c>
      <c r="DC19" s="107">
        <f t="shared" si="7"/>
        <v>0</v>
      </c>
      <c r="DD19" s="107">
        <f t="shared" si="7"/>
        <v>0</v>
      </c>
      <c r="DL19" s="109"/>
      <c r="DM19" s="109"/>
      <c r="DN19" s="109"/>
    </row>
    <row r="20" spans="1:118" s="112" customFormat="1" x14ac:dyDescent="0.3">
      <c r="A20" s="110" t="s">
        <v>364</v>
      </c>
      <c r="B20" s="81">
        <f t="shared" ref="B20:J20" si="8">B17/B14</f>
        <v>82.813669046839394</v>
      </c>
      <c r="C20" s="81">
        <f t="shared" si="8"/>
        <v>3025.8521381039063</v>
      </c>
      <c r="D20" s="81">
        <f t="shared" si="8"/>
        <v>72.630880493209972</v>
      </c>
      <c r="E20" s="81">
        <f t="shared" si="8"/>
        <v>65.262056792521747</v>
      </c>
      <c r="F20" s="81">
        <f t="shared" si="8"/>
        <v>364.50051397875717</v>
      </c>
      <c r="G20" s="81">
        <f t="shared" si="8"/>
        <v>761.04481656723578</v>
      </c>
      <c r="H20" s="81">
        <f t="shared" si="8"/>
        <v>106.39571209436721</v>
      </c>
      <c r="I20" s="81">
        <f t="shared" si="8"/>
        <v>80.163109756097555</v>
      </c>
      <c r="J20" s="81">
        <f t="shared" si="8"/>
        <v>56.167912836442191</v>
      </c>
      <c r="K20" s="75"/>
      <c r="L20" s="81"/>
      <c r="M20" s="81"/>
      <c r="N20" s="81">
        <f t="shared" ref="N20:AN20" si="9">N17/N14</f>
        <v>111.66215391293731</v>
      </c>
      <c r="O20" s="81">
        <f t="shared" si="9"/>
        <v>58.697091491376</v>
      </c>
      <c r="P20" s="81">
        <f t="shared" si="9"/>
        <v>35.076750397358104</v>
      </c>
      <c r="Q20" s="81">
        <f t="shared" si="9"/>
        <v>37.65372185581483</v>
      </c>
      <c r="R20" s="81">
        <f t="shared" si="9"/>
        <v>27.673924110578348</v>
      </c>
      <c r="S20" s="81">
        <f t="shared" si="9"/>
        <v>36.188216269738056</v>
      </c>
      <c r="T20" s="81">
        <f t="shared" si="9"/>
        <v>75.803249154149796</v>
      </c>
      <c r="U20" s="81">
        <f t="shared" si="9"/>
        <v>35.968149331937852</v>
      </c>
      <c r="V20" s="81">
        <f t="shared" si="9"/>
        <v>38.156587239680064</v>
      </c>
      <c r="W20" s="81">
        <f t="shared" si="9"/>
        <v>73.404998103932201</v>
      </c>
      <c r="X20" s="81">
        <f t="shared" si="9"/>
        <v>26.847657892081447</v>
      </c>
      <c r="Y20" s="81">
        <f t="shared" si="9"/>
        <v>70.409443646768196</v>
      </c>
      <c r="Z20" s="81">
        <f t="shared" si="9"/>
        <v>84.301242315158788</v>
      </c>
      <c r="AA20" s="81">
        <f t="shared" si="9"/>
        <v>22.314020783875989</v>
      </c>
      <c r="AB20" s="81">
        <f t="shared" si="9"/>
        <v>49.113225942910496</v>
      </c>
      <c r="AC20" s="81">
        <f t="shared" si="9"/>
        <v>43.555440279040468</v>
      </c>
      <c r="AD20" s="81">
        <f t="shared" si="9"/>
        <v>42.386078370027093</v>
      </c>
      <c r="AE20" s="81">
        <f t="shared" si="9"/>
        <v>39.884066544085854</v>
      </c>
      <c r="AF20" s="81">
        <f t="shared" si="9"/>
        <v>45.729776095499034</v>
      </c>
      <c r="AG20" s="81">
        <f t="shared" si="9"/>
        <v>34.113650175712024</v>
      </c>
      <c r="AH20" s="81">
        <f t="shared" si="9"/>
        <v>97.435819114640537</v>
      </c>
      <c r="AI20" s="81">
        <f t="shared" si="9"/>
        <v>23.567402617163726</v>
      </c>
      <c r="AJ20" s="81">
        <f t="shared" si="9"/>
        <v>28.721839941263649</v>
      </c>
      <c r="AK20" s="81">
        <f t="shared" si="9"/>
        <v>30.440748366111769</v>
      </c>
      <c r="AL20" s="81">
        <f t="shared" si="9"/>
        <v>6.4167117270937606</v>
      </c>
      <c r="AM20" s="81">
        <f t="shared" si="9"/>
        <v>6.299344978165939</v>
      </c>
      <c r="AN20" s="81">
        <f t="shared" si="9"/>
        <v>163.48790854824304</v>
      </c>
      <c r="AO20" s="75"/>
      <c r="AP20" s="81"/>
      <c r="AQ20" s="81"/>
      <c r="AR20" s="81">
        <f t="shared" ref="AR20:BV20" si="10">AR17/AR14</f>
        <v>41.818116133717929</v>
      </c>
      <c r="AS20" s="81">
        <f t="shared" si="10"/>
        <v>55.745773723081349</v>
      </c>
      <c r="AT20" s="81">
        <f t="shared" si="10"/>
        <v>29.63238639293359</v>
      </c>
      <c r="AU20" s="81">
        <f t="shared" si="10"/>
        <v>66.776385112967247</v>
      </c>
      <c r="AV20" s="81">
        <f t="shared" si="10"/>
        <v>77.474079770268432</v>
      </c>
      <c r="AW20" s="81">
        <f t="shared" si="10"/>
        <v>39.791293336356404</v>
      </c>
      <c r="AX20" s="81">
        <f t="shared" si="10"/>
        <v>73.637792048045853</v>
      </c>
      <c r="AY20" s="81">
        <f t="shared" si="10"/>
        <v>65.737452975512298</v>
      </c>
      <c r="AZ20" s="81">
        <f t="shared" si="10"/>
        <v>95.194603801559637</v>
      </c>
      <c r="BA20" s="81">
        <f t="shared" si="10"/>
        <v>41.674555255946821</v>
      </c>
      <c r="BB20" s="81">
        <f t="shared" si="10"/>
        <v>69.326748039853797</v>
      </c>
      <c r="BC20" s="81">
        <f t="shared" si="10"/>
        <v>88.572038557327332</v>
      </c>
      <c r="BD20" s="81">
        <f t="shared" si="10"/>
        <v>75.342919127115792</v>
      </c>
      <c r="BE20" s="81">
        <f t="shared" si="10"/>
        <v>74.318180621726199</v>
      </c>
      <c r="BF20" s="81">
        <f t="shared" si="10"/>
        <v>119.40722398909587</v>
      </c>
      <c r="BG20" s="81">
        <f t="shared" si="10"/>
        <v>57.714914883243175</v>
      </c>
      <c r="BH20" s="81">
        <f t="shared" si="10"/>
        <v>179.21099849685507</v>
      </c>
      <c r="BI20" s="81">
        <f t="shared" si="10"/>
        <v>110.28534537778503</v>
      </c>
      <c r="BJ20" s="81">
        <f t="shared" si="10"/>
        <v>86.228486568736471</v>
      </c>
      <c r="BK20" s="81">
        <f t="shared" si="10"/>
        <v>157.5528832981519</v>
      </c>
      <c r="BL20" s="81">
        <f t="shared" si="10"/>
        <v>111.35434704416411</v>
      </c>
      <c r="BM20" s="81">
        <f t="shared" si="10"/>
        <v>118.76106304746217</v>
      </c>
      <c r="BN20" s="81">
        <f t="shared" si="10"/>
        <v>102.85357572914937</v>
      </c>
      <c r="BO20" s="81">
        <f t="shared" si="10"/>
        <v>54.777303734364168</v>
      </c>
      <c r="BP20" s="81">
        <f t="shared" si="10"/>
        <v>374.84832714217526</v>
      </c>
      <c r="BQ20" s="81">
        <f t="shared" si="10"/>
        <v>57.392542032802154</v>
      </c>
      <c r="BR20" s="81">
        <f t="shared" si="10"/>
        <v>257.69312586171748</v>
      </c>
      <c r="BS20" s="81">
        <f t="shared" si="10"/>
        <v>81.269636632938386</v>
      </c>
      <c r="BT20" s="81">
        <f t="shared" si="10"/>
        <v>53.490023881588854</v>
      </c>
      <c r="BU20" s="81">
        <f t="shared" si="10"/>
        <v>117.72660324531202</v>
      </c>
      <c r="BV20" s="81">
        <f t="shared" si="10"/>
        <v>236.1441252886836</v>
      </c>
      <c r="BW20" s="75"/>
      <c r="BX20" s="81"/>
      <c r="BY20" s="81"/>
      <c r="BZ20" s="81">
        <f t="shared" ref="BZ20:CH20" si="11">BZ17/BZ14</f>
        <v>49.1806852163364</v>
      </c>
      <c r="CA20" s="81">
        <f t="shared" si="11"/>
        <v>89.748602043097335</v>
      </c>
      <c r="CB20" s="81">
        <f t="shared" si="11"/>
        <v>89.83005588061387</v>
      </c>
      <c r="CC20" s="81">
        <f t="shared" si="11"/>
        <v>114.97756441878427</v>
      </c>
      <c r="CD20" s="81">
        <f t="shared" si="11"/>
        <v>53.575781736931852</v>
      </c>
      <c r="CE20" s="81">
        <f t="shared" si="11"/>
        <v>26.180513659332831</v>
      </c>
      <c r="CF20" s="81">
        <f t="shared" si="11"/>
        <v>62.26629469275386</v>
      </c>
      <c r="CG20" s="81">
        <f t="shared" si="11"/>
        <v>82.629816522983518</v>
      </c>
      <c r="CH20" s="81">
        <f t="shared" si="11"/>
        <v>50.079884564106671</v>
      </c>
      <c r="CI20" s="75"/>
      <c r="CJ20" s="81"/>
      <c r="CK20" s="81"/>
      <c r="CL20" s="81">
        <f t="shared" ref="CL20:CR20" si="12">CL17/CL14</f>
        <v>60.846449572387968</v>
      </c>
      <c r="CM20" s="81">
        <f t="shared" si="12"/>
        <v>79.881762801592672</v>
      </c>
      <c r="CN20" s="81">
        <f t="shared" si="12"/>
        <v>62.685477288232065</v>
      </c>
      <c r="CO20" s="81">
        <f t="shared" si="12"/>
        <v>198.60671144423361</v>
      </c>
      <c r="CP20" s="81">
        <f t="shared" si="12"/>
        <v>108.22125241615836</v>
      </c>
      <c r="CQ20" s="81">
        <f t="shared" si="12"/>
        <v>56.024465899359534</v>
      </c>
      <c r="CR20" s="81">
        <f t="shared" si="12"/>
        <v>47.806886751039784</v>
      </c>
      <c r="CS20" s="75"/>
      <c r="CT20" s="81"/>
      <c r="CU20" s="81"/>
      <c r="CV20" s="81">
        <f t="shared" ref="CV20:DD20" si="13">CV17/CV14</f>
        <v>60.240951599482919</v>
      </c>
      <c r="CW20" s="81">
        <f t="shared" si="13"/>
        <v>44.770453400322296</v>
      </c>
      <c r="CX20" s="81">
        <f t="shared" si="13"/>
        <v>58.63429844058966</v>
      </c>
      <c r="CY20" s="81">
        <f t="shared" si="13"/>
        <v>75.340276866745867</v>
      </c>
      <c r="CZ20" s="81">
        <f t="shared" si="13"/>
        <v>63.061617769622075</v>
      </c>
      <c r="DA20" s="81">
        <f t="shared" si="13"/>
        <v>81.008588707169324</v>
      </c>
      <c r="DB20" s="81">
        <f t="shared" si="13"/>
        <v>8.7857677045380154</v>
      </c>
      <c r="DC20" s="81">
        <f t="shared" si="13"/>
        <v>117.2406124256083</v>
      </c>
      <c r="DD20" s="81">
        <f t="shared" si="13"/>
        <v>64.412298498149326</v>
      </c>
      <c r="DE20" s="139"/>
      <c r="DL20" s="113"/>
      <c r="DM20" s="113"/>
      <c r="DN20" s="113">
        <f>SUM(AR20:DK20)</f>
        <v>4977.7899214708123</v>
      </c>
    </row>
    <row r="21" spans="1:118" x14ac:dyDescent="0.3">
      <c r="A21" s="114"/>
      <c r="B21" s="107"/>
      <c r="C21" s="107"/>
      <c r="D21" s="107"/>
      <c r="E21" s="107"/>
      <c r="F21" s="107"/>
      <c r="G21" s="107"/>
      <c r="H21" s="107"/>
      <c r="I21" s="107"/>
      <c r="J21" s="107"/>
      <c r="K21" s="70"/>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70"/>
      <c r="AP21" s="107"/>
      <c r="AQ21" s="107"/>
      <c r="AR21" s="109"/>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70"/>
      <c r="BX21" s="107"/>
      <c r="BY21" s="107"/>
      <c r="BZ21" s="107"/>
      <c r="CA21" s="107"/>
      <c r="CB21" s="107"/>
      <c r="CC21" s="107"/>
      <c r="CD21" s="107"/>
      <c r="CE21" s="107"/>
      <c r="CF21" s="107"/>
      <c r="CG21" s="107"/>
      <c r="CH21" s="107"/>
      <c r="CI21" s="70"/>
      <c r="CJ21" s="107"/>
      <c r="CK21" s="107"/>
      <c r="CL21" s="107"/>
      <c r="CM21" s="107"/>
      <c r="CN21" s="107"/>
      <c r="CO21" s="107"/>
      <c r="CP21" s="107"/>
      <c r="CQ21" s="107"/>
      <c r="CR21" s="107"/>
      <c r="CS21" s="70"/>
      <c r="CT21" s="107"/>
      <c r="CU21" s="107"/>
      <c r="CV21" s="107"/>
      <c r="CW21" s="107"/>
      <c r="CX21" s="107"/>
      <c r="CY21" s="107"/>
      <c r="CZ21" s="107"/>
      <c r="DA21" s="107"/>
      <c r="DB21" s="107"/>
      <c r="DC21" s="107"/>
      <c r="DD21" s="107"/>
      <c r="DL21" s="109"/>
      <c r="DM21" s="109"/>
      <c r="DN21" s="109"/>
    </row>
    <row r="22" spans="1:118" x14ac:dyDescent="0.3">
      <c r="A22" s="94" t="s">
        <v>349</v>
      </c>
      <c r="B22" s="107"/>
      <c r="C22" s="107"/>
      <c r="D22" s="107"/>
      <c r="E22" s="107"/>
      <c r="F22" s="107"/>
      <c r="G22" s="107"/>
      <c r="H22" s="107"/>
      <c r="I22" s="107"/>
      <c r="J22" s="107"/>
      <c r="K22" s="70"/>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70"/>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70"/>
      <c r="BX22" s="107"/>
      <c r="BY22" s="107"/>
      <c r="BZ22" s="107"/>
      <c r="CA22" s="107"/>
      <c r="CB22" s="107"/>
      <c r="CC22" s="107"/>
      <c r="CD22" s="107"/>
      <c r="CE22" s="107"/>
      <c r="CF22" s="107"/>
      <c r="CG22" s="107"/>
      <c r="CH22" s="107"/>
      <c r="CI22" s="70"/>
      <c r="CJ22" s="107"/>
      <c r="CK22" s="107"/>
      <c r="CL22" s="107"/>
      <c r="CM22" s="107"/>
      <c r="CN22" s="107"/>
      <c r="CO22" s="107"/>
      <c r="CP22" s="107"/>
      <c r="CQ22" s="107"/>
      <c r="CR22" s="107"/>
      <c r="CS22" s="70"/>
      <c r="CT22" s="107"/>
      <c r="CU22" s="107"/>
      <c r="CV22" s="107"/>
      <c r="CW22" s="107"/>
      <c r="CX22" s="107"/>
      <c r="CY22" s="107"/>
      <c r="CZ22" s="107"/>
      <c r="DA22" s="107"/>
      <c r="DB22" s="107"/>
      <c r="DC22" s="107"/>
      <c r="DD22" s="107"/>
      <c r="DL22" s="109"/>
      <c r="DM22" s="109"/>
      <c r="DN22" s="109">
        <f>SUM(AR22:DK22)</f>
        <v>0</v>
      </c>
    </row>
    <row r="23" spans="1:118" x14ac:dyDescent="0.3">
      <c r="A23" s="119" t="s">
        <v>291</v>
      </c>
      <c r="B23" s="107">
        <v>148925145.72139066</v>
      </c>
      <c r="C23" s="107">
        <v>0</v>
      </c>
      <c r="D23" s="107">
        <v>79155947.040448904</v>
      </c>
      <c r="E23" s="107">
        <v>27517073.626123361</v>
      </c>
      <c r="F23" s="107">
        <v>0</v>
      </c>
      <c r="G23" s="107">
        <v>0</v>
      </c>
      <c r="H23" s="107">
        <v>0</v>
      </c>
      <c r="I23" s="107"/>
      <c r="J23" s="107">
        <v>6369490.1139711207</v>
      </c>
      <c r="K23" s="70"/>
      <c r="L23" s="107"/>
      <c r="M23" s="107"/>
      <c r="N23" s="107">
        <v>24726716.995143339</v>
      </c>
      <c r="O23" s="107">
        <v>192484232.19716519</v>
      </c>
      <c r="P23" s="107">
        <v>23962578.413147084</v>
      </c>
      <c r="Q23" s="107">
        <v>22522298.59340192</v>
      </c>
      <c r="R23" s="107">
        <v>8255465.3017103756</v>
      </c>
      <c r="S23" s="107">
        <v>8327603.1961108781</v>
      </c>
      <c r="T23" s="107">
        <v>101714663.09172918</v>
      </c>
      <c r="U23" s="107">
        <v>76879823.44772999</v>
      </c>
      <c r="V23" s="107">
        <v>134922893.09831896</v>
      </c>
      <c r="W23" s="107">
        <v>64222381.00310161</v>
      </c>
      <c r="X23" s="107">
        <v>15163663.624719165</v>
      </c>
      <c r="Y23" s="107">
        <v>151875814.84198961</v>
      </c>
      <c r="Z23" s="107">
        <v>55789851.372513503</v>
      </c>
      <c r="AA23" s="107">
        <v>4863663.8366294587</v>
      </c>
      <c r="AB23" s="107">
        <v>15980900.027292013</v>
      </c>
      <c r="AC23" s="107">
        <v>55901128.64916794</v>
      </c>
      <c r="AD23" s="107">
        <v>42523336.263849713</v>
      </c>
      <c r="AE23" s="107">
        <v>101019700.74821164</v>
      </c>
      <c r="AF23" s="107">
        <v>133984624.49628858</v>
      </c>
      <c r="AG23" s="107">
        <v>29055935.211754482</v>
      </c>
      <c r="AH23" s="107">
        <v>48688823.558586523</v>
      </c>
      <c r="AI23" s="107">
        <v>22236356.924619634</v>
      </c>
      <c r="AJ23" s="107">
        <v>1356368</v>
      </c>
      <c r="AK23" s="107">
        <v>22049390.503596529</v>
      </c>
      <c r="AL23" s="107">
        <v>9827499.6528556012</v>
      </c>
      <c r="AM23" s="107">
        <v>3442272.4027431766</v>
      </c>
      <c r="AN23" s="107">
        <v>35587285.799033627</v>
      </c>
      <c r="AO23" s="70"/>
      <c r="AP23" s="107"/>
      <c r="AQ23" s="107"/>
      <c r="AR23" s="107">
        <v>1863316754.4803405</v>
      </c>
      <c r="AS23" s="107">
        <v>287619981.27093959</v>
      </c>
      <c r="AT23" s="107">
        <v>99982956.821556941</v>
      </c>
      <c r="AU23" s="107">
        <v>121407950.98488824</v>
      </c>
      <c r="AV23" s="107">
        <v>207746377.75042188</v>
      </c>
      <c r="AW23" s="107">
        <v>26971160.265683103</v>
      </c>
      <c r="AX23" s="107">
        <v>52202966.010829173</v>
      </c>
      <c r="AY23" s="107">
        <v>79336695.001557201</v>
      </c>
      <c r="AZ23" s="107">
        <v>87362690.863298327</v>
      </c>
      <c r="BA23" s="107">
        <v>17343580.700484846</v>
      </c>
      <c r="BB23" s="107">
        <v>295994183.3734619</v>
      </c>
      <c r="BC23" s="107">
        <v>161917222.97419718</v>
      </c>
      <c r="BD23" s="107">
        <v>51368059.785062924</v>
      </c>
      <c r="BE23" s="107">
        <v>33492614.759543281</v>
      </c>
      <c r="BF23" s="107"/>
      <c r="BG23" s="107">
        <v>148915837.92800376</v>
      </c>
      <c r="BH23" s="107">
        <v>42096366.952370152</v>
      </c>
      <c r="BI23" s="107">
        <v>12214601.225309145</v>
      </c>
      <c r="BJ23" s="107">
        <v>4441060.6201685881</v>
      </c>
      <c r="BK23" s="107">
        <v>1967803.4686823108</v>
      </c>
      <c r="BL23" s="107">
        <v>7806177.2620376963</v>
      </c>
      <c r="BM23" s="107">
        <v>6166872.6249106331</v>
      </c>
      <c r="BN23" s="107">
        <v>29281773.919211909</v>
      </c>
      <c r="BO23" s="107">
        <v>13992525.916713284</v>
      </c>
      <c r="BP23" s="107"/>
      <c r="BQ23" s="107">
        <v>8959677.8683382366</v>
      </c>
      <c r="BR23" s="107">
        <v>14186.35</v>
      </c>
      <c r="BS23" s="107">
        <v>26746332.906102549</v>
      </c>
      <c r="BT23" s="107">
        <v>32657887.009015713</v>
      </c>
      <c r="BU23" s="107">
        <v>3236842.0212789564</v>
      </c>
      <c r="BV23" s="107">
        <v>2072670.4379980641</v>
      </c>
      <c r="BW23" s="70"/>
      <c r="BX23" s="107"/>
      <c r="BY23" s="107"/>
      <c r="BZ23" s="107">
        <v>26443285.528614923</v>
      </c>
      <c r="CA23" s="107">
        <v>390848399.16665512</v>
      </c>
      <c r="CB23" s="107">
        <v>83893790.676187813</v>
      </c>
      <c r="CC23" s="107">
        <v>51398396.231211282</v>
      </c>
      <c r="CD23" s="107">
        <v>135194.5</v>
      </c>
      <c r="CE23" s="107">
        <v>8336538.1314313598</v>
      </c>
      <c r="CF23" s="107">
        <v>5231303.0573923923</v>
      </c>
      <c r="CG23" s="107">
        <v>21290680.102769561</v>
      </c>
      <c r="CH23" s="107">
        <v>10632529.089483263</v>
      </c>
      <c r="CI23" s="70"/>
      <c r="CJ23" s="107"/>
      <c r="CK23" s="107"/>
      <c r="CL23" s="107">
        <v>22210783.640844915</v>
      </c>
      <c r="CM23" s="107">
        <v>283020696.14503634</v>
      </c>
      <c r="CN23" s="107">
        <v>30090773.979122933</v>
      </c>
      <c r="CO23" s="107">
        <v>74071820.269278213</v>
      </c>
      <c r="CP23" s="107">
        <v>24410564.329959411</v>
      </c>
      <c r="CQ23" s="107">
        <v>70761819.249002874</v>
      </c>
      <c r="CR23" s="107">
        <v>2885487.4245952521</v>
      </c>
      <c r="CS23" s="70"/>
      <c r="CT23" s="107"/>
      <c r="CU23" s="107"/>
      <c r="CV23" s="107">
        <v>436153354.29127067</v>
      </c>
      <c r="CW23" s="107">
        <v>137253463.19381914</v>
      </c>
      <c r="CX23" s="107">
        <v>49534012.279949978</v>
      </c>
      <c r="CY23" s="107">
        <v>45895128.346066974</v>
      </c>
      <c r="CZ23" s="107">
        <v>24977588.189077981</v>
      </c>
      <c r="DA23" s="107">
        <v>33556623.831891611</v>
      </c>
      <c r="DB23" s="107">
        <v>2074329.3468847736</v>
      </c>
      <c r="DC23" s="107">
        <v>0</v>
      </c>
      <c r="DD23" s="107">
        <v>18130138.872795627</v>
      </c>
      <c r="DL23" s="109"/>
      <c r="DM23" s="109"/>
      <c r="DN23" s="109"/>
    </row>
    <row r="24" spans="1:118" x14ac:dyDescent="0.3">
      <c r="A24" s="119" t="s">
        <v>292</v>
      </c>
      <c r="B24" s="107">
        <v>0</v>
      </c>
      <c r="C24" s="107">
        <v>0</v>
      </c>
      <c r="D24" s="107">
        <v>0</v>
      </c>
      <c r="E24" s="107">
        <v>0</v>
      </c>
      <c r="F24" s="107">
        <v>0</v>
      </c>
      <c r="G24" s="107">
        <v>0</v>
      </c>
      <c r="H24" s="107">
        <v>0</v>
      </c>
      <c r="I24" s="107"/>
      <c r="J24" s="107">
        <v>5507707.0358030424</v>
      </c>
      <c r="K24" s="70"/>
      <c r="L24" s="107"/>
      <c r="M24" s="107"/>
      <c r="N24" s="107">
        <v>0</v>
      </c>
      <c r="O24" s="107">
        <v>0</v>
      </c>
      <c r="P24" s="107">
        <v>0</v>
      </c>
      <c r="Q24" s="107">
        <v>0</v>
      </c>
      <c r="R24" s="107">
        <v>0</v>
      </c>
      <c r="S24" s="107">
        <v>4181104.7858805391</v>
      </c>
      <c r="T24" s="107">
        <v>90531206.487108305</v>
      </c>
      <c r="U24" s="107">
        <v>0</v>
      </c>
      <c r="V24" s="107">
        <v>0</v>
      </c>
      <c r="W24" s="107">
        <v>0</v>
      </c>
      <c r="X24" s="107">
        <v>23268695.080811836</v>
      </c>
      <c r="Y24" s="107">
        <v>0</v>
      </c>
      <c r="Z24" s="107">
        <v>23351935.385893662</v>
      </c>
      <c r="AA24" s="107">
        <v>0</v>
      </c>
      <c r="AB24" s="107">
        <v>5326948.649048035</v>
      </c>
      <c r="AC24" s="107">
        <v>10575910.070333477</v>
      </c>
      <c r="AD24" s="107">
        <v>0</v>
      </c>
      <c r="AE24" s="107">
        <v>0</v>
      </c>
      <c r="AF24" s="107">
        <v>4943010.0405177092</v>
      </c>
      <c r="AG24" s="107">
        <v>0</v>
      </c>
      <c r="AH24" s="107">
        <v>27105260.901328094</v>
      </c>
      <c r="AI24" s="107">
        <v>0</v>
      </c>
      <c r="AJ24" s="107">
        <v>3390.55</v>
      </c>
      <c r="AK24" s="107">
        <v>0</v>
      </c>
      <c r="AL24" s="107">
        <v>0</v>
      </c>
      <c r="AM24" s="107">
        <v>0</v>
      </c>
      <c r="AN24" s="107">
        <v>11662474.867020041</v>
      </c>
      <c r="AO24" s="70"/>
      <c r="AP24" s="107"/>
      <c r="AQ24" s="107"/>
      <c r="AR24" s="107">
        <v>665617972.94472241</v>
      </c>
      <c r="AS24" s="107">
        <v>106616980.41757579</v>
      </c>
      <c r="AT24" s="107">
        <v>0</v>
      </c>
      <c r="AU24" s="107">
        <v>0</v>
      </c>
      <c r="AV24" s="107">
        <v>0</v>
      </c>
      <c r="AW24" s="107">
        <v>0</v>
      </c>
      <c r="AX24" s="107">
        <v>0</v>
      </c>
      <c r="AY24" s="107">
        <v>39455046.369796537</v>
      </c>
      <c r="AZ24" s="107">
        <v>0</v>
      </c>
      <c r="BA24" s="107">
        <v>1345387.337434595</v>
      </c>
      <c r="BB24" s="107">
        <v>0</v>
      </c>
      <c r="BC24" s="107">
        <v>0</v>
      </c>
      <c r="BD24" s="107">
        <v>0</v>
      </c>
      <c r="BE24" s="107">
        <v>9939659.0248234197</v>
      </c>
      <c r="BF24" s="107"/>
      <c r="BG24" s="107">
        <v>63821115.783388354</v>
      </c>
      <c r="BH24" s="107">
        <v>24857586.607455324</v>
      </c>
      <c r="BI24" s="107">
        <v>11025764.618627889</v>
      </c>
      <c r="BJ24" s="107">
        <v>8496039.5869169757</v>
      </c>
      <c r="BK24" s="107">
        <v>2099064.8864585711</v>
      </c>
      <c r="BL24" s="107">
        <v>437041.94643406715</v>
      </c>
      <c r="BM24" s="107">
        <v>4688446.4583009556</v>
      </c>
      <c r="BN24" s="107">
        <v>71550694.354775161</v>
      </c>
      <c r="BO24" s="107">
        <v>5484769.2569662826</v>
      </c>
      <c r="BP24" s="107"/>
      <c r="BQ24" s="107">
        <v>0</v>
      </c>
      <c r="BR24" s="107">
        <v>8196.6</v>
      </c>
      <c r="BS24" s="107">
        <v>36413734.485448763</v>
      </c>
      <c r="BT24" s="107">
        <v>0</v>
      </c>
      <c r="BU24" s="107">
        <v>6011210.5087027028</v>
      </c>
      <c r="BV24" s="107">
        <v>1895559.5113200536</v>
      </c>
      <c r="BW24" s="70"/>
      <c r="BX24" s="107"/>
      <c r="BY24" s="107"/>
      <c r="BZ24" s="107">
        <v>30749028.469324533</v>
      </c>
      <c r="CA24" s="107">
        <v>334209552.50293362</v>
      </c>
      <c r="CB24" s="107">
        <v>21532213.752660129</v>
      </c>
      <c r="CC24" s="107">
        <v>3058473.6859089131</v>
      </c>
      <c r="CD24" s="107">
        <v>66592.149999999994</v>
      </c>
      <c r="CE24" s="107">
        <v>0</v>
      </c>
      <c r="CF24" s="107">
        <v>0</v>
      </c>
      <c r="CG24" s="107">
        <v>0</v>
      </c>
      <c r="CH24" s="107">
        <v>2817057.1883749007</v>
      </c>
      <c r="CI24" s="70"/>
      <c r="CJ24" s="107"/>
      <c r="CK24" s="107"/>
      <c r="CL24" s="107">
        <v>0</v>
      </c>
      <c r="CM24" s="107">
        <v>0</v>
      </c>
      <c r="CN24" s="107">
        <v>18183549.117979981</v>
      </c>
      <c r="CO24" s="107">
        <v>0</v>
      </c>
      <c r="CP24" s="107">
        <v>0</v>
      </c>
      <c r="CQ24" s="107">
        <v>0</v>
      </c>
      <c r="CR24" s="107">
        <v>406420.03456352185</v>
      </c>
      <c r="CS24" s="70"/>
      <c r="CT24" s="107"/>
      <c r="CU24" s="107"/>
      <c r="CV24" s="107">
        <v>2310120.4220679235</v>
      </c>
      <c r="CW24" s="107">
        <v>7393954.0674472526</v>
      </c>
      <c r="CX24" s="107">
        <v>0</v>
      </c>
      <c r="CY24" s="107">
        <v>168397.73776994296</v>
      </c>
      <c r="CZ24" s="107">
        <v>0</v>
      </c>
      <c r="DA24" s="107">
        <v>0</v>
      </c>
      <c r="DB24" s="107">
        <v>0</v>
      </c>
      <c r="DC24" s="107">
        <v>0</v>
      </c>
      <c r="DD24" s="107">
        <v>2914675.8613123302</v>
      </c>
      <c r="DL24" s="109"/>
      <c r="DM24" s="109"/>
      <c r="DN24" s="109"/>
    </row>
    <row r="25" spans="1:118" x14ac:dyDescent="0.3">
      <c r="A25" s="119" t="s">
        <v>293</v>
      </c>
      <c r="B25" s="107">
        <v>0</v>
      </c>
      <c r="C25" s="107">
        <v>0</v>
      </c>
      <c r="D25" s="107">
        <v>7135974.0306910286</v>
      </c>
      <c r="E25" s="107">
        <v>362745.32061133097</v>
      </c>
      <c r="F25" s="107">
        <v>0</v>
      </c>
      <c r="G25" s="107">
        <v>0</v>
      </c>
      <c r="H25" s="107">
        <v>0</v>
      </c>
      <c r="I25" s="107"/>
      <c r="J25" s="107">
        <v>261202.7904310734</v>
      </c>
      <c r="K25" s="70"/>
      <c r="L25" s="107"/>
      <c r="M25" s="107"/>
      <c r="N25" s="107">
        <v>0</v>
      </c>
      <c r="O25" s="107">
        <v>11857195.305812277</v>
      </c>
      <c r="P25" s="107">
        <v>11291386.332145778</v>
      </c>
      <c r="Q25" s="107">
        <v>1736880.9984978472</v>
      </c>
      <c r="R25" s="107">
        <v>0</v>
      </c>
      <c r="S25" s="107">
        <v>1671603.6976409652</v>
      </c>
      <c r="T25" s="107">
        <v>26307775.781169627</v>
      </c>
      <c r="U25" s="107">
        <v>7229159.0779092694</v>
      </c>
      <c r="V25" s="107">
        <v>4413290.887870389</v>
      </c>
      <c r="W25" s="107">
        <v>13925925.542935072</v>
      </c>
      <c r="X25" s="107">
        <v>2608575.3963658293</v>
      </c>
      <c r="Y25" s="107">
        <v>7551690.1076064538</v>
      </c>
      <c r="Z25" s="107">
        <v>14108368.120187132</v>
      </c>
      <c r="AA25" s="107">
        <v>494541.99378384434</v>
      </c>
      <c r="AB25" s="107">
        <v>3551335.1527972948</v>
      </c>
      <c r="AC25" s="107">
        <v>18129984.490445379</v>
      </c>
      <c r="AD25" s="107">
        <v>1416228.0273797773</v>
      </c>
      <c r="AE25" s="107">
        <v>1245057.188533172</v>
      </c>
      <c r="AF25" s="107">
        <v>2782824.3577656578</v>
      </c>
      <c r="AG25" s="107">
        <v>3707709.8266880587</v>
      </c>
      <c r="AH25" s="107">
        <v>2634080.7599774748</v>
      </c>
      <c r="AI25" s="107">
        <v>1912542.9753817464</v>
      </c>
      <c r="AJ25" s="107">
        <v>113596.3</v>
      </c>
      <c r="AK25" s="107">
        <v>8819750.1705721673</v>
      </c>
      <c r="AL25" s="107">
        <v>859903.9657352505</v>
      </c>
      <c r="AM25" s="107">
        <v>3042.7283608682737</v>
      </c>
      <c r="AN25" s="107">
        <v>5426441.7247983152</v>
      </c>
      <c r="AO25" s="70"/>
      <c r="AP25" s="107"/>
      <c r="AQ25" s="107"/>
      <c r="AR25" s="107">
        <v>95805056.484682068</v>
      </c>
      <c r="AS25" s="107">
        <v>2901926.3353098277</v>
      </c>
      <c r="AT25" s="107">
        <v>2521490.282767205</v>
      </c>
      <c r="AU25" s="107">
        <v>2528193.4530297774</v>
      </c>
      <c r="AV25" s="107">
        <v>23361293.899358265</v>
      </c>
      <c r="AW25" s="107">
        <v>14448827.896022215</v>
      </c>
      <c r="AX25" s="107">
        <v>0</v>
      </c>
      <c r="AY25" s="107">
        <v>2169145.7618453689</v>
      </c>
      <c r="AZ25" s="107">
        <v>7069283.0504873572</v>
      </c>
      <c r="BA25" s="107">
        <v>366283.46359475894</v>
      </c>
      <c r="BB25" s="107">
        <v>19294898.421752706</v>
      </c>
      <c r="BC25" s="107">
        <v>6738796.6100184182</v>
      </c>
      <c r="BD25" s="107">
        <v>0</v>
      </c>
      <c r="BE25" s="107">
        <v>2388957.170708708</v>
      </c>
      <c r="BF25" s="107"/>
      <c r="BG25" s="107">
        <v>6123110.5359938461</v>
      </c>
      <c r="BH25" s="107">
        <v>1342664.5865391849</v>
      </c>
      <c r="BI25" s="107">
        <v>13471956.366331022</v>
      </c>
      <c r="BJ25" s="107">
        <v>476183.98893434094</v>
      </c>
      <c r="BK25" s="107">
        <v>4591594.6553997537</v>
      </c>
      <c r="BL25" s="107">
        <v>650108.5990238036</v>
      </c>
      <c r="BM25" s="107">
        <v>10372754.805560881</v>
      </c>
      <c r="BN25" s="107">
        <v>394231.50774749951</v>
      </c>
      <c r="BO25" s="107">
        <v>0</v>
      </c>
      <c r="BP25" s="107"/>
      <c r="BQ25" s="107">
        <v>53224.117396660047</v>
      </c>
      <c r="BR25" s="107">
        <v>18442.349999999999</v>
      </c>
      <c r="BS25" s="107">
        <v>322280.60791384469</v>
      </c>
      <c r="BT25" s="107">
        <v>0</v>
      </c>
      <c r="BU25" s="107">
        <v>2858511.8833619682</v>
      </c>
      <c r="BV25" s="107">
        <v>1224248.3368848499</v>
      </c>
      <c r="BW25" s="70"/>
      <c r="BX25" s="107"/>
      <c r="BY25" s="107"/>
      <c r="BZ25" s="107">
        <v>18179593.049709689</v>
      </c>
      <c r="CA25" s="107">
        <v>1058417.4466821314</v>
      </c>
      <c r="CB25" s="107">
        <v>632404.06205577729</v>
      </c>
      <c r="CC25" s="107">
        <v>8090584.067598708</v>
      </c>
      <c r="CD25" s="107">
        <v>7789.05</v>
      </c>
      <c r="CE25" s="107">
        <v>40584.638487791432</v>
      </c>
      <c r="CF25" s="107">
        <v>2031150.8782201915</v>
      </c>
      <c r="CG25" s="107">
        <v>766942.18411062018</v>
      </c>
      <c r="CH25" s="107">
        <v>4193238.5938140196</v>
      </c>
      <c r="CI25" s="70"/>
      <c r="CJ25" s="107"/>
      <c r="CK25" s="107"/>
      <c r="CL25" s="107">
        <v>1223021.2788622575</v>
      </c>
      <c r="CM25" s="107">
        <v>24768152.432518963</v>
      </c>
      <c r="CN25" s="107">
        <v>5518457.3274834948</v>
      </c>
      <c r="CO25" s="107">
        <v>4068120.4045587401</v>
      </c>
      <c r="CP25" s="107">
        <v>3839719.2770271343</v>
      </c>
      <c r="CQ25" s="107">
        <v>788591.20344553771</v>
      </c>
      <c r="CR25" s="107">
        <v>203187.44089943878</v>
      </c>
      <c r="CS25" s="70"/>
      <c r="CT25" s="107"/>
      <c r="CU25" s="107"/>
      <c r="CV25" s="107">
        <v>22536799.073601153</v>
      </c>
      <c r="CW25" s="107">
        <v>542853.09688253095</v>
      </c>
      <c r="CX25" s="107">
        <v>0</v>
      </c>
      <c r="CY25" s="107">
        <v>3984548.4087915337</v>
      </c>
      <c r="CZ25" s="107">
        <v>43212057.248622879</v>
      </c>
      <c r="DA25" s="107">
        <v>343833.29712057771</v>
      </c>
      <c r="DB25" s="107">
        <v>0</v>
      </c>
      <c r="DC25" s="107">
        <v>0</v>
      </c>
      <c r="DD25" s="107">
        <v>10021318.995543424</v>
      </c>
      <c r="DL25" s="109"/>
      <c r="DM25" s="109"/>
      <c r="DN25" s="109"/>
    </row>
    <row r="26" spans="1:118" x14ac:dyDescent="0.3">
      <c r="A26" s="119" t="s">
        <v>294</v>
      </c>
      <c r="B26" s="107">
        <v>5529174.8122540945</v>
      </c>
      <c r="C26" s="107">
        <v>0</v>
      </c>
      <c r="D26" s="107">
        <v>6408124.1212943504</v>
      </c>
      <c r="E26" s="107">
        <v>3108595.5538911847</v>
      </c>
      <c r="F26" s="107">
        <v>0</v>
      </c>
      <c r="G26" s="107">
        <v>0</v>
      </c>
      <c r="H26" s="107">
        <v>0</v>
      </c>
      <c r="I26" s="107"/>
      <c r="J26" s="107">
        <v>184550.96745637493</v>
      </c>
      <c r="K26" s="70"/>
      <c r="L26" s="107"/>
      <c r="M26" s="107"/>
      <c r="N26" s="107">
        <v>4239707.5808172459</v>
      </c>
      <c r="O26" s="107">
        <v>16407629.337721212</v>
      </c>
      <c r="P26" s="107">
        <v>11643771.498783691</v>
      </c>
      <c r="Q26" s="107">
        <v>0</v>
      </c>
      <c r="R26" s="107">
        <v>758042.47680143407</v>
      </c>
      <c r="S26" s="107">
        <v>3027439.1856294149</v>
      </c>
      <c r="T26" s="107">
        <v>19231490.216047857</v>
      </c>
      <c r="U26" s="107">
        <v>3576334.8189096553</v>
      </c>
      <c r="V26" s="107">
        <v>11337171.051549662</v>
      </c>
      <c r="W26" s="107">
        <v>0</v>
      </c>
      <c r="X26" s="107">
        <v>667639.70990765083</v>
      </c>
      <c r="Y26" s="107">
        <v>3249104.4474405027</v>
      </c>
      <c r="Z26" s="107">
        <v>6046416.3893693555</v>
      </c>
      <c r="AA26" s="107">
        <v>370606.09134813858</v>
      </c>
      <c r="AB26" s="107">
        <v>3196190.8214879842</v>
      </c>
      <c r="AC26" s="107">
        <v>27194976.735668071</v>
      </c>
      <c r="AD26" s="107">
        <v>0</v>
      </c>
      <c r="AE26" s="107">
        <v>7402445.6876495387</v>
      </c>
      <c r="AF26" s="107">
        <v>3593210.3924139845</v>
      </c>
      <c r="AG26" s="107">
        <v>1935236.978421028</v>
      </c>
      <c r="AH26" s="107">
        <v>1423604.8627749369</v>
      </c>
      <c r="AI26" s="107">
        <v>3941439.0424021515</v>
      </c>
      <c r="AJ26" s="107">
        <v>169546.5</v>
      </c>
      <c r="AK26" s="107">
        <v>4409890.1624521976</v>
      </c>
      <c r="AL26" s="107">
        <v>1228439.190368192</v>
      </c>
      <c r="AM26" s="107">
        <v>59989.080039162945</v>
      </c>
      <c r="AN26" s="107">
        <v>4640117.2535951287</v>
      </c>
      <c r="AO26" s="70"/>
      <c r="AP26" s="107"/>
      <c r="AQ26" s="107"/>
      <c r="AR26" s="107">
        <v>9243180.9495127238</v>
      </c>
      <c r="AS26" s="107">
        <v>3270725.1200823998</v>
      </c>
      <c r="AT26" s="107">
        <v>1477745.3274578499</v>
      </c>
      <c r="AU26" s="107">
        <v>3792388.6754716192</v>
      </c>
      <c r="AV26" s="107">
        <v>8853443.0064348001</v>
      </c>
      <c r="AW26" s="107">
        <v>0</v>
      </c>
      <c r="AX26" s="107">
        <v>14023896.901617702</v>
      </c>
      <c r="AY26" s="107">
        <v>612128.40370325558</v>
      </c>
      <c r="AZ26" s="107">
        <v>5159905.2578132581</v>
      </c>
      <c r="BA26" s="107">
        <v>2376146.5715249744</v>
      </c>
      <c r="BB26" s="107">
        <v>18507958.539430667</v>
      </c>
      <c r="BC26" s="107">
        <v>3449173.8843452525</v>
      </c>
      <c r="BD26" s="107">
        <v>508068.99548806041</v>
      </c>
      <c r="BE26" s="107">
        <v>1654031.7830023549</v>
      </c>
      <c r="BF26" s="107"/>
      <c r="BG26" s="107">
        <v>4082113.2506235149</v>
      </c>
      <c r="BH26" s="107">
        <v>534351.03998871765</v>
      </c>
      <c r="BI26" s="107">
        <v>7915434.9570989711</v>
      </c>
      <c r="BJ26" s="107">
        <v>1642155.5671781763</v>
      </c>
      <c r="BK26" s="107">
        <v>2361428.0365880067</v>
      </c>
      <c r="BL26" s="107">
        <v>454449.35269139853</v>
      </c>
      <c r="BM26" s="107">
        <v>5727267.0954110967</v>
      </c>
      <c r="BN26" s="107">
        <v>1446615.1978851759</v>
      </c>
      <c r="BO26" s="107">
        <v>2461781.854185564</v>
      </c>
      <c r="BP26" s="107"/>
      <c r="BQ26" s="107">
        <v>287307.71557779732</v>
      </c>
      <c r="BR26" s="107">
        <v>22541.599999999999</v>
      </c>
      <c r="BS26" s="107">
        <v>241687.35007017601</v>
      </c>
      <c r="BT26" s="107">
        <v>10367596.524723848</v>
      </c>
      <c r="BU26" s="107">
        <v>1287520.015376806</v>
      </c>
      <c r="BV26" s="107">
        <v>1235500.6193929827</v>
      </c>
      <c r="BW26" s="70"/>
      <c r="BX26" s="107"/>
      <c r="BY26" s="107"/>
      <c r="BZ26" s="107">
        <v>3318954.9330592998</v>
      </c>
      <c r="CA26" s="107">
        <v>1081974.356727334</v>
      </c>
      <c r="CB26" s="107">
        <v>3317018.6019820473</v>
      </c>
      <c r="CC26" s="107">
        <v>6135200.3778211027</v>
      </c>
      <c r="CD26" s="107">
        <v>0</v>
      </c>
      <c r="CE26" s="107">
        <v>79035.883274074164</v>
      </c>
      <c r="CF26" s="107">
        <v>2296644.326103155</v>
      </c>
      <c r="CG26" s="107">
        <v>1051426.3719121288</v>
      </c>
      <c r="CH26" s="107">
        <v>3612292.8613817561</v>
      </c>
      <c r="CI26" s="70"/>
      <c r="CJ26" s="107"/>
      <c r="CK26" s="107"/>
      <c r="CL26" s="107">
        <v>1960218.5862569266</v>
      </c>
      <c r="CM26" s="107">
        <v>4299515.9447677396</v>
      </c>
      <c r="CN26" s="107">
        <v>1979047.0578577006</v>
      </c>
      <c r="CO26" s="107">
        <v>1880173.82376991</v>
      </c>
      <c r="CP26" s="107">
        <v>1815825.4845995831</v>
      </c>
      <c r="CQ26" s="107">
        <v>4242884.6878791209</v>
      </c>
      <c r="CR26" s="107">
        <v>81274.976359775508</v>
      </c>
      <c r="CS26" s="70"/>
      <c r="CT26" s="107"/>
      <c r="CU26" s="107"/>
      <c r="CV26" s="107">
        <v>3659404.470633225</v>
      </c>
      <c r="CW26" s="107">
        <v>18619721.943766117</v>
      </c>
      <c r="CX26" s="107">
        <v>0</v>
      </c>
      <c r="CY26" s="107">
        <v>3422580.2539624372</v>
      </c>
      <c r="CZ26" s="107">
        <v>4278795.4321748978</v>
      </c>
      <c r="DA26" s="107">
        <v>2086552.4073543383</v>
      </c>
      <c r="DB26" s="107">
        <v>401705.85496107803</v>
      </c>
      <c r="DC26" s="107">
        <v>0</v>
      </c>
      <c r="DD26" s="107">
        <v>2371621.4788236027</v>
      </c>
      <c r="DL26" s="109"/>
      <c r="DM26" s="109"/>
      <c r="DN26" s="109"/>
    </row>
    <row r="27" spans="1:118" x14ac:dyDescent="0.3">
      <c r="A27" s="119" t="s">
        <v>295</v>
      </c>
      <c r="B27" s="107">
        <v>78500591.636667728</v>
      </c>
      <c r="C27" s="107">
        <v>0</v>
      </c>
      <c r="D27" s="107">
        <v>25547510.37673464</v>
      </c>
      <c r="E27" s="107">
        <v>0</v>
      </c>
      <c r="F27" s="107">
        <v>0</v>
      </c>
      <c r="G27" s="107">
        <v>0</v>
      </c>
      <c r="H27" s="107">
        <v>0</v>
      </c>
      <c r="I27" s="107"/>
      <c r="J27" s="107">
        <v>534306.6365263568</v>
      </c>
      <c r="K27" s="70"/>
      <c r="L27" s="107"/>
      <c r="M27" s="107"/>
      <c r="N27" s="107">
        <v>4391432.273449501</v>
      </c>
      <c r="O27" s="107">
        <v>47467571.80843915</v>
      </c>
      <c r="P27" s="107">
        <v>7863143.8626664821</v>
      </c>
      <c r="Q27" s="107">
        <v>2624937.6998804696</v>
      </c>
      <c r="R27" s="107">
        <v>0</v>
      </c>
      <c r="S27" s="107">
        <v>938004.41497081309</v>
      </c>
      <c r="T27" s="107">
        <v>33112866.165529106</v>
      </c>
      <c r="U27" s="107">
        <v>6463622.2261788873</v>
      </c>
      <c r="V27" s="107">
        <v>6657582.1668193797</v>
      </c>
      <c r="W27" s="107">
        <v>15342602.533825509</v>
      </c>
      <c r="X27" s="107">
        <v>2606895.1916282396</v>
      </c>
      <c r="Y27" s="107">
        <v>26125561.795271304</v>
      </c>
      <c r="Z27" s="107">
        <v>7358785.2401473382</v>
      </c>
      <c r="AA27" s="107">
        <v>0</v>
      </c>
      <c r="AB27" s="107">
        <v>7102616.2254466834</v>
      </c>
      <c r="AC27" s="107">
        <v>31727730.211000431</v>
      </c>
      <c r="AD27" s="107">
        <v>3620218.9057022324</v>
      </c>
      <c r="AE27" s="107">
        <v>24248754.378854953</v>
      </c>
      <c r="AF27" s="107">
        <v>53359047.765901133</v>
      </c>
      <c r="AG27" s="107">
        <v>3707672.7758958545</v>
      </c>
      <c r="AH27" s="107">
        <v>24883383.199958958</v>
      </c>
      <c r="AI27" s="107">
        <v>3882648.2645756798</v>
      </c>
      <c r="AJ27" s="107">
        <v>50863.95</v>
      </c>
      <c r="AK27" s="107">
        <v>8378743.0617276086</v>
      </c>
      <c r="AL27" s="107">
        <v>356246.32495003054</v>
      </c>
      <c r="AM27" s="107">
        <v>1825.6370165209644</v>
      </c>
      <c r="AN27" s="107">
        <v>3084508.8915190618</v>
      </c>
      <c r="AO27" s="70"/>
      <c r="AP27" s="107"/>
      <c r="AQ27" s="107"/>
      <c r="AR27" s="107">
        <v>469994180.25592041</v>
      </c>
      <c r="AS27" s="107">
        <v>0</v>
      </c>
      <c r="AT27" s="107">
        <v>173849.85890934194</v>
      </c>
      <c r="AU27" s="107">
        <v>4479397.7659688415</v>
      </c>
      <c r="AV27" s="107">
        <v>29018033.308148798</v>
      </c>
      <c r="AW27" s="107">
        <v>3853035.6320475638</v>
      </c>
      <c r="AX27" s="107">
        <v>57446382.381459393</v>
      </c>
      <c r="AY27" s="107">
        <v>5141698.8177141882</v>
      </c>
      <c r="AZ27" s="107">
        <v>14498818.069843732</v>
      </c>
      <c r="BA27" s="107">
        <v>255708.70805844042</v>
      </c>
      <c r="BB27" s="107">
        <v>11021840.059594961</v>
      </c>
      <c r="BC27" s="107">
        <v>33667847.669721894</v>
      </c>
      <c r="BD27" s="107">
        <v>54272.796572290477</v>
      </c>
      <c r="BE27" s="107">
        <v>4759837.9827623768</v>
      </c>
      <c r="BF27" s="107"/>
      <c r="BG27" s="107">
        <v>30615552.679969233</v>
      </c>
      <c r="BH27" s="107">
        <v>47807367.844442889</v>
      </c>
      <c r="BI27" s="107">
        <v>14315683.760815864</v>
      </c>
      <c r="BJ27" s="107">
        <v>0</v>
      </c>
      <c r="BK27" s="107">
        <v>1836701.7363291357</v>
      </c>
      <c r="BL27" s="107">
        <v>0</v>
      </c>
      <c r="BM27" s="107">
        <v>7305873.7418990005</v>
      </c>
      <c r="BN27" s="107">
        <v>5036236.2828831384</v>
      </c>
      <c r="BO27" s="107">
        <v>0</v>
      </c>
      <c r="BP27" s="107"/>
      <c r="BQ27" s="107">
        <v>1127958.301746553</v>
      </c>
      <c r="BR27" s="107">
        <v>12294.9</v>
      </c>
      <c r="BS27" s="107">
        <v>14259368.807218727</v>
      </c>
      <c r="BT27" s="107">
        <v>0</v>
      </c>
      <c r="BU27" s="107">
        <v>2522174.6574628376</v>
      </c>
      <c r="BV27" s="107">
        <v>1173838.111248415</v>
      </c>
      <c r="BW27" s="70"/>
      <c r="BX27" s="107"/>
      <c r="BY27" s="107"/>
      <c r="BZ27" s="107">
        <v>22729984.780913197</v>
      </c>
      <c r="CA27" s="107">
        <v>31946457.031998869</v>
      </c>
      <c r="CB27" s="107">
        <v>30417311.55605695</v>
      </c>
      <c r="CC27" s="107">
        <v>13288066.683678182</v>
      </c>
      <c r="CD27" s="107">
        <v>52540.7</v>
      </c>
      <c r="CE27" s="107">
        <v>20253.864655232159</v>
      </c>
      <c r="CF27" s="107">
        <v>1166925.9752845825</v>
      </c>
      <c r="CG27" s="107">
        <v>4387853.0427050432</v>
      </c>
      <c r="CH27" s="107">
        <v>3406933.0263155196</v>
      </c>
      <c r="CI27" s="70"/>
      <c r="CJ27" s="107"/>
      <c r="CK27" s="107"/>
      <c r="CL27" s="107">
        <v>5451750.4387060897</v>
      </c>
      <c r="CM27" s="107">
        <v>150757706.423614</v>
      </c>
      <c r="CN27" s="107">
        <v>4347012.4526024312</v>
      </c>
      <c r="CO27" s="107">
        <v>2998939.0281160576</v>
      </c>
      <c r="CP27" s="107">
        <v>2184001.4008593932</v>
      </c>
      <c r="CQ27" s="107">
        <v>8442302.3142502718</v>
      </c>
      <c r="CR27" s="107">
        <v>406420.03456352185</v>
      </c>
      <c r="CS27" s="70"/>
      <c r="CT27" s="107"/>
      <c r="CU27" s="107"/>
      <c r="CV27" s="107">
        <v>66513457.263683841</v>
      </c>
      <c r="CW27" s="107">
        <v>21520285.505043972</v>
      </c>
      <c r="CX27" s="107">
        <v>0</v>
      </c>
      <c r="CY27" s="107">
        <v>1812869.8363182372</v>
      </c>
      <c r="CZ27" s="107">
        <v>2765409.3802941982</v>
      </c>
      <c r="DA27" s="107">
        <v>320806.00984206685</v>
      </c>
      <c r="DB27" s="107">
        <v>27434.162491437859</v>
      </c>
      <c r="DC27" s="107">
        <v>0</v>
      </c>
      <c r="DD27" s="107">
        <v>15031903.754203867</v>
      </c>
      <c r="DL27" s="109"/>
      <c r="DM27" s="109"/>
      <c r="DN27" s="109"/>
    </row>
    <row r="28" spans="1:118" x14ac:dyDescent="0.3">
      <c r="A28" s="119" t="s">
        <v>296</v>
      </c>
      <c r="B28" s="107">
        <v>0</v>
      </c>
      <c r="C28" s="107">
        <v>0</v>
      </c>
      <c r="D28" s="107">
        <v>8138152.5222603921</v>
      </c>
      <c r="E28" s="107">
        <v>0</v>
      </c>
      <c r="F28" s="107">
        <v>0</v>
      </c>
      <c r="G28" s="107">
        <v>0</v>
      </c>
      <c r="H28" s="107">
        <v>0</v>
      </c>
      <c r="I28" s="107"/>
      <c r="J28" s="107">
        <v>0</v>
      </c>
      <c r="K28" s="70"/>
      <c r="L28" s="107"/>
      <c r="M28" s="107"/>
      <c r="N28" s="107">
        <v>0</v>
      </c>
      <c r="O28" s="107">
        <v>0</v>
      </c>
      <c r="P28" s="107">
        <v>7843332.3139529657</v>
      </c>
      <c r="Q28" s="107">
        <v>0</v>
      </c>
      <c r="R28" s="107">
        <v>0</v>
      </c>
      <c r="S28" s="107">
        <v>0</v>
      </c>
      <c r="T28" s="107">
        <v>0</v>
      </c>
      <c r="U28" s="107">
        <v>0</v>
      </c>
      <c r="V28" s="107">
        <v>0</v>
      </c>
      <c r="W28" s="107">
        <v>0</v>
      </c>
      <c r="X28" s="107">
        <v>0</v>
      </c>
      <c r="Y28" s="107">
        <v>0</v>
      </c>
      <c r="Z28" s="107">
        <v>0</v>
      </c>
      <c r="AA28" s="107">
        <v>0</v>
      </c>
      <c r="AB28" s="107">
        <v>0</v>
      </c>
      <c r="AC28" s="107">
        <v>7554074.4201119011</v>
      </c>
      <c r="AD28" s="107">
        <v>0</v>
      </c>
      <c r="AE28" s="107">
        <v>0</v>
      </c>
      <c r="AF28" s="107">
        <v>18155501.354950979</v>
      </c>
      <c r="AG28" s="107">
        <v>1935236.978421028</v>
      </c>
      <c r="AH28" s="107">
        <v>2217814.9647765658</v>
      </c>
      <c r="AI28" s="107">
        <v>49138.560571379065</v>
      </c>
      <c r="AJ28" s="107">
        <v>0</v>
      </c>
      <c r="AK28" s="107">
        <v>0</v>
      </c>
      <c r="AL28" s="107">
        <v>0</v>
      </c>
      <c r="AM28" s="107">
        <v>0</v>
      </c>
      <c r="AN28" s="107">
        <v>12798295.086728415</v>
      </c>
      <c r="AO28" s="70"/>
      <c r="AP28" s="107"/>
      <c r="AQ28" s="107"/>
      <c r="AR28" s="107">
        <v>30289336.975540075</v>
      </c>
      <c r="AS28" s="107">
        <v>41066025.420680411</v>
      </c>
      <c r="AT28" s="107">
        <v>0</v>
      </c>
      <c r="AU28" s="107">
        <v>2986298.0092882118</v>
      </c>
      <c r="AV28" s="107">
        <v>2200584.0093944669</v>
      </c>
      <c r="AW28" s="107">
        <v>0</v>
      </c>
      <c r="AX28" s="107">
        <v>0</v>
      </c>
      <c r="AY28" s="107">
        <v>0</v>
      </c>
      <c r="AZ28" s="107">
        <v>0</v>
      </c>
      <c r="BA28" s="107">
        <v>2554372.2392076007</v>
      </c>
      <c r="BB28" s="107">
        <v>20363429.215596803</v>
      </c>
      <c r="BC28" s="107">
        <v>1270049.5054144866</v>
      </c>
      <c r="BD28" s="107">
        <v>0</v>
      </c>
      <c r="BE28" s="107">
        <v>0</v>
      </c>
      <c r="BF28" s="107"/>
      <c r="BG28" s="107">
        <v>20410388.233293299</v>
      </c>
      <c r="BH28" s="107">
        <v>18791013.83375442</v>
      </c>
      <c r="BI28" s="107">
        <v>11717126.925063137</v>
      </c>
      <c r="BJ28" s="107">
        <v>0</v>
      </c>
      <c r="BK28" s="107">
        <v>0</v>
      </c>
      <c r="BL28" s="107">
        <v>0</v>
      </c>
      <c r="BM28" s="107">
        <v>0</v>
      </c>
      <c r="BN28" s="107">
        <v>0</v>
      </c>
      <c r="BO28" s="107">
        <v>0</v>
      </c>
      <c r="BP28" s="107"/>
      <c r="BQ28" s="107">
        <v>0</v>
      </c>
      <c r="BR28" s="107">
        <v>0</v>
      </c>
      <c r="BS28" s="107">
        <v>0</v>
      </c>
      <c r="BT28" s="107">
        <v>0</v>
      </c>
      <c r="BU28" s="107">
        <v>0</v>
      </c>
      <c r="BV28" s="107">
        <v>0</v>
      </c>
      <c r="BW28" s="70"/>
      <c r="BX28" s="107"/>
      <c r="BY28" s="107"/>
      <c r="BZ28" s="107">
        <v>147944.79703890035</v>
      </c>
      <c r="CA28" s="107">
        <v>0</v>
      </c>
      <c r="CB28" s="107">
        <v>0</v>
      </c>
      <c r="CC28" s="107">
        <v>0</v>
      </c>
      <c r="CD28" s="107">
        <v>0</v>
      </c>
      <c r="CE28" s="107">
        <v>0</v>
      </c>
      <c r="CF28" s="107">
        <v>0</v>
      </c>
      <c r="CG28" s="107">
        <v>0</v>
      </c>
      <c r="CH28" s="107">
        <v>0</v>
      </c>
      <c r="CI28" s="70"/>
      <c r="CJ28" s="107"/>
      <c r="CK28" s="107"/>
      <c r="CL28" s="107">
        <v>3891.8736001981142</v>
      </c>
      <c r="CM28" s="107">
        <v>1000837.2321994688</v>
      </c>
      <c r="CN28" s="107">
        <v>3744.3270788501391</v>
      </c>
      <c r="CO28" s="107">
        <v>87293.211584094126</v>
      </c>
      <c r="CP28" s="107">
        <v>0</v>
      </c>
      <c r="CQ28" s="107">
        <v>0</v>
      </c>
      <c r="CR28" s="107">
        <v>70754.382197649014</v>
      </c>
      <c r="CS28" s="70"/>
      <c r="CT28" s="107"/>
      <c r="CU28" s="107"/>
      <c r="CV28" s="107">
        <v>0</v>
      </c>
      <c r="CW28" s="107">
        <v>0</v>
      </c>
      <c r="CX28" s="107">
        <v>0</v>
      </c>
      <c r="CY28" s="107">
        <v>26460.383971773608</v>
      </c>
      <c r="CZ28" s="107">
        <v>0</v>
      </c>
      <c r="DA28" s="107">
        <v>26179.311392679585</v>
      </c>
      <c r="DB28" s="107">
        <v>0</v>
      </c>
      <c r="DC28" s="107">
        <v>0</v>
      </c>
      <c r="DD28" s="107">
        <v>1227664.6417230712</v>
      </c>
      <c r="DL28" s="109"/>
      <c r="DM28" s="109"/>
      <c r="DN28" s="109"/>
    </row>
    <row r="29" spans="1:118" x14ac:dyDescent="0.3">
      <c r="A29" s="119" t="s">
        <v>297</v>
      </c>
      <c r="B29" s="107">
        <v>427588.64540459786</v>
      </c>
      <c r="C29" s="107">
        <v>0</v>
      </c>
      <c r="D29" s="107">
        <v>268896.33302075049</v>
      </c>
      <c r="E29" s="107">
        <v>155878.97984456038</v>
      </c>
      <c r="F29" s="107">
        <v>0</v>
      </c>
      <c r="G29" s="107">
        <v>0</v>
      </c>
      <c r="H29" s="107">
        <v>0</v>
      </c>
      <c r="I29" s="107"/>
      <c r="J29" s="107">
        <v>6486.3573525315151</v>
      </c>
      <c r="K29" s="70"/>
      <c r="L29" s="107"/>
      <c r="M29" s="107"/>
      <c r="N29" s="107">
        <v>197737.02296670675</v>
      </c>
      <c r="O29" s="107">
        <v>2202280.58182718</v>
      </c>
      <c r="P29" s="107">
        <v>0</v>
      </c>
      <c r="Q29" s="107">
        <v>0</v>
      </c>
      <c r="R29" s="107">
        <v>0</v>
      </c>
      <c r="S29" s="107">
        <v>286350.79459577077</v>
      </c>
      <c r="T29" s="107">
        <v>612849.97327712039</v>
      </c>
      <c r="U29" s="107">
        <v>19991.55820533009</v>
      </c>
      <c r="V29" s="107">
        <v>206126.37532144651</v>
      </c>
      <c r="W29" s="107">
        <v>0</v>
      </c>
      <c r="X29" s="107">
        <v>0</v>
      </c>
      <c r="Y29" s="107">
        <v>2931333.8099668282</v>
      </c>
      <c r="Z29" s="107">
        <v>25416206.916150682</v>
      </c>
      <c r="AA29" s="107">
        <v>87471.479680539167</v>
      </c>
      <c r="AB29" s="107">
        <v>355144.33130931109</v>
      </c>
      <c r="AC29" s="107">
        <v>0</v>
      </c>
      <c r="AD29" s="107">
        <v>300613.18713555374</v>
      </c>
      <c r="AE29" s="107">
        <v>596566.21453613788</v>
      </c>
      <c r="AF29" s="107">
        <v>225192.09105419577</v>
      </c>
      <c r="AG29" s="107">
        <v>0</v>
      </c>
      <c r="AH29" s="107">
        <v>191387.83461756381</v>
      </c>
      <c r="AI29" s="107">
        <v>4913.8560571379066</v>
      </c>
      <c r="AJ29" s="107">
        <v>1694.8</v>
      </c>
      <c r="AK29" s="107">
        <v>440946.80018009961</v>
      </c>
      <c r="AL29" s="107">
        <v>12281.964637943196</v>
      </c>
      <c r="AM29" s="107">
        <v>4868.3653773892383</v>
      </c>
      <c r="AN29" s="107">
        <v>22713455.06295646</v>
      </c>
      <c r="AO29" s="70"/>
      <c r="AP29" s="107"/>
      <c r="AQ29" s="107"/>
      <c r="AR29" s="107">
        <v>265679353.88800129</v>
      </c>
      <c r="AS29" s="107">
        <v>3874825.2128478908</v>
      </c>
      <c r="AT29" s="107">
        <v>183709.10053644428</v>
      </c>
      <c r="AU29" s="107">
        <v>9538444.0620561279</v>
      </c>
      <c r="AV29" s="107">
        <v>3054387.4763382855</v>
      </c>
      <c r="AW29" s="107">
        <v>959659.12752470642</v>
      </c>
      <c r="AX29" s="107">
        <v>3828824.3302759738</v>
      </c>
      <c r="AY29" s="107">
        <v>746778.67517865601</v>
      </c>
      <c r="AZ29" s="107">
        <v>1381177.6690060606</v>
      </c>
      <c r="BA29" s="107">
        <v>112262.35963541288</v>
      </c>
      <c r="BB29" s="107">
        <v>16145830.768425699</v>
      </c>
      <c r="BC29" s="107">
        <v>15069623.184150651</v>
      </c>
      <c r="BD29" s="107">
        <v>0</v>
      </c>
      <c r="BE29" s="107">
        <v>10547060.648485765</v>
      </c>
      <c r="BF29" s="107"/>
      <c r="BG29" s="107">
        <v>36125444.261259861</v>
      </c>
      <c r="BH29" s="107">
        <v>5195189.912951027</v>
      </c>
      <c r="BI29" s="107">
        <v>2131509.7978349407</v>
      </c>
      <c r="BJ29" s="107">
        <v>1441388.1224848437</v>
      </c>
      <c r="BK29" s="107">
        <v>262363.15012943576</v>
      </c>
      <c r="BL29" s="107">
        <v>1769172.7226201154</v>
      </c>
      <c r="BM29" s="107">
        <v>2588561.7215992343</v>
      </c>
      <c r="BN29" s="107">
        <v>1865814.2012735882</v>
      </c>
      <c r="BO29" s="107">
        <v>0</v>
      </c>
      <c r="BP29" s="107"/>
      <c r="BQ29" s="107">
        <v>212811.03761650107</v>
      </c>
      <c r="BR29" s="107">
        <v>3152.1</v>
      </c>
      <c r="BS29" s="107">
        <v>161094.09222650738</v>
      </c>
      <c r="BT29" s="107">
        <v>0</v>
      </c>
      <c r="BU29" s="107">
        <v>504466.44587306876</v>
      </c>
      <c r="BV29" s="107">
        <v>2003581.4233981282</v>
      </c>
      <c r="BW29" s="70"/>
      <c r="BX29" s="107"/>
      <c r="BY29" s="107"/>
      <c r="BZ29" s="107">
        <v>1403581.2722915905</v>
      </c>
      <c r="CA29" s="107">
        <v>528113.05310640507</v>
      </c>
      <c r="CB29" s="107">
        <v>9037751.8148873933</v>
      </c>
      <c r="CC29" s="107">
        <v>3574668.6956815561</v>
      </c>
      <c r="CD29" s="107">
        <v>1102.95</v>
      </c>
      <c r="CE29" s="107">
        <v>5677.9036131061921</v>
      </c>
      <c r="CF29" s="107">
        <v>0</v>
      </c>
      <c r="CG29" s="107">
        <v>926466.93515426479</v>
      </c>
      <c r="CH29" s="107">
        <v>114070.69080016375</v>
      </c>
      <c r="CI29" s="70"/>
      <c r="CJ29" s="107"/>
      <c r="CK29" s="107"/>
      <c r="CL29" s="107">
        <v>389187.36001981143</v>
      </c>
      <c r="CM29" s="107">
        <v>35523002.651526667</v>
      </c>
      <c r="CN29" s="107">
        <v>17019668.540227905</v>
      </c>
      <c r="CO29" s="107">
        <v>1462482.2249585183</v>
      </c>
      <c r="CP29" s="107">
        <v>441906.54368967516</v>
      </c>
      <c r="CQ29" s="107">
        <v>397744.42466047365</v>
      </c>
      <c r="CR29" s="107">
        <v>40637.488179887754</v>
      </c>
      <c r="CS29" s="70"/>
      <c r="CT29" s="107"/>
      <c r="CU29" s="107"/>
      <c r="CV29" s="107">
        <v>28205184.408932932</v>
      </c>
      <c r="CW29" s="107">
        <v>3277242.0394561859</v>
      </c>
      <c r="CX29" s="107">
        <v>0</v>
      </c>
      <c r="CY29" s="107">
        <v>26079932.568616427</v>
      </c>
      <c r="CZ29" s="107">
        <v>345504.95288389194</v>
      </c>
      <c r="DA29" s="107">
        <v>1267113.6938958494</v>
      </c>
      <c r="DB29" s="107">
        <v>0</v>
      </c>
      <c r="DC29" s="107">
        <v>0</v>
      </c>
      <c r="DD29" s="107">
        <v>409196.6342039337</v>
      </c>
      <c r="DL29" s="109"/>
      <c r="DM29" s="109"/>
      <c r="DN29" s="109"/>
    </row>
    <row r="30" spans="1:118" x14ac:dyDescent="0.3">
      <c r="A30" s="119" t="s">
        <v>298</v>
      </c>
      <c r="B30" s="107">
        <v>0</v>
      </c>
      <c r="C30" s="107">
        <v>0</v>
      </c>
      <c r="D30" s="107">
        <v>16713243.716438869</v>
      </c>
      <c r="E30" s="107">
        <v>0</v>
      </c>
      <c r="F30" s="107">
        <v>0</v>
      </c>
      <c r="G30" s="107">
        <v>0</v>
      </c>
      <c r="H30" s="107">
        <v>0</v>
      </c>
      <c r="I30" s="107"/>
      <c r="J30" s="107">
        <v>0</v>
      </c>
      <c r="K30" s="70"/>
      <c r="L30" s="107"/>
      <c r="M30" s="107"/>
      <c r="N30" s="107">
        <v>0</v>
      </c>
      <c r="O30" s="107">
        <v>0</v>
      </c>
      <c r="P30" s="107">
        <v>0</v>
      </c>
      <c r="Q30" s="107">
        <v>0</v>
      </c>
      <c r="R30" s="107">
        <v>0</v>
      </c>
      <c r="S30" s="107">
        <v>0</v>
      </c>
      <c r="T30" s="107">
        <v>0</v>
      </c>
      <c r="U30" s="107">
        <v>0</v>
      </c>
      <c r="V30" s="107">
        <v>0</v>
      </c>
      <c r="W30" s="107">
        <v>119989.23214701824</v>
      </c>
      <c r="X30" s="107">
        <v>0</v>
      </c>
      <c r="Y30" s="107">
        <v>0</v>
      </c>
      <c r="Z30" s="107">
        <v>5366859.4531995831</v>
      </c>
      <c r="AA30" s="107">
        <v>0</v>
      </c>
      <c r="AB30" s="107">
        <v>0</v>
      </c>
      <c r="AC30" s="107">
        <v>0</v>
      </c>
      <c r="AD30" s="107">
        <v>0</v>
      </c>
      <c r="AE30" s="107">
        <v>0</v>
      </c>
      <c r="AF30" s="107">
        <v>0</v>
      </c>
      <c r="AG30" s="107">
        <v>4720122.7236737115</v>
      </c>
      <c r="AH30" s="107">
        <v>0</v>
      </c>
      <c r="AI30" s="107">
        <v>0</v>
      </c>
      <c r="AJ30" s="107">
        <v>0</v>
      </c>
      <c r="AK30" s="107">
        <v>0</v>
      </c>
      <c r="AL30" s="107">
        <v>0</v>
      </c>
      <c r="AM30" s="107">
        <v>0</v>
      </c>
      <c r="AN30" s="107">
        <v>0</v>
      </c>
      <c r="AO30" s="70"/>
      <c r="AP30" s="107"/>
      <c r="AQ30" s="107"/>
      <c r="AR30" s="107">
        <v>503021980.46934456</v>
      </c>
      <c r="AS30" s="107">
        <v>0</v>
      </c>
      <c r="AT30" s="107">
        <v>0</v>
      </c>
      <c r="AU30" s="107">
        <v>0</v>
      </c>
      <c r="AV30" s="107">
        <v>419860.53612026997</v>
      </c>
      <c r="AW30" s="107">
        <v>1930061.8723548178</v>
      </c>
      <c r="AX30" s="107">
        <v>0</v>
      </c>
      <c r="AY30" s="107">
        <v>17279099.456781823</v>
      </c>
      <c r="AZ30" s="107">
        <v>6931726.5226916904</v>
      </c>
      <c r="BA30" s="107">
        <v>469374.06182204979</v>
      </c>
      <c r="BB30" s="107">
        <v>11990884.577852411</v>
      </c>
      <c r="BC30" s="107">
        <v>85044.434881367706</v>
      </c>
      <c r="BD30" s="107">
        <v>95390.938532719549</v>
      </c>
      <c r="BE30" s="107">
        <v>0</v>
      </c>
      <c r="BF30" s="107"/>
      <c r="BG30" s="107">
        <v>5572969.9390271846</v>
      </c>
      <c r="BH30" s="107">
        <v>0</v>
      </c>
      <c r="BI30" s="107">
        <v>0</v>
      </c>
      <c r="BJ30" s="107">
        <v>2001941.7948812491</v>
      </c>
      <c r="BK30" s="107">
        <v>0</v>
      </c>
      <c r="BL30" s="107">
        <v>0</v>
      </c>
      <c r="BM30" s="107">
        <v>0</v>
      </c>
      <c r="BN30" s="107">
        <v>0</v>
      </c>
      <c r="BO30" s="107">
        <v>0</v>
      </c>
      <c r="BP30" s="107"/>
      <c r="BQ30" s="107">
        <v>0</v>
      </c>
      <c r="BR30" s="107">
        <v>0</v>
      </c>
      <c r="BS30" s="107">
        <v>2416873.5007017604</v>
      </c>
      <c r="BT30" s="107">
        <v>7775697.3935428867</v>
      </c>
      <c r="BU30" s="107">
        <v>0</v>
      </c>
      <c r="BV30" s="107">
        <v>0</v>
      </c>
      <c r="BW30" s="70"/>
      <c r="BX30" s="107"/>
      <c r="BY30" s="107"/>
      <c r="BZ30" s="107">
        <v>67649179.170720652</v>
      </c>
      <c r="CA30" s="107">
        <v>0</v>
      </c>
      <c r="CB30" s="107">
        <v>932471.92926758958</v>
      </c>
      <c r="CC30" s="107">
        <v>3890080.6394181647</v>
      </c>
      <c r="CD30" s="107">
        <v>0</v>
      </c>
      <c r="CE30" s="107">
        <v>0</v>
      </c>
      <c r="CF30" s="107">
        <v>3024490.6851792852</v>
      </c>
      <c r="CG30" s="107">
        <v>91850.526163900067</v>
      </c>
      <c r="CH30" s="107">
        <v>0</v>
      </c>
      <c r="CI30" s="70"/>
      <c r="CJ30" s="107"/>
      <c r="CK30" s="107"/>
      <c r="CL30" s="107">
        <v>0</v>
      </c>
      <c r="CM30" s="107">
        <v>59200290.808142394</v>
      </c>
      <c r="CN30" s="107">
        <v>0</v>
      </c>
      <c r="CO30" s="107">
        <v>0</v>
      </c>
      <c r="CP30" s="107">
        <v>0</v>
      </c>
      <c r="CQ30" s="107">
        <v>5589.4716576595183</v>
      </c>
      <c r="CR30" s="107">
        <v>0</v>
      </c>
      <c r="CS30" s="70"/>
      <c r="CT30" s="107"/>
      <c r="CU30" s="107"/>
      <c r="CV30" s="107">
        <v>0</v>
      </c>
      <c r="CW30" s="107">
        <v>349446.97274328012</v>
      </c>
      <c r="CX30" s="107">
        <v>0</v>
      </c>
      <c r="CY30" s="107">
        <v>1634540.1897185529</v>
      </c>
      <c r="CZ30" s="107">
        <v>0</v>
      </c>
      <c r="DA30" s="107">
        <v>0</v>
      </c>
      <c r="DB30" s="107">
        <v>0</v>
      </c>
      <c r="DC30" s="107">
        <v>0</v>
      </c>
      <c r="DD30" s="107">
        <v>0</v>
      </c>
      <c r="DL30" s="109"/>
      <c r="DM30" s="109"/>
      <c r="DN30" s="109"/>
    </row>
    <row r="31" spans="1:118" x14ac:dyDescent="0.3">
      <c r="A31" s="119" t="s">
        <v>65</v>
      </c>
      <c r="B31" s="107">
        <v>0</v>
      </c>
      <c r="C31" s="107">
        <v>0</v>
      </c>
      <c r="D31" s="107">
        <v>1548262.4852638163</v>
      </c>
      <c r="E31" s="107">
        <v>0</v>
      </c>
      <c r="F31" s="107">
        <v>0</v>
      </c>
      <c r="G31" s="107">
        <v>0</v>
      </c>
      <c r="H31" s="107">
        <v>0</v>
      </c>
      <c r="I31" s="107"/>
      <c r="J31" s="107">
        <v>0</v>
      </c>
      <c r="K31" s="70"/>
      <c r="L31" s="107"/>
      <c r="M31" s="107"/>
      <c r="N31" s="107">
        <v>0</v>
      </c>
      <c r="O31" s="107">
        <v>0</v>
      </c>
      <c r="P31" s="107">
        <v>0</v>
      </c>
      <c r="Q31" s="107">
        <v>0</v>
      </c>
      <c r="R31" s="107">
        <v>0</v>
      </c>
      <c r="S31" s="107">
        <v>0</v>
      </c>
      <c r="T31" s="107">
        <v>0</v>
      </c>
      <c r="U31" s="107">
        <v>0</v>
      </c>
      <c r="V31" s="107">
        <v>0</v>
      </c>
      <c r="W31" s="107">
        <v>0</v>
      </c>
      <c r="X31" s="107">
        <v>0</v>
      </c>
      <c r="Y31" s="107">
        <v>0</v>
      </c>
      <c r="Z31" s="107">
        <v>0</v>
      </c>
      <c r="AA31" s="107">
        <v>0</v>
      </c>
      <c r="AB31" s="107">
        <v>0</v>
      </c>
      <c r="AC31" s="107">
        <v>0</v>
      </c>
      <c r="AD31" s="107">
        <v>0</v>
      </c>
      <c r="AE31" s="107">
        <v>0</v>
      </c>
      <c r="AF31" s="107">
        <v>0</v>
      </c>
      <c r="AG31" s="107">
        <v>0</v>
      </c>
      <c r="AH31" s="107">
        <v>0</v>
      </c>
      <c r="AI31" s="107">
        <v>0</v>
      </c>
      <c r="AJ31" s="107">
        <v>0</v>
      </c>
      <c r="AK31" s="107">
        <v>0</v>
      </c>
      <c r="AL31" s="107">
        <v>0</v>
      </c>
      <c r="AM31" s="107">
        <v>0</v>
      </c>
      <c r="AN31" s="107">
        <v>2969976.5294913421</v>
      </c>
      <c r="AO31" s="70"/>
      <c r="AP31" s="107"/>
      <c r="AQ31" s="107"/>
      <c r="AR31" s="107">
        <v>85627373.139498442</v>
      </c>
      <c r="AS31" s="107">
        <v>0</v>
      </c>
      <c r="AT31" s="107">
        <v>0</v>
      </c>
      <c r="AU31" s="107">
        <v>0</v>
      </c>
      <c r="AV31" s="107">
        <v>0</v>
      </c>
      <c r="AW31" s="107">
        <v>0</v>
      </c>
      <c r="AX31" s="107">
        <v>0</v>
      </c>
      <c r="AY31" s="107">
        <v>0</v>
      </c>
      <c r="AZ31" s="107">
        <v>0</v>
      </c>
      <c r="BA31" s="107">
        <v>0</v>
      </c>
      <c r="BB31" s="107">
        <v>54046.177394820617</v>
      </c>
      <c r="BC31" s="107">
        <v>0</v>
      </c>
      <c r="BD31" s="107">
        <v>0</v>
      </c>
      <c r="BE31" s="107">
        <v>7041775.9156626463</v>
      </c>
      <c r="BF31" s="107"/>
      <c r="BG31" s="107">
        <v>0</v>
      </c>
      <c r="BH31" s="107">
        <v>0</v>
      </c>
      <c r="BI31" s="107">
        <v>0</v>
      </c>
      <c r="BJ31" s="107">
        <v>2001941.7948812491</v>
      </c>
      <c r="BK31" s="107">
        <v>0</v>
      </c>
      <c r="BL31" s="107">
        <v>0</v>
      </c>
      <c r="BM31" s="107">
        <v>0</v>
      </c>
      <c r="BN31" s="107">
        <v>0</v>
      </c>
      <c r="BO31" s="107">
        <v>0</v>
      </c>
      <c r="BP31" s="107"/>
      <c r="BQ31" s="107">
        <v>0</v>
      </c>
      <c r="BR31" s="107">
        <v>0</v>
      </c>
      <c r="BS31" s="107">
        <v>0</v>
      </c>
      <c r="BT31" s="107">
        <v>0</v>
      </c>
      <c r="BU31" s="107">
        <v>0</v>
      </c>
      <c r="BV31" s="107">
        <v>0</v>
      </c>
      <c r="BW31" s="70"/>
      <c r="BX31" s="107"/>
      <c r="BY31" s="107"/>
      <c r="BZ31" s="107">
        <v>0</v>
      </c>
      <c r="CA31" s="107">
        <v>0</v>
      </c>
      <c r="CB31" s="107">
        <v>0</v>
      </c>
      <c r="CC31" s="107">
        <v>2069769.1940648009</v>
      </c>
      <c r="CD31" s="107">
        <v>0</v>
      </c>
      <c r="CE31" s="107">
        <v>0</v>
      </c>
      <c r="CF31" s="107">
        <v>0</v>
      </c>
      <c r="CG31" s="107">
        <v>0</v>
      </c>
      <c r="CH31" s="107">
        <v>0</v>
      </c>
      <c r="CI31" s="70"/>
      <c r="CJ31" s="107"/>
      <c r="CK31" s="107"/>
      <c r="CL31" s="107">
        <v>44066294.820186034</v>
      </c>
      <c r="CM31" s="107">
        <v>26999066.491129451</v>
      </c>
      <c r="CN31" s="107">
        <v>0</v>
      </c>
      <c r="CO31" s="107">
        <v>5455.8257240058829</v>
      </c>
      <c r="CP31" s="107">
        <v>0</v>
      </c>
      <c r="CQ31" s="107">
        <v>0</v>
      </c>
      <c r="CR31" s="107">
        <v>0</v>
      </c>
      <c r="CS31" s="70"/>
      <c r="CT31" s="107"/>
      <c r="CU31" s="107"/>
      <c r="CV31" s="107">
        <v>0</v>
      </c>
      <c r="CW31" s="107">
        <v>0</v>
      </c>
      <c r="CX31" s="107">
        <v>0</v>
      </c>
      <c r="CY31" s="107">
        <v>0</v>
      </c>
      <c r="CZ31" s="107">
        <v>0</v>
      </c>
      <c r="DA31" s="107">
        <v>0</v>
      </c>
      <c r="DB31" s="107">
        <v>0</v>
      </c>
      <c r="DC31" s="107">
        <v>0</v>
      </c>
      <c r="DD31" s="107">
        <v>0</v>
      </c>
      <c r="DL31" s="109"/>
      <c r="DM31" s="109"/>
      <c r="DN31" s="109"/>
    </row>
    <row r="32" spans="1:118" x14ac:dyDescent="0.3">
      <c r="A32" s="121" t="s">
        <v>350</v>
      </c>
      <c r="B32" s="107"/>
      <c r="C32" s="107"/>
      <c r="D32" s="107"/>
      <c r="E32" s="107"/>
      <c r="F32" s="107"/>
      <c r="G32" s="107"/>
      <c r="H32" s="107"/>
      <c r="I32" s="107"/>
      <c r="J32" s="107"/>
      <c r="K32" s="70"/>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70"/>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70"/>
      <c r="BX32" s="107"/>
      <c r="BY32" s="107"/>
      <c r="BZ32" s="107"/>
      <c r="CA32" s="107"/>
      <c r="CB32" s="107"/>
      <c r="CC32" s="107"/>
      <c r="CD32" s="107"/>
      <c r="CE32" s="107"/>
      <c r="CF32" s="107"/>
      <c r="CG32" s="107"/>
      <c r="CH32" s="107"/>
      <c r="CI32" s="70"/>
      <c r="CJ32" s="107"/>
      <c r="CK32" s="107"/>
      <c r="CL32" s="107"/>
      <c r="CM32" s="107"/>
      <c r="CN32" s="107"/>
      <c r="CO32" s="107"/>
      <c r="CP32" s="107"/>
      <c r="CQ32" s="107"/>
      <c r="CR32" s="107"/>
      <c r="CS32" s="70"/>
      <c r="CT32" s="107"/>
      <c r="CU32" s="107"/>
      <c r="CV32" s="107"/>
      <c r="CW32" s="107"/>
      <c r="CX32" s="107"/>
      <c r="CY32" s="107"/>
      <c r="CZ32" s="107"/>
      <c r="DA32" s="107"/>
      <c r="DB32" s="107"/>
      <c r="DC32" s="107"/>
      <c r="DD32" s="107"/>
      <c r="DL32" s="120"/>
      <c r="DM32" s="120"/>
      <c r="DN32" s="109"/>
    </row>
    <row r="33" spans="1:118" x14ac:dyDescent="0.3">
      <c r="A33" s="116" t="s">
        <v>291</v>
      </c>
      <c r="B33" s="107">
        <v>7446257.2860695338</v>
      </c>
      <c r="C33" s="107"/>
      <c r="D33" s="107">
        <v>11873392.056067334</v>
      </c>
      <c r="E33" s="107"/>
      <c r="F33" s="107"/>
      <c r="G33" s="107"/>
      <c r="H33" s="107"/>
      <c r="I33" s="107"/>
      <c r="J33" s="107"/>
      <c r="K33" s="70"/>
      <c r="L33" s="107"/>
      <c r="M33" s="107"/>
      <c r="N33" s="107"/>
      <c r="O33" s="107">
        <v>28872634.829574779</v>
      </c>
      <c r="P33" s="107"/>
      <c r="Q33" s="107"/>
      <c r="R33" s="107"/>
      <c r="S33" s="107"/>
      <c r="T33" s="107">
        <v>10171466.309172919</v>
      </c>
      <c r="U33" s="107"/>
      <c r="V33" s="107"/>
      <c r="W33" s="107"/>
      <c r="X33" s="107"/>
      <c r="Y33" s="107"/>
      <c r="Z33" s="107">
        <v>8368477.7058770247</v>
      </c>
      <c r="AA33" s="107"/>
      <c r="AB33" s="107"/>
      <c r="AC33" s="107">
        <v>8385169.297375191</v>
      </c>
      <c r="AD33" s="107">
        <v>6378500.4395774566</v>
      </c>
      <c r="AE33" s="107"/>
      <c r="AF33" s="107">
        <v>32156309.87910926</v>
      </c>
      <c r="AG33" s="107"/>
      <c r="AH33" s="107">
        <v>1460664.7067575955</v>
      </c>
      <c r="AI33" s="107"/>
      <c r="AJ33" s="107"/>
      <c r="AK33" s="107"/>
      <c r="AL33" s="107"/>
      <c r="AM33" s="107"/>
      <c r="AN33" s="107"/>
      <c r="AO33" s="70"/>
      <c r="AP33" s="107"/>
      <c r="AQ33" s="107"/>
      <c r="AR33" s="107">
        <v>652160864.06811917</v>
      </c>
      <c r="AS33" s="107">
        <v>158190989.69901678</v>
      </c>
      <c r="AT33" s="107"/>
      <c r="AU33" s="107"/>
      <c r="AV33" s="107"/>
      <c r="AW33" s="107"/>
      <c r="AX33" s="107"/>
      <c r="AY33" s="107">
        <v>11900504.250233579</v>
      </c>
      <c r="AZ33" s="107"/>
      <c r="BA33" s="107"/>
      <c r="BB33" s="107"/>
      <c r="BC33" s="107"/>
      <c r="BD33" s="107"/>
      <c r="BE33" s="107"/>
      <c r="BF33" s="107"/>
      <c r="BG33" s="107">
        <v>29783167.585600752</v>
      </c>
      <c r="BH33" s="107">
        <v>6314455.0428555226</v>
      </c>
      <c r="BI33" s="107">
        <v>1832190.1837963716</v>
      </c>
      <c r="BJ33" s="107"/>
      <c r="BK33" s="107"/>
      <c r="BL33" s="107"/>
      <c r="BM33" s="107"/>
      <c r="BN33" s="107"/>
      <c r="BO33" s="107"/>
      <c r="BP33" s="107"/>
      <c r="BQ33" s="107"/>
      <c r="BR33" s="107"/>
      <c r="BS33" s="107"/>
      <c r="BT33" s="107"/>
      <c r="BU33" s="107"/>
      <c r="BV33" s="107"/>
      <c r="BW33" s="70"/>
      <c r="BX33" s="107"/>
      <c r="BY33" s="107"/>
      <c r="BZ33" s="107"/>
      <c r="CA33" s="107">
        <v>58627259.874998264</v>
      </c>
      <c r="CB33" s="107">
        <v>12584068.601428172</v>
      </c>
      <c r="CC33" s="107"/>
      <c r="CD33" s="107"/>
      <c r="CE33" s="107"/>
      <c r="CF33" s="107"/>
      <c r="CG33" s="107"/>
      <c r="CH33" s="107"/>
      <c r="CI33" s="70"/>
      <c r="CJ33" s="107"/>
      <c r="CK33" s="107"/>
      <c r="CL33" s="107"/>
      <c r="CM33" s="107">
        <v>35377587.018129542</v>
      </c>
      <c r="CN33" s="107">
        <v>4513616.0968684396</v>
      </c>
      <c r="CO33" s="107">
        <v>11110773.040391732</v>
      </c>
      <c r="CP33" s="107"/>
      <c r="CQ33" s="107">
        <v>10614272.887350431</v>
      </c>
      <c r="CR33" s="107"/>
      <c r="CS33" s="70"/>
      <c r="CT33" s="107"/>
      <c r="CU33" s="107"/>
      <c r="CV33" s="107">
        <v>65423003.143690601</v>
      </c>
      <c r="CW33" s="107">
        <v>20588019.479072869</v>
      </c>
      <c r="CX33" s="107">
        <v>14860203.683984993</v>
      </c>
      <c r="CY33" s="107"/>
      <c r="CZ33" s="107"/>
      <c r="DA33" s="107"/>
      <c r="DB33" s="107"/>
      <c r="DC33" s="107"/>
      <c r="DD33" s="107"/>
      <c r="DL33" s="109"/>
      <c r="DM33" s="109"/>
      <c r="DN33" s="109"/>
    </row>
    <row r="34" spans="1:118" x14ac:dyDescent="0.3">
      <c r="A34" s="116" t="s">
        <v>292</v>
      </c>
      <c r="B34" s="107">
        <v>0</v>
      </c>
      <c r="C34" s="107"/>
      <c r="D34" s="107">
        <v>0</v>
      </c>
      <c r="E34" s="107"/>
      <c r="F34" s="107"/>
      <c r="G34" s="107"/>
      <c r="H34" s="107"/>
      <c r="I34" s="107"/>
      <c r="J34" s="107"/>
      <c r="K34" s="70"/>
      <c r="L34" s="107"/>
      <c r="M34" s="107"/>
      <c r="N34" s="107"/>
      <c r="O34" s="107">
        <v>0</v>
      </c>
      <c r="P34" s="107"/>
      <c r="Q34" s="107"/>
      <c r="R34" s="107"/>
      <c r="S34" s="107"/>
      <c r="T34" s="107">
        <v>9053120.6487108301</v>
      </c>
      <c r="U34" s="107"/>
      <c r="V34" s="107"/>
      <c r="W34" s="107"/>
      <c r="X34" s="107"/>
      <c r="Y34" s="107"/>
      <c r="Z34" s="107">
        <v>3502790.3078840491</v>
      </c>
      <c r="AA34" s="107"/>
      <c r="AB34" s="107"/>
      <c r="AC34" s="107">
        <v>1586386.5105500214</v>
      </c>
      <c r="AD34" s="107">
        <v>0</v>
      </c>
      <c r="AE34" s="107"/>
      <c r="AF34" s="107">
        <v>1186322.4097242502</v>
      </c>
      <c r="AG34" s="107"/>
      <c r="AH34" s="107">
        <v>813157.82703984284</v>
      </c>
      <c r="AI34" s="107"/>
      <c r="AJ34" s="107"/>
      <c r="AK34" s="107"/>
      <c r="AL34" s="107"/>
      <c r="AM34" s="107"/>
      <c r="AN34" s="107"/>
      <c r="AO34" s="70"/>
      <c r="AP34" s="107"/>
      <c r="AQ34" s="107"/>
      <c r="AR34" s="107">
        <v>232966290.53065282</v>
      </c>
      <c r="AS34" s="107">
        <v>58639339.229666688</v>
      </c>
      <c r="AT34" s="107"/>
      <c r="AU34" s="107"/>
      <c r="AV34" s="107"/>
      <c r="AW34" s="107"/>
      <c r="AX34" s="107"/>
      <c r="AY34" s="107">
        <v>5918256.9554694807</v>
      </c>
      <c r="AZ34" s="107"/>
      <c r="BA34" s="107"/>
      <c r="BB34" s="107"/>
      <c r="BC34" s="107"/>
      <c r="BD34" s="107"/>
      <c r="BE34" s="107"/>
      <c r="BF34" s="107"/>
      <c r="BG34" s="107">
        <v>12764223.156677671</v>
      </c>
      <c r="BH34" s="107">
        <v>3728637.9911182984</v>
      </c>
      <c r="BI34" s="107">
        <v>1653864.6927941833</v>
      </c>
      <c r="BJ34" s="107"/>
      <c r="BK34" s="107"/>
      <c r="BL34" s="107"/>
      <c r="BM34" s="107"/>
      <c r="BN34" s="107"/>
      <c r="BO34" s="107"/>
      <c r="BP34" s="107"/>
      <c r="BQ34" s="107"/>
      <c r="BR34" s="107"/>
      <c r="BS34" s="107"/>
      <c r="BT34" s="107"/>
      <c r="BU34" s="107"/>
      <c r="BV34" s="107"/>
      <c r="BW34" s="70"/>
      <c r="BX34" s="107"/>
      <c r="BY34" s="107"/>
      <c r="BZ34" s="107"/>
      <c r="CA34" s="107">
        <v>50131432.875440039</v>
      </c>
      <c r="CB34" s="107">
        <v>3229832.0628990191</v>
      </c>
      <c r="CC34" s="107"/>
      <c r="CD34" s="107"/>
      <c r="CE34" s="107"/>
      <c r="CF34" s="107"/>
      <c r="CG34" s="107"/>
      <c r="CH34" s="107"/>
      <c r="CI34" s="70"/>
      <c r="CJ34" s="107"/>
      <c r="CK34" s="107"/>
      <c r="CL34" s="107"/>
      <c r="CM34" s="107">
        <v>0</v>
      </c>
      <c r="CN34" s="107">
        <v>2727532.3676969972</v>
      </c>
      <c r="CO34" s="107">
        <v>0</v>
      </c>
      <c r="CP34" s="107"/>
      <c r="CQ34" s="107">
        <v>0</v>
      </c>
      <c r="CR34" s="107"/>
      <c r="CS34" s="70"/>
      <c r="CT34" s="107"/>
      <c r="CU34" s="107"/>
      <c r="CV34" s="107">
        <v>346518.06331018853</v>
      </c>
      <c r="CW34" s="107">
        <v>1109093.1101170878</v>
      </c>
      <c r="CX34" s="107">
        <v>0</v>
      </c>
      <c r="CY34" s="107"/>
      <c r="CZ34" s="107"/>
      <c r="DA34" s="107"/>
      <c r="DB34" s="107"/>
      <c r="DC34" s="107"/>
      <c r="DD34" s="107"/>
      <c r="DL34" s="109"/>
      <c r="DM34" s="109"/>
      <c r="DN34" s="109"/>
    </row>
    <row r="35" spans="1:118" x14ac:dyDescent="0.3">
      <c r="A35" s="116" t="s">
        <v>293</v>
      </c>
      <c r="B35" s="107">
        <v>0</v>
      </c>
      <c r="C35" s="107"/>
      <c r="D35" s="107">
        <v>1070396.1046036542</v>
      </c>
      <c r="E35" s="107"/>
      <c r="F35" s="107"/>
      <c r="G35" s="107"/>
      <c r="H35" s="107"/>
      <c r="I35" s="107"/>
      <c r="J35" s="107"/>
      <c r="K35" s="70"/>
      <c r="L35" s="107"/>
      <c r="M35" s="107"/>
      <c r="N35" s="107"/>
      <c r="O35" s="107">
        <v>1778579.2958718415</v>
      </c>
      <c r="P35" s="107"/>
      <c r="Q35" s="107"/>
      <c r="R35" s="107"/>
      <c r="S35" s="107"/>
      <c r="T35" s="107">
        <v>2630777.5781169627</v>
      </c>
      <c r="U35" s="107"/>
      <c r="V35" s="107"/>
      <c r="W35" s="107"/>
      <c r="X35" s="107"/>
      <c r="Y35" s="107"/>
      <c r="Z35" s="107">
        <v>2116255.2180280695</v>
      </c>
      <c r="AA35" s="107"/>
      <c r="AB35" s="107"/>
      <c r="AC35" s="107">
        <v>2719497.6735668066</v>
      </c>
      <c r="AD35" s="107">
        <v>212434.20410696659</v>
      </c>
      <c r="AE35" s="107"/>
      <c r="AF35" s="107">
        <v>667877.84586375789</v>
      </c>
      <c r="AG35" s="107"/>
      <c r="AH35" s="107">
        <v>79022.422799324238</v>
      </c>
      <c r="AI35" s="107"/>
      <c r="AJ35" s="107"/>
      <c r="AK35" s="107"/>
      <c r="AL35" s="107"/>
      <c r="AM35" s="107"/>
      <c r="AN35" s="107"/>
      <c r="AO35" s="70"/>
      <c r="AP35" s="107"/>
      <c r="AQ35" s="107"/>
      <c r="AR35" s="107">
        <v>33531769.769638721</v>
      </c>
      <c r="AS35" s="107">
        <v>1596059.4844204055</v>
      </c>
      <c r="AT35" s="107"/>
      <c r="AU35" s="107"/>
      <c r="AV35" s="107"/>
      <c r="AW35" s="107"/>
      <c r="AX35" s="107"/>
      <c r="AY35" s="107">
        <v>325371.86427680531</v>
      </c>
      <c r="AZ35" s="107"/>
      <c r="BA35" s="107"/>
      <c r="BB35" s="107"/>
      <c r="BC35" s="107"/>
      <c r="BD35" s="107"/>
      <c r="BE35" s="107"/>
      <c r="BF35" s="107"/>
      <c r="BG35" s="107">
        <v>1224622.1071987692</v>
      </c>
      <c r="BH35" s="107">
        <v>201399.68798087773</v>
      </c>
      <c r="BI35" s="107">
        <v>2020793.4549496532</v>
      </c>
      <c r="BJ35" s="107"/>
      <c r="BK35" s="107"/>
      <c r="BL35" s="107"/>
      <c r="BM35" s="107"/>
      <c r="BN35" s="107"/>
      <c r="BO35" s="107"/>
      <c r="BP35" s="107"/>
      <c r="BQ35" s="107"/>
      <c r="BR35" s="107"/>
      <c r="BS35" s="107"/>
      <c r="BT35" s="107"/>
      <c r="BU35" s="107"/>
      <c r="BV35" s="107"/>
      <c r="BW35" s="70"/>
      <c r="BX35" s="107"/>
      <c r="BY35" s="107"/>
      <c r="BZ35" s="107"/>
      <c r="CA35" s="107">
        <v>158762.61700231969</v>
      </c>
      <c r="CB35" s="107">
        <v>94860.609308366591</v>
      </c>
      <c r="CC35" s="107"/>
      <c r="CD35" s="107"/>
      <c r="CE35" s="107"/>
      <c r="CF35" s="107"/>
      <c r="CG35" s="107"/>
      <c r="CH35" s="107"/>
      <c r="CI35" s="70"/>
      <c r="CJ35" s="107"/>
      <c r="CK35" s="107"/>
      <c r="CL35" s="107"/>
      <c r="CM35" s="107">
        <v>3096019.0540648703</v>
      </c>
      <c r="CN35" s="107">
        <v>827768.59912252415</v>
      </c>
      <c r="CO35" s="107">
        <v>610218.06068381097</v>
      </c>
      <c r="CP35" s="107"/>
      <c r="CQ35" s="107">
        <v>118288.68051683065</v>
      </c>
      <c r="CR35" s="107"/>
      <c r="CS35" s="70"/>
      <c r="CT35" s="107"/>
      <c r="CU35" s="107"/>
      <c r="CV35" s="107">
        <v>3380519.8610401726</v>
      </c>
      <c r="CW35" s="107">
        <v>81427.964532379643</v>
      </c>
      <c r="CX35" s="107">
        <v>0</v>
      </c>
      <c r="CY35" s="107"/>
      <c r="CZ35" s="107"/>
      <c r="DA35" s="107"/>
      <c r="DB35" s="107"/>
      <c r="DC35" s="107"/>
      <c r="DD35" s="107"/>
      <c r="DL35" s="109"/>
      <c r="DM35" s="109"/>
      <c r="DN35" s="109"/>
    </row>
    <row r="36" spans="1:118" x14ac:dyDescent="0.3">
      <c r="A36" s="116" t="s">
        <v>294</v>
      </c>
      <c r="B36" s="107">
        <v>276458.74061270471</v>
      </c>
      <c r="C36" s="107"/>
      <c r="D36" s="107">
        <v>961218.61819415248</v>
      </c>
      <c r="E36" s="107"/>
      <c r="F36" s="107"/>
      <c r="G36" s="107"/>
      <c r="H36" s="107"/>
      <c r="I36" s="107"/>
      <c r="J36" s="107"/>
      <c r="K36" s="70"/>
      <c r="L36" s="107"/>
      <c r="M36" s="107"/>
      <c r="N36" s="107"/>
      <c r="O36" s="107">
        <v>2461144.4006581819</v>
      </c>
      <c r="P36" s="107"/>
      <c r="Q36" s="107"/>
      <c r="R36" s="107"/>
      <c r="S36" s="107"/>
      <c r="T36" s="107">
        <v>1923149.0216047857</v>
      </c>
      <c r="U36" s="107"/>
      <c r="V36" s="107"/>
      <c r="W36" s="107"/>
      <c r="X36" s="107"/>
      <c r="Y36" s="107"/>
      <c r="Z36" s="107">
        <v>906962.4584054033</v>
      </c>
      <c r="AA36" s="107"/>
      <c r="AB36" s="107"/>
      <c r="AC36" s="107">
        <v>4079246.5103502106</v>
      </c>
      <c r="AD36" s="107">
        <v>0</v>
      </c>
      <c r="AE36" s="107"/>
      <c r="AF36" s="107">
        <v>862370.49417935626</v>
      </c>
      <c r="AG36" s="107"/>
      <c r="AH36" s="107">
        <v>42708.145883248108</v>
      </c>
      <c r="AI36" s="107"/>
      <c r="AJ36" s="107"/>
      <c r="AK36" s="107"/>
      <c r="AL36" s="107"/>
      <c r="AM36" s="107"/>
      <c r="AN36" s="107"/>
      <c r="AO36" s="70"/>
      <c r="AP36" s="107"/>
      <c r="AQ36" s="107"/>
      <c r="AR36" s="107">
        <v>3235113.332329453</v>
      </c>
      <c r="AS36" s="107">
        <v>1798898.8160453201</v>
      </c>
      <c r="AT36" s="107"/>
      <c r="AU36" s="107"/>
      <c r="AV36" s="107"/>
      <c r="AW36" s="107"/>
      <c r="AX36" s="107"/>
      <c r="AY36" s="107">
        <v>91819.260555488334</v>
      </c>
      <c r="AZ36" s="107"/>
      <c r="BA36" s="107"/>
      <c r="BB36" s="107"/>
      <c r="BC36" s="107"/>
      <c r="BD36" s="107"/>
      <c r="BE36" s="107"/>
      <c r="BF36" s="107"/>
      <c r="BG36" s="107">
        <v>816422.65012470307</v>
      </c>
      <c r="BH36" s="107">
        <v>80152.655998307644</v>
      </c>
      <c r="BI36" s="107">
        <v>1187315.2435648455</v>
      </c>
      <c r="BJ36" s="107"/>
      <c r="BK36" s="107"/>
      <c r="BL36" s="107"/>
      <c r="BM36" s="107"/>
      <c r="BN36" s="107"/>
      <c r="BO36" s="107"/>
      <c r="BP36" s="107"/>
      <c r="BQ36" s="107"/>
      <c r="BR36" s="107"/>
      <c r="BS36" s="107"/>
      <c r="BT36" s="107"/>
      <c r="BU36" s="107"/>
      <c r="BV36" s="107"/>
      <c r="BW36" s="70"/>
      <c r="BX36" s="107"/>
      <c r="BY36" s="107"/>
      <c r="BZ36" s="107"/>
      <c r="CA36" s="107">
        <v>162296.15350910008</v>
      </c>
      <c r="CB36" s="107">
        <v>497552.79029730707</v>
      </c>
      <c r="CC36" s="107"/>
      <c r="CD36" s="107"/>
      <c r="CE36" s="107"/>
      <c r="CF36" s="107"/>
      <c r="CG36" s="107"/>
      <c r="CH36" s="107"/>
      <c r="CI36" s="70"/>
      <c r="CJ36" s="107"/>
      <c r="CK36" s="107"/>
      <c r="CL36" s="107"/>
      <c r="CM36" s="107">
        <v>537439.49309596745</v>
      </c>
      <c r="CN36" s="107">
        <v>296857.05867865507</v>
      </c>
      <c r="CO36" s="107">
        <v>282026.07356548647</v>
      </c>
      <c r="CP36" s="107"/>
      <c r="CQ36" s="107">
        <v>636432.70318186807</v>
      </c>
      <c r="CR36" s="107"/>
      <c r="CS36" s="70"/>
      <c r="CT36" s="107"/>
      <c r="CU36" s="107"/>
      <c r="CV36" s="107">
        <v>548910.67059498373</v>
      </c>
      <c r="CW36" s="107">
        <v>2792958.2915649177</v>
      </c>
      <c r="CX36" s="107">
        <v>0</v>
      </c>
      <c r="CY36" s="107"/>
      <c r="CZ36" s="107"/>
      <c r="DA36" s="107"/>
      <c r="DB36" s="107"/>
      <c r="DC36" s="107"/>
      <c r="DD36" s="107"/>
      <c r="DL36" s="109"/>
      <c r="DM36" s="109"/>
      <c r="DN36" s="109"/>
    </row>
    <row r="37" spans="1:118" x14ac:dyDescent="0.3">
      <c r="A37" s="116" t="s">
        <v>295</v>
      </c>
      <c r="B37" s="107">
        <v>3925029.5818333868</v>
      </c>
      <c r="C37" s="107"/>
      <c r="D37" s="107">
        <v>3832126.5565101961</v>
      </c>
      <c r="E37" s="107"/>
      <c r="F37" s="107"/>
      <c r="G37" s="107"/>
      <c r="H37" s="107"/>
      <c r="I37" s="107"/>
      <c r="J37" s="107"/>
      <c r="K37" s="70"/>
      <c r="L37" s="107"/>
      <c r="M37" s="107"/>
      <c r="N37" s="107"/>
      <c r="O37" s="107">
        <v>7120135.7712658728</v>
      </c>
      <c r="P37" s="107"/>
      <c r="Q37" s="107"/>
      <c r="R37" s="107"/>
      <c r="S37" s="107"/>
      <c r="T37" s="107">
        <v>3311286.6165529108</v>
      </c>
      <c r="U37" s="107"/>
      <c r="V37" s="107"/>
      <c r="W37" s="107"/>
      <c r="X37" s="107"/>
      <c r="Y37" s="107"/>
      <c r="Z37" s="107">
        <v>1103817.7860221006</v>
      </c>
      <c r="AA37" s="107"/>
      <c r="AB37" s="107"/>
      <c r="AC37" s="107">
        <v>4759159.5316500645</v>
      </c>
      <c r="AD37" s="107">
        <v>543032.83585533488</v>
      </c>
      <c r="AE37" s="107"/>
      <c r="AF37" s="107">
        <v>12806171.463816272</v>
      </c>
      <c r="AG37" s="107"/>
      <c r="AH37" s="107">
        <v>746501.49599876872</v>
      </c>
      <c r="AI37" s="107"/>
      <c r="AJ37" s="107"/>
      <c r="AK37" s="107"/>
      <c r="AL37" s="107"/>
      <c r="AM37" s="107"/>
      <c r="AN37" s="107"/>
      <c r="AO37" s="70"/>
      <c r="AP37" s="107"/>
      <c r="AQ37" s="107"/>
      <c r="AR37" s="107">
        <v>164497963.08957213</v>
      </c>
      <c r="AS37" s="107">
        <v>0</v>
      </c>
      <c r="AT37" s="107"/>
      <c r="AU37" s="107"/>
      <c r="AV37" s="107"/>
      <c r="AW37" s="107"/>
      <c r="AX37" s="107"/>
      <c r="AY37" s="107">
        <v>771254.82265712821</v>
      </c>
      <c r="AZ37" s="107"/>
      <c r="BA37" s="107"/>
      <c r="BB37" s="107"/>
      <c r="BC37" s="107"/>
      <c r="BD37" s="107"/>
      <c r="BE37" s="107"/>
      <c r="BF37" s="107"/>
      <c r="BG37" s="107">
        <v>6123110.5359938471</v>
      </c>
      <c r="BH37" s="107">
        <v>7171105.176666433</v>
      </c>
      <c r="BI37" s="107">
        <v>2147352.5641223798</v>
      </c>
      <c r="BJ37" s="107"/>
      <c r="BK37" s="107"/>
      <c r="BL37" s="107"/>
      <c r="BM37" s="107"/>
      <c r="BN37" s="107"/>
      <c r="BO37" s="107"/>
      <c r="BP37" s="107"/>
      <c r="BQ37" s="107"/>
      <c r="BR37" s="107"/>
      <c r="BS37" s="107"/>
      <c r="BT37" s="107"/>
      <c r="BU37" s="107"/>
      <c r="BV37" s="107"/>
      <c r="BW37" s="70"/>
      <c r="BX37" s="107"/>
      <c r="BY37" s="107"/>
      <c r="BZ37" s="107"/>
      <c r="CA37" s="107">
        <v>4791968.5547998305</v>
      </c>
      <c r="CB37" s="107">
        <v>4562596.7334085423</v>
      </c>
      <c r="CC37" s="107"/>
      <c r="CD37" s="107"/>
      <c r="CE37" s="107"/>
      <c r="CF37" s="107"/>
      <c r="CG37" s="107"/>
      <c r="CH37" s="107"/>
      <c r="CI37" s="70"/>
      <c r="CJ37" s="107"/>
      <c r="CK37" s="107"/>
      <c r="CL37" s="107"/>
      <c r="CM37" s="107">
        <v>18844713.302951749</v>
      </c>
      <c r="CN37" s="107">
        <v>652051.86789036461</v>
      </c>
      <c r="CO37" s="107">
        <v>449840.85421740863</v>
      </c>
      <c r="CP37" s="107"/>
      <c r="CQ37" s="107">
        <v>1266345.3471375408</v>
      </c>
      <c r="CR37" s="107"/>
      <c r="CS37" s="70"/>
      <c r="CT37" s="107"/>
      <c r="CU37" s="107"/>
      <c r="CV37" s="107">
        <v>9977018.5895525757</v>
      </c>
      <c r="CW37" s="107">
        <v>3228042.8257565959</v>
      </c>
      <c r="CX37" s="107">
        <v>0</v>
      </c>
      <c r="CY37" s="107"/>
      <c r="CZ37" s="107"/>
      <c r="DA37" s="107"/>
      <c r="DB37" s="107"/>
      <c r="DC37" s="107"/>
      <c r="DD37" s="107"/>
      <c r="DL37" s="109"/>
      <c r="DM37" s="109"/>
      <c r="DN37" s="109"/>
    </row>
    <row r="38" spans="1:118" x14ac:dyDescent="0.3">
      <c r="A38" s="116" t="s">
        <v>296</v>
      </c>
      <c r="B38" s="107">
        <v>0</v>
      </c>
      <c r="C38" s="107"/>
      <c r="D38" s="107">
        <v>1220722.8783390587</v>
      </c>
      <c r="E38" s="107"/>
      <c r="F38" s="107"/>
      <c r="G38" s="107"/>
      <c r="H38" s="107"/>
      <c r="I38" s="107"/>
      <c r="J38" s="107"/>
      <c r="K38" s="70"/>
      <c r="L38" s="107"/>
      <c r="M38" s="107"/>
      <c r="N38" s="107"/>
      <c r="O38" s="107">
        <v>0</v>
      </c>
      <c r="P38" s="107"/>
      <c r="Q38" s="107"/>
      <c r="R38" s="107"/>
      <c r="S38" s="107"/>
      <c r="T38" s="107">
        <v>0</v>
      </c>
      <c r="U38" s="107"/>
      <c r="V38" s="107"/>
      <c r="W38" s="107"/>
      <c r="X38" s="107"/>
      <c r="Y38" s="107"/>
      <c r="Z38" s="107">
        <v>0</v>
      </c>
      <c r="AA38" s="107"/>
      <c r="AB38" s="107"/>
      <c r="AC38" s="107">
        <v>1133111.1630167852</v>
      </c>
      <c r="AD38" s="107">
        <v>0</v>
      </c>
      <c r="AE38" s="107"/>
      <c r="AF38" s="107">
        <v>4357320.3251882344</v>
      </c>
      <c r="AG38" s="107"/>
      <c r="AH38" s="107">
        <v>66534.448943296971</v>
      </c>
      <c r="AI38" s="107"/>
      <c r="AJ38" s="107"/>
      <c r="AK38" s="107"/>
      <c r="AL38" s="107"/>
      <c r="AM38" s="107"/>
      <c r="AN38" s="107"/>
      <c r="AO38" s="70"/>
      <c r="AP38" s="107"/>
      <c r="AQ38" s="107"/>
      <c r="AR38" s="107">
        <v>10601267.941439025</v>
      </c>
      <c r="AS38" s="107">
        <v>22586313.981374227</v>
      </c>
      <c r="AT38" s="107"/>
      <c r="AU38" s="107"/>
      <c r="AV38" s="107"/>
      <c r="AW38" s="107"/>
      <c r="AX38" s="107"/>
      <c r="AY38" s="107">
        <v>0</v>
      </c>
      <c r="AZ38" s="107"/>
      <c r="BA38" s="107"/>
      <c r="BB38" s="107"/>
      <c r="BC38" s="107"/>
      <c r="BD38" s="107"/>
      <c r="BE38" s="107"/>
      <c r="BF38" s="107"/>
      <c r="BG38" s="107">
        <v>4082077.6466586599</v>
      </c>
      <c r="BH38" s="107">
        <v>2818652.0750631629</v>
      </c>
      <c r="BI38" s="107">
        <v>1757569.0387594705</v>
      </c>
      <c r="BJ38" s="107"/>
      <c r="BK38" s="107"/>
      <c r="BL38" s="107"/>
      <c r="BM38" s="107"/>
      <c r="BN38" s="107"/>
      <c r="BO38" s="107"/>
      <c r="BP38" s="107"/>
      <c r="BQ38" s="107"/>
      <c r="BR38" s="107"/>
      <c r="BS38" s="107"/>
      <c r="BT38" s="107"/>
      <c r="BU38" s="107"/>
      <c r="BV38" s="107"/>
      <c r="BW38" s="70"/>
      <c r="BX38" s="107"/>
      <c r="BY38" s="107"/>
      <c r="BZ38" s="107"/>
      <c r="CA38" s="107">
        <v>0</v>
      </c>
      <c r="CB38" s="107">
        <v>0</v>
      </c>
      <c r="CC38" s="107"/>
      <c r="CD38" s="107"/>
      <c r="CE38" s="107"/>
      <c r="CF38" s="107"/>
      <c r="CG38" s="107"/>
      <c r="CH38" s="107"/>
      <c r="CI38" s="70"/>
      <c r="CJ38" s="107"/>
      <c r="CK38" s="107"/>
      <c r="CL38" s="107"/>
      <c r="CM38" s="107">
        <v>125104.6540249336</v>
      </c>
      <c r="CN38" s="107">
        <v>561.64906182752088</v>
      </c>
      <c r="CO38" s="107">
        <v>13093.981737614118</v>
      </c>
      <c r="CP38" s="107"/>
      <c r="CQ38" s="107">
        <v>0</v>
      </c>
      <c r="CR38" s="107"/>
      <c r="CS38" s="70"/>
      <c r="CT38" s="107"/>
      <c r="CU38" s="107"/>
      <c r="CV38" s="107">
        <v>0</v>
      </c>
      <c r="CW38" s="107">
        <v>0</v>
      </c>
      <c r="CX38" s="107">
        <v>0</v>
      </c>
      <c r="CY38" s="107"/>
      <c r="CZ38" s="107"/>
      <c r="DA38" s="107"/>
      <c r="DB38" s="107"/>
      <c r="DC38" s="107"/>
      <c r="DD38" s="107"/>
      <c r="DL38" s="109"/>
      <c r="DM38" s="109"/>
      <c r="DN38" s="109"/>
    </row>
    <row r="39" spans="1:118" s="116" customFormat="1" x14ac:dyDescent="0.3">
      <c r="B39" s="107"/>
      <c r="C39" s="107"/>
      <c r="D39" s="107"/>
      <c r="E39" s="107"/>
      <c r="F39" s="107"/>
      <c r="G39" s="107"/>
      <c r="H39" s="107"/>
      <c r="I39" s="107"/>
      <c r="J39" s="107"/>
      <c r="K39" s="70"/>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70"/>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70"/>
      <c r="BX39" s="107"/>
      <c r="BY39" s="107"/>
      <c r="BZ39" s="107"/>
      <c r="CA39" s="107"/>
      <c r="CB39" s="107"/>
      <c r="CC39" s="107"/>
      <c r="CD39" s="107"/>
      <c r="CE39" s="107"/>
      <c r="CF39" s="107"/>
      <c r="CG39" s="107"/>
      <c r="CH39" s="107"/>
      <c r="CI39" s="70"/>
      <c r="CJ39" s="107"/>
      <c r="CK39" s="107"/>
      <c r="CL39" s="107"/>
      <c r="CM39" s="107"/>
      <c r="CN39" s="107"/>
      <c r="CO39" s="107"/>
      <c r="CP39" s="107"/>
      <c r="CQ39" s="107"/>
      <c r="CR39" s="107"/>
      <c r="CS39" s="70"/>
      <c r="CT39" s="107"/>
      <c r="CU39" s="107"/>
      <c r="CV39" s="107"/>
      <c r="CW39" s="107"/>
      <c r="CX39" s="107"/>
      <c r="CY39" s="107"/>
      <c r="CZ39" s="107"/>
      <c r="DA39" s="107"/>
      <c r="DB39" s="107"/>
      <c r="DC39" s="107"/>
      <c r="DD39" s="107"/>
      <c r="DE39" s="60"/>
      <c r="DL39" s="120"/>
      <c r="DM39" s="120"/>
      <c r="DN39" s="109"/>
    </row>
    <row r="40" spans="1:118" s="144" customFormat="1" ht="15" thickBot="1" x14ac:dyDescent="0.35">
      <c r="A40" s="140" t="s">
        <v>365</v>
      </c>
      <c r="B40" s="141">
        <f t="shared" ref="B40:J40" si="14">B14-B11</f>
        <v>1219078</v>
      </c>
      <c r="C40" s="141">
        <f t="shared" si="14"/>
        <v>120907</v>
      </c>
      <c r="D40" s="141">
        <f t="shared" si="14"/>
        <v>1246056</v>
      </c>
      <c r="E40" s="141">
        <f t="shared" si="14"/>
        <v>407158</v>
      </c>
      <c r="F40" s="141">
        <f t="shared" si="14"/>
        <v>252223</v>
      </c>
      <c r="G40" s="141">
        <f t="shared" si="14"/>
        <v>71565</v>
      </c>
      <c r="H40" s="141">
        <f t="shared" si="14"/>
        <v>204515</v>
      </c>
      <c r="I40" s="141">
        <f t="shared" si="14"/>
        <v>19345.940000000002</v>
      </c>
      <c r="J40" s="141">
        <f t="shared" si="14"/>
        <v>88082</v>
      </c>
      <c r="K40" s="142">
        <f>SUM(B40:J40)</f>
        <v>3628929.94</v>
      </c>
      <c r="L40" s="141"/>
      <c r="M40" s="141"/>
      <c r="N40" s="141">
        <f t="shared" ref="N40:AN40" si="15">N14-N11</f>
        <v>289226</v>
      </c>
      <c r="O40" s="141">
        <f t="shared" si="15"/>
        <v>2903121</v>
      </c>
      <c r="P40" s="141">
        <f t="shared" si="15"/>
        <v>935690</v>
      </c>
      <c r="Q40" s="141">
        <f t="shared" si="15"/>
        <v>408629</v>
      </c>
      <c r="R40" s="141">
        <f t="shared" si="15"/>
        <v>350016</v>
      </c>
      <c r="S40" s="141">
        <f t="shared" si="15"/>
        <v>605638</v>
      </c>
      <c r="T40" s="141">
        <f t="shared" si="15"/>
        <v>1310139</v>
      </c>
      <c r="U40" s="141">
        <f t="shared" si="15"/>
        <v>3588563</v>
      </c>
      <c r="V40" s="141">
        <f t="shared" si="15"/>
        <v>2332581</v>
      </c>
      <c r="W40" s="141">
        <f t="shared" si="15"/>
        <v>747341</v>
      </c>
      <c r="X40" s="141">
        <f t="shared" si="15"/>
        <v>916142</v>
      </c>
      <c r="Y40" s="141">
        <f t="shared" si="15"/>
        <v>648477</v>
      </c>
      <c r="Z40" s="141">
        <f t="shared" si="15"/>
        <v>1548498</v>
      </c>
      <c r="AA40" s="141">
        <f t="shared" si="15"/>
        <v>1329519</v>
      </c>
      <c r="AB40" s="141">
        <f t="shared" si="15"/>
        <v>463611</v>
      </c>
      <c r="AC40" s="141">
        <f t="shared" si="15"/>
        <v>2084833</v>
      </c>
      <c r="AD40" s="141">
        <f t="shared" si="15"/>
        <v>640835</v>
      </c>
      <c r="AE40" s="141">
        <f t="shared" si="15"/>
        <v>2790965</v>
      </c>
      <c r="AF40" s="141">
        <f t="shared" si="15"/>
        <v>4564152</v>
      </c>
      <c r="AG40" s="141">
        <f t="shared" si="15"/>
        <v>1395726</v>
      </c>
      <c r="AH40" s="141">
        <f t="shared" si="15"/>
        <v>755519</v>
      </c>
      <c r="AI40" s="141">
        <f t="shared" si="15"/>
        <v>1927045</v>
      </c>
      <c r="AJ40" s="141">
        <f t="shared" si="15"/>
        <v>1186482</v>
      </c>
      <c r="AK40" s="141">
        <f t="shared" si="15"/>
        <v>2061052</v>
      </c>
      <c r="AL40" s="141">
        <f t="shared" si="15"/>
        <v>1699232</v>
      </c>
      <c r="AM40" s="141">
        <f t="shared" si="15"/>
        <v>184442</v>
      </c>
      <c r="AN40" s="141">
        <f t="shared" si="15"/>
        <v>327770</v>
      </c>
      <c r="AO40" s="142">
        <f>SUM(N40:AN40)</f>
        <v>37995244</v>
      </c>
      <c r="AP40" s="141"/>
      <c r="AQ40" s="141"/>
      <c r="AR40" s="141">
        <f t="shared" ref="AR40:BV40" si="16">AR14-AR11</f>
        <v>85436550.50999999</v>
      </c>
      <c r="AS40" s="141">
        <f t="shared" si="16"/>
        <v>5190056.25</v>
      </c>
      <c r="AT40" s="141">
        <f t="shared" si="16"/>
        <v>1695768</v>
      </c>
      <c r="AU40" s="141">
        <f t="shared" si="16"/>
        <v>2460954</v>
      </c>
      <c r="AV40" s="141">
        <f t="shared" si="16"/>
        <v>2573337</v>
      </c>
      <c r="AW40" s="141">
        <f t="shared" si="16"/>
        <v>628805</v>
      </c>
      <c r="AX40" s="141">
        <f t="shared" si="16"/>
        <v>1105814</v>
      </c>
      <c r="AY40" s="141">
        <f t="shared" si="16"/>
        <v>1158951</v>
      </c>
      <c r="AZ40" s="141">
        <f t="shared" si="16"/>
        <v>577042</v>
      </c>
      <c r="BA40" s="141">
        <f t="shared" si="16"/>
        <v>1233781</v>
      </c>
      <c r="BB40" s="141">
        <f t="shared" si="16"/>
        <v>4604381</v>
      </c>
      <c r="BC40" s="141">
        <f t="shared" si="16"/>
        <v>1596797</v>
      </c>
      <c r="BD40" s="141">
        <f t="shared" si="16"/>
        <v>171450</v>
      </c>
      <c r="BE40" s="141">
        <f t="shared" si="16"/>
        <v>542122</v>
      </c>
      <c r="BF40" s="141">
        <f t="shared" si="16"/>
        <v>14325.5</v>
      </c>
      <c r="BG40" s="141">
        <f t="shared" si="16"/>
        <v>5841564.9000000004</v>
      </c>
      <c r="BH40" s="141">
        <f t="shared" si="16"/>
        <v>380204</v>
      </c>
      <c r="BI40" s="141">
        <f t="shared" si="16"/>
        <v>308268</v>
      </c>
      <c r="BJ40" s="141">
        <f t="shared" si="16"/>
        <v>127208</v>
      </c>
      <c r="BK40" s="141">
        <f t="shared" si="16"/>
        <v>32798</v>
      </c>
      <c r="BL40" s="141">
        <f t="shared" si="16"/>
        <v>55858</v>
      </c>
      <c r="BM40" s="141">
        <f t="shared" si="16"/>
        <v>115886</v>
      </c>
      <c r="BN40" s="141">
        <f t="shared" si="16"/>
        <v>578446</v>
      </c>
      <c r="BO40" s="141">
        <f t="shared" si="16"/>
        <v>71079</v>
      </c>
      <c r="BP40" s="141">
        <f t="shared" si="16"/>
        <v>3078</v>
      </c>
      <c r="BQ40" s="141">
        <f t="shared" si="16"/>
        <v>37871</v>
      </c>
      <c r="BR40" s="141">
        <f t="shared" si="16"/>
        <v>20203.929999999993</v>
      </c>
      <c r="BS40" s="141">
        <f t="shared" si="16"/>
        <v>386688</v>
      </c>
      <c r="BT40" s="141">
        <f t="shared" si="16"/>
        <v>571823</v>
      </c>
      <c r="BU40" s="141">
        <f t="shared" si="16"/>
        <v>112186</v>
      </c>
      <c r="BV40" s="141">
        <f t="shared" si="16"/>
        <v>14748</v>
      </c>
      <c r="BW40" s="142">
        <f>SUM(AR40:BV40)</f>
        <v>117648044.09</v>
      </c>
      <c r="BX40" s="141"/>
      <c r="BY40" s="141"/>
      <c r="BZ40" s="141">
        <f t="shared" ref="BZ40:CH40" si="17">BZ14-BZ11</f>
        <v>3371618</v>
      </c>
      <c r="CA40" s="141">
        <f t="shared" si="17"/>
        <v>3502181</v>
      </c>
      <c r="CB40" s="141">
        <f t="shared" si="17"/>
        <v>566948</v>
      </c>
      <c r="CC40" s="141">
        <f t="shared" si="17"/>
        <v>409591.59000000008</v>
      </c>
      <c r="CD40" s="141">
        <f t="shared" si="17"/>
        <v>1124893</v>
      </c>
      <c r="CE40" s="141">
        <f t="shared" si="17"/>
        <v>491001</v>
      </c>
      <c r="CF40" s="141">
        <f t="shared" si="17"/>
        <v>119154</v>
      </c>
      <c r="CG40" s="141">
        <f t="shared" si="17"/>
        <v>202057</v>
      </c>
      <c r="CH40" s="141">
        <f t="shared" si="17"/>
        <v>229826</v>
      </c>
      <c r="CI40" s="142">
        <f>SUM(BZ40:CH40)</f>
        <v>10017269.59</v>
      </c>
      <c r="CJ40" s="141"/>
      <c r="CK40" s="141"/>
      <c r="CL40" s="141">
        <f t="shared" ref="CL40:CR40" si="18">CL14-CL11</f>
        <v>2388909</v>
      </c>
      <c r="CM40" s="141">
        <f t="shared" si="18"/>
        <v>4392232</v>
      </c>
      <c r="CN40" s="141">
        <f t="shared" si="18"/>
        <v>2353311</v>
      </c>
      <c r="CO40" s="141">
        <f t="shared" si="18"/>
        <v>306225</v>
      </c>
      <c r="CP40" s="141">
        <f t="shared" si="18"/>
        <v>229751</v>
      </c>
      <c r="CQ40" s="141">
        <f t="shared" si="18"/>
        <v>2074660</v>
      </c>
      <c r="CR40" s="141">
        <f t="shared" si="18"/>
        <v>48763</v>
      </c>
      <c r="CS40" s="142">
        <f>SUM(CL40:CR40)</f>
        <v>11793851</v>
      </c>
      <c r="CT40" s="141"/>
      <c r="CU40" s="141"/>
      <c r="CV40" s="141">
        <f t="shared" ref="CV40:DD40" si="19">CV14-CV11</f>
        <v>5606287</v>
      </c>
      <c r="CW40" s="141">
        <f t="shared" si="19"/>
        <v>3968239</v>
      </c>
      <c r="CX40" s="141">
        <f t="shared" si="19"/>
        <v>1709340</v>
      </c>
      <c r="CY40" s="141">
        <f t="shared" si="19"/>
        <v>1428105</v>
      </c>
      <c r="CZ40" s="141">
        <f t="shared" si="19"/>
        <v>549696.89999999991</v>
      </c>
      <c r="DA40" s="141">
        <f t="shared" si="19"/>
        <v>532612</v>
      </c>
      <c r="DB40" s="141">
        <f t="shared" si="19"/>
        <v>90791</v>
      </c>
      <c r="DC40" s="141">
        <f t="shared" si="19"/>
        <v>102698.5</v>
      </c>
      <c r="DD40" s="141">
        <f t="shared" si="19"/>
        <v>465696</v>
      </c>
      <c r="DE40" s="143">
        <f>SUM(CV40:DD40)</f>
        <v>14453465.4</v>
      </c>
      <c r="DL40" s="141">
        <f>DL14-DL11</f>
        <v>0</v>
      </c>
      <c r="DM40" s="141"/>
      <c r="DN40" s="145">
        <f t="shared" ref="DN40:DN56" si="20">SUM(AR40:DK40)</f>
        <v>307825260.15999997</v>
      </c>
    </row>
    <row r="41" spans="1:118" x14ac:dyDescent="0.3">
      <c r="B41" s="118"/>
      <c r="C41" s="109"/>
      <c r="D41" s="109"/>
      <c r="E41" s="109"/>
      <c r="F41" s="109"/>
      <c r="G41" s="109"/>
      <c r="H41" s="109"/>
      <c r="I41" s="109"/>
      <c r="J41" s="109"/>
      <c r="K41" s="70"/>
      <c r="L41" s="109"/>
      <c r="M41" s="109"/>
      <c r="N41" s="109"/>
      <c r="O41" s="109"/>
      <c r="P41" s="118"/>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70"/>
      <c r="AP41" s="109"/>
      <c r="AQ41" s="109"/>
      <c r="AR41" s="109"/>
      <c r="AS41" s="109"/>
      <c r="AT41" s="109"/>
      <c r="AU41" s="109"/>
      <c r="AV41" s="109"/>
      <c r="AW41" s="109"/>
      <c r="AX41" s="109"/>
      <c r="AY41" s="109"/>
      <c r="AZ41" s="109"/>
      <c r="BA41" s="109"/>
      <c r="BB41" s="109"/>
      <c r="BC41" s="118"/>
      <c r="BD41" s="109"/>
      <c r="BE41" s="109"/>
      <c r="BF41" s="109"/>
      <c r="BG41" s="109"/>
      <c r="BH41" s="109"/>
      <c r="BI41" s="109"/>
      <c r="BJ41" s="109"/>
      <c r="BK41" s="109"/>
      <c r="BL41" s="109"/>
      <c r="BM41" s="109"/>
      <c r="BN41" s="109"/>
      <c r="BO41" s="109"/>
      <c r="BP41" s="109"/>
      <c r="BQ41" s="109"/>
      <c r="BR41" s="109"/>
      <c r="BS41" s="109"/>
      <c r="BT41" s="109"/>
      <c r="BU41" s="109"/>
      <c r="BV41" s="109"/>
      <c r="BW41" s="70"/>
      <c r="BX41" s="109"/>
      <c r="BY41" s="109"/>
      <c r="BZ41" s="109"/>
      <c r="CA41" s="109"/>
      <c r="CB41" s="109"/>
      <c r="CC41" s="109"/>
      <c r="CD41" s="109"/>
      <c r="CE41" s="109"/>
      <c r="CF41" s="109"/>
      <c r="CG41" s="109"/>
      <c r="CH41" s="109"/>
      <c r="CI41" s="70"/>
      <c r="CJ41" s="109"/>
      <c r="CK41" s="109"/>
      <c r="CL41" s="118"/>
      <c r="CM41" s="109"/>
      <c r="CN41" s="109"/>
      <c r="CO41" s="109"/>
      <c r="CP41" s="109"/>
      <c r="CQ41" s="109"/>
      <c r="CR41" s="109"/>
      <c r="CS41" s="70"/>
      <c r="CT41" s="109"/>
      <c r="CU41" s="109"/>
      <c r="CV41" s="109"/>
      <c r="CW41" s="109"/>
      <c r="CX41" s="109"/>
      <c r="CY41" s="109"/>
      <c r="CZ41" s="109"/>
      <c r="DA41" s="109"/>
      <c r="DB41" s="109"/>
      <c r="DC41" s="109"/>
      <c r="DD41" s="109"/>
      <c r="DL41" s="109"/>
      <c r="DM41" s="109"/>
      <c r="DN41" s="109">
        <f t="shared" si="20"/>
        <v>0</v>
      </c>
    </row>
    <row r="42" spans="1:118" x14ac:dyDescent="0.3">
      <c r="B42" s="118"/>
      <c r="C42" s="109"/>
      <c r="D42" s="109"/>
      <c r="E42" s="109"/>
      <c r="F42" s="109"/>
      <c r="G42" s="109"/>
      <c r="H42" s="109"/>
      <c r="I42" s="109"/>
      <c r="J42" s="109"/>
      <c r="K42" s="70"/>
      <c r="L42" s="109"/>
      <c r="M42" s="109"/>
      <c r="N42" s="109"/>
      <c r="O42" s="109"/>
      <c r="P42" s="118"/>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70"/>
      <c r="AP42" s="109"/>
      <c r="AQ42" s="109"/>
      <c r="AR42" s="109"/>
      <c r="AS42" s="109"/>
      <c r="AT42" s="109"/>
      <c r="AU42" s="109"/>
      <c r="AV42" s="109"/>
      <c r="AW42" s="109"/>
      <c r="AX42" s="109"/>
      <c r="AY42" s="109"/>
      <c r="AZ42" s="109"/>
      <c r="BA42" s="109"/>
      <c r="BB42" s="109"/>
      <c r="BC42" s="118"/>
      <c r="BD42" s="109"/>
      <c r="BE42" s="109"/>
      <c r="BF42" s="109"/>
      <c r="BG42" s="109"/>
      <c r="BH42" s="109"/>
      <c r="BI42" s="109"/>
      <c r="BJ42" s="109"/>
      <c r="BK42" s="109"/>
      <c r="BL42" s="109"/>
      <c r="BM42" s="109"/>
      <c r="BN42" s="109"/>
      <c r="BO42" s="109"/>
      <c r="BP42" s="109"/>
      <c r="BQ42" s="109"/>
      <c r="BR42" s="109"/>
      <c r="BS42" s="109"/>
      <c r="BT42" s="109"/>
      <c r="BU42" s="109"/>
      <c r="BV42" s="109"/>
      <c r="BW42" s="70"/>
      <c r="BX42" s="109"/>
      <c r="BY42" s="109"/>
      <c r="BZ42" s="109"/>
      <c r="CA42" s="109"/>
      <c r="CB42" s="109"/>
      <c r="CC42" s="109"/>
      <c r="CD42" s="109"/>
      <c r="CE42" s="109"/>
      <c r="CF42" s="109"/>
      <c r="CG42" s="109"/>
      <c r="CH42" s="109"/>
      <c r="CI42" s="70"/>
      <c r="CJ42" s="109"/>
      <c r="CK42" s="109"/>
      <c r="CL42" s="118"/>
      <c r="CM42" s="109"/>
      <c r="CN42" s="109"/>
      <c r="CO42" s="109"/>
      <c r="CP42" s="109"/>
      <c r="CQ42" s="109"/>
      <c r="CR42" s="109"/>
      <c r="CS42" s="70"/>
      <c r="CT42" s="109"/>
      <c r="CU42" s="109"/>
      <c r="CV42" s="109"/>
      <c r="CW42" s="109"/>
      <c r="CX42" s="109"/>
      <c r="CY42" s="109"/>
      <c r="CZ42" s="109"/>
      <c r="DA42" s="109"/>
      <c r="DB42" s="109"/>
      <c r="DC42" s="109"/>
      <c r="DD42" s="109"/>
      <c r="DL42" s="109"/>
      <c r="DM42" s="109"/>
      <c r="DN42" s="109">
        <f t="shared" si="20"/>
        <v>0</v>
      </c>
    </row>
    <row r="43" spans="1:118" x14ac:dyDescent="0.3">
      <c r="A43" s="114" t="s">
        <v>366</v>
      </c>
      <c r="B43" s="118"/>
      <c r="C43" s="109"/>
      <c r="D43" s="109"/>
      <c r="E43" s="109"/>
      <c r="F43" s="109"/>
      <c r="G43" s="109"/>
      <c r="H43" s="109"/>
      <c r="I43" s="109"/>
      <c r="J43" s="109"/>
      <c r="K43" s="70"/>
      <c r="L43" s="109"/>
      <c r="M43" s="109"/>
      <c r="N43" s="109"/>
      <c r="O43" s="109"/>
      <c r="P43" s="118"/>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70"/>
      <c r="AP43" s="109"/>
      <c r="AQ43" s="109"/>
      <c r="AR43" s="109"/>
      <c r="AS43" s="109"/>
      <c r="AT43" s="109"/>
      <c r="AU43" s="109"/>
      <c r="AV43" s="109"/>
      <c r="AW43" s="109"/>
      <c r="AX43" s="109"/>
      <c r="AY43" s="109"/>
      <c r="AZ43" s="109"/>
      <c r="BA43" s="109"/>
      <c r="BB43" s="109"/>
      <c r="BC43" s="118"/>
      <c r="BD43" s="109"/>
      <c r="BE43" s="109"/>
      <c r="BF43" s="109"/>
      <c r="BG43" s="109"/>
      <c r="BH43" s="109"/>
      <c r="BI43" s="109"/>
      <c r="BJ43" s="109"/>
      <c r="BK43" s="109"/>
      <c r="BL43" s="109"/>
      <c r="BM43" s="109"/>
      <c r="BN43" s="109"/>
      <c r="BO43" s="109"/>
      <c r="BP43" s="109"/>
      <c r="BQ43" s="109"/>
      <c r="BR43" s="109"/>
      <c r="BS43" s="109"/>
      <c r="BT43" s="109"/>
      <c r="BU43" s="109"/>
      <c r="BV43" s="109"/>
      <c r="BW43" s="70"/>
      <c r="BX43" s="109"/>
      <c r="BY43" s="109"/>
      <c r="BZ43" s="109"/>
      <c r="CA43" s="109"/>
      <c r="CB43" s="109"/>
      <c r="CC43" s="109"/>
      <c r="CD43" s="109"/>
      <c r="CE43" s="109"/>
      <c r="CF43" s="109"/>
      <c r="CG43" s="109"/>
      <c r="CH43" s="109"/>
      <c r="CI43" s="70"/>
      <c r="CJ43" s="109"/>
      <c r="CK43" s="109"/>
      <c r="CL43" s="118"/>
      <c r="CM43" s="109"/>
      <c r="CN43" s="109"/>
      <c r="CO43" s="109"/>
      <c r="CP43" s="109"/>
      <c r="CQ43" s="109"/>
      <c r="CR43" s="109"/>
      <c r="CS43" s="70"/>
      <c r="CT43" s="109"/>
      <c r="CU43" s="109"/>
      <c r="CV43" s="109"/>
      <c r="CW43" s="109"/>
      <c r="CX43" s="109"/>
      <c r="CY43" s="109"/>
      <c r="CZ43" s="109"/>
      <c r="DA43" s="109"/>
      <c r="DB43" s="109"/>
      <c r="DC43" s="109"/>
      <c r="DD43" s="109"/>
      <c r="DL43" s="109"/>
      <c r="DM43" s="109"/>
      <c r="DN43" s="109">
        <f t="shared" si="20"/>
        <v>0</v>
      </c>
    </row>
    <row r="44" spans="1:118" x14ac:dyDescent="0.3">
      <c r="A44" s="119" t="s">
        <v>291</v>
      </c>
      <c r="B44" s="109">
        <f t="shared" ref="B44:B52" si="21">B23/$B$20</f>
        <v>1798315.9958431334</v>
      </c>
      <c r="C44" s="109">
        <f t="shared" ref="C44:C52" si="22">C23/$C$20</f>
        <v>0</v>
      </c>
      <c r="D44" s="109">
        <f t="shared" ref="D44:D52" si="23">D23/$D$20</f>
        <v>1089838.7366768732</v>
      </c>
      <c r="E44" s="109">
        <f t="shared" ref="E44:E52" si="24">E23/$E$20</f>
        <v>421639.6935451242</v>
      </c>
      <c r="F44" s="109">
        <f>F23/F20</f>
        <v>0</v>
      </c>
      <c r="G44" s="109">
        <f t="shared" ref="G44:G52" si="25">G23/$G$20</f>
        <v>0</v>
      </c>
      <c r="H44" s="109">
        <f>H23/H20</f>
        <v>0</v>
      </c>
      <c r="I44" s="109"/>
      <c r="J44" s="109">
        <f t="shared" ref="J44:J52" si="26">J23/$J$20</f>
        <v>113400.86879351771</v>
      </c>
      <c r="K44" s="70">
        <f>SUM(B44:J44)</f>
        <v>3423195.2948586484</v>
      </c>
      <c r="L44" s="109"/>
      <c r="M44" s="109"/>
      <c r="N44" s="109">
        <f t="shared" ref="N44:N52" si="27">N23/$N$20</f>
        <v>221442.23560672754</v>
      </c>
      <c r="O44" s="109">
        <f t="shared" ref="O44:O52" si="28">O23/$O$20</f>
        <v>3279280.579438007</v>
      </c>
      <c r="P44" s="109">
        <f t="shared" ref="P44:P52" si="29">P23/$P$20</f>
        <v>683147.04588347184</v>
      </c>
      <c r="Q44" s="109">
        <f t="shared" ref="Q44:Q52" si="30">Q23/$Q$20</f>
        <v>598142.69302899798</v>
      </c>
      <c r="R44" s="109">
        <f t="shared" ref="R44:R52" si="31">R23/$R$20</f>
        <v>298312.05971092213</v>
      </c>
      <c r="S44" s="109">
        <f t="shared" ref="S44:S52" si="32">S23/$S$20</f>
        <v>230119.19498985453</v>
      </c>
      <c r="T44" s="109">
        <f t="shared" ref="T44:T52" si="33">T23/$T$20</f>
        <v>1341824.581752257</v>
      </c>
      <c r="U44" s="109">
        <f t="shared" ref="U44:U52" si="34">U23/$U$20</f>
        <v>2137441.7331910012</v>
      </c>
      <c r="V44" s="109">
        <f t="shared" ref="V44:V52" si="35">V23/$V$20</f>
        <v>3536031.4655711404</v>
      </c>
      <c r="W44" s="109">
        <f t="shared" ref="W44:W52" si="36">W23/$W$20</f>
        <v>874904.74302813597</v>
      </c>
      <c r="X44" s="109">
        <f t="shared" ref="X44:X52" si="37">X23/$X$20</f>
        <v>564803.96486248414</v>
      </c>
      <c r="Y44" s="109">
        <f t="shared" ref="Y44:Y52" si="38">Y23/$Y$20</f>
        <v>2157037.5645051803</v>
      </c>
      <c r="Z44" s="109">
        <f t="shared" ref="Z44:Z52" si="39">Z23/$Z$20</f>
        <v>661791.56843198196</v>
      </c>
      <c r="AA44" s="109">
        <f t="shared" ref="AA44:AA52" si="40">AA23/$AA$20</f>
        <v>217964.4755078798</v>
      </c>
      <c r="AB44" s="109">
        <f t="shared" ref="AB44:AB52" si="41">AB23/$AB$20</f>
        <v>325388.92977358698</v>
      </c>
      <c r="AC44" s="109">
        <f t="shared" ref="AC44:AC52" si="42">AC23/$AC$20</f>
        <v>1283447.6770532934</v>
      </c>
      <c r="AD44" s="109">
        <f t="shared" ref="AD44:AD52" si="43">AD23/$AD$20</f>
        <v>1003238.277734127</v>
      </c>
      <c r="AE44" s="109">
        <f t="shared" ref="AE44:AE52" si="44">AE23/$AE$20</f>
        <v>2532833.5222926554</v>
      </c>
      <c r="AF44" s="109">
        <f t="shared" ref="AF44:AF52" si="45">AF23/$AF$20</f>
        <v>2929920.8510552067</v>
      </c>
      <c r="AG44" s="109">
        <f t="shared" ref="AG44:AG52" si="46">AG23/$AG$20</f>
        <v>851739.2616179639</v>
      </c>
      <c r="AH44" s="109">
        <f t="shared" ref="AH44:AH52" si="47">AH23/$AH$20</f>
        <v>499701.48556251655</v>
      </c>
      <c r="AI44" s="109">
        <f t="shared" ref="AI44:AI52" si="48">AI23/$AI$20</f>
        <v>943521.7484859908</v>
      </c>
      <c r="AJ44" s="109">
        <f t="shared" ref="AJ44:AJ52" si="49">AJ23/$AJ$20</f>
        <v>47224.27263621625</v>
      </c>
      <c r="AK44" s="109">
        <f t="shared" ref="AK44:AK52" si="50">AK23/$AK$20</f>
        <v>724337.99059102836</v>
      </c>
      <c r="AL44" s="109">
        <f t="shared" ref="AL44:AL52" si="51">AL23/$AL$20</f>
        <v>1531547.6323114557</v>
      </c>
      <c r="AM44" s="109">
        <f t="shared" ref="AM44:AM52" si="52">AM23/$AM$20</f>
        <v>546449.26014917158</v>
      </c>
      <c r="AN44" s="109">
        <f t="shared" ref="AN44:AN52" si="53">AN23/$AN$20</f>
        <v>217675.33828675965</v>
      </c>
      <c r="AO44" s="70">
        <f>SUM(N44:AN44)</f>
        <v>30239270.153058019</v>
      </c>
      <c r="AP44" s="109"/>
      <c r="AQ44" s="109"/>
      <c r="AR44" s="109">
        <f t="shared" ref="AR44:AR52" si="54">AR23/$AR$20</f>
        <v>44557644.55104062</v>
      </c>
      <c r="AS44" s="109">
        <f t="shared" ref="AS44:AS52" si="55">AS23/$AS$20</f>
        <v>5159493.9322162736</v>
      </c>
      <c r="AT44" s="109">
        <f t="shared" ref="AT44:AT52" si="56">AT23/$AT$20</f>
        <v>3374110.8628834495</v>
      </c>
      <c r="AU44" s="109">
        <f t="shared" ref="AU44:AU52" si="57">AU23/$AU$20</f>
        <v>1818127.0336736473</v>
      </c>
      <c r="AV44" s="109">
        <f t="shared" ref="AV44:AV52" si="58">AV23/$AV$20</f>
        <v>2681495.260949804</v>
      </c>
      <c r="AW44" s="109">
        <f t="shared" ref="AW44:AW52" si="59">AW23/$AW$20</f>
        <v>677815.62257088453</v>
      </c>
      <c r="AX44" s="109">
        <f t="shared" ref="AX44:AX52" si="60">AX23/$AX$20</f>
        <v>708915.41637707886</v>
      </c>
      <c r="AY44" s="109">
        <f t="shared" ref="AY44:AY52" si="61">AY23/$AY$20</f>
        <v>1206872.0555861925</v>
      </c>
      <c r="AZ44" s="109">
        <f t="shared" ref="AZ44:AZ52" si="62">AZ23/$AZ$20</f>
        <v>917727.3435100636</v>
      </c>
      <c r="BA44" s="109">
        <f t="shared" ref="BA44:BA52" si="63">BA23/$BA$20</f>
        <v>416167.14549125213</v>
      </c>
      <c r="BB44" s="109">
        <f t="shared" ref="BB44:BB52" si="64">BB23/$BB$20</f>
        <v>4269552.3984956574</v>
      </c>
      <c r="BC44" s="109">
        <f t="shared" ref="BC44:BC52" si="65">BC23/$BC$20</f>
        <v>1828085.0888330627</v>
      </c>
      <c r="BD44" s="109">
        <f t="shared" ref="BD44:BD52" si="66">BD23/$BD$20</f>
        <v>681790.14538043889</v>
      </c>
      <c r="BE44" s="109">
        <f t="shared" ref="BE44:BE52" si="67">BE23/$BE$20</f>
        <v>450665.15998310165</v>
      </c>
      <c r="BF44" s="109">
        <f t="shared" ref="BF44:BF52" si="68">BF23/$BF$20</f>
        <v>0</v>
      </c>
      <c r="BG44" s="109">
        <f t="shared" ref="BG44:BG52" si="69">BG23/$BG$20</f>
        <v>2580196.7867276482</v>
      </c>
      <c r="BH44" s="109">
        <f t="shared" ref="BH44:BH52" si="70">BH23/$BH$20</f>
        <v>234898.34499811067</v>
      </c>
      <c r="BI44" s="109">
        <f t="shared" ref="BI44:BI52" si="71">BI23/$BI$20</f>
        <v>110754.52666415236</v>
      </c>
      <c r="BJ44" s="109">
        <f t="shared" ref="BJ44:BJ52" si="72">BJ23/$BJ$20</f>
        <v>51503.404465163912</v>
      </c>
      <c r="BK44" s="109">
        <f t="shared" ref="BK44:BK52" si="73">BK23/$BK$20</f>
        <v>12489.796616152395</v>
      </c>
      <c r="BL44" s="109">
        <f t="shared" ref="BL44:BL52" si="74">BL23/$BL$20</f>
        <v>70102.133138472782</v>
      </c>
      <c r="BM44" s="109">
        <f t="shared" ref="BM44:BM52" si="75">BM23/$BM$20</f>
        <v>51926.721323183832</v>
      </c>
      <c r="BN44" s="109">
        <f t="shared" ref="BN44:BN52" si="76">BN23/$BN$20</f>
        <v>284693.78640098427</v>
      </c>
      <c r="BO44" s="109">
        <f t="shared" ref="BO44:BO52" si="77">BO23/$BO$20</f>
        <v>255443.86019013141</v>
      </c>
      <c r="BP44" s="109">
        <f t="shared" ref="BP44:BP52" si="78">BP23/$BP$20</f>
        <v>0</v>
      </c>
      <c r="BQ44" s="109">
        <f t="shared" ref="BQ44:BQ52" si="79">BQ23/$BQ$20</f>
        <v>156112.2325478704</v>
      </c>
      <c r="BR44" s="109">
        <f t="shared" ref="BR44:BR52" si="80">BR23/$BR$20</f>
        <v>55.051332675488744</v>
      </c>
      <c r="BS44" s="109">
        <f t="shared" ref="BS44:BS52" si="81">BS23/$BS$20</f>
        <v>329106.09686745325</v>
      </c>
      <c r="BT44" s="109">
        <f t="shared" ref="BT44:BT52" si="82">BT23/$BT$20</f>
        <v>610541.64195758535</v>
      </c>
      <c r="BU44" s="109">
        <f t="shared" ref="BU44:BU52" si="83">BU23/$BU$20</f>
        <v>27494.567345447049</v>
      </c>
      <c r="BV44" s="109">
        <f t="shared" ref="BV44:BV52" si="84">BV23/$BV$20</f>
        <v>8777.1416522187337</v>
      </c>
      <c r="BW44" s="70">
        <f>SUM(AR44:BV44)</f>
        <v>73532558.109218761</v>
      </c>
      <c r="BX44" s="109"/>
      <c r="BY44" s="109"/>
      <c r="BZ44" s="109">
        <f t="shared" ref="BZ44:BZ52" si="85">BZ23/$BZ$20</f>
        <v>537676.23229111149</v>
      </c>
      <c r="CA44" s="109">
        <f t="shared" ref="CA44:CA52" si="86">CA23/$CA$20</f>
        <v>4354924.6480627013</v>
      </c>
      <c r="CB44" s="109">
        <f t="shared" ref="CB44:CB52" si="87">CB23/$CB$20</f>
        <v>933916.71477622713</v>
      </c>
      <c r="CC44" s="109">
        <f t="shared" ref="CC44:CC52" si="88">CC23/$CC$20</f>
        <v>447029.78786367609</v>
      </c>
      <c r="CD44" s="109">
        <f t="shared" ref="CD44:CD52" si="89">CD23/$CD$20</f>
        <v>2523.4256153990045</v>
      </c>
      <c r="CE44" s="109">
        <f t="shared" ref="CE44:CE52" si="90">CE23/$CE$20</f>
        <v>318425.30822383426</v>
      </c>
      <c r="CF44" s="109">
        <f t="shared" ref="CF44:CF52" si="91">CF23/$CF$20</f>
        <v>84015.004959034064</v>
      </c>
      <c r="CG44" s="109">
        <f t="shared" ref="CG44:CG52" si="92">CG23/$CG$20</f>
        <v>257663.40769796516</v>
      </c>
      <c r="CH44" s="109">
        <f t="shared" ref="CH44:CH52" si="93">CH23/$CH$20</f>
        <v>212311.37375871319</v>
      </c>
      <c r="CI44" s="70">
        <f>SUM(BZ44:CH44)</f>
        <v>7148485.9032486621</v>
      </c>
      <c r="CJ44" s="109"/>
      <c r="CK44" s="109"/>
      <c r="CL44" s="109">
        <f t="shared" ref="CL44:CL52" si="94">CL23/$CL$20</f>
        <v>365030.0682609448</v>
      </c>
      <c r="CM44" s="109">
        <f t="shared" ref="CM44:CM52" si="95">CM23/$CM$20</f>
        <v>3542995.1245316472</v>
      </c>
      <c r="CN44" s="109">
        <f t="shared" ref="CN44:CN52" si="96">CN23/$CN$20</f>
        <v>480027.83548673516</v>
      </c>
      <c r="CO44" s="109">
        <f t="shared" ref="CO44:CO52" si="97">CO23/$CO$20</f>
        <v>372957.28694484069</v>
      </c>
      <c r="CP44" s="109">
        <f t="shared" ref="CP44:CP52" si="98">CP23/$CP$20</f>
        <v>225561.65064593824</v>
      </c>
      <c r="CQ44" s="109">
        <f t="shared" ref="CQ44:CQ52" si="99">CQ23/$CQ$20</f>
        <v>1263052.0989904129</v>
      </c>
      <c r="CR44" s="109">
        <f t="shared" ref="CR44:CR52" si="100">CR23/$CR$20</f>
        <v>60357.149789355273</v>
      </c>
      <c r="CS44" s="70">
        <f>SUM(CL44:CR44)</f>
        <v>6309981.2146498747</v>
      </c>
      <c r="CT44" s="109"/>
      <c r="CU44" s="109"/>
      <c r="CV44" s="109">
        <f t="shared" ref="CV44:CV52" si="101">CV23/$CV$20</f>
        <v>7240147.1542327767</v>
      </c>
      <c r="CW44" s="109">
        <f t="shared" ref="CW44:CW52" si="102">CW23/$CW$20</f>
        <v>3065715.2824999327</v>
      </c>
      <c r="CX44" s="109">
        <f t="shared" ref="CX44:CX52" si="103">CX23/$CX$20</f>
        <v>844795.85494042514</v>
      </c>
      <c r="CY44" s="109">
        <f t="shared" ref="CY44:CY52" si="104">CY23/$CY$20</f>
        <v>609171.21962853358</v>
      </c>
      <c r="CZ44" s="109">
        <f t="shared" ref="CZ44:CZ52" si="105">CZ23/$CZ$20</f>
        <v>396082.26164331194</v>
      </c>
      <c r="DA44" s="109">
        <f t="shared" ref="DA44:DA52" si="106">DA23/$DA$20</f>
        <v>414235.38377137319</v>
      </c>
      <c r="DB44" s="109">
        <f t="shared" ref="DB44:DB52" si="107">DB23/$DB$20</f>
        <v>236101.09174788938</v>
      </c>
      <c r="DC44" s="109">
        <f>DC23/DC20</f>
        <v>0</v>
      </c>
      <c r="DD44" s="109">
        <f t="shared" ref="DD44:DD52" si="108">DD23/$DD$20</f>
        <v>281470.14305531321</v>
      </c>
      <c r="DE44" s="137">
        <f>SUM(CV44:DD44)</f>
        <v>13087718.391519554</v>
      </c>
      <c r="DL44" s="109"/>
      <c r="DM44" s="109"/>
      <c r="DN44" s="109">
        <f t="shared" si="20"/>
        <v>200157487.23727372</v>
      </c>
    </row>
    <row r="45" spans="1:118" x14ac:dyDescent="0.3">
      <c r="A45" s="119" t="s">
        <v>292</v>
      </c>
      <c r="B45" s="109">
        <f t="shared" si="21"/>
        <v>0</v>
      </c>
      <c r="C45" s="109">
        <f t="shared" si="22"/>
        <v>0</v>
      </c>
      <c r="D45" s="109">
        <f t="shared" si="23"/>
        <v>0</v>
      </c>
      <c r="E45" s="109">
        <f t="shared" si="24"/>
        <v>0</v>
      </c>
      <c r="F45" s="109"/>
      <c r="G45" s="109">
        <f t="shared" si="25"/>
        <v>0</v>
      </c>
      <c r="H45" s="109"/>
      <c r="I45" s="109"/>
      <c r="J45" s="109">
        <f t="shared" si="26"/>
        <v>98057.890309030641</v>
      </c>
      <c r="K45" s="70">
        <f t="shared" ref="K45:K52" si="109">SUM(B45:J45)</f>
        <v>98057.890309030641</v>
      </c>
      <c r="L45" s="109"/>
      <c r="M45" s="109"/>
      <c r="N45" s="109">
        <f t="shared" si="27"/>
        <v>0</v>
      </c>
      <c r="O45" s="109">
        <f t="shared" si="28"/>
        <v>0</v>
      </c>
      <c r="P45" s="109">
        <f t="shared" si="29"/>
        <v>0</v>
      </c>
      <c r="Q45" s="109">
        <f t="shared" si="30"/>
        <v>0</v>
      </c>
      <c r="R45" s="109">
        <f t="shared" si="31"/>
        <v>0</v>
      </c>
      <c r="S45" s="109">
        <f t="shared" si="32"/>
        <v>115537.74175316111</v>
      </c>
      <c r="T45" s="109">
        <f t="shared" si="33"/>
        <v>1194291.900377627</v>
      </c>
      <c r="U45" s="109">
        <f t="shared" si="34"/>
        <v>0</v>
      </c>
      <c r="V45" s="109">
        <f t="shared" si="35"/>
        <v>0</v>
      </c>
      <c r="W45" s="109">
        <f t="shared" si="36"/>
        <v>0</v>
      </c>
      <c r="X45" s="109">
        <f t="shared" si="37"/>
        <v>866693.66744556127</v>
      </c>
      <c r="Y45" s="109">
        <f t="shared" si="38"/>
        <v>0</v>
      </c>
      <c r="Z45" s="109">
        <f t="shared" si="39"/>
        <v>277005.82748938433</v>
      </c>
      <c r="AA45" s="109">
        <f t="shared" si="40"/>
        <v>0</v>
      </c>
      <c r="AB45" s="109">
        <f t="shared" si="41"/>
        <v>108462.60954717394</v>
      </c>
      <c r="AC45" s="109">
        <f t="shared" si="42"/>
        <v>242814.9044660849</v>
      </c>
      <c r="AD45" s="109">
        <f t="shared" si="43"/>
        <v>0</v>
      </c>
      <c r="AE45" s="109">
        <f t="shared" si="44"/>
        <v>0</v>
      </c>
      <c r="AF45" s="109">
        <f t="shared" si="45"/>
        <v>108091.71753203109</v>
      </c>
      <c r="AG45" s="109">
        <f t="shared" si="46"/>
        <v>0</v>
      </c>
      <c r="AH45" s="109">
        <f t="shared" si="47"/>
        <v>278185.79602062691</v>
      </c>
      <c r="AI45" s="109">
        <f t="shared" si="48"/>
        <v>0</v>
      </c>
      <c r="AJ45" s="109">
        <f t="shared" si="49"/>
        <v>118.04779940747866</v>
      </c>
      <c r="AK45" s="109">
        <f t="shared" si="50"/>
        <v>0</v>
      </c>
      <c r="AL45" s="109">
        <f t="shared" si="51"/>
        <v>0</v>
      </c>
      <c r="AM45" s="109">
        <f t="shared" si="52"/>
        <v>0</v>
      </c>
      <c r="AN45" s="109">
        <f t="shared" si="53"/>
        <v>71335.397036892202</v>
      </c>
      <c r="AO45" s="70">
        <f t="shared" ref="AO45:AO52" si="110">SUM(N45:AN45)</f>
        <v>3262537.6094679506</v>
      </c>
      <c r="AP45" s="109"/>
      <c r="AQ45" s="109"/>
      <c r="AR45" s="109">
        <f t="shared" si="54"/>
        <v>15916976.527979817</v>
      </c>
      <c r="AS45" s="109">
        <f t="shared" si="55"/>
        <v>1912557.1912805184</v>
      </c>
      <c r="AT45" s="109">
        <f t="shared" si="56"/>
        <v>0</v>
      </c>
      <c r="AU45" s="109">
        <f t="shared" si="57"/>
        <v>0</v>
      </c>
      <c r="AV45" s="109">
        <f t="shared" si="58"/>
        <v>0</v>
      </c>
      <c r="AW45" s="109">
        <f t="shared" si="59"/>
        <v>0</v>
      </c>
      <c r="AX45" s="109">
        <f t="shared" si="60"/>
        <v>0</v>
      </c>
      <c r="AY45" s="109">
        <f t="shared" si="61"/>
        <v>600191.28493605985</v>
      </c>
      <c r="AZ45" s="109">
        <f t="shared" si="62"/>
        <v>0</v>
      </c>
      <c r="BA45" s="109">
        <f t="shared" si="63"/>
        <v>32283.184047719686</v>
      </c>
      <c r="BB45" s="109">
        <f t="shared" si="64"/>
        <v>0</v>
      </c>
      <c r="BC45" s="109">
        <f t="shared" si="65"/>
        <v>0</v>
      </c>
      <c r="BD45" s="109">
        <f t="shared" si="66"/>
        <v>0</v>
      </c>
      <c r="BE45" s="109">
        <f t="shared" si="67"/>
        <v>133744.64958198473</v>
      </c>
      <c r="BF45" s="109">
        <f t="shared" si="68"/>
        <v>0</v>
      </c>
      <c r="BG45" s="109">
        <f t="shared" si="69"/>
        <v>1105799.3572804877</v>
      </c>
      <c r="BH45" s="109">
        <f t="shared" si="70"/>
        <v>138705.69784192985</v>
      </c>
      <c r="BI45" s="109">
        <f t="shared" si="71"/>
        <v>99974.884068766114</v>
      </c>
      <c r="BJ45" s="109">
        <f t="shared" si="72"/>
        <v>98529.383095972735</v>
      </c>
      <c r="BK45" s="109">
        <f t="shared" si="73"/>
        <v>13322.922707078082</v>
      </c>
      <c r="BL45" s="109">
        <f t="shared" si="74"/>
        <v>3924.7856777493607</v>
      </c>
      <c r="BM45" s="109">
        <f t="shared" si="75"/>
        <v>39477.976518509648</v>
      </c>
      <c r="BN45" s="109">
        <f t="shared" si="76"/>
        <v>695655.87630316312</v>
      </c>
      <c r="BO45" s="109">
        <f t="shared" si="77"/>
        <v>100128.5</v>
      </c>
      <c r="BP45" s="109">
        <f t="shared" si="78"/>
        <v>0</v>
      </c>
      <c r="BQ45" s="109">
        <f t="shared" si="79"/>
        <v>0</v>
      </c>
      <c r="BR45" s="109">
        <f t="shared" si="80"/>
        <v>31.80760050385836</v>
      </c>
      <c r="BS45" s="109">
        <f t="shared" si="81"/>
        <v>448060.75176532002</v>
      </c>
      <c r="BT45" s="109">
        <f t="shared" si="82"/>
        <v>0</v>
      </c>
      <c r="BU45" s="109">
        <f t="shared" si="83"/>
        <v>51060.765731742751</v>
      </c>
      <c r="BV45" s="109">
        <f t="shared" si="84"/>
        <v>8027.1296565296843</v>
      </c>
      <c r="BW45" s="70">
        <f t="shared" ref="BW45:BW52" si="111">SUM(AR45:BV45)</f>
        <v>21398452.676073853</v>
      </c>
      <c r="BX45" s="109"/>
      <c r="BY45" s="109"/>
      <c r="BZ45" s="109">
        <f t="shared" si="85"/>
        <v>625225.70261202042</v>
      </c>
      <c r="CA45" s="109">
        <f t="shared" si="86"/>
        <v>3723841.3178006494</v>
      </c>
      <c r="CB45" s="109">
        <f t="shared" si="87"/>
        <v>239699.43624745059</v>
      </c>
      <c r="CC45" s="109">
        <f t="shared" si="88"/>
        <v>26600.612922787222</v>
      </c>
      <c r="CD45" s="109">
        <f t="shared" si="89"/>
        <v>1242.9524654811607</v>
      </c>
      <c r="CE45" s="109">
        <f t="shared" si="90"/>
        <v>0</v>
      </c>
      <c r="CF45" s="109">
        <f t="shared" si="91"/>
        <v>0</v>
      </c>
      <c r="CG45" s="109">
        <f t="shared" si="92"/>
        <v>0</v>
      </c>
      <c r="CH45" s="109">
        <f t="shared" si="93"/>
        <v>56251.271601251778</v>
      </c>
      <c r="CI45" s="70">
        <f t="shared" ref="CI45:CI52" si="112">SUM(BZ45:CH45)</f>
        <v>4672861.2936496399</v>
      </c>
      <c r="CJ45" s="109"/>
      <c r="CK45" s="109"/>
      <c r="CL45" s="109">
        <f t="shared" si="94"/>
        <v>0</v>
      </c>
      <c r="CM45" s="109">
        <f t="shared" si="95"/>
        <v>0</v>
      </c>
      <c r="CN45" s="109">
        <f t="shared" si="96"/>
        <v>290075.9458904778</v>
      </c>
      <c r="CO45" s="109">
        <f t="shared" si="97"/>
        <v>0</v>
      </c>
      <c r="CP45" s="109">
        <f t="shared" si="98"/>
        <v>0</v>
      </c>
      <c r="CQ45" s="109">
        <f t="shared" si="99"/>
        <v>0</v>
      </c>
      <c r="CR45" s="109">
        <f t="shared" si="100"/>
        <v>8501.2863665438817</v>
      </c>
      <c r="CS45" s="70">
        <f t="shared" ref="CS45:CS52" si="113">SUM(CL45:CR45)</f>
        <v>298577.23225702171</v>
      </c>
      <c r="CT45" s="109"/>
      <c r="CU45" s="109"/>
      <c r="CV45" s="109">
        <f t="shared" si="101"/>
        <v>38348.006808175196</v>
      </c>
      <c r="CW45" s="109">
        <f t="shared" si="102"/>
        <v>165152.53936190926</v>
      </c>
      <c r="CX45" s="109">
        <f t="shared" si="103"/>
        <v>0</v>
      </c>
      <c r="CY45" s="109">
        <f t="shared" si="104"/>
        <v>2235.1621838049196</v>
      </c>
      <c r="CZ45" s="109">
        <f t="shared" si="105"/>
        <v>0</v>
      </c>
      <c r="DA45" s="109">
        <f t="shared" si="106"/>
        <v>0</v>
      </c>
      <c r="DB45" s="109">
        <f t="shared" si="107"/>
        <v>0</v>
      </c>
      <c r="DC45" s="109"/>
      <c r="DD45" s="109">
        <f t="shared" si="108"/>
        <v>45250.300474777716</v>
      </c>
      <c r="DE45" s="137">
        <f t="shared" ref="DE45:DE52" si="114">SUM(CV45:DD45)</f>
        <v>250986.00882866711</v>
      </c>
      <c r="DL45" s="109"/>
      <c r="DM45" s="109"/>
      <c r="DN45" s="109">
        <f t="shared" si="20"/>
        <v>53241754.421618372</v>
      </c>
    </row>
    <row r="46" spans="1:118" x14ac:dyDescent="0.3">
      <c r="A46" s="119" t="s">
        <v>293</v>
      </c>
      <c r="B46" s="109">
        <f t="shared" si="21"/>
        <v>0</v>
      </c>
      <c r="C46" s="109">
        <f t="shared" si="22"/>
        <v>0</v>
      </c>
      <c r="D46" s="109">
        <f t="shared" si="23"/>
        <v>98249.862623628083</v>
      </c>
      <c r="E46" s="109">
        <f t="shared" si="24"/>
        <v>5558.288206645937</v>
      </c>
      <c r="F46" s="109"/>
      <c r="G46" s="109">
        <f t="shared" si="25"/>
        <v>0</v>
      </c>
      <c r="H46" s="109"/>
      <c r="I46" s="109"/>
      <c r="J46" s="109">
        <f t="shared" si="26"/>
        <v>4650.3916068891731</v>
      </c>
      <c r="K46" s="70">
        <f t="shared" si="109"/>
        <v>108458.5424371632</v>
      </c>
      <c r="L46" s="109"/>
      <c r="M46" s="109"/>
      <c r="N46" s="109">
        <f t="shared" si="27"/>
        <v>0</v>
      </c>
      <c r="O46" s="109">
        <f t="shared" si="28"/>
        <v>202006.52203617929</v>
      </c>
      <c r="P46" s="109">
        <f t="shared" si="29"/>
        <v>321905.14241582132</v>
      </c>
      <c r="Q46" s="109">
        <f t="shared" si="30"/>
        <v>46127.737522170661</v>
      </c>
      <c r="R46" s="109">
        <f t="shared" si="31"/>
        <v>0</v>
      </c>
      <c r="S46" s="109">
        <f t="shared" si="32"/>
        <v>46191.934003633745</v>
      </c>
      <c r="T46" s="109">
        <f t="shared" si="33"/>
        <v>347053.40568807832</v>
      </c>
      <c r="U46" s="109">
        <f t="shared" si="34"/>
        <v>200987.79648610251</v>
      </c>
      <c r="V46" s="109">
        <f t="shared" si="35"/>
        <v>115662.62098201719</v>
      </c>
      <c r="W46" s="109">
        <f t="shared" si="36"/>
        <v>189713.58766630196</v>
      </c>
      <c r="X46" s="109">
        <f t="shared" si="37"/>
        <v>97162.121435375288</v>
      </c>
      <c r="Y46" s="109">
        <f t="shared" si="38"/>
        <v>107253.93805825189</v>
      </c>
      <c r="Z46" s="109">
        <f t="shared" si="39"/>
        <v>167356.58612767808</v>
      </c>
      <c r="AA46" s="109">
        <f t="shared" si="40"/>
        <v>22162.836477287776</v>
      </c>
      <c r="AB46" s="109">
        <f t="shared" si="41"/>
        <v>72309.140452826046</v>
      </c>
      <c r="AC46" s="109">
        <f t="shared" si="42"/>
        <v>416250.74558527191</v>
      </c>
      <c r="AD46" s="109">
        <f t="shared" si="43"/>
        <v>33412.57511525882</v>
      </c>
      <c r="AE46" s="109">
        <f t="shared" si="44"/>
        <v>31216.906810566772</v>
      </c>
      <c r="AF46" s="109">
        <f t="shared" si="45"/>
        <v>60853.662435481681</v>
      </c>
      <c r="AG46" s="109">
        <f t="shared" si="46"/>
        <v>108686.98622370952</v>
      </c>
      <c r="AH46" s="109">
        <f t="shared" si="47"/>
        <v>27034.008477706557</v>
      </c>
      <c r="AI46" s="109">
        <f t="shared" si="48"/>
        <v>81152.047446623372</v>
      </c>
      <c r="AJ46" s="109">
        <f t="shared" si="49"/>
        <v>3955.0495453043809</v>
      </c>
      <c r="AK46" s="109">
        <f t="shared" si="50"/>
        <v>289734.99811820569</v>
      </c>
      <c r="AL46" s="109">
        <f t="shared" si="51"/>
        <v>134010.06657419467</v>
      </c>
      <c r="AM46" s="109">
        <f t="shared" si="52"/>
        <v>483.0229764228863</v>
      </c>
      <c r="AN46" s="109">
        <f t="shared" si="53"/>
        <v>33191.700676732595</v>
      </c>
      <c r="AO46" s="70">
        <f t="shared" si="110"/>
        <v>3155875.1393372025</v>
      </c>
      <c r="AP46" s="109"/>
      <c r="AQ46" s="109"/>
      <c r="AR46" s="109">
        <f t="shared" si="54"/>
        <v>2290994.0796552165</v>
      </c>
      <c r="AS46" s="109">
        <f t="shared" si="55"/>
        <v>52056.436595987092</v>
      </c>
      <c r="AT46" s="109">
        <f t="shared" si="56"/>
        <v>85092.37998356091</v>
      </c>
      <c r="AU46" s="109">
        <f t="shared" si="57"/>
        <v>37860.591715960225</v>
      </c>
      <c r="AV46" s="109">
        <f t="shared" si="58"/>
        <v>301536.9007109321</v>
      </c>
      <c r="AW46" s="109">
        <f t="shared" si="59"/>
        <v>363115.31203286245</v>
      </c>
      <c r="AX46" s="109">
        <f t="shared" si="60"/>
        <v>0</v>
      </c>
      <c r="AY46" s="109">
        <f t="shared" si="61"/>
        <v>32997.106879899839</v>
      </c>
      <c r="AZ46" s="109">
        <f t="shared" si="62"/>
        <v>74261.384240054336</v>
      </c>
      <c r="BA46" s="109">
        <f t="shared" si="63"/>
        <v>8789.1391124681886</v>
      </c>
      <c r="BB46" s="109">
        <f t="shared" si="64"/>
        <v>278318.23888033326</v>
      </c>
      <c r="BC46" s="109">
        <f t="shared" si="65"/>
        <v>76082.663555912193</v>
      </c>
      <c r="BD46" s="109">
        <f t="shared" si="66"/>
        <v>0</v>
      </c>
      <c r="BE46" s="109">
        <f t="shared" si="67"/>
        <v>32144.989970466522</v>
      </c>
      <c r="BF46" s="109">
        <f t="shared" si="68"/>
        <v>0</v>
      </c>
      <c r="BG46" s="109">
        <f t="shared" si="69"/>
        <v>106092.34282647478</v>
      </c>
      <c r="BH46" s="109">
        <f t="shared" si="70"/>
        <v>7492.0880849996884</v>
      </c>
      <c r="BI46" s="109">
        <f t="shared" si="71"/>
        <v>122155.45338487648</v>
      </c>
      <c r="BJ46" s="109">
        <f t="shared" si="72"/>
        <v>5522.3512308169065</v>
      </c>
      <c r="BK46" s="109">
        <f t="shared" si="73"/>
        <v>29143.196616152396</v>
      </c>
      <c r="BL46" s="109">
        <f t="shared" si="74"/>
        <v>5838.1968578735841</v>
      </c>
      <c r="BM46" s="109">
        <f t="shared" si="75"/>
        <v>87341.37721060538</v>
      </c>
      <c r="BN46" s="109">
        <f t="shared" si="76"/>
        <v>3832.9392532317352</v>
      </c>
      <c r="BO46" s="109">
        <f t="shared" si="77"/>
        <v>0</v>
      </c>
      <c r="BP46" s="109">
        <f t="shared" si="78"/>
        <v>0</v>
      </c>
      <c r="BQ46" s="109">
        <f t="shared" si="79"/>
        <v>927.36992493276068</v>
      </c>
      <c r="BR46" s="109">
        <f t="shared" si="80"/>
        <v>71.567101133681305</v>
      </c>
      <c r="BS46" s="109">
        <f t="shared" si="81"/>
        <v>3965.5721529733669</v>
      </c>
      <c r="BT46" s="109">
        <f t="shared" si="82"/>
        <v>0</v>
      </c>
      <c r="BU46" s="109">
        <f t="shared" si="83"/>
        <v>24280.93399930654</v>
      </c>
      <c r="BV46" s="109">
        <f t="shared" si="84"/>
        <v>5184.3268825265914</v>
      </c>
      <c r="BW46" s="70">
        <f t="shared" si="111"/>
        <v>4035096.9388595577</v>
      </c>
      <c r="BX46" s="109"/>
      <c r="BY46" s="109"/>
      <c r="BZ46" s="109">
        <f t="shared" si="85"/>
        <v>369649.03944996186</v>
      </c>
      <c r="CA46" s="109">
        <f t="shared" si="86"/>
        <v>11793.135743483545</v>
      </c>
      <c r="CB46" s="109">
        <f t="shared" si="87"/>
        <v>7040.0052171430934</v>
      </c>
      <c r="CC46" s="109">
        <f t="shared" si="88"/>
        <v>70366.632903531237</v>
      </c>
      <c r="CD46" s="109">
        <f t="shared" si="89"/>
        <v>145.38378624591692</v>
      </c>
      <c r="CE46" s="109">
        <f t="shared" si="90"/>
        <v>1550.184958778447</v>
      </c>
      <c r="CF46" s="109">
        <f t="shared" si="91"/>
        <v>32620.390987494611</v>
      </c>
      <c r="CG46" s="109">
        <f t="shared" si="92"/>
        <v>9281.6638882078951</v>
      </c>
      <c r="CH46" s="109">
        <f t="shared" si="93"/>
        <v>83730.99559457459</v>
      </c>
      <c r="CI46" s="70">
        <f t="shared" si="112"/>
        <v>586177.43252942117</v>
      </c>
      <c r="CJ46" s="109"/>
      <c r="CK46" s="109"/>
      <c r="CL46" s="109">
        <f t="shared" si="94"/>
        <v>20100.12560235335</v>
      </c>
      <c r="CM46" s="109">
        <f t="shared" si="95"/>
        <v>310060.16346981691</v>
      </c>
      <c r="CN46" s="109">
        <f t="shared" si="96"/>
        <v>88034.064127951919</v>
      </c>
      <c r="CO46" s="109">
        <f t="shared" si="97"/>
        <v>20483.297744452204</v>
      </c>
      <c r="CP46" s="109">
        <f t="shared" si="98"/>
        <v>35480.27019925553</v>
      </c>
      <c r="CQ46" s="109">
        <f t="shared" si="99"/>
        <v>14075.836168829104</v>
      </c>
      <c r="CR46" s="109">
        <f t="shared" si="100"/>
        <v>4250.1709420561574</v>
      </c>
      <c r="CS46" s="70">
        <f t="shared" si="113"/>
        <v>492483.92825471523</v>
      </c>
      <c r="CT46" s="109"/>
      <c r="CU46" s="109"/>
      <c r="CV46" s="109">
        <f t="shared" si="101"/>
        <v>374110.94073412014</v>
      </c>
      <c r="CW46" s="109">
        <f t="shared" si="102"/>
        <v>12125.253502092588</v>
      </c>
      <c r="CX46" s="109">
        <f t="shared" si="103"/>
        <v>0</v>
      </c>
      <c r="CY46" s="109">
        <f t="shared" si="104"/>
        <v>52887.360844704526</v>
      </c>
      <c r="CZ46" s="109">
        <f t="shared" si="105"/>
        <v>685235.46932281379</v>
      </c>
      <c r="DA46" s="109">
        <f t="shared" si="106"/>
        <v>4244.4054711713325</v>
      </c>
      <c r="DB46" s="109">
        <f t="shared" si="107"/>
        <v>0</v>
      </c>
      <c r="DC46" s="109"/>
      <c r="DD46" s="109">
        <f t="shared" si="108"/>
        <v>155580.83206472368</v>
      </c>
      <c r="DE46" s="137">
        <f t="shared" si="114"/>
        <v>1284184.261939626</v>
      </c>
      <c r="DL46" s="109"/>
      <c r="DM46" s="109"/>
      <c r="DN46" s="109">
        <f t="shared" si="20"/>
        <v>12795885.123166647</v>
      </c>
    </row>
    <row r="47" spans="1:118" x14ac:dyDescent="0.3">
      <c r="A47" s="119" t="s">
        <v>294</v>
      </c>
      <c r="B47" s="109">
        <f t="shared" si="21"/>
        <v>66766.451431185764</v>
      </c>
      <c r="C47" s="109">
        <f t="shared" si="22"/>
        <v>0</v>
      </c>
      <c r="D47" s="109">
        <f t="shared" si="23"/>
        <v>88228.644314637291</v>
      </c>
      <c r="E47" s="109">
        <f t="shared" si="24"/>
        <v>47632.509710410974</v>
      </c>
      <c r="F47" s="109"/>
      <c r="G47" s="109">
        <f t="shared" si="25"/>
        <v>0</v>
      </c>
      <c r="H47" s="109"/>
      <c r="I47" s="109"/>
      <c r="J47" s="109">
        <f t="shared" si="26"/>
        <v>3285.7010014557063</v>
      </c>
      <c r="K47" s="70">
        <f t="shared" si="109"/>
        <v>205913.30645768973</v>
      </c>
      <c r="L47" s="109"/>
      <c r="M47" s="109"/>
      <c r="N47" s="109">
        <f t="shared" si="27"/>
        <v>37969.06500767426</v>
      </c>
      <c r="O47" s="109">
        <f t="shared" si="28"/>
        <v>279530.53415145591</v>
      </c>
      <c r="P47" s="109">
        <f t="shared" si="29"/>
        <v>331951.2602188107</v>
      </c>
      <c r="Q47" s="109">
        <f t="shared" si="30"/>
        <v>0</v>
      </c>
      <c r="R47" s="109">
        <f t="shared" si="31"/>
        <v>27391.940289077855</v>
      </c>
      <c r="S47" s="109">
        <f t="shared" si="32"/>
        <v>83658.14891410034</v>
      </c>
      <c r="T47" s="109">
        <f t="shared" si="33"/>
        <v>253702.71631681162</v>
      </c>
      <c r="U47" s="109">
        <f t="shared" si="34"/>
        <v>99430.604168840437</v>
      </c>
      <c r="V47" s="109">
        <f t="shared" si="35"/>
        <v>297122.24996264424</v>
      </c>
      <c r="W47" s="109">
        <f t="shared" si="36"/>
        <v>0</v>
      </c>
      <c r="X47" s="109">
        <f t="shared" si="37"/>
        <v>24867.707737909128</v>
      </c>
      <c r="Y47" s="109">
        <f t="shared" si="38"/>
        <v>46145.861679303824</v>
      </c>
      <c r="Z47" s="109">
        <f t="shared" si="39"/>
        <v>71723.929841566613</v>
      </c>
      <c r="AA47" s="109">
        <f t="shared" si="40"/>
        <v>16608.664791418356</v>
      </c>
      <c r="AB47" s="109">
        <f t="shared" si="41"/>
        <v>65078.006181130419</v>
      </c>
      <c r="AC47" s="109">
        <f t="shared" si="42"/>
        <v>624376.1183779079</v>
      </c>
      <c r="AD47" s="109">
        <f t="shared" si="43"/>
        <v>0</v>
      </c>
      <c r="AE47" s="109">
        <f t="shared" si="44"/>
        <v>185599.07073335277</v>
      </c>
      <c r="AF47" s="109">
        <f t="shared" si="45"/>
        <v>78574.85208128205</v>
      </c>
      <c r="AG47" s="109">
        <f t="shared" si="46"/>
        <v>56729.108976994292</v>
      </c>
      <c r="AH47" s="109">
        <f t="shared" si="47"/>
        <v>14610.693230791843</v>
      </c>
      <c r="AI47" s="109">
        <f t="shared" si="48"/>
        <v>167241.12989573448</v>
      </c>
      <c r="AJ47" s="109">
        <f t="shared" si="49"/>
        <v>5903.0514878825206</v>
      </c>
      <c r="AK47" s="109">
        <f t="shared" si="50"/>
        <v>144867.99435461703</v>
      </c>
      <c r="AL47" s="109">
        <f t="shared" si="51"/>
        <v>191443.72423359173</v>
      </c>
      <c r="AM47" s="109">
        <f t="shared" si="52"/>
        <v>9523.0663262752169</v>
      </c>
      <c r="AN47" s="109">
        <f t="shared" si="53"/>
        <v>28382.020999589055</v>
      </c>
      <c r="AO47" s="70">
        <f t="shared" si="110"/>
        <v>3142431.5199587625</v>
      </c>
      <c r="AP47" s="109"/>
      <c r="AQ47" s="109"/>
      <c r="AR47" s="109">
        <f t="shared" si="54"/>
        <v>221032.93510297444</v>
      </c>
      <c r="AS47" s="109">
        <f t="shared" si="55"/>
        <v>58672.162957676686</v>
      </c>
      <c r="AT47" s="109">
        <f t="shared" si="56"/>
        <v>49869.264927317716</v>
      </c>
      <c r="AU47" s="109">
        <f t="shared" si="57"/>
        <v>56792.362585305302</v>
      </c>
      <c r="AV47" s="109">
        <f t="shared" si="58"/>
        <v>114276.1944728824</v>
      </c>
      <c r="AW47" s="109">
        <f t="shared" si="59"/>
        <v>0</v>
      </c>
      <c r="AX47" s="109">
        <f t="shared" si="60"/>
        <v>190444.28834134032</v>
      </c>
      <c r="AY47" s="109">
        <f t="shared" si="61"/>
        <v>9311.7146466151971</v>
      </c>
      <c r="AZ47" s="109">
        <f t="shared" si="62"/>
        <v>54203.757899654389</v>
      </c>
      <c r="BA47" s="109">
        <f t="shared" si="63"/>
        <v>57016.722960370556</v>
      </c>
      <c r="BB47" s="109">
        <f t="shared" si="64"/>
        <v>266967.06628718565</v>
      </c>
      <c r="BC47" s="109">
        <f t="shared" si="65"/>
        <v>38942.017599750856</v>
      </c>
      <c r="BD47" s="109">
        <f t="shared" si="66"/>
        <v>6743.4206342717507</v>
      </c>
      <c r="BE47" s="109">
        <f t="shared" si="67"/>
        <v>22256.085511851386</v>
      </c>
      <c r="BF47" s="109">
        <f t="shared" si="68"/>
        <v>0</v>
      </c>
      <c r="BG47" s="109">
        <f t="shared" si="69"/>
        <v>70728.913988378888</v>
      </c>
      <c r="BH47" s="109">
        <f t="shared" si="70"/>
        <v>2981.6866401650836</v>
      </c>
      <c r="BI47" s="109">
        <f t="shared" si="71"/>
        <v>71772.318706392616</v>
      </c>
      <c r="BJ47" s="109">
        <f t="shared" si="72"/>
        <v>19044.235061102954</v>
      </c>
      <c r="BK47" s="109">
        <f t="shared" si="73"/>
        <v>14988.161353539039</v>
      </c>
      <c r="BL47" s="109">
        <f t="shared" si="74"/>
        <v>4081.1101205699665</v>
      </c>
      <c r="BM47" s="109">
        <f t="shared" si="75"/>
        <v>48225.124872132772</v>
      </c>
      <c r="BN47" s="109">
        <f t="shared" si="76"/>
        <v>14064.802197005152</v>
      </c>
      <c r="BO47" s="109">
        <f t="shared" si="77"/>
        <v>44941.63980986859</v>
      </c>
      <c r="BP47" s="109">
        <f t="shared" si="78"/>
        <v>0</v>
      </c>
      <c r="BQ47" s="109">
        <f t="shared" si="79"/>
        <v>5006.0113283288511</v>
      </c>
      <c r="BR47" s="109">
        <f t="shared" si="80"/>
        <v>87.474587941069899</v>
      </c>
      <c r="BS47" s="109">
        <f t="shared" si="81"/>
        <v>2973.8948035633362</v>
      </c>
      <c r="BT47" s="109">
        <f t="shared" si="82"/>
        <v>193822.99300659596</v>
      </c>
      <c r="BU47" s="109">
        <f t="shared" si="83"/>
        <v>10936.5256440292</v>
      </c>
      <c r="BV47" s="109">
        <f t="shared" si="84"/>
        <v>5231.976945785108</v>
      </c>
      <c r="BW47" s="70">
        <f t="shared" si="111"/>
        <v>1655414.8629925949</v>
      </c>
      <c r="BX47" s="109"/>
      <c r="BY47" s="109"/>
      <c r="BZ47" s="109">
        <f t="shared" si="85"/>
        <v>67484.926622308209</v>
      </c>
      <c r="CA47" s="109">
        <f t="shared" si="86"/>
        <v>12055.612367173911</v>
      </c>
      <c r="CB47" s="109">
        <f t="shared" si="87"/>
        <v>36925.487460348886</v>
      </c>
      <c r="CC47" s="109">
        <f t="shared" si="88"/>
        <v>53359.978608302947</v>
      </c>
      <c r="CD47" s="109">
        <f t="shared" si="89"/>
        <v>0</v>
      </c>
      <c r="CE47" s="109">
        <f t="shared" si="90"/>
        <v>3018.8820701728077</v>
      </c>
      <c r="CF47" s="109">
        <f t="shared" si="91"/>
        <v>36884.229862009488</v>
      </c>
      <c r="CG47" s="109">
        <f t="shared" si="92"/>
        <v>12724.539593037509</v>
      </c>
      <c r="CH47" s="109">
        <f t="shared" si="93"/>
        <v>72130.614773237001</v>
      </c>
      <c r="CI47" s="70">
        <f t="shared" si="112"/>
        <v>294584.27135659079</v>
      </c>
      <c r="CJ47" s="109"/>
      <c r="CK47" s="109"/>
      <c r="CL47" s="109">
        <f t="shared" si="94"/>
        <v>32215.82524589029</v>
      </c>
      <c r="CM47" s="109">
        <f t="shared" si="95"/>
        <v>53823.498555567887</v>
      </c>
      <c r="CN47" s="109">
        <f t="shared" si="96"/>
        <v>31571.061487781426</v>
      </c>
      <c r="CO47" s="109">
        <f t="shared" si="97"/>
        <v>9466.8191729152131</v>
      </c>
      <c r="CP47" s="109">
        <f t="shared" si="98"/>
        <v>16778.825268228597</v>
      </c>
      <c r="CQ47" s="109">
        <f t="shared" si="99"/>
        <v>75732.711053433261</v>
      </c>
      <c r="CR47" s="109">
        <f t="shared" si="100"/>
        <v>1700.0683768224628</v>
      </c>
      <c r="CS47" s="70">
        <f t="shared" si="113"/>
        <v>221288.80916063912</v>
      </c>
      <c r="CT47" s="109"/>
      <c r="CU47" s="109"/>
      <c r="CV47" s="109">
        <f t="shared" si="101"/>
        <v>60746.126571224944</v>
      </c>
      <c r="CW47" s="109">
        <f t="shared" si="102"/>
        <v>415893.08415697387</v>
      </c>
      <c r="CX47" s="109">
        <f t="shared" si="103"/>
        <v>0</v>
      </c>
      <c r="CY47" s="109">
        <f t="shared" si="104"/>
        <v>45428.294085193571</v>
      </c>
      <c r="CZ47" s="109">
        <f t="shared" si="105"/>
        <v>67851.025449525827</v>
      </c>
      <c r="DA47" s="109">
        <f t="shared" si="106"/>
        <v>25757.175142216456</v>
      </c>
      <c r="DB47" s="109">
        <f t="shared" si="107"/>
        <v>45722.339637273741</v>
      </c>
      <c r="DC47" s="109"/>
      <c r="DD47" s="109">
        <f t="shared" si="108"/>
        <v>36819.389062660812</v>
      </c>
      <c r="DE47" s="137">
        <f t="shared" si="114"/>
        <v>698217.43410506926</v>
      </c>
      <c r="DL47" s="109"/>
      <c r="DM47" s="109"/>
      <c r="DN47" s="109">
        <f t="shared" si="20"/>
        <v>5739010.7552297888</v>
      </c>
    </row>
    <row r="48" spans="1:118" x14ac:dyDescent="0.3">
      <c r="A48" s="119" t="s">
        <v>295</v>
      </c>
      <c r="B48" s="109">
        <f t="shared" si="21"/>
        <v>947918.29102835443</v>
      </c>
      <c r="C48" s="109">
        <f t="shared" si="22"/>
        <v>0</v>
      </c>
      <c r="D48" s="109">
        <f t="shared" si="23"/>
        <v>351744.46741180558</v>
      </c>
      <c r="E48" s="109">
        <f t="shared" si="24"/>
        <v>0</v>
      </c>
      <c r="F48" s="109"/>
      <c r="G48" s="109">
        <f t="shared" si="25"/>
        <v>0</v>
      </c>
      <c r="H48" s="109"/>
      <c r="I48" s="109"/>
      <c r="J48" s="109">
        <f t="shared" si="26"/>
        <v>9512.6667441289428</v>
      </c>
      <c r="K48" s="70">
        <f t="shared" si="109"/>
        <v>1309175.425184289</v>
      </c>
      <c r="L48" s="109"/>
      <c r="M48" s="109"/>
      <c r="N48" s="109">
        <f t="shared" si="27"/>
        <v>39327.848510548072</v>
      </c>
      <c r="O48" s="109">
        <f t="shared" si="28"/>
        <v>808686.94857586373</v>
      </c>
      <c r="P48" s="109">
        <f t="shared" si="29"/>
        <v>224169.67859310922</v>
      </c>
      <c r="Q48" s="109">
        <f t="shared" si="30"/>
        <v>69712.569448831331</v>
      </c>
      <c r="R48" s="109">
        <f t="shared" si="31"/>
        <v>0</v>
      </c>
      <c r="S48" s="109">
        <f t="shared" si="32"/>
        <v>25920.161634360727</v>
      </c>
      <c r="T48" s="109">
        <f t="shared" si="33"/>
        <v>436826.4755801218</v>
      </c>
      <c r="U48" s="109">
        <f t="shared" si="34"/>
        <v>179704.05334253676</v>
      </c>
      <c r="V48" s="109">
        <f t="shared" si="35"/>
        <v>174480.54578361192</v>
      </c>
      <c r="W48" s="109">
        <f t="shared" si="36"/>
        <v>209013.0499302285</v>
      </c>
      <c r="X48" s="109">
        <f t="shared" si="37"/>
        <v>97099.538518670088</v>
      </c>
      <c r="Y48" s="109">
        <f t="shared" si="38"/>
        <v>371051.95613160438</v>
      </c>
      <c r="Z48" s="109">
        <f t="shared" si="39"/>
        <v>87291.539698034845</v>
      </c>
      <c r="AA48" s="109">
        <f t="shared" si="40"/>
        <v>0</v>
      </c>
      <c r="AB48" s="109">
        <f t="shared" si="41"/>
        <v>144617.17977358698</v>
      </c>
      <c r="AC48" s="109">
        <f t="shared" si="42"/>
        <v>728444.71339825471</v>
      </c>
      <c r="AD48" s="109">
        <f t="shared" si="43"/>
        <v>85410.565093991696</v>
      </c>
      <c r="AE48" s="109">
        <f t="shared" si="44"/>
        <v>607980.99291233486</v>
      </c>
      <c r="AF48" s="109">
        <f t="shared" si="45"/>
        <v>1166833.7858132005</v>
      </c>
      <c r="AG48" s="109">
        <f t="shared" si="46"/>
        <v>108685.90012497739</v>
      </c>
      <c r="AH48" s="109">
        <f t="shared" si="47"/>
        <v>255382.29601869301</v>
      </c>
      <c r="AI48" s="109">
        <f t="shared" si="48"/>
        <v>164746.54961544278</v>
      </c>
      <c r="AJ48" s="109">
        <f t="shared" si="49"/>
        <v>1770.9154463647562</v>
      </c>
      <c r="AK48" s="109">
        <f t="shared" si="50"/>
        <v>275247.60432812694</v>
      </c>
      <c r="AL48" s="109">
        <f t="shared" si="51"/>
        <v>55518.517910945746</v>
      </c>
      <c r="AM48" s="109">
        <f t="shared" si="52"/>
        <v>289.81378585373182</v>
      </c>
      <c r="AN48" s="109">
        <f t="shared" si="53"/>
        <v>18866.893086523676</v>
      </c>
      <c r="AO48" s="70">
        <f t="shared" si="110"/>
        <v>6337080.0930558173</v>
      </c>
      <c r="AP48" s="109"/>
      <c r="AQ48" s="109"/>
      <c r="AR48" s="109">
        <f t="shared" si="54"/>
        <v>11239008.920274252</v>
      </c>
      <c r="AS48" s="109">
        <f t="shared" si="55"/>
        <v>0</v>
      </c>
      <c r="AT48" s="109">
        <f t="shared" si="56"/>
        <v>5866.8868785674231</v>
      </c>
      <c r="AU48" s="109">
        <f t="shared" si="57"/>
        <v>67080.566855946672</v>
      </c>
      <c r="AV48" s="109">
        <f t="shared" si="58"/>
        <v>374551.50669998408</v>
      </c>
      <c r="AW48" s="109">
        <f t="shared" si="59"/>
        <v>96831.123318304715</v>
      </c>
      <c r="AX48" s="109">
        <f t="shared" si="60"/>
        <v>780120.92410345247</v>
      </c>
      <c r="AY48" s="109">
        <f t="shared" si="61"/>
        <v>78215.668313609756</v>
      </c>
      <c r="AZ48" s="109">
        <f t="shared" si="62"/>
        <v>152307.14232571016</v>
      </c>
      <c r="BA48" s="109">
        <f t="shared" si="63"/>
        <v>6135.8473170976822</v>
      </c>
      <c r="BB48" s="109">
        <f t="shared" si="64"/>
        <v>158983.94733961625</v>
      </c>
      <c r="BC48" s="109">
        <f t="shared" si="65"/>
        <v>380118.24293657561</v>
      </c>
      <c r="BD48" s="109">
        <f t="shared" si="66"/>
        <v>720.34369256019158</v>
      </c>
      <c r="BE48" s="109">
        <f t="shared" si="67"/>
        <v>64046.750646246102</v>
      </c>
      <c r="BF48" s="109">
        <f t="shared" si="68"/>
        <v>0</v>
      </c>
      <c r="BG48" s="109">
        <f t="shared" si="69"/>
        <v>530461.71413237392</v>
      </c>
      <c r="BH48" s="109">
        <f t="shared" si="70"/>
        <v>266765.81373593456</v>
      </c>
      <c r="BI48" s="109">
        <f t="shared" si="71"/>
        <v>129805.8569048966</v>
      </c>
      <c r="BJ48" s="109">
        <f t="shared" si="72"/>
        <v>0</v>
      </c>
      <c r="BK48" s="109">
        <f t="shared" si="73"/>
        <v>11657.684060617126</v>
      </c>
      <c r="BL48" s="109">
        <f t="shared" si="74"/>
        <v>0</v>
      </c>
      <c r="BM48" s="109">
        <f t="shared" si="75"/>
        <v>61517.416183612724</v>
      </c>
      <c r="BN48" s="109">
        <f t="shared" si="76"/>
        <v>48965.106435826485</v>
      </c>
      <c r="BO48" s="109">
        <f t="shared" si="77"/>
        <v>0</v>
      </c>
      <c r="BP48" s="109">
        <f t="shared" si="78"/>
        <v>0</v>
      </c>
      <c r="BQ48" s="109">
        <f t="shared" si="79"/>
        <v>19653.395054393641</v>
      </c>
      <c r="BR48" s="109">
        <f t="shared" si="80"/>
        <v>47.711400755787537</v>
      </c>
      <c r="BS48" s="109">
        <f t="shared" si="81"/>
        <v>175457.51892090336</v>
      </c>
      <c r="BT48" s="109">
        <f t="shared" si="82"/>
        <v>0</v>
      </c>
      <c r="BU48" s="109">
        <f t="shared" si="83"/>
        <v>21423.999231569378</v>
      </c>
      <c r="BV48" s="109">
        <f t="shared" si="84"/>
        <v>4970.8545991284382</v>
      </c>
      <c r="BW48" s="70">
        <f t="shared" si="111"/>
        <v>14674714.941361936</v>
      </c>
      <c r="BX48" s="109"/>
      <c r="BY48" s="109"/>
      <c r="BZ48" s="109">
        <f t="shared" si="85"/>
        <v>462172.99903261522</v>
      </c>
      <c r="CA48" s="109">
        <f t="shared" si="86"/>
        <v>355954.92636930611</v>
      </c>
      <c r="CB48" s="109">
        <f t="shared" si="87"/>
        <v>338609.5139079311</v>
      </c>
      <c r="CC48" s="109">
        <f t="shared" si="88"/>
        <v>115570.95291459544</v>
      </c>
      <c r="CD48" s="109">
        <f t="shared" si="89"/>
        <v>980.68004416595693</v>
      </c>
      <c r="CE48" s="109">
        <f t="shared" si="90"/>
        <v>773.62365455393046</v>
      </c>
      <c r="CF48" s="109">
        <f t="shared" si="91"/>
        <v>18740.893143596379</v>
      </c>
      <c r="CG48" s="109">
        <f t="shared" si="92"/>
        <v>53102.538857563115</v>
      </c>
      <c r="CH48" s="109">
        <f t="shared" si="93"/>
        <v>68029.969636897717</v>
      </c>
      <c r="CI48" s="70">
        <f t="shared" si="112"/>
        <v>1413936.0975612251</v>
      </c>
      <c r="CJ48" s="109"/>
      <c r="CK48" s="109"/>
      <c r="CL48" s="109">
        <f t="shared" si="94"/>
        <v>89598.497151756354</v>
      </c>
      <c r="CM48" s="109">
        <f t="shared" si="95"/>
        <v>1887260.6354226351</v>
      </c>
      <c r="CN48" s="109">
        <f t="shared" si="96"/>
        <v>69346.40431330807</v>
      </c>
      <c r="CO48" s="109">
        <f t="shared" si="97"/>
        <v>15099.887643817736</v>
      </c>
      <c r="CP48" s="109">
        <f t="shared" si="98"/>
        <v>20180.891942193997</v>
      </c>
      <c r="CQ48" s="109">
        <f t="shared" si="99"/>
        <v>150689.56354560773</v>
      </c>
      <c r="CR48" s="109">
        <f t="shared" si="100"/>
        <v>8501.2863665438817</v>
      </c>
      <c r="CS48" s="70">
        <f t="shared" si="113"/>
        <v>2240677.166385863</v>
      </c>
      <c r="CT48" s="109"/>
      <c r="CU48" s="109"/>
      <c r="CV48" s="109">
        <f t="shared" si="101"/>
        <v>1104123.6152095373</v>
      </c>
      <c r="CW48" s="109">
        <f t="shared" si="102"/>
        <v>480680.53527662175</v>
      </c>
      <c r="CX48" s="109">
        <f t="shared" si="103"/>
        <v>0</v>
      </c>
      <c r="CY48" s="109">
        <f t="shared" si="104"/>
        <v>24062.425991938613</v>
      </c>
      <c r="CZ48" s="109">
        <f t="shared" si="105"/>
        <v>43852.496623173312</v>
      </c>
      <c r="DA48" s="109">
        <f t="shared" si="106"/>
        <v>3960.1481146859587</v>
      </c>
      <c r="DB48" s="109">
        <f t="shared" si="107"/>
        <v>3122.5686148368791</v>
      </c>
      <c r="DC48" s="109"/>
      <c r="DD48" s="109">
        <f t="shared" si="108"/>
        <v>233370.08777346704</v>
      </c>
      <c r="DE48" s="137">
        <f t="shared" si="114"/>
        <v>1893171.8776042608</v>
      </c>
      <c r="DL48" s="109"/>
      <c r="DM48" s="109"/>
      <c r="DN48" s="109">
        <f t="shared" si="20"/>
        <v>40445000.165826574</v>
      </c>
    </row>
    <row r="49" spans="1:118" x14ac:dyDescent="0.3">
      <c r="A49" s="119" t="s">
        <v>296</v>
      </c>
      <c r="B49" s="109">
        <f t="shared" si="21"/>
        <v>0</v>
      </c>
      <c r="C49" s="109">
        <f t="shared" si="22"/>
        <v>0</v>
      </c>
      <c r="D49" s="109">
        <f t="shared" si="23"/>
        <v>112048.1049795507</v>
      </c>
      <c r="E49" s="109">
        <f t="shared" si="24"/>
        <v>0</v>
      </c>
      <c r="F49" s="109"/>
      <c r="G49" s="109">
        <f t="shared" si="25"/>
        <v>0</v>
      </c>
      <c r="H49" s="109"/>
      <c r="I49" s="109"/>
      <c r="J49" s="109">
        <f t="shared" si="26"/>
        <v>0</v>
      </c>
      <c r="K49" s="70">
        <f t="shared" si="109"/>
        <v>112048.1049795507</v>
      </c>
      <c r="L49" s="109"/>
      <c r="M49" s="109"/>
      <c r="N49" s="109">
        <f t="shared" si="27"/>
        <v>0</v>
      </c>
      <c r="O49" s="109">
        <f t="shared" si="28"/>
        <v>0</v>
      </c>
      <c r="P49" s="109">
        <f t="shared" si="29"/>
        <v>223604.87288878695</v>
      </c>
      <c r="Q49" s="109">
        <f t="shared" si="30"/>
        <v>0</v>
      </c>
      <c r="R49" s="109">
        <f t="shared" si="31"/>
        <v>0</v>
      </c>
      <c r="S49" s="109">
        <f t="shared" si="32"/>
        <v>0</v>
      </c>
      <c r="T49" s="109">
        <f t="shared" si="33"/>
        <v>0</v>
      </c>
      <c r="U49" s="109">
        <f t="shared" si="34"/>
        <v>0</v>
      </c>
      <c r="V49" s="109">
        <f t="shared" si="35"/>
        <v>0</v>
      </c>
      <c r="W49" s="109">
        <f t="shared" si="36"/>
        <v>0</v>
      </c>
      <c r="X49" s="109">
        <f t="shared" si="37"/>
        <v>0</v>
      </c>
      <c r="Y49" s="109">
        <f t="shared" si="38"/>
        <v>0</v>
      </c>
      <c r="Z49" s="109">
        <f t="shared" si="39"/>
        <v>0</v>
      </c>
      <c r="AA49" s="109">
        <f t="shared" si="40"/>
        <v>0</v>
      </c>
      <c r="AB49" s="109">
        <f t="shared" si="41"/>
        <v>0</v>
      </c>
      <c r="AC49" s="109">
        <f t="shared" si="42"/>
        <v>173435.84111918701</v>
      </c>
      <c r="AD49" s="109">
        <f t="shared" si="43"/>
        <v>0</v>
      </c>
      <c r="AE49" s="109">
        <f t="shared" si="44"/>
        <v>0</v>
      </c>
      <c r="AF49" s="109">
        <f t="shared" si="45"/>
        <v>397017.06207868224</v>
      </c>
      <c r="AG49" s="109">
        <f t="shared" si="46"/>
        <v>56729.108976994292</v>
      </c>
      <c r="AH49" s="109">
        <f t="shared" si="47"/>
        <v>22761.803461282965</v>
      </c>
      <c r="AI49" s="109">
        <f t="shared" si="48"/>
        <v>2085.0223238258895</v>
      </c>
      <c r="AJ49" s="109">
        <f t="shared" si="49"/>
        <v>0</v>
      </c>
      <c r="AK49" s="109">
        <f t="shared" si="50"/>
        <v>0</v>
      </c>
      <c r="AL49" s="109">
        <f t="shared" si="51"/>
        <v>0</v>
      </c>
      <c r="AM49" s="109">
        <f t="shared" si="52"/>
        <v>0</v>
      </c>
      <c r="AN49" s="109">
        <f t="shared" si="53"/>
        <v>78282.823484476918</v>
      </c>
      <c r="AO49" s="70">
        <f t="shared" si="110"/>
        <v>953916.53433323617</v>
      </c>
      <c r="AP49" s="109"/>
      <c r="AQ49" s="109"/>
      <c r="AR49" s="109">
        <f t="shared" si="54"/>
        <v>724311.36971083679</v>
      </c>
      <c r="AS49" s="109">
        <f t="shared" si="55"/>
        <v>736666.16638378741</v>
      </c>
      <c r="AT49" s="109">
        <f t="shared" si="56"/>
        <v>0</v>
      </c>
      <c r="AU49" s="109">
        <f t="shared" si="57"/>
        <v>44720.869574419434</v>
      </c>
      <c r="AV49" s="109">
        <f t="shared" si="58"/>
        <v>28404.132271332459</v>
      </c>
      <c r="AW49" s="109">
        <f t="shared" si="59"/>
        <v>0</v>
      </c>
      <c r="AX49" s="109">
        <f t="shared" si="60"/>
        <v>0</v>
      </c>
      <c r="AY49" s="109">
        <f t="shared" si="61"/>
        <v>0</v>
      </c>
      <c r="AZ49" s="109">
        <f t="shared" si="62"/>
        <v>0</v>
      </c>
      <c r="BA49" s="109">
        <f t="shared" si="63"/>
        <v>61293.329311369205</v>
      </c>
      <c r="BB49" s="109">
        <f t="shared" si="64"/>
        <v>293731.20464110764</v>
      </c>
      <c r="BC49" s="109">
        <f t="shared" si="65"/>
        <v>14339.169856550838</v>
      </c>
      <c r="BD49" s="109">
        <f t="shared" si="66"/>
        <v>0</v>
      </c>
      <c r="BE49" s="109">
        <f t="shared" si="67"/>
        <v>0</v>
      </c>
      <c r="BF49" s="109">
        <f t="shared" si="68"/>
        <v>0</v>
      </c>
      <c r="BG49" s="109">
        <f t="shared" si="69"/>
        <v>353641.48547361384</v>
      </c>
      <c r="BH49" s="109">
        <f t="shared" si="70"/>
        <v>104854.13278964673</v>
      </c>
      <c r="BI49" s="109">
        <f t="shared" si="71"/>
        <v>106243.73424162425</v>
      </c>
      <c r="BJ49" s="109">
        <f t="shared" si="72"/>
        <v>0</v>
      </c>
      <c r="BK49" s="109">
        <f t="shared" si="73"/>
        <v>0</v>
      </c>
      <c r="BL49" s="109">
        <f t="shared" si="74"/>
        <v>0</v>
      </c>
      <c r="BM49" s="109">
        <f t="shared" si="75"/>
        <v>0</v>
      </c>
      <c r="BN49" s="109">
        <f t="shared" si="76"/>
        <v>0</v>
      </c>
      <c r="BO49" s="109">
        <f t="shared" si="77"/>
        <v>0</v>
      </c>
      <c r="BP49" s="109">
        <f t="shared" si="78"/>
        <v>0</v>
      </c>
      <c r="BQ49" s="109">
        <f t="shared" si="79"/>
        <v>0</v>
      </c>
      <c r="BR49" s="109">
        <f t="shared" si="80"/>
        <v>0</v>
      </c>
      <c r="BS49" s="109">
        <f t="shared" si="81"/>
        <v>0</v>
      </c>
      <c r="BT49" s="109">
        <f t="shared" si="82"/>
        <v>0</v>
      </c>
      <c r="BU49" s="109">
        <f t="shared" si="83"/>
        <v>0</v>
      </c>
      <c r="BV49" s="109">
        <f t="shared" si="84"/>
        <v>0</v>
      </c>
      <c r="BW49" s="70">
        <f t="shared" si="111"/>
        <v>2468205.5942542888</v>
      </c>
      <c r="BX49" s="109"/>
      <c r="BY49" s="109"/>
      <c r="BZ49" s="109">
        <f t="shared" si="85"/>
        <v>3008.189015425864</v>
      </c>
      <c r="CA49" s="109">
        <f t="shared" si="86"/>
        <v>0</v>
      </c>
      <c r="CB49" s="109">
        <f t="shared" si="87"/>
        <v>0</v>
      </c>
      <c r="CC49" s="109">
        <f t="shared" si="88"/>
        <v>0</v>
      </c>
      <c r="CD49" s="109">
        <f t="shared" si="89"/>
        <v>0</v>
      </c>
      <c r="CE49" s="109">
        <f t="shared" si="90"/>
        <v>0</v>
      </c>
      <c r="CF49" s="109">
        <f t="shared" si="91"/>
        <v>0</v>
      </c>
      <c r="CG49" s="109">
        <f t="shared" si="92"/>
        <v>0</v>
      </c>
      <c r="CH49" s="109">
        <f t="shared" si="93"/>
        <v>0</v>
      </c>
      <c r="CI49" s="70">
        <f t="shared" si="112"/>
        <v>3008.189015425864</v>
      </c>
      <c r="CJ49" s="109"/>
      <c r="CK49" s="109"/>
      <c r="CL49" s="109">
        <f t="shared" si="94"/>
        <v>63.962213531752901</v>
      </c>
      <c r="CM49" s="109">
        <f t="shared" si="95"/>
        <v>12528.982800308386</v>
      </c>
      <c r="CN49" s="109">
        <f t="shared" si="96"/>
        <v>59.73197047911863</v>
      </c>
      <c r="CO49" s="109">
        <f t="shared" si="97"/>
        <v>439.52800461431042</v>
      </c>
      <c r="CP49" s="109">
        <f t="shared" si="98"/>
        <v>0</v>
      </c>
      <c r="CQ49" s="109">
        <f t="shared" si="99"/>
        <v>0</v>
      </c>
      <c r="CR49" s="109">
        <f t="shared" si="100"/>
        <v>1480.0039702671108</v>
      </c>
      <c r="CS49" s="70">
        <f t="shared" si="113"/>
        <v>14572.20895920068</v>
      </c>
      <c r="CT49" s="109"/>
      <c r="CU49" s="109"/>
      <c r="CV49" s="109">
        <f t="shared" si="101"/>
        <v>0</v>
      </c>
      <c r="CW49" s="109">
        <f t="shared" si="102"/>
        <v>0</v>
      </c>
      <c r="CX49" s="109">
        <f t="shared" si="103"/>
        <v>0</v>
      </c>
      <c r="CY49" s="109">
        <f t="shared" si="104"/>
        <v>351.21166356441739</v>
      </c>
      <c r="CZ49" s="109">
        <f t="shared" si="105"/>
        <v>0</v>
      </c>
      <c r="DA49" s="109">
        <f t="shared" si="106"/>
        <v>323.16710870390335</v>
      </c>
      <c r="DB49" s="109">
        <f t="shared" si="107"/>
        <v>0</v>
      </c>
      <c r="DC49" s="109"/>
      <c r="DD49" s="109">
        <f t="shared" si="108"/>
        <v>19059.475757697797</v>
      </c>
      <c r="DE49" s="137">
        <f t="shared" si="114"/>
        <v>19733.854529966116</v>
      </c>
      <c r="DL49" s="109"/>
      <c r="DM49" s="109"/>
      <c r="DN49" s="109">
        <f t="shared" si="20"/>
        <v>5011039.6935177632</v>
      </c>
    </row>
    <row r="50" spans="1:118" x14ac:dyDescent="0.3">
      <c r="A50" s="119" t="s">
        <v>297</v>
      </c>
      <c r="B50" s="109">
        <f t="shared" si="21"/>
        <v>5163.2616973262448</v>
      </c>
      <c r="C50" s="109">
        <f t="shared" si="22"/>
        <v>0</v>
      </c>
      <c r="D50" s="109">
        <f t="shared" si="23"/>
        <v>3702.2314915470251</v>
      </c>
      <c r="E50" s="109">
        <f t="shared" si="24"/>
        <v>2388.5085378189037</v>
      </c>
      <c r="F50" s="109"/>
      <c r="G50" s="109">
        <f t="shared" si="25"/>
        <v>0</v>
      </c>
      <c r="H50" s="109"/>
      <c r="I50" s="109"/>
      <c r="J50" s="109">
        <f t="shared" si="26"/>
        <v>115.48154497781364</v>
      </c>
      <c r="K50" s="70">
        <f t="shared" si="109"/>
        <v>11369.483271669988</v>
      </c>
      <c r="L50" s="109"/>
      <c r="M50" s="109"/>
      <c r="N50" s="109">
        <f t="shared" si="27"/>
        <v>1770.8508750501246</v>
      </c>
      <c r="O50" s="109">
        <f t="shared" si="28"/>
        <v>37519.415798493996</v>
      </c>
      <c r="P50" s="109">
        <f t="shared" si="29"/>
        <v>0</v>
      </c>
      <c r="Q50" s="109">
        <f t="shared" si="30"/>
        <v>0</v>
      </c>
      <c r="R50" s="109">
        <f t="shared" si="31"/>
        <v>0</v>
      </c>
      <c r="S50" s="109">
        <f t="shared" si="32"/>
        <v>7912.8187048895261</v>
      </c>
      <c r="T50" s="109">
        <f t="shared" si="33"/>
        <v>8084.7454444974846</v>
      </c>
      <c r="U50" s="109">
        <f t="shared" si="34"/>
        <v>555.81281151929113</v>
      </c>
      <c r="V50" s="109">
        <f t="shared" si="35"/>
        <v>5402.1177005864438</v>
      </c>
      <c r="W50" s="109">
        <f t="shared" si="36"/>
        <v>0</v>
      </c>
      <c r="X50" s="109">
        <f t="shared" si="37"/>
        <v>0</v>
      </c>
      <c r="Y50" s="109">
        <f t="shared" si="38"/>
        <v>41632.679625659519</v>
      </c>
      <c r="Z50" s="109">
        <f t="shared" si="39"/>
        <v>301492.67339540046</v>
      </c>
      <c r="AA50" s="109">
        <f t="shared" si="40"/>
        <v>3920.0232234141176</v>
      </c>
      <c r="AB50" s="109">
        <f t="shared" si="41"/>
        <v>7231.1342716956315</v>
      </c>
      <c r="AC50" s="109">
        <f t="shared" si="42"/>
        <v>0</v>
      </c>
      <c r="AD50" s="109">
        <f t="shared" si="43"/>
        <v>7092.2623346095979</v>
      </c>
      <c r="AE50" s="109">
        <f t="shared" si="44"/>
        <v>14957.507251090443</v>
      </c>
      <c r="AF50" s="109">
        <f t="shared" si="45"/>
        <v>4924.4083457552806</v>
      </c>
      <c r="AG50" s="109">
        <f t="shared" si="46"/>
        <v>0</v>
      </c>
      <c r="AH50" s="109">
        <f t="shared" si="47"/>
        <v>1964.2451447181011</v>
      </c>
      <c r="AI50" s="109">
        <f t="shared" si="48"/>
        <v>208.50223238258897</v>
      </c>
      <c r="AJ50" s="109">
        <f t="shared" si="49"/>
        <v>59.007361766024637</v>
      </c>
      <c r="AK50" s="109">
        <f t="shared" si="50"/>
        <v>14485.41260802197</v>
      </c>
      <c r="AL50" s="109">
        <f t="shared" si="51"/>
        <v>1914.058969812239</v>
      </c>
      <c r="AM50" s="109">
        <f t="shared" si="52"/>
        <v>772.83676227661817</v>
      </c>
      <c r="AN50" s="109">
        <f t="shared" si="53"/>
        <v>138930.48889455962</v>
      </c>
      <c r="AO50" s="70">
        <f t="shared" si="110"/>
        <v>600831.00175619905</v>
      </c>
      <c r="AP50" s="109"/>
      <c r="AQ50" s="109"/>
      <c r="AR50" s="109">
        <f t="shared" si="54"/>
        <v>6353211.9198880922</v>
      </c>
      <c r="AS50" s="109">
        <f t="shared" si="55"/>
        <v>69508.860565756797</v>
      </c>
      <c r="AT50" s="109">
        <f t="shared" si="56"/>
        <v>6199.6053271043074</v>
      </c>
      <c r="AU50" s="109">
        <f t="shared" si="57"/>
        <v>142841.57559472122</v>
      </c>
      <c r="AV50" s="109">
        <f t="shared" si="58"/>
        <v>39424.63705790852</v>
      </c>
      <c r="AW50" s="109">
        <f t="shared" si="59"/>
        <v>24117.314293171959</v>
      </c>
      <c r="AX50" s="109">
        <f t="shared" si="60"/>
        <v>51995.371178128371</v>
      </c>
      <c r="AY50" s="109">
        <f t="shared" si="61"/>
        <v>11360.018397074751</v>
      </c>
      <c r="AZ50" s="109">
        <f t="shared" si="62"/>
        <v>14508.9912016991</v>
      </c>
      <c r="BA50" s="109">
        <f t="shared" si="63"/>
        <v>2693.786627018495</v>
      </c>
      <c r="BB50" s="109">
        <f t="shared" si="64"/>
        <v>232894.67954192747</v>
      </c>
      <c r="BC50" s="109">
        <f t="shared" si="65"/>
        <v>170139.73517609618</v>
      </c>
      <c r="BD50" s="109">
        <f t="shared" si="66"/>
        <v>0</v>
      </c>
      <c r="BE50" s="109">
        <f t="shared" si="67"/>
        <v>141917.63792186315</v>
      </c>
      <c r="BF50" s="109">
        <f t="shared" si="68"/>
        <v>0</v>
      </c>
      <c r="BG50" s="109">
        <f t="shared" si="69"/>
        <v>625929.09188796964</v>
      </c>
      <c r="BH50" s="109">
        <f t="shared" si="70"/>
        <v>28989.235909213443</v>
      </c>
      <c r="BI50" s="109">
        <f t="shared" si="71"/>
        <v>19327.226029291596</v>
      </c>
      <c r="BJ50" s="109">
        <f t="shared" si="72"/>
        <v>16715.915816704619</v>
      </c>
      <c r="BK50" s="109">
        <f t="shared" si="73"/>
        <v>1665.2386464609581</v>
      </c>
      <c r="BL50" s="109">
        <f t="shared" si="74"/>
        <v>15887.774205334308</v>
      </c>
      <c r="BM50" s="109">
        <f t="shared" si="75"/>
        <v>21796.383891955655</v>
      </c>
      <c r="BN50" s="109">
        <f t="shared" si="76"/>
        <v>18140.489409789225</v>
      </c>
      <c r="BO50" s="109">
        <f t="shared" si="77"/>
        <v>0</v>
      </c>
      <c r="BP50" s="109">
        <f t="shared" si="78"/>
        <v>0</v>
      </c>
      <c r="BQ50" s="109">
        <f t="shared" si="79"/>
        <v>3707.9911444743284</v>
      </c>
      <c r="BR50" s="109">
        <f t="shared" si="80"/>
        <v>12.231991014348868</v>
      </c>
      <c r="BS50" s="109">
        <f t="shared" si="81"/>
        <v>1982.2174541533059</v>
      </c>
      <c r="BT50" s="109">
        <f t="shared" si="82"/>
        <v>0</v>
      </c>
      <c r="BU50" s="109">
        <f t="shared" si="83"/>
        <v>4285.0675375547034</v>
      </c>
      <c r="BV50" s="109">
        <f t="shared" si="84"/>
        <v>8484.5702638114417</v>
      </c>
      <c r="BW50" s="70">
        <f t="shared" si="111"/>
        <v>8027737.5669582915</v>
      </c>
      <c r="BX50" s="109"/>
      <c r="BY50" s="109"/>
      <c r="BZ50" s="109">
        <f t="shared" si="85"/>
        <v>28539.278501661895</v>
      </c>
      <c r="CA50" s="109">
        <f t="shared" si="86"/>
        <v>5884.3596566864053</v>
      </c>
      <c r="CB50" s="109">
        <f t="shared" si="87"/>
        <v>100609.44219937663</v>
      </c>
      <c r="CC50" s="109">
        <f t="shared" si="88"/>
        <v>31090.141052749161</v>
      </c>
      <c r="CD50" s="109">
        <f t="shared" si="89"/>
        <v>20.586727141298883</v>
      </c>
      <c r="CE50" s="109">
        <f t="shared" si="90"/>
        <v>216.87518002849163</v>
      </c>
      <c r="CF50" s="109">
        <f t="shared" si="91"/>
        <v>0</v>
      </c>
      <c r="CG50" s="109">
        <f t="shared" si="92"/>
        <v>11212.259377298358</v>
      </c>
      <c r="CH50" s="109">
        <f t="shared" si="93"/>
        <v>2277.7746353257503</v>
      </c>
      <c r="CI50" s="70">
        <f t="shared" si="112"/>
        <v>179850.71733026794</v>
      </c>
      <c r="CJ50" s="109"/>
      <c r="CK50" s="109"/>
      <c r="CL50" s="109">
        <f t="shared" si="94"/>
        <v>6396.2213531752905</v>
      </c>
      <c r="CM50" s="109">
        <f t="shared" si="95"/>
        <v>444694.77645050688</v>
      </c>
      <c r="CN50" s="109">
        <f t="shared" si="96"/>
        <v>271508.95672326651</v>
      </c>
      <c r="CO50" s="109">
        <f t="shared" si="97"/>
        <v>7363.7099890713707</v>
      </c>
      <c r="CP50" s="109">
        <f t="shared" si="98"/>
        <v>4083.3619443836219</v>
      </c>
      <c r="CQ50" s="109">
        <f t="shared" si="99"/>
        <v>7099.4773136252361</v>
      </c>
      <c r="CR50" s="109">
        <f t="shared" si="100"/>
        <v>850.03418841123141</v>
      </c>
      <c r="CS50" s="70">
        <f t="shared" si="113"/>
        <v>741996.53796244017</v>
      </c>
      <c r="CT50" s="109"/>
      <c r="CU50" s="109"/>
      <c r="CV50" s="109">
        <f t="shared" si="101"/>
        <v>468206.15644416597</v>
      </c>
      <c r="CW50" s="109">
        <f t="shared" si="102"/>
        <v>73201.001789108384</v>
      </c>
      <c r="CX50" s="109">
        <f t="shared" si="103"/>
        <v>0</v>
      </c>
      <c r="CY50" s="109">
        <f t="shared" si="104"/>
        <v>346161.88914123492</v>
      </c>
      <c r="CZ50" s="109">
        <f t="shared" si="105"/>
        <v>5478.8469611752962</v>
      </c>
      <c r="DA50" s="109">
        <f t="shared" si="106"/>
        <v>15641.720391849129</v>
      </c>
      <c r="DB50" s="109">
        <f t="shared" si="107"/>
        <v>0</v>
      </c>
      <c r="DC50" s="109"/>
      <c r="DD50" s="109">
        <f t="shared" si="108"/>
        <v>6352.7718113597612</v>
      </c>
      <c r="DE50" s="137">
        <f t="shared" si="114"/>
        <v>915042.38653889357</v>
      </c>
      <c r="DL50" s="109"/>
      <c r="DM50" s="109"/>
      <c r="DN50" s="109">
        <f t="shared" si="20"/>
        <v>19729254.417579785</v>
      </c>
    </row>
    <row r="51" spans="1:118" x14ac:dyDescent="0.3">
      <c r="A51" s="119" t="s">
        <v>298</v>
      </c>
      <c r="B51" s="109">
        <f t="shared" si="21"/>
        <v>0</v>
      </c>
      <c r="C51" s="109">
        <f t="shared" si="22"/>
        <v>0</v>
      </c>
      <c r="D51" s="109">
        <f t="shared" si="23"/>
        <v>230112.09010472256</v>
      </c>
      <c r="E51" s="109">
        <f t="shared" si="24"/>
        <v>0</v>
      </c>
      <c r="F51" s="109"/>
      <c r="G51" s="109">
        <f t="shared" si="25"/>
        <v>0</v>
      </c>
      <c r="H51" s="109"/>
      <c r="I51" s="109"/>
      <c r="J51" s="109">
        <f t="shared" si="26"/>
        <v>0</v>
      </c>
      <c r="K51" s="70">
        <f t="shared" si="109"/>
        <v>230112.09010472256</v>
      </c>
      <c r="L51" s="109"/>
      <c r="M51" s="109"/>
      <c r="N51" s="109">
        <f t="shared" si="27"/>
        <v>0</v>
      </c>
      <c r="O51" s="109">
        <f t="shared" si="28"/>
        <v>0</v>
      </c>
      <c r="P51" s="109">
        <f t="shared" si="29"/>
        <v>0</v>
      </c>
      <c r="Q51" s="109">
        <f t="shared" si="30"/>
        <v>0</v>
      </c>
      <c r="R51" s="109">
        <f t="shared" si="31"/>
        <v>0</v>
      </c>
      <c r="S51" s="109">
        <f t="shared" si="32"/>
        <v>0</v>
      </c>
      <c r="T51" s="109">
        <f t="shared" si="33"/>
        <v>0</v>
      </c>
      <c r="U51" s="109">
        <f t="shared" si="34"/>
        <v>0</v>
      </c>
      <c r="V51" s="109">
        <f t="shared" si="35"/>
        <v>0</v>
      </c>
      <c r="W51" s="109">
        <f t="shared" si="36"/>
        <v>1634.6193753336611</v>
      </c>
      <c r="X51" s="109">
        <f t="shared" si="37"/>
        <v>0</v>
      </c>
      <c r="Y51" s="109">
        <f t="shared" si="38"/>
        <v>0</v>
      </c>
      <c r="Z51" s="109">
        <f t="shared" si="39"/>
        <v>63662.875015953723</v>
      </c>
      <c r="AA51" s="109">
        <f t="shared" si="40"/>
        <v>0</v>
      </c>
      <c r="AB51" s="109">
        <f t="shared" si="41"/>
        <v>0</v>
      </c>
      <c r="AC51" s="109">
        <f t="shared" si="42"/>
        <v>0</v>
      </c>
      <c r="AD51" s="109">
        <f t="shared" si="43"/>
        <v>0</v>
      </c>
      <c r="AE51" s="109">
        <f t="shared" si="44"/>
        <v>0</v>
      </c>
      <c r="AF51" s="109">
        <f t="shared" si="45"/>
        <v>0</v>
      </c>
      <c r="AG51" s="109">
        <f t="shared" si="46"/>
        <v>138364.63407936067</v>
      </c>
      <c r="AH51" s="109">
        <f t="shared" si="47"/>
        <v>0</v>
      </c>
      <c r="AI51" s="109">
        <f t="shared" si="48"/>
        <v>0</v>
      </c>
      <c r="AJ51" s="109">
        <f t="shared" si="49"/>
        <v>0</v>
      </c>
      <c r="AK51" s="109">
        <f t="shared" si="50"/>
        <v>0</v>
      </c>
      <c r="AL51" s="109">
        <f t="shared" si="51"/>
        <v>0</v>
      </c>
      <c r="AM51" s="109">
        <f t="shared" si="52"/>
        <v>0</v>
      </c>
      <c r="AN51" s="109">
        <f t="shared" si="53"/>
        <v>0</v>
      </c>
      <c r="AO51" s="70">
        <f t="shared" si="110"/>
        <v>203662.12847064805</v>
      </c>
      <c r="AP51" s="109"/>
      <c r="AQ51" s="109"/>
      <c r="AR51" s="109">
        <f t="shared" si="54"/>
        <v>12028805.383314677</v>
      </c>
      <c r="AS51" s="109">
        <f t="shared" si="55"/>
        <v>0</v>
      </c>
      <c r="AT51" s="109">
        <f t="shared" si="56"/>
        <v>0</v>
      </c>
      <c r="AU51" s="109">
        <f t="shared" si="57"/>
        <v>0</v>
      </c>
      <c r="AV51" s="109">
        <f t="shared" si="58"/>
        <v>5419.3678371562446</v>
      </c>
      <c r="AW51" s="109">
        <f t="shared" si="59"/>
        <v>48504.627784776327</v>
      </c>
      <c r="AX51" s="109">
        <f t="shared" si="60"/>
        <v>0</v>
      </c>
      <c r="AY51" s="109">
        <f t="shared" si="61"/>
        <v>262850.15124054806</v>
      </c>
      <c r="AZ51" s="109">
        <f t="shared" si="62"/>
        <v>72816.380822818479</v>
      </c>
      <c r="BA51" s="109">
        <f t="shared" si="63"/>
        <v>11262.845132704126</v>
      </c>
      <c r="BB51" s="109">
        <f t="shared" si="64"/>
        <v>172961.87859495767</v>
      </c>
      <c r="BC51" s="109">
        <f t="shared" si="65"/>
        <v>960.17249085131505</v>
      </c>
      <c r="BD51" s="109">
        <f t="shared" si="66"/>
        <v>1266.0902927291611</v>
      </c>
      <c r="BE51" s="109">
        <f t="shared" si="67"/>
        <v>0</v>
      </c>
      <c r="BF51" s="109">
        <f t="shared" si="68"/>
        <v>0</v>
      </c>
      <c r="BG51" s="109">
        <f t="shared" si="69"/>
        <v>96560.30768305315</v>
      </c>
      <c r="BH51" s="109">
        <f t="shared" si="70"/>
        <v>0</v>
      </c>
      <c r="BI51" s="109">
        <f t="shared" si="71"/>
        <v>0</v>
      </c>
      <c r="BJ51" s="109">
        <f t="shared" si="72"/>
        <v>23216.710330238886</v>
      </c>
      <c r="BK51" s="109">
        <f t="shared" si="73"/>
        <v>0</v>
      </c>
      <c r="BL51" s="109">
        <f t="shared" si="74"/>
        <v>0</v>
      </c>
      <c r="BM51" s="109">
        <f t="shared" si="75"/>
        <v>0</v>
      </c>
      <c r="BN51" s="109">
        <f t="shared" si="76"/>
        <v>0</v>
      </c>
      <c r="BO51" s="109">
        <f t="shared" si="77"/>
        <v>0</v>
      </c>
      <c r="BP51" s="109">
        <f t="shared" si="78"/>
        <v>0</v>
      </c>
      <c r="BQ51" s="109">
        <f t="shared" si="79"/>
        <v>0</v>
      </c>
      <c r="BR51" s="109">
        <f t="shared" si="80"/>
        <v>0</v>
      </c>
      <c r="BS51" s="109">
        <f t="shared" si="81"/>
        <v>29738.948035633366</v>
      </c>
      <c r="BT51" s="109">
        <f t="shared" si="82"/>
        <v>145367.24475494699</v>
      </c>
      <c r="BU51" s="109">
        <f t="shared" si="83"/>
        <v>0</v>
      </c>
      <c r="BV51" s="109">
        <f t="shared" si="84"/>
        <v>0</v>
      </c>
      <c r="BW51" s="70">
        <f t="shared" si="111"/>
        <v>12899730.108315092</v>
      </c>
      <c r="BX51" s="109"/>
      <c r="BY51" s="109"/>
      <c r="BZ51" s="109">
        <f t="shared" si="85"/>
        <v>1375523.3151621392</v>
      </c>
      <c r="CA51" s="109">
        <f t="shared" si="86"/>
        <v>0</v>
      </c>
      <c r="CB51" s="109">
        <f t="shared" si="87"/>
        <v>10380.400191522373</v>
      </c>
      <c r="CC51" s="109">
        <f t="shared" si="88"/>
        <v>33833.388792697624</v>
      </c>
      <c r="CD51" s="109">
        <f t="shared" si="89"/>
        <v>0</v>
      </c>
      <c r="CE51" s="109">
        <f t="shared" si="90"/>
        <v>0</v>
      </c>
      <c r="CF51" s="109">
        <f t="shared" si="91"/>
        <v>48573.481047865462</v>
      </c>
      <c r="CG51" s="109">
        <f t="shared" si="92"/>
        <v>1111.5905859279235</v>
      </c>
      <c r="CH51" s="109">
        <f t="shared" si="93"/>
        <v>0</v>
      </c>
      <c r="CI51" s="70">
        <f t="shared" si="112"/>
        <v>1469422.1757801527</v>
      </c>
      <c r="CJ51" s="109"/>
      <c r="CK51" s="109"/>
      <c r="CL51" s="109">
        <f t="shared" si="94"/>
        <v>0</v>
      </c>
      <c r="CM51" s="109">
        <f t="shared" si="95"/>
        <v>741098.95340169012</v>
      </c>
      <c r="CN51" s="109">
        <f t="shared" si="96"/>
        <v>0</v>
      </c>
      <c r="CO51" s="109">
        <f t="shared" si="97"/>
        <v>0</v>
      </c>
      <c r="CP51" s="109">
        <f t="shared" si="98"/>
        <v>0</v>
      </c>
      <c r="CQ51" s="109">
        <f t="shared" si="99"/>
        <v>99.768405962142637</v>
      </c>
      <c r="CR51" s="109">
        <f t="shared" si="100"/>
        <v>0</v>
      </c>
      <c r="CS51" s="70">
        <f t="shared" si="113"/>
        <v>741198.72180765227</v>
      </c>
      <c r="CT51" s="109"/>
      <c r="CU51" s="109"/>
      <c r="CV51" s="109">
        <f t="shared" si="101"/>
        <v>0</v>
      </c>
      <c r="CW51" s="109">
        <f t="shared" si="102"/>
        <v>7805.3034133615565</v>
      </c>
      <c r="CX51" s="109">
        <f t="shared" si="103"/>
        <v>0</v>
      </c>
      <c r="CY51" s="109">
        <f t="shared" si="104"/>
        <v>21695.436461025482</v>
      </c>
      <c r="CZ51" s="109">
        <f t="shared" si="105"/>
        <v>0</v>
      </c>
      <c r="DA51" s="109">
        <f t="shared" si="106"/>
        <v>0</v>
      </c>
      <c r="DB51" s="109">
        <f t="shared" si="107"/>
        <v>0</v>
      </c>
      <c r="DC51" s="109"/>
      <c r="DD51" s="109">
        <f t="shared" si="108"/>
        <v>0</v>
      </c>
      <c r="DE51" s="137">
        <f t="shared" si="114"/>
        <v>29500.739874387036</v>
      </c>
      <c r="DL51" s="109"/>
      <c r="DM51" s="109"/>
      <c r="DN51" s="109">
        <f t="shared" si="20"/>
        <v>30279703.491554562</v>
      </c>
    </row>
    <row r="52" spans="1:118" x14ac:dyDescent="0.3">
      <c r="A52" s="119" t="s">
        <v>65</v>
      </c>
      <c r="B52" s="109">
        <f t="shared" si="21"/>
        <v>0</v>
      </c>
      <c r="C52" s="109">
        <f t="shared" si="22"/>
        <v>0</v>
      </c>
      <c r="D52" s="109">
        <f t="shared" si="23"/>
        <v>21316.862397235545</v>
      </c>
      <c r="E52" s="109">
        <f t="shared" si="24"/>
        <v>0</v>
      </c>
      <c r="F52" s="109"/>
      <c r="G52" s="109">
        <f t="shared" si="25"/>
        <v>0</v>
      </c>
      <c r="H52" s="109"/>
      <c r="I52" s="109"/>
      <c r="J52" s="109">
        <f t="shared" si="26"/>
        <v>0</v>
      </c>
      <c r="K52" s="70">
        <f t="shared" si="109"/>
        <v>21316.862397235545</v>
      </c>
      <c r="L52" s="109"/>
      <c r="M52" s="109"/>
      <c r="N52" s="109">
        <f t="shared" si="27"/>
        <v>0</v>
      </c>
      <c r="O52" s="109">
        <f t="shared" si="28"/>
        <v>0</v>
      </c>
      <c r="P52" s="109">
        <f t="shared" si="29"/>
        <v>0</v>
      </c>
      <c r="Q52" s="109">
        <f t="shared" si="30"/>
        <v>0</v>
      </c>
      <c r="R52" s="109">
        <f t="shared" si="31"/>
        <v>0</v>
      </c>
      <c r="S52" s="109">
        <f t="shared" si="32"/>
        <v>0</v>
      </c>
      <c r="T52" s="109">
        <f t="shared" si="33"/>
        <v>0</v>
      </c>
      <c r="U52" s="109">
        <f t="shared" si="34"/>
        <v>0</v>
      </c>
      <c r="V52" s="109">
        <f t="shared" si="35"/>
        <v>0</v>
      </c>
      <c r="W52" s="109">
        <f t="shared" si="36"/>
        <v>0</v>
      </c>
      <c r="X52" s="109">
        <f t="shared" si="37"/>
        <v>0</v>
      </c>
      <c r="Y52" s="109">
        <f t="shared" si="38"/>
        <v>0</v>
      </c>
      <c r="Z52" s="109">
        <f t="shared" si="39"/>
        <v>0</v>
      </c>
      <c r="AA52" s="109">
        <f t="shared" si="40"/>
        <v>0</v>
      </c>
      <c r="AB52" s="109">
        <f t="shared" si="41"/>
        <v>0</v>
      </c>
      <c r="AC52" s="109">
        <f t="shared" si="42"/>
        <v>0</v>
      </c>
      <c r="AD52" s="109">
        <f t="shared" si="43"/>
        <v>0</v>
      </c>
      <c r="AE52" s="109">
        <f t="shared" si="44"/>
        <v>0</v>
      </c>
      <c r="AF52" s="109">
        <f t="shared" si="45"/>
        <v>0</v>
      </c>
      <c r="AG52" s="109">
        <f t="shared" si="46"/>
        <v>0</v>
      </c>
      <c r="AH52" s="109">
        <f t="shared" si="47"/>
        <v>0</v>
      </c>
      <c r="AI52" s="109">
        <f t="shared" si="48"/>
        <v>0</v>
      </c>
      <c r="AJ52" s="109">
        <f t="shared" si="49"/>
        <v>0</v>
      </c>
      <c r="AK52" s="109">
        <f t="shared" si="50"/>
        <v>0</v>
      </c>
      <c r="AL52" s="109">
        <f t="shared" si="51"/>
        <v>0</v>
      </c>
      <c r="AM52" s="109">
        <f t="shared" si="52"/>
        <v>0</v>
      </c>
      <c r="AN52" s="109">
        <f t="shared" si="53"/>
        <v>18166.337534466304</v>
      </c>
      <c r="AO52" s="70">
        <f t="shared" si="110"/>
        <v>18166.337534466304</v>
      </c>
      <c r="AP52" s="109"/>
      <c r="AQ52" s="109"/>
      <c r="AR52" s="109">
        <f t="shared" si="54"/>
        <v>2047614.3130335116</v>
      </c>
      <c r="AS52" s="109">
        <f t="shared" si="55"/>
        <v>0</v>
      </c>
      <c r="AT52" s="109">
        <f t="shared" si="56"/>
        <v>0</v>
      </c>
      <c r="AU52" s="109">
        <f t="shared" si="57"/>
        <v>0</v>
      </c>
      <c r="AV52" s="109">
        <f t="shared" si="58"/>
        <v>0</v>
      </c>
      <c r="AW52" s="109">
        <f t="shared" si="59"/>
        <v>0</v>
      </c>
      <c r="AX52" s="109">
        <f t="shared" si="60"/>
        <v>0</v>
      </c>
      <c r="AY52" s="109">
        <f t="shared" si="61"/>
        <v>0</v>
      </c>
      <c r="AZ52" s="109">
        <f t="shared" si="62"/>
        <v>0</v>
      </c>
      <c r="BA52" s="109">
        <f t="shared" si="63"/>
        <v>0</v>
      </c>
      <c r="BB52" s="109">
        <f t="shared" si="64"/>
        <v>779.5862192144242</v>
      </c>
      <c r="BC52" s="109">
        <f t="shared" si="65"/>
        <v>0</v>
      </c>
      <c r="BD52" s="109">
        <f t="shared" si="66"/>
        <v>0</v>
      </c>
      <c r="BE52" s="109">
        <f t="shared" si="67"/>
        <v>94751.726384486479</v>
      </c>
      <c r="BF52" s="109">
        <f t="shared" si="68"/>
        <v>0</v>
      </c>
      <c r="BG52" s="109">
        <f t="shared" si="69"/>
        <v>0</v>
      </c>
      <c r="BH52" s="109">
        <f t="shared" si="70"/>
        <v>0</v>
      </c>
      <c r="BI52" s="109">
        <f t="shared" si="71"/>
        <v>0</v>
      </c>
      <c r="BJ52" s="109">
        <f t="shared" si="72"/>
        <v>23216.710330238886</v>
      </c>
      <c r="BK52" s="109">
        <f t="shared" si="73"/>
        <v>0</v>
      </c>
      <c r="BL52" s="109">
        <f t="shared" si="74"/>
        <v>0</v>
      </c>
      <c r="BM52" s="109">
        <f t="shared" si="75"/>
        <v>0</v>
      </c>
      <c r="BN52" s="109">
        <f t="shared" si="76"/>
        <v>0</v>
      </c>
      <c r="BO52" s="109">
        <f t="shared" si="77"/>
        <v>0</v>
      </c>
      <c r="BP52" s="109">
        <f t="shared" si="78"/>
        <v>0</v>
      </c>
      <c r="BQ52" s="109">
        <f t="shared" si="79"/>
        <v>0</v>
      </c>
      <c r="BR52" s="109">
        <f t="shared" si="80"/>
        <v>0</v>
      </c>
      <c r="BS52" s="109">
        <f t="shared" si="81"/>
        <v>0</v>
      </c>
      <c r="BT52" s="109">
        <f t="shared" si="82"/>
        <v>0</v>
      </c>
      <c r="BU52" s="109">
        <f t="shared" si="83"/>
        <v>0</v>
      </c>
      <c r="BV52" s="109">
        <f t="shared" si="84"/>
        <v>0</v>
      </c>
      <c r="BW52" s="70">
        <f t="shared" si="111"/>
        <v>2166362.3359674513</v>
      </c>
      <c r="BX52" s="109"/>
      <c r="BY52" s="109"/>
      <c r="BZ52" s="109">
        <f t="shared" si="85"/>
        <v>0</v>
      </c>
      <c r="CA52" s="109">
        <f t="shared" si="86"/>
        <v>0</v>
      </c>
      <c r="CB52" s="109">
        <f t="shared" si="87"/>
        <v>0</v>
      </c>
      <c r="CC52" s="109">
        <f t="shared" si="88"/>
        <v>18001.504941660216</v>
      </c>
      <c r="CD52" s="109">
        <f t="shared" si="89"/>
        <v>0</v>
      </c>
      <c r="CE52" s="109">
        <f t="shared" si="90"/>
        <v>0</v>
      </c>
      <c r="CF52" s="109">
        <f t="shared" si="91"/>
        <v>0</v>
      </c>
      <c r="CG52" s="109">
        <f t="shared" si="92"/>
        <v>0</v>
      </c>
      <c r="CH52" s="109">
        <f t="shared" si="93"/>
        <v>0</v>
      </c>
      <c r="CI52" s="70">
        <f t="shared" si="112"/>
        <v>18001.504941660216</v>
      </c>
      <c r="CJ52" s="109"/>
      <c r="CK52" s="109"/>
      <c r="CL52" s="109">
        <f t="shared" si="94"/>
        <v>724221.30017234816</v>
      </c>
      <c r="CM52" s="109">
        <f t="shared" si="95"/>
        <v>337987.8653678277</v>
      </c>
      <c r="CN52" s="109">
        <f t="shared" si="96"/>
        <v>0</v>
      </c>
      <c r="CO52" s="109">
        <f t="shared" si="97"/>
        <v>27.470500288394401</v>
      </c>
      <c r="CP52" s="109">
        <f t="shared" si="98"/>
        <v>0</v>
      </c>
      <c r="CQ52" s="109">
        <f t="shared" si="99"/>
        <v>0</v>
      </c>
      <c r="CR52" s="109">
        <f t="shared" si="100"/>
        <v>0</v>
      </c>
      <c r="CS52" s="70">
        <f t="shared" si="113"/>
        <v>1062236.6360404643</v>
      </c>
      <c r="CT52" s="109"/>
      <c r="CU52" s="109"/>
      <c r="CV52" s="109">
        <f t="shared" si="101"/>
        <v>0</v>
      </c>
      <c r="CW52" s="109">
        <f t="shared" si="102"/>
        <v>0</v>
      </c>
      <c r="CX52" s="109">
        <f t="shared" si="103"/>
        <v>0</v>
      </c>
      <c r="CY52" s="109">
        <f t="shared" si="104"/>
        <v>0</v>
      </c>
      <c r="CZ52" s="109">
        <f t="shared" si="105"/>
        <v>0</v>
      </c>
      <c r="DA52" s="109">
        <f t="shared" si="106"/>
        <v>0</v>
      </c>
      <c r="DB52" s="109">
        <f t="shared" si="107"/>
        <v>0</v>
      </c>
      <c r="DC52" s="109"/>
      <c r="DD52" s="109">
        <f t="shared" si="108"/>
        <v>0</v>
      </c>
      <c r="DE52" s="137">
        <f t="shared" si="114"/>
        <v>0</v>
      </c>
      <c r="DL52" s="109"/>
      <c r="DM52" s="109"/>
      <c r="DN52" s="109">
        <f t="shared" si="20"/>
        <v>6493200.9538991516</v>
      </c>
    </row>
    <row r="53" spans="1:118" x14ac:dyDescent="0.3">
      <c r="A53" s="114" t="s">
        <v>301</v>
      </c>
      <c r="B53" s="128">
        <f t="shared" ref="B53:J53" si="115">SUM(B44:B52)</f>
        <v>2818164</v>
      </c>
      <c r="C53" s="128">
        <f t="shared" si="115"/>
        <v>0</v>
      </c>
      <c r="D53" s="128">
        <f t="shared" si="115"/>
        <v>1995241</v>
      </c>
      <c r="E53" s="128">
        <f t="shared" si="115"/>
        <v>477219</v>
      </c>
      <c r="F53" s="128">
        <f t="shared" si="115"/>
        <v>0</v>
      </c>
      <c r="G53" s="128">
        <f t="shared" si="115"/>
        <v>0</v>
      </c>
      <c r="H53" s="128">
        <f t="shared" si="115"/>
        <v>0</v>
      </c>
      <c r="I53" s="128">
        <f t="shared" si="115"/>
        <v>0</v>
      </c>
      <c r="J53" s="128">
        <f t="shared" si="115"/>
        <v>229023</v>
      </c>
      <c r="K53" s="126">
        <f>SUM(B53:J53)</f>
        <v>5519647</v>
      </c>
      <c r="L53" s="129"/>
      <c r="M53" s="129"/>
      <c r="N53" s="128">
        <f t="shared" ref="N53:AN53" si="116">SUM(N44:N52)</f>
        <v>300510</v>
      </c>
      <c r="O53" s="128">
        <f t="shared" si="116"/>
        <v>4607024</v>
      </c>
      <c r="P53" s="128">
        <f t="shared" si="116"/>
        <v>1784778</v>
      </c>
      <c r="Q53" s="128">
        <f t="shared" si="116"/>
        <v>713983</v>
      </c>
      <c r="R53" s="128">
        <f t="shared" si="116"/>
        <v>325704</v>
      </c>
      <c r="S53" s="128">
        <f t="shared" si="116"/>
        <v>509339.99999999994</v>
      </c>
      <c r="T53" s="128">
        <f t="shared" si="116"/>
        <v>3581783.8251593933</v>
      </c>
      <c r="U53" s="128">
        <f t="shared" si="116"/>
        <v>2618120</v>
      </c>
      <c r="V53" s="128">
        <f t="shared" si="116"/>
        <v>4128699.0000000005</v>
      </c>
      <c r="W53" s="128">
        <f t="shared" si="116"/>
        <v>1275266</v>
      </c>
      <c r="X53" s="128">
        <f t="shared" si="116"/>
        <v>1650626.9999999998</v>
      </c>
      <c r="Y53" s="128">
        <f t="shared" si="116"/>
        <v>2723122.0000000005</v>
      </c>
      <c r="Z53" s="128">
        <f t="shared" si="116"/>
        <v>1630325</v>
      </c>
      <c r="AA53" s="128">
        <f t="shared" si="116"/>
        <v>260656.00000000006</v>
      </c>
      <c r="AB53" s="128">
        <f t="shared" si="116"/>
        <v>723087.00000000012</v>
      </c>
      <c r="AC53" s="128">
        <f t="shared" si="116"/>
        <v>3468770</v>
      </c>
      <c r="AD53" s="128">
        <f t="shared" si="116"/>
        <v>1129153.6802779872</v>
      </c>
      <c r="AE53" s="128">
        <f t="shared" si="116"/>
        <v>3372588</v>
      </c>
      <c r="AF53" s="128">
        <f t="shared" si="116"/>
        <v>4746216.3393416405</v>
      </c>
      <c r="AG53" s="128">
        <f t="shared" si="116"/>
        <v>1320935.0000000002</v>
      </c>
      <c r="AH53" s="128">
        <f t="shared" si="116"/>
        <v>1099640.327916336</v>
      </c>
      <c r="AI53" s="128">
        <f t="shared" si="116"/>
        <v>1358954.9999999998</v>
      </c>
      <c r="AJ53" s="128">
        <f t="shared" si="116"/>
        <v>59030.34427694141</v>
      </c>
      <c r="AK53" s="128">
        <f t="shared" si="116"/>
        <v>1448673.9999999998</v>
      </c>
      <c r="AL53" s="128">
        <f t="shared" si="116"/>
        <v>1914434</v>
      </c>
      <c r="AM53" s="128">
        <f t="shared" si="116"/>
        <v>557518</v>
      </c>
      <c r="AN53" s="128">
        <f t="shared" si="116"/>
        <v>604831</v>
      </c>
      <c r="AO53" s="87">
        <f>SUM(N53:AN53)</f>
        <v>47913770.516972303</v>
      </c>
      <c r="AP53" s="128"/>
      <c r="AQ53" s="128"/>
      <c r="AR53" s="128">
        <f t="shared" ref="AR53:BV53" si="117">SUM(AR44:AR52)</f>
        <v>95379599.999999985</v>
      </c>
      <c r="AS53" s="128">
        <f t="shared" si="117"/>
        <v>7988954.75</v>
      </c>
      <c r="AT53" s="128">
        <f t="shared" si="117"/>
        <v>3521139</v>
      </c>
      <c r="AU53" s="128">
        <f t="shared" si="117"/>
        <v>2167423</v>
      </c>
      <c r="AV53" s="128">
        <f t="shared" si="117"/>
        <v>3545107.9999999995</v>
      </c>
      <c r="AW53" s="128">
        <f t="shared" si="117"/>
        <v>1210384</v>
      </c>
      <c r="AX53" s="128">
        <f t="shared" si="117"/>
        <v>1731476</v>
      </c>
      <c r="AY53" s="128">
        <f t="shared" si="117"/>
        <v>2201797.9999999995</v>
      </c>
      <c r="AZ53" s="128">
        <f t="shared" si="117"/>
        <v>1285825</v>
      </c>
      <c r="BA53" s="128">
        <f t="shared" si="117"/>
        <v>595642</v>
      </c>
      <c r="BB53" s="128">
        <f t="shared" si="117"/>
        <v>5674189</v>
      </c>
      <c r="BC53" s="128">
        <f t="shared" si="117"/>
        <v>2508667.0904487995</v>
      </c>
      <c r="BD53" s="128">
        <f t="shared" si="117"/>
        <v>690520</v>
      </c>
      <c r="BE53" s="128">
        <f t="shared" si="117"/>
        <v>939527</v>
      </c>
      <c r="BF53" s="128">
        <f t="shared" si="117"/>
        <v>0</v>
      </c>
      <c r="BG53" s="128">
        <f t="shared" si="117"/>
        <v>5469410.0000000009</v>
      </c>
      <c r="BH53" s="128">
        <f t="shared" si="117"/>
        <v>784687.00000000012</v>
      </c>
      <c r="BI53" s="128">
        <f t="shared" si="117"/>
        <v>660034</v>
      </c>
      <c r="BJ53" s="128">
        <f t="shared" si="117"/>
        <v>237748.71033023892</v>
      </c>
      <c r="BK53" s="128">
        <f t="shared" si="117"/>
        <v>83267</v>
      </c>
      <c r="BL53" s="128">
        <f t="shared" si="117"/>
        <v>99834</v>
      </c>
      <c r="BM53" s="128">
        <f t="shared" si="117"/>
        <v>310285</v>
      </c>
      <c r="BN53" s="128">
        <f t="shared" si="117"/>
        <v>1065353</v>
      </c>
      <c r="BO53" s="128">
        <f t="shared" si="117"/>
        <v>400514</v>
      </c>
      <c r="BP53" s="128">
        <f t="shared" si="117"/>
        <v>0</v>
      </c>
      <c r="BQ53" s="128">
        <f t="shared" si="117"/>
        <v>185406.99999999997</v>
      </c>
      <c r="BR53" s="128">
        <f t="shared" si="117"/>
        <v>305.84401402423475</v>
      </c>
      <c r="BS53" s="128">
        <f t="shared" si="117"/>
        <v>991285</v>
      </c>
      <c r="BT53" s="128">
        <f t="shared" si="117"/>
        <v>949731.87971912837</v>
      </c>
      <c r="BU53" s="128">
        <f t="shared" si="117"/>
        <v>139481.85948964962</v>
      </c>
      <c r="BV53" s="128">
        <f t="shared" si="117"/>
        <v>40676</v>
      </c>
      <c r="BW53" s="126">
        <f>SUM(AR53:BV53)</f>
        <v>140858273.13400185</v>
      </c>
      <c r="BX53" s="129"/>
      <c r="BY53" s="129"/>
      <c r="BZ53" s="128">
        <f t="shared" ref="BZ53:CH53" si="118">SUM(BZ44:BZ52)</f>
        <v>3469279.6826872444</v>
      </c>
      <c r="CA53" s="128">
        <f t="shared" si="118"/>
        <v>8464454</v>
      </c>
      <c r="CB53" s="128">
        <f t="shared" si="118"/>
        <v>1667181</v>
      </c>
      <c r="CC53" s="128">
        <f t="shared" si="118"/>
        <v>795852.99999999977</v>
      </c>
      <c r="CD53" s="128">
        <f t="shared" si="118"/>
        <v>4913.0286384333376</v>
      </c>
      <c r="CE53" s="128">
        <f t="shared" si="118"/>
        <v>323984.87408736796</v>
      </c>
      <c r="CF53" s="128">
        <f t="shared" si="118"/>
        <v>220834.00000000003</v>
      </c>
      <c r="CG53" s="128">
        <f t="shared" si="118"/>
        <v>345095.99999999994</v>
      </c>
      <c r="CH53" s="128">
        <f t="shared" si="118"/>
        <v>494732.00000000006</v>
      </c>
      <c r="CI53" s="126">
        <f>SUM(BZ53:CH53)</f>
        <v>15786327.585413046</v>
      </c>
      <c r="CJ53" s="129"/>
      <c r="CK53" s="129"/>
      <c r="CL53" s="128">
        <f t="shared" ref="CL53:CR53" si="119">SUM(CL44:CL52)</f>
        <v>1237626</v>
      </c>
      <c r="CM53" s="128">
        <f t="shared" si="119"/>
        <v>7330450.0000000019</v>
      </c>
      <c r="CN53" s="128">
        <f t="shared" si="119"/>
        <v>1230624</v>
      </c>
      <c r="CO53" s="128">
        <f t="shared" si="119"/>
        <v>425837.99999999988</v>
      </c>
      <c r="CP53" s="128">
        <f t="shared" si="119"/>
        <v>302085</v>
      </c>
      <c r="CQ53" s="128">
        <f t="shared" si="119"/>
        <v>1510749.4554778703</v>
      </c>
      <c r="CR53" s="128">
        <f t="shared" si="119"/>
        <v>85639.999999999985</v>
      </c>
      <c r="CS53" s="87">
        <f>SUM(CL53:CR53)</f>
        <v>12123012.455477873</v>
      </c>
      <c r="CT53" s="129"/>
      <c r="CU53" s="129"/>
      <c r="CV53" s="128">
        <f t="shared" ref="CV53:DD53" si="120">SUM(CV44:CV52)</f>
        <v>9285682</v>
      </c>
      <c r="CW53" s="128">
        <f t="shared" si="120"/>
        <v>4220573</v>
      </c>
      <c r="CX53" s="128">
        <f t="shared" si="120"/>
        <v>844795.85494042514</v>
      </c>
      <c r="CY53" s="128">
        <f t="shared" si="120"/>
        <v>1101993</v>
      </c>
      <c r="CZ53" s="128">
        <f t="shared" si="120"/>
        <v>1198500.1000000001</v>
      </c>
      <c r="DA53" s="128">
        <f t="shared" si="120"/>
        <v>464161.99999999994</v>
      </c>
      <c r="DB53" s="128">
        <f t="shared" si="120"/>
        <v>284946</v>
      </c>
      <c r="DC53" s="128">
        <f t="shared" si="120"/>
        <v>0</v>
      </c>
      <c r="DD53" s="128">
        <f t="shared" si="120"/>
        <v>777903</v>
      </c>
      <c r="DE53" s="146">
        <f>SUM(CV53:DD53)</f>
        <v>18178554.954940423</v>
      </c>
      <c r="DL53" s="109"/>
      <c r="DM53" s="109"/>
      <c r="DN53" s="86">
        <f t="shared" si="20"/>
        <v>373892336.25966644</v>
      </c>
    </row>
    <row r="54" spans="1:118" x14ac:dyDescent="0.3">
      <c r="A54" s="114" t="s">
        <v>351</v>
      </c>
      <c r="B54" s="109">
        <f t="shared" ref="B54:J54" si="121">B11</f>
        <v>2818164</v>
      </c>
      <c r="C54" s="109">
        <f t="shared" si="121"/>
        <v>80159</v>
      </c>
      <c r="D54" s="109">
        <f t="shared" si="121"/>
        <v>1995241</v>
      </c>
      <c r="E54" s="109">
        <f t="shared" si="121"/>
        <v>477219</v>
      </c>
      <c r="F54" s="109">
        <f t="shared" si="121"/>
        <v>280192</v>
      </c>
      <c r="G54" s="109">
        <f t="shared" si="121"/>
        <v>74265</v>
      </c>
      <c r="H54" s="109">
        <f t="shared" si="121"/>
        <v>215970</v>
      </c>
      <c r="I54" s="109">
        <f t="shared" si="121"/>
        <v>13454.06</v>
      </c>
      <c r="J54" s="109">
        <f t="shared" si="121"/>
        <v>229023</v>
      </c>
      <c r="K54" s="70"/>
      <c r="L54" s="109"/>
      <c r="M54" s="109"/>
      <c r="N54" s="109">
        <f t="shared" ref="N54:AN54" si="122">N11</f>
        <v>300510</v>
      </c>
      <c r="O54" s="109">
        <f t="shared" si="122"/>
        <v>4607024</v>
      </c>
      <c r="P54" s="109">
        <f t="shared" si="122"/>
        <v>1784778</v>
      </c>
      <c r="Q54" s="109">
        <f t="shared" si="122"/>
        <v>713983</v>
      </c>
      <c r="R54" s="109">
        <f t="shared" si="122"/>
        <v>325704</v>
      </c>
      <c r="S54" s="109">
        <f t="shared" si="122"/>
        <v>509340</v>
      </c>
      <c r="T54" s="109">
        <f t="shared" si="122"/>
        <v>6492661</v>
      </c>
      <c r="U54" s="109">
        <f t="shared" si="122"/>
        <v>2618120</v>
      </c>
      <c r="V54" s="109">
        <f t="shared" si="122"/>
        <v>4128699</v>
      </c>
      <c r="W54" s="109">
        <f t="shared" si="122"/>
        <v>1275266</v>
      </c>
      <c r="X54" s="109">
        <f t="shared" si="122"/>
        <v>1650627</v>
      </c>
      <c r="Y54" s="109">
        <f t="shared" si="122"/>
        <v>2723122</v>
      </c>
      <c r="Z54" s="109">
        <f t="shared" si="122"/>
        <v>1630325</v>
      </c>
      <c r="AA54" s="109">
        <f t="shared" si="122"/>
        <v>260656</v>
      </c>
      <c r="AB54" s="109">
        <f t="shared" si="122"/>
        <v>723087</v>
      </c>
      <c r="AC54" s="109">
        <f t="shared" si="122"/>
        <v>3468770</v>
      </c>
      <c r="AD54" s="109">
        <f t="shared" si="122"/>
        <v>1507078</v>
      </c>
      <c r="AE54" s="109">
        <f t="shared" si="122"/>
        <v>3372588</v>
      </c>
      <c r="AF54" s="109">
        <f t="shared" si="122"/>
        <v>9577143</v>
      </c>
      <c r="AG54" s="109">
        <f t="shared" si="122"/>
        <v>1320935</v>
      </c>
      <c r="AH54" s="109">
        <f t="shared" si="122"/>
        <v>2330911</v>
      </c>
      <c r="AI54" s="109">
        <f t="shared" si="122"/>
        <v>1358955</v>
      </c>
      <c r="AJ54" s="109">
        <f t="shared" si="122"/>
        <v>650881</v>
      </c>
      <c r="AK54" s="109">
        <f t="shared" si="122"/>
        <v>1448674</v>
      </c>
      <c r="AL54" s="109">
        <f t="shared" si="122"/>
        <v>1914434</v>
      </c>
      <c r="AM54" s="109">
        <f t="shared" si="122"/>
        <v>557518</v>
      </c>
      <c r="AN54" s="109">
        <f t="shared" si="122"/>
        <v>604831</v>
      </c>
      <c r="AO54" s="70"/>
      <c r="AP54" s="109"/>
      <c r="AQ54" s="109"/>
      <c r="AR54" s="109">
        <f t="shared" ref="AR54:BV54" si="123">AR11</f>
        <v>95379600</v>
      </c>
      <c r="AS54" s="109">
        <f t="shared" si="123"/>
        <v>7988954.75</v>
      </c>
      <c r="AT54" s="109">
        <f t="shared" si="123"/>
        <v>3521139</v>
      </c>
      <c r="AU54" s="109">
        <f t="shared" si="123"/>
        <v>2167423</v>
      </c>
      <c r="AV54" s="109">
        <f t="shared" si="123"/>
        <v>3545108</v>
      </c>
      <c r="AW54" s="109">
        <f t="shared" si="123"/>
        <v>1210384</v>
      </c>
      <c r="AX54" s="109">
        <f t="shared" si="123"/>
        <v>1731476</v>
      </c>
      <c r="AY54" s="109">
        <f t="shared" si="123"/>
        <v>2201798</v>
      </c>
      <c r="AZ54" s="109">
        <f t="shared" si="123"/>
        <v>1285825</v>
      </c>
      <c r="BA54" s="109">
        <f t="shared" si="123"/>
        <v>595642</v>
      </c>
      <c r="BB54" s="109">
        <f t="shared" si="123"/>
        <v>5674189</v>
      </c>
      <c r="BC54" s="109">
        <f t="shared" si="123"/>
        <v>5313433</v>
      </c>
      <c r="BD54" s="109">
        <f t="shared" si="123"/>
        <v>690520</v>
      </c>
      <c r="BE54" s="109">
        <f t="shared" si="123"/>
        <v>939527</v>
      </c>
      <c r="BF54" s="109">
        <f t="shared" si="123"/>
        <v>29694.5</v>
      </c>
      <c r="BG54" s="109">
        <f t="shared" si="123"/>
        <v>5469410</v>
      </c>
      <c r="BH54" s="109">
        <f t="shared" si="123"/>
        <v>784687</v>
      </c>
      <c r="BI54" s="109">
        <f t="shared" si="123"/>
        <v>660034</v>
      </c>
      <c r="BJ54" s="109">
        <f t="shared" si="123"/>
        <v>214532</v>
      </c>
      <c r="BK54" s="109">
        <f t="shared" si="123"/>
        <v>83267</v>
      </c>
      <c r="BL54" s="109">
        <f t="shared" si="123"/>
        <v>99834</v>
      </c>
      <c r="BM54" s="109">
        <f t="shared" si="123"/>
        <v>310285</v>
      </c>
      <c r="BN54" s="109">
        <f t="shared" si="123"/>
        <v>1065353</v>
      </c>
      <c r="BO54" s="109">
        <f t="shared" si="123"/>
        <v>400514</v>
      </c>
      <c r="BP54" s="109">
        <f t="shared" si="123"/>
        <v>93296</v>
      </c>
      <c r="BQ54" s="109">
        <f t="shared" si="123"/>
        <v>185407</v>
      </c>
      <c r="BR54" s="109">
        <f t="shared" si="123"/>
        <v>311401.27</v>
      </c>
      <c r="BS54" s="109">
        <f t="shared" si="123"/>
        <v>991285</v>
      </c>
      <c r="BT54" s="109">
        <f t="shared" si="123"/>
        <v>969113</v>
      </c>
      <c r="BU54" s="109">
        <f t="shared" si="123"/>
        <v>142828</v>
      </c>
      <c r="BV54" s="109">
        <f t="shared" si="123"/>
        <v>40676</v>
      </c>
      <c r="BW54" s="70"/>
      <c r="BX54" s="109"/>
      <c r="BY54" s="109"/>
      <c r="BZ54" s="109">
        <f t="shared" ref="BZ54:CH54" si="124">BZ11</f>
        <v>4080087</v>
      </c>
      <c r="CA54" s="109">
        <f t="shared" si="124"/>
        <v>8464454</v>
      </c>
      <c r="CB54" s="109">
        <f t="shared" si="124"/>
        <v>1667181</v>
      </c>
      <c r="CC54" s="109">
        <f t="shared" si="124"/>
        <v>795853</v>
      </c>
      <c r="CD54" s="109">
        <f t="shared" si="124"/>
        <v>575807</v>
      </c>
      <c r="CE54" s="109">
        <f t="shared" si="124"/>
        <v>391802</v>
      </c>
      <c r="CF54" s="109">
        <f t="shared" si="124"/>
        <v>220834</v>
      </c>
      <c r="CG54" s="109">
        <f t="shared" si="124"/>
        <v>345096</v>
      </c>
      <c r="CH54" s="109">
        <f t="shared" si="124"/>
        <v>494732</v>
      </c>
      <c r="CI54" s="70"/>
      <c r="CJ54" s="109"/>
      <c r="CK54" s="109"/>
      <c r="CL54" s="109">
        <f t="shared" ref="CL54:CR54" si="125">CL11</f>
        <v>1237626</v>
      </c>
      <c r="CM54" s="109">
        <f t="shared" si="125"/>
        <v>7330450</v>
      </c>
      <c r="CN54" s="109">
        <f t="shared" si="125"/>
        <v>1230624</v>
      </c>
      <c r="CO54" s="109">
        <f t="shared" si="125"/>
        <v>425838</v>
      </c>
      <c r="CP54" s="109">
        <f t="shared" si="125"/>
        <v>302085</v>
      </c>
      <c r="CQ54" s="109">
        <f t="shared" si="125"/>
        <v>1836073</v>
      </c>
      <c r="CR54" s="109">
        <f t="shared" si="125"/>
        <v>85640</v>
      </c>
      <c r="CS54" s="70"/>
      <c r="CT54" s="109"/>
      <c r="CU54" s="109"/>
      <c r="CV54" s="109">
        <f t="shared" ref="CV54:DD54" si="126">CV11</f>
        <v>9285682</v>
      </c>
      <c r="CW54" s="109">
        <f t="shared" si="126"/>
        <v>4220573</v>
      </c>
      <c r="CX54" s="109">
        <f t="shared" si="126"/>
        <v>2855783</v>
      </c>
      <c r="CY54" s="109">
        <f t="shared" si="126"/>
        <v>1101993</v>
      </c>
      <c r="CZ54" s="109">
        <f t="shared" si="126"/>
        <v>1198500.1000000001</v>
      </c>
      <c r="DA54" s="109">
        <f t="shared" si="126"/>
        <v>464162</v>
      </c>
      <c r="DB54" s="109">
        <f t="shared" si="126"/>
        <v>284946</v>
      </c>
      <c r="DC54" s="109">
        <f t="shared" si="126"/>
        <v>184716</v>
      </c>
      <c r="DD54" s="109">
        <f t="shared" si="126"/>
        <v>777903</v>
      </c>
      <c r="DL54" s="109"/>
      <c r="DM54" s="109"/>
      <c r="DN54" s="109">
        <f t="shared" si="20"/>
        <v>193955075.62</v>
      </c>
    </row>
    <row r="55" spans="1:118" x14ac:dyDescent="0.3">
      <c r="A55" s="114" t="s">
        <v>352</v>
      </c>
      <c r="B55" s="109">
        <f t="shared" ref="B55:J55" si="127">B54-B53</f>
        <v>0</v>
      </c>
      <c r="C55" s="109">
        <f t="shared" si="127"/>
        <v>80159</v>
      </c>
      <c r="D55" s="109">
        <f t="shared" si="127"/>
        <v>0</v>
      </c>
      <c r="E55" s="109">
        <f t="shared" si="127"/>
        <v>0</v>
      </c>
      <c r="F55" s="109">
        <f t="shared" si="127"/>
        <v>280192</v>
      </c>
      <c r="G55" s="109">
        <f t="shared" si="127"/>
        <v>74265</v>
      </c>
      <c r="H55" s="109">
        <f t="shared" si="127"/>
        <v>215970</v>
      </c>
      <c r="I55" s="109">
        <f t="shared" si="127"/>
        <v>13454.06</v>
      </c>
      <c r="J55" s="109">
        <f t="shared" si="127"/>
        <v>0</v>
      </c>
      <c r="K55" s="70"/>
      <c r="L55" s="109"/>
      <c r="M55" s="109"/>
      <c r="N55" s="109">
        <f t="shared" ref="N55:AN55" si="128">N54-N53</f>
        <v>0</v>
      </c>
      <c r="O55" s="109">
        <f t="shared" si="128"/>
        <v>0</v>
      </c>
      <c r="P55" s="109">
        <f t="shared" si="128"/>
        <v>0</v>
      </c>
      <c r="Q55" s="109">
        <f t="shared" si="128"/>
        <v>0</v>
      </c>
      <c r="R55" s="109">
        <f t="shared" si="128"/>
        <v>0</v>
      </c>
      <c r="S55" s="109">
        <f t="shared" si="128"/>
        <v>0</v>
      </c>
      <c r="T55" s="109">
        <f t="shared" si="128"/>
        <v>2910877.1748406067</v>
      </c>
      <c r="U55" s="109">
        <f t="shared" si="128"/>
        <v>0</v>
      </c>
      <c r="V55" s="109">
        <f t="shared" si="128"/>
        <v>0</v>
      </c>
      <c r="W55" s="109">
        <f t="shared" si="128"/>
        <v>0</v>
      </c>
      <c r="X55" s="109">
        <f t="shared" si="128"/>
        <v>0</v>
      </c>
      <c r="Y55" s="109">
        <f t="shared" si="128"/>
        <v>0</v>
      </c>
      <c r="Z55" s="109">
        <f t="shared" si="128"/>
        <v>0</v>
      </c>
      <c r="AA55" s="109">
        <f t="shared" si="128"/>
        <v>0</v>
      </c>
      <c r="AB55" s="109">
        <f t="shared" si="128"/>
        <v>0</v>
      </c>
      <c r="AC55" s="109">
        <f t="shared" si="128"/>
        <v>0</v>
      </c>
      <c r="AD55" s="109">
        <f t="shared" si="128"/>
        <v>377924.31972201285</v>
      </c>
      <c r="AE55" s="109">
        <f t="shared" si="128"/>
        <v>0</v>
      </c>
      <c r="AF55" s="109">
        <f t="shared" si="128"/>
        <v>4830926.6606583595</v>
      </c>
      <c r="AG55" s="109">
        <f t="shared" si="128"/>
        <v>0</v>
      </c>
      <c r="AH55" s="109">
        <f t="shared" si="128"/>
        <v>1231270.672083664</v>
      </c>
      <c r="AI55" s="109">
        <f t="shared" si="128"/>
        <v>0</v>
      </c>
      <c r="AJ55" s="109">
        <f t="shared" si="128"/>
        <v>591850.65572305862</v>
      </c>
      <c r="AK55" s="109">
        <f t="shared" si="128"/>
        <v>0</v>
      </c>
      <c r="AL55" s="109">
        <f t="shared" si="128"/>
        <v>0</v>
      </c>
      <c r="AM55" s="109">
        <f t="shared" si="128"/>
        <v>0</v>
      </c>
      <c r="AN55" s="109">
        <f t="shared" si="128"/>
        <v>0</v>
      </c>
      <c r="AO55" s="70"/>
      <c r="AP55" s="109"/>
      <c r="AQ55" s="109"/>
      <c r="AR55" s="109">
        <f t="shared" ref="AR55:BV55" si="129">AR54-AR53</f>
        <v>0</v>
      </c>
      <c r="AS55" s="109">
        <f t="shared" si="129"/>
        <v>0</v>
      </c>
      <c r="AT55" s="109">
        <f t="shared" si="129"/>
        <v>0</v>
      </c>
      <c r="AU55" s="109">
        <f t="shared" si="129"/>
        <v>0</v>
      </c>
      <c r="AV55" s="109">
        <f t="shared" si="129"/>
        <v>0</v>
      </c>
      <c r="AW55" s="109">
        <f t="shared" si="129"/>
        <v>0</v>
      </c>
      <c r="AX55" s="109">
        <f t="shared" si="129"/>
        <v>0</v>
      </c>
      <c r="AY55" s="109">
        <f t="shared" si="129"/>
        <v>0</v>
      </c>
      <c r="AZ55" s="109">
        <f t="shared" si="129"/>
        <v>0</v>
      </c>
      <c r="BA55" s="109">
        <f t="shared" si="129"/>
        <v>0</v>
      </c>
      <c r="BB55" s="109">
        <f t="shared" si="129"/>
        <v>0</v>
      </c>
      <c r="BC55" s="109">
        <f t="shared" si="129"/>
        <v>2804765.9095512005</v>
      </c>
      <c r="BD55" s="109">
        <f t="shared" si="129"/>
        <v>0</v>
      </c>
      <c r="BE55" s="109">
        <f t="shared" si="129"/>
        <v>0</v>
      </c>
      <c r="BF55" s="109">
        <f t="shared" si="129"/>
        <v>29694.5</v>
      </c>
      <c r="BG55" s="109">
        <f t="shared" si="129"/>
        <v>0</v>
      </c>
      <c r="BH55" s="109">
        <f t="shared" si="129"/>
        <v>0</v>
      </c>
      <c r="BI55" s="109">
        <f t="shared" si="129"/>
        <v>0</v>
      </c>
      <c r="BJ55" s="109">
        <f t="shared" si="129"/>
        <v>-23216.710330238915</v>
      </c>
      <c r="BK55" s="109">
        <f t="shared" si="129"/>
        <v>0</v>
      </c>
      <c r="BL55" s="109">
        <f t="shared" si="129"/>
        <v>0</v>
      </c>
      <c r="BM55" s="109">
        <f t="shared" si="129"/>
        <v>0</v>
      </c>
      <c r="BN55" s="109">
        <f t="shared" si="129"/>
        <v>0</v>
      </c>
      <c r="BO55" s="109">
        <f t="shared" si="129"/>
        <v>0</v>
      </c>
      <c r="BP55" s="109">
        <f t="shared" si="129"/>
        <v>93296</v>
      </c>
      <c r="BQ55" s="109">
        <f t="shared" si="129"/>
        <v>0</v>
      </c>
      <c r="BR55" s="109">
        <f t="shared" si="129"/>
        <v>311095.42598597577</v>
      </c>
      <c r="BS55" s="109">
        <f t="shared" si="129"/>
        <v>0</v>
      </c>
      <c r="BT55" s="109">
        <f t="shared" si="129"/>
        <v>19381.120280871633</v>
      </c>
      <c r="BU55" s="109">
        <f t="shared" si="129"/>
        <v>3346.1405103503785</v>
      </c>
      <c r="BV55" s="109">
        <f t="shared" si="129"/>
        <v>0</v>
      </c>
      <c r="BW55" s="70"/>
      <c r="BX55" s="109"/>
      <c r="BY55" s="109"/>
      <c r="BZ55" s="109">
        <f t="shared" ref="BZ55:CH55" si="130">BZ54-BZ53</f>
        <v>610807.31731275562</v>
      </c>
      <c r="CA55" s="109">
        <f t="shared" si="130"/>
        <v>0</v>
      </c>
      <c r="CB55" s="109">
        <f t="shared" si="130"/>
        <v>0</v>
      </c>
      <c r="CC55" s="109">
        <f t="shared" si="130"/>
        <v>0</v>
      </c>
      <c r="CD55" s="109">
        <f t="shared" si="130"/>
        <v>570893.97136156668</v>
      </c>
      <c r="CE55" s="109">
        <f t="shared" si="130"/>
        <v>67817.125912632036</v>
      </c>
      <c r="CF55" s="109">
        <f t="shared" si="130"/>
        <v>0</v>
      </c>
      <c r="CG55" s="109">
        <f t="shared" si="130"/>
        <v>0</v>
      </c>
      <c r="CH55" s="109">
        <f t="shared" si="130"/>
        <v>0</v>
      </c>
      <c r="CI55" s="70"/>
      <c r="CJ55" s="109"/>
      <c r="CK55" s="109"/>
      <c r="CL55" s="109">
        <f t="shared" ref="CL55:CR55" si="131">CL54-CL53</f>
        <v>0</v>
      </c>
      <c r="CM55" s="109">
        <f t="shared" si="131"/>
        <v>0</v>
      </c>
      <c r="CN55" s="109">
        <f t="shared" si="131"/>
        <v>0</v>
      </c>
      <c r="CO55" s="109">
        <f t="shared" si="131"/>
        <v>0</v>
      </c>
      <c r="CP55" s="109">
        <f t="shared" si="131"/>
        <v>0</v>
      </c>
      <c r="CQ55" s="109">
        <f t="shared" si="131"/>
        <v>325323.5445221297</v>
      </c>
      <c r="CR55" s="109">
        <f t="shared" si="131"/>
        <v>0</v>
      </c>
      <c r="CS55" s="70"/>
      <c r="CT55" s="109"/>
      <c r="CU55" s="109"/>
      <c r="CV55" s="109">
        <f t="shared" ref="CV55:DD55" si="132">CV54-CV53</f>
        <v>0</v>
      </c>
      <c r="CW55" s="109">
        <f t="shared" si="132"/>
        <v>0</v>
      </c>
      <c r="CX55" s="109">
        <f t="shared" si="132"/>
        <v>2010987.1450595749</v>
      </c>
      <c r="CY55" s="109">
        <f t="shared" si="132"/>
        <v>0</v>
      </c>
      <c r="CZ55" s="109">
        <f t="shared" si="132"/>
        <v>0</v>
      </c>
      <c r="DA55" s="109">
        <f t="shared" si="132"/>
        <v>0</v>
      </c>
      <c r="DB55" s="109">
        <f t="shared" si="132"/>
        <v>0</v>
      </c>
      <c r="DC55" s="109">
        <f t="shared" si="132"/>
        <v>184716</v>
      </c>
      <c r="DD55" s="109">
        <f t="shared" si="132"/>
        <v>0</v>
      </c>
      <c r="DL55" s="109"/>
      <c r="DM55" s="109"/>
      <c r="DN55" s="109">
        <f t="shared" si="20"/>
        <v>7008907.4901668187</v>
      </c>
    </row>
    <row r="56" spans="1:118" x14ac:dyDescent="0.3">
      <c r="B56" s="118"/>
      <c r="C56" s="109"/>
      <c r="D56" s="109"/>
      <c r="E56" s="109"/>
      <c r="F56" s="109"/>
      <c r="G56" s="109"/>
      <c r="H56" s="109"/>
      <c r="I56" s="109"/>
      <c r="J56" s="109"/>
      <c r="K56" s="70"/>
      <c r="L56" s="109"/>
      <c r="M56" s="109"/>
      <c r="N56" s="109"/>
      <c r="O56" s="109"/>
      <c r="P56" s="118"/>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70"/>
      <c r="AP56" s="109"/>
      <c r="AQ56" s="109"/>
      <c r="AR56" s="109"/>
      <c r="AS56" s="109"/>
      <c r="AT56" s="109"/>
      <c r="AU56" s="109"/>
      <c r="AV56" s="109"/>
      <c r="AW56" s="109"/>
      <c r="AX56" s="109"/>
      <c r="AY56" s="109"/>
      <c r="AZ56" s="109"/>
      <c r="BA56" s="109"/>
      <c r="BB56" s="109"/>
      <c r="BC56" s="118"/>
      <c r="BD56" s="109"/>
      <c r="BE56" s="109"/>
      <c r="BF56" s="109"/>
      <c r="BG56" s="109"/>
      <c r="BH56" s="109"/>
      <c r="BI56" s="109"/>
      <c r="BJ56" s="109"/>
      <c r="BK56" s="109"/>
      <c r="BL56" s="109"/>
      <c r="BM56" s="109"/>
      <c r="BN56" s="109"/>
      <c r="BO56" s="109"/>
      <c r="BP56" s="109"/>
      <c r="BQ56" s="109"/>
      <c r="BR56" s="109"/>
      <c r="BS56" s="109"/>
      <c r="BT56" s="109"/>
      <c r="BU56" s="109"/>
      <c r="BV56" s="109"/>
      <c r="BW56" s="70"/>
      <c r="BX56" s="109"/>
      <c r="BY56" s="109"/>
      <c r="BZ56" s="109"/>
      <c r="CA56" s="109"/>
      <c r="CB56" s="109"/>
      <c r="CC56" s="109"/>
      <c r="CD56" s="109"/>
      <c r="CE56" s="109"/>
      <c r="CF56" s="109"/>
      <c r="CG56" s="109"/>
      <c r="CH56" s="109"/>
      <c r="CI56" s="70"/>
      <c r="CJ56" s="109"/>
      <c r="CK56" s="109"/>
      <c r="CL56" s="118"/>
      <c r="CM56" s="109"/>
      <c r="CN56" s="109"/>
      <c r="CO56" s="109"/>
      <c r="CP56" s="109"/>
      <c r="CQ56" s="109"/>
      <c r="CR56" s="109"/>
      <c r="CS56" s="70"/>
      <c r="CT56" s="109"/>
      <c r="CU56" s="109"/>
      <c r="CV56" s="109"/>
      <c r="CW56" s="109"/>
      <c r="CX56" s="109"/>
      <c r="CY56" s="109"/>
      <c r="CZ56" s="109"/>
      <c r="DA56" s="109"/>
      <c r="DB56" s="109"/>
      <c r="DC56" s="109"/>
      <c r="DD56" s="109"/>
      <c r="DL56" s="109"/>
      <c r="DM56" s="109"/>
      <c r="DN56" s="109">
        <f t="shared" si="20"/>
        <v>0</v>
      </c>
    </row>
  </sheetData>
  <conditionalFormatting sqref="B2:DD14 B16:DD17">
    <cfRule type="expression" dxfId="3" priority="1">
      <formula>#REF!&gt;=35000</formula>
    </cfRule>
    <cfRule type="expression" dxfId="2" priority="2">
      <formula>#REF!&gt;=10000</formula>
    </cfRule>
    <cfRule type="expression" dxfId="1" priority="3">
      <formula>#REF!&gt;=5000</formula>
    </cfRule>
    <cfRule type="expression" dxfId="0" priority="4">
      <formula>#REF!&lt;5000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C483-E2D0-4579-B882-2B369AE19533}">
  <sheetPr>
    <tabColor theme="7" tint="0.79998168889431442"/>
  </sheetPr>
  <dimension ref="A1:Q68"/>
  <sheetViews>
    <sheetView topLeftCell="A37" workbookViewId="0">
      <pane xSplit="1" topLeftCell="B1" activePane="topRight" state="frozen"/>
      <selection activeCell="A37" sqref="A37"/>
      <selection pane="topRight"/>
    </sheetView>
  </sheetViews>
  <sheetFormatPr defaultRowHeight="14.4" x14ac:dyDescent="0.3"/>
  <cols>
    <col min="1" max="1" width="22.77734375" customWidth="1"/>
    <col min="2" max="2" width="18.5546875" customWidth="1"/>
    <col min="3" max="3" width="14.21875" bestFit="1" customWidth="1"/>
    <col min="4" max="4" width="26" customWidth="1"/>
    <col min="5" max="5" width="23.21875" customWidth="1"/>
    <col min="6" max="6" width="20" customWidth="1"/>
    <col min="7" max="7" width="14.109375" bestFit="1" customWidth="1"/>
    <col min="8" max="8" width="15.21875" bestFit="1" customWidth="1"/>
    <col min="9" max="10" width="15.109375" bestFit="1" customWidth="1"/>
    <col min="11" max="11" width="14.21875" bestFit="1" customWidth="1"/>
    <col min="12" max="12" width="16.6640625" bestFit="1" customWidth="1"/>
    <col min="13" max="13" width="13.21875" bestFit="1" customWidth="1"/>
    <col min="14" max="14" width="14.21875" bestFit="1" customWidth="1"/>
    <col min="15" max="15" width="13.21875" bestFit="1" customWidth="1"/>
    <col min="16" max="16" width="16.77734375" bestFit="1" customWidth="1"/>
    <col min="17" max="17" width="30.5546875" bestFit="1" customWidth="1"/>
  </cols>
  <sheetData>
    <row r="1" spans="1:16" x14ac:dyDescent="0.3">
      <c r="A1" t="s">
        <v>395</v>
      </c>
    </row>
    <row r="2" spans="1:16" x14ac:dyDescent="0.3">
      <c r="A2" s="184" t="s">
        <v>396</v>
      </c>
      <c r="B2" s="184" t="s">
        <v>397</v>
      </c>
      <c r="C2" s="184" t="s">
        <v>398</v>
      </c>
      <c r="D2" s="184" t="s">
        <v>399</v>
      </c>
      <c r="E2" s="184" t="s">
        <v>400</v>
      </c>
      <c r="F2" s="184" t="s">
        <v>401</v>
      </c>
      <c r="G2" s="184" t="s">
        <v>402</v>
      </c>
      <c r="H2" s="184" t="s">
        <v>403</v>
      </c>
      <c r="I2" s="184" t="s">
        <v>404</v>
      </c>
      <c r="J2" s="184" t="s">
        <v>405</v>
      </c>
      <c r="K2" s="184" t="s">
        <v>406</v>
      </c>
      <c r="L2" s="184" t="s">
        <v>407</v>
      </c>
      <c r="M2" s="184" t="s">
        <v>408</v>
      </c>
      <c r="N2" s="184" t="s">
        <v>409</v>
      </c>
      <c r="O2" s="185" t="s">
        <v>410</v>
      </c>
      <c r="P2" s="184" t="s">
        <v>112</v>
      </c>
    </row>
    <row r="3" spans="1:16" x14ac:dyDescent="0.3">
      <c r="A3" t="s">
        <v>411</v>
      </c>
      <c r="B3" s="186">
        <v>134.62</v>
      </c>
      <c r="C3" s="186">
        <v>0.9325</v>
      </c>
      <c r="D3" s="186">
        <v>5526.04</v>
      </c>
      <c r="E3" s="186">
        <v>16.78</v>
      </c>
      <c r="F3" s="186">
        <v>2.0299999999999998</v>
      </c>
      <c r="G3" s="186">
        <v>0.23499999999999999</v>
      </c>
      <c r="H3" s="186">
        <v>11.4</v>
      </c>
      <c r="I3" s="186">
        <v>0.3</v>
      </c>
      <c r="J3" s="186">
        <v>224.45</v>
      </c>
      <c r="K3" s="186">
        <v>0.23200000000000001</v>
      </c>
      <c r="L3" s="186">
        <v>411</v>
      </c>
      <c r="M3" s="186">
        <v>0</v>
      </c>
      <c r="N3" s="186">
        <v>12.465999999999999</v>
      </c>
      <c r="O3" s="186">
        <v>0.18</v>
      </c>
      <c r="P3" s="187">
        <f>SUM(B3:O3)</f>
        <v>6340.6654999999992</v>
      </c>
    </row>
    <row r="4" spans="1:16" x14ac:dyDescent="0.3">
      <c r="A4" t="s">
        <v>412</v>
      </c>
      <c r="B4" s="186">
        <v>104.84</v>
      </c>
      <c r="C4" s="186">
        <v>0.23200000000000001</v>
      </c>
      <c r="D4" s="186">
        <v>7.1920000000000002</v>
      </c>
      <c r="E4" s="186">
        <v>6.5209999999999999</v>
      </c>
      <c r="F4" s="186">
        <v>0.10199999999999999</v>
      </c>
      <c r="G4" s="186">
        <v>8.5000000000000006E-2</v>
      </c>
      <c r="H4" s="186">
        <v>17.545999999999999</v>
      </c>
      <c r="I4" s="186">
        <v>0.30599999999999999</v>
      </c>
      <c r="J4" s="186">
        <v>24.63</v>
      </c>
      <c r="K4" s="186">
        <v>0.32</v>
      </c>
      <c r="L4" s="186">
        <v>2836.6439999999998</v>
      </c>
      <c r="M4" s="186">
        <v>0</v>
      </c>
      <c r="N4" s="186">
        <v>1.9059999999999999</v>
      </c>
      <c r="O4" s="186">
        <v>0.09</v>
      </c>
      <c r="P4" s="187">
        <f t="shared" ref="P4:P8" si="0">SUM(B4:O4)</f>
        <v>3000.4139999999998</v>
      </c>
    </row>
    <row r="5" spans="1:16" x14ac:dyDescent="0.3">
      <c r="A5" t="s">
        <v>413</v>
      </c>
      <c r="B5" s="186">
        <v>13.804</v>
      </c>
      <c r="C5" s="186">
        <v>65.111000000000004</v>
      </c>
      <c r="D5" s="186">
        <v>18.518000000000001</v>
      </c>
      <c r="E5" s="186">
        <v>26.463999999999999</v>
      </c>
      <c r="F5" s="186">
        <v>3.7410000000000001</v>
      </c>
      <c r="G5" s="186">
        <v>2.4790000000000001</v>
      </c>
      <c r="H5" s="186">
        <v>100.152</v>
      </c>
      <c r="I5" s="186">
        <v>268.26900000000001</v>
      </c>
      <c r="J5" s="186">
        <v>12.173999999999999</v>
      </c>
      <c r="K5" s="186">
        <v>3.3340000000000001</v>
      </c>
      <c r="L5" s="186">
        <v>1658.509</v>
      </c>
      <c r="M5" s="186">
        <v>1.52</v>
      </c>
      <c r="N5" s="186">
        <v>13.06</v>
      </c>
      <c r="O5" s="186">
        <v>18.364000000000001</v>
      </c>
      <c r="P5" s="187">
        <f t="shared" si="0"/>
        <v>2205.4989999999998</v>
      </c>
    </row>
    <row r="6" spans="1:16" x14ac:dyDescent="0.3">
      <c r="A6" t="s">
        <v>0</v>
      </c>
      <c r="B6" s="186">
        <v>88.787999999999997</v>
      </c>
      <c r="C6" s="186">
        <v>60.363999999999997</v>
      </c>
      <c r="D6" s="186">
        <v>12.141</v>
      </c>
      <c r="E6" s="186">
        <v>111.54300000000001</v>
      </c>
      <c r="F6" s="186">
        <v>0.16500000000000001</v>
      </c>
      <c r="G6" s="186">
        <v>2.819</v>
      </c>
      <c r="H6" s="186">
        <v>299.48200000000003</v>
      </c>
      <c r="I6" s="186">
        <v>33.984000000000002</v>
      </c>
      <c r="J6" s="186">
        <v>38.71</v>
      </c>
      <c r="K6" s="186">
        <v>33.909999999999997</v>
      </c>
      <c r="L6" s="186">
        <v>7.0000000000000007E-2</v>
      </c>
      <c r="M6" s="186">
        <v>1.48</v>
      </c>
      <c r="N6" s="186">
        <v>1.06</v>
      </c>
      <c r="O6" s="186">
        <v>1.8540000000000001</v>
      </c>
      <c r="P6" s="187">
        <f t="shared" si="0"/>
        <v>686.37000000000023</v>
      </c>
    </row>
    <row r="7" spans="1:16" x14ac:dyDescent="0.3">
      <c r="A7" t="s">
        <v>4</v>
      </c>
      <c r="B7" s="186">
        <v>408.68</v>
      </c>
      <c r="C7" s="186">
        <v>107</v>
      </c>
      <c r="D7" s="186">
        <v>490.94299999999998</v>
      </c>
      <c r="E7" s="186">
        <v>108.184</v>
      </c>
      <c r="F7" s="186">
        <v>3.8290000000000002</v>
      </c>
      <c r="G7" s="186">
        <v>1.82</v>
      </c>
      <c r="H7" s="186">
        <v>952.14800000000002</v>
      </c>
      <c r="I7" s="186">
        <v>2.2000000000000002</v>
      </c>
      <c r="J7" s="186">
        <v>12.2</v>
      </c>
      <c r="K7" s="186">
        <v>0.16</v>
      </c>
      <c r="L7" s="186">
        <v>806.36</v>
      </c>
      <c r="M7" s="186">
        <v>0</v>
      </c>
      <c r="N7" s="186">
        <v>60.15</v>
      </c>
      <c r="O7" s="186">
        <v>1.1000000000000001</v>
      </c>
      <c r="P7" s="187">
        <f t="shared" si="0"/>
        <v>2954.7739999999994</v>
      </c>
    </row>
    <row r="8" spans="1:16" x14ac:dyDescent="0.3">
      <c r="A8" t="s">
        <v>414</v>
      </c>
      <c r="B8" s="186">
        <v>31.233000000000001</v>
      </c>
      <c r="C8" s="186">
        <v>2.2410000000000001</v>
      </c>
      <c r="D8" s="186">
        <v>61.898000000000003</v>
      </c>
      <c r="E8" s="186">
        <v>10.52</v>
      </c>
      <c r="F8" s="186">
        <v>8.32</v>
      </c>
      <c r="G8" s="186">
        <v>1.38</v>
      </c>
      <c r="H8" s="186">
        <v>116.92</v>
      </c>
      <c r="I8" s="186">
        <v>228.69300000000001</v>
      </c>
      <c r="J8" s="186">
        <v>1.0680000000000001</v>
      </c>
      <c r="K8" s="186">
        <v>0.18</v>
      </c>
      <c r="L8" s="186">
        <v>7.0000000000000007E-2</v>
      </c>
      <c r="M8" s="186">
        <v>4.4000000000000004</v>
      </c>
      <c r="N8" s="186">
        <v>5.7149999999999999</v>
      </c>
      <c r="O8" s="186">
        <v>0</v>
      </c>
      <c r="P8" s="187">
        <f t="shared" si="0"/>
        <v>472.63799999999998</v>
      </c>
    </row>
    <row r="9" spans="1:16" x14ac:dyDescent="0.3">
      <c r="A9" s="188" t="s">
        <v>112</v>
      </c>
      <c r="B9" s="189">
        <f>SUM(B3:B8)</f>
        <v>781.96499999999992</v>
      </c>
      <c r="C9" s="189">
        <f t="shared" ref="C9:P9" si="1">SUM(C3:C8)</f>
        <v>235.88050000000001</v>
      </c>
      <c r="D9" s="189">
        <f t="shared" si="1"/>
        <v>6116.732</v>
      </c>
      <c r="E9" s="189">
        <f t="shared" si="1"/>
        <v>280.01199999999994</v>
      </c>
      <c r="F9" s="189">
        <f t="shared" si="1"/>
        <v>18.186999999999998</v>
      </c>
      <c r="G9" s="189">
        <f t="shared" si="1"/>
        <v>8.8180000000000014</v>
      </c>
      <c r="H9" s="189">
        <f t="shared" si="1"/>
        <v>1497.6480000000001</v>
      </c>
      <c r="I9" s="189">
        <f t="shared" si="1"/>
        <v>533.75199999999995</v>
      </c>
      <c r="J9" s="189">
        <f t="shared" si="1"/>
        <v>313.23199999999991</v>
      </c>
      <c r="K9" s="189">
        <f t="shared" si="1"/>
        <v>38.135999999999996</v>
      </c>
      <c r="L9" s="189">
        <f t="shared" si="1"/>
        <v>5712.6529999999993</v>
      </c>
      <c r="M9" s="189">
        <f t="shared" si="1"/>
        <v>7.4</v>
      </c>
      <c r="N9" s="189">
        <f t="shared" si="1"/>
        <v>94.356999999999999</v>
      </c>
      <c r="O9" s="189">
        <f t="shared" si="1"/>
        <v>21.588000000000001</v>
      </c>
      <c r="P9" s="190">
        <f t="shared" si="1"/>
        <v>15660.360500000001</v>
      </c>
    </row>
    <row r="10" spans="1:16" x14ac:dyDescent="0.3">
      <c r="B10" s="191"/>
      <c r="C10" s="191"/>
      <c r="D10" s="191"/>
      <c r="E10" s="191"/>
      <c r="F10" s="191"/>
      <c r="G10" s="191"/>
      <c r="H10" s="191"/>
      <c r="I10" s="191"/>
      <c r="J10" s="191"/>
      <c r="K10" s="191"/>
      <c r="L10" s="191"/>
      <c r="M10" s="191"/>
      <c r="N10" s="191"/>
      <c r="O10" s="191"/>
    </row>
    <row r="11" spans="1:16" x14ac:dyDescent="0.3">
      <c r="A11" t="s">
        <v>415</v>
      </c>
      <c r="B11" s="191"/>
      <c r="C11" s="191"/>
      <c r="D11" s="191"/>
      <c r="E11" s="191"/>
      <c r="F11" s="191"/>
      <c r="G11" s="191"/>
      <c r="H11" s="191"/>
      <c r="I11" s="191"/>
      <c r="J11" s="191"/>
      <c r="K11" s="191"/>
      <c r="L11" s="191"/>
      <c r="M11" s="191"/>
      <c r="N11" s="191"/>
      <c r="O11" s="191"/>
    </row>
    <row r="12" spans="1:16" x14ac:dyDescent="0.3">
      <c r="A12" s="184" t="s">
        <v>396</v>
      </c>
      <c r="B12" s="184" t="s">
        <v>397</v>
      </c>
      <c r="C12" s="184" t="s">
        <v>398</v>
      </c>
      <c r="D12" s="184" t="s">
        <v>399</v>
      </c>
      <c r="E12" s="184" t="s">
        <v>400</v>
      </c>
      <c r="F12" s="184" t="s">
        <v>401</v>
      </c>
      <c r="G12" s="184" t="s">
        <v>402</v>
      </c>
      <c r="H12" s="184" t="s">
        <v>403</v>
      </c>
      <c r="I12" s="184" t="s">
        <v>404</v>
      </c>
      <c r="J12" s="184" t="s">
        <v>405</v>
      </c>
      <c r="K12" s="184" t="s">
        <v>406</v>
      </c>
      <c r="L12" s="184" t="s">
        <v>407</v>
      </c>
      <c r="M12" s="184" t="s">
        <v>408</v>
      </c>
      <c r="N12" s="184" t="s">
        <v>409</v>
      </c>
      <c r="O12" s="185" t="s">
        <v>410</v>
      </c>
      <c r="P12" s="184" t="s">
        <v>112</v>
      </c>
    </row>
    <row r="13" spans="1:16" x14ac:dyDescent="0.3">
      <c r="A13" t="s">
        <v>411</v>
      </c>
      <c r="B13" s="192">
        <f>(B3*1000)*365</f>
        <v>49136300</v>
      </c>
      <c r="C13" s="192">
        <f t="shared" ref="C13:O13" si="2">(C3*1000)*365</f>
        <v>340362.5</v>
      </c>
      <c r="D13" s="192">
        <f t="shared" si="2"/>
        <v>2017004600</v>
      </c>
      <c r="E13" s="192">
        <f t="shared" si="2"/>
        <v>6124700</v>
      </c>
      <c r="F13" s="192">
        <f t="shared" si="2"/>
        <v>740949.99999999988</v>
      </c>
      <c r="G13" s="192">
        <f t="shared" si="2"/>
        <v>85775</v>
      </c>
      <c r="H13" s="192">
        <f t="shared" si="2"/>
        <v>4161000</v>
      </c>
      <c r="I13" s="192">
        <f t="shared" si="2"/>
        <v>109500</v>
      </c>
      <c r="J13" s="192">
        <f t="shared" si="2"/>
        <v>81924250</v>
      </c>
      <c r="K13" s="192">
        <f t="shared" si="2"/>
        <v>84680</v>
      </c>
      <c r="L13" s="192">
        <f t="shared" si="2"/>
        <v>150015000</v>
      </c>
      <c r="M13" s="192">
        <f t="shared" si="2"/>
        <v>0</v>
      </c>
      <c r="N13" s="192">
        <f t="shared" si="2"/>
        <v>4550090</v>
      </c>
      <c r="O13" s="192">
        <f t="shared" si="2"/>
        <v>65700</v>
      </c>
      <c r="P13" s="193">
        <f>SUM(B13:O13)</f>
        <v>2314342907.5</v>
      </c>
    </row>
    <row r="14" spans="1:16" x14ac:dyDescent="0.3">
      <c r="A14" t="s">
        <v>412</v>
      </c>
      <c r="B14" s="192">
        <f t="shared" ref="B14:O18" si="3">(B4*1000)*365</f>
        <v>38266600</v>
      </c>
      <c r="C14" s="192">
        <f t="shared" si="3"/>
        <v>84680</v>
      </c>
      <c r="D14" s="192">
        <f t="shared" si="3"/>
        <v>2625080</v>
      </c>
      <c r="E14" s="192">
        <f t="shared" si="3"/>
        <v>2380165</v>
      </c>
      <c r="F14" s="192">
        <f t="shared" si="3"/>
        <v>37230</v>
      </c>
      <c r="G14" s="192">
        <f t="shared" si="3"/>
        <v>31025</v>
      </c>
      <c r="H14" s="192">
        <f t="shared" si="3"/>
        <v>6404290</v>
      </c>
      <c r="I14" s="192">
        <f t="shared" si="3"/>
        <v>111690</v>
      </c>
      <c r="J14" s="192">
        <f t="shared" si="3"/>
        <v>8989950</v>
      </c>
      <c r="K14" s="192">
        <f t="shared" si="3"/>
        <v>116800</v>
      </c>
      <c r="L14" s="192">
        <f t="shared" si="3"/>
        <v>1035375060</v>
      </c>
      <c r="M14" s="192">
        <f t="shared" si="3"/>
        <v>0</v>
      </c>
      <c r="N14" s="192">
        <f t="shared" si="3"/>
        <v>695690</v>
      </c>
      <c r="O14" s="192">
        <f t="shared" si="3"/>
        <v>32850</v>
      </c>
      <c r="P14" s="193">
        <f t="shared" ref="P14:P18" si="4">SUM(B14:O14)</f>
        <v>1095151110</v>
      </c>
    </row>
    <row r="15" spans="1:16" x14ac:dyDescent="0.3">
      <c r="A15" t="s">
        <v>413</v>
      </c>
      <c r="B15" s="192">
        <f t="shared" si="3"/>
        <v>5038460</v>
      </c>
      <c r="C15" s="192">
        <f t="shared" si="3"/>
        <v>23765515.000000004</v>
      </c>
      <c r="D15" s="192">
        <f t="shared" si="3"/>
        <v>6759070</v>
      </c>
      <c r="E15" s="192">
        <f t="shared" si="3"/>
        <v>9659360</v>
      </c>
      <c r="F15" s="192">
        <f t="shared" si="3"/>
        <v>1365465</v>
      </c>
      <c r="G15" s="192">
        <f t="shared" si="3"/>
        <v>904835</v>
      </c>
      <c r="H15" s="192">
        <f t="shared" si="3"/>
        <v>36555480</v>
      </c>
      <c r="I15" s="192">
        <f t="shared" si="3"/>
        <v>97918185</v>
      </c>
      <c r="J15" s="192">
        <f t="shared" si="3"/>
        <v>4443510</v>
      </c>
      <c r="K15" s="192">
        <f t="shared" si="3"/>
        <v>1216910</v>
      </c>
      <c r="L15" s="192">
        <f t="shared" si="3"/>
        <v>605355785</v>
      </c>
      <c r="M15" s="192">
        <f t="shared" si="3"/>
        <v>554800</v>
      </c>
      <c r="N15" s="192">
        <f t="shared" si="3"/>
        <v>4766900</v>
      </c>
      <c r="O15" s="192">
        <f t="shared" si="3"/>
        <v>6702860</v>
      </c>
      <c r="P15" s="193">
        <f t="shared" si="4"/>
        <v>805007135</v>
      </c>
    </row>
    <row r="16" spans="1:16" x14ac:dyDescent="0.3">
      <c r="A16" t="s">
        <v>0</v>
      </c>
      <c r="B16" s="192">
        <f t="shared" si="3"/>
        <v>32407620</v>
      </c>
      <c r="C16" s="192">
        <f t="shared" si="3"/>
        <v>22032860</v>
      </c>
      <c r="D16" s="192">
        <f t="shared" si="3"/>
        <v>4431465</v>
      </c>
      <c r="E16" s="192">
        <f t="shared" si="3"/>
        <v>40713195</v>
      </c>
      <c r="F16" s="192">
        <f t="shared" si="3"/>
        <v>60225</v>
      </c>
      <c r="G16" s="192">
        <f t="shared" si="3"/>
        <v>1028935</v>
      </c>
      <c r="H16" s="192">
        <f t="shared" si="3"/>
        <v>109310930</v>
      </c>
      <c r="I16" s="192">
        <f t="shared" si="3"/>
        <v>12404160</v>
      </c>
      <c r="J16" s="192">
        <f t="shared" si="3"/>
        <v>14129150</v>
      </c>
      <c r="K16" s="192">
        <f t="shared" si="3"/>
        <v>12377150</v>
      </c>
      <c r="L16" s="192">
        <f t="shared" si="3"/>
        <v>25550</v>
      </c>
      <c r="M16" s="192">
        <f t="shared" si="3"/>
        <v>540200</v>
      </c>
      <c r="N16" s="192">
        <f t="shared" si="3"/>
        <v>386900</v>
      </c>
      <c r="O16" s="192">
        <f t="shared" si="3"/>
        <v>676710</v>
      </c>
      <c r="P16" s="193">
        <f t="shared" si="4"/>
        <v>250525050</v>
      </c>
    </row>
    <row r="17" spans="1:16" x14ac:dyDescent="0.3">
      <c r="A17" t="s">
        <v>4</v>
      </c>
      <c r="B17" s="192">
        <f t="shared" si="3"/>
        <v>149168200</v>
      </c>
      <c r="C17" s="192">
        <f t="shared" si="3"/>
        <v>39055000</v>
      </c>
      <c r="D17" s="192">
        <f t="shared" si="3"/>
        <v>179194195</v>
      </c>
      <c r="E17" s="192">
        <f t="shared" si="3"/>
        <v>39487160</v>
      </c>
      <c r="F17" s="192">
        <f t="shared" si="3"/>
        <v>1397585</v>
      </c>
      <c r="G17" s="192">
        <f t="shared" si="3"/>
        <v>664300</v>
      </c>
      <c r="H17" s="192">
        <f t="shared" si="3"/>
        <v>347534020</v>
      </c>
      <c r="I17" s="192">
        <f t="shared" si="3"/>
        <v>803000</v>
      </c>
      <c r="J17" s="192">
        <f t="shared" si="3"/>
        <v>4453000</v>
      </c>
      <c r="K17" s="192">
        <f t="shared" si="3"/>
        <v>58400</v>
      </c>
      <c r="L17" s="192">
        <f t="shared" si="3"/>
        <v>294321400</v>
      </c>
      <c r="M17" s="192">
        <f t="shared" si="3"/>
        <v>0</v>
      </c>
      <c r="N17" s="192">
        <f t="shared" si="3"/>
        <v>21954750</v>
      </c>
      <c r="O17" s="192">
        <f t="shared" si="3"/>
        <v>401500</v>
      </c>
      <c r="P17" s="193">
        <f t="shared" si="4"/>
        <v>1078492510</v>
      </c>
    </row>
    <row r="18" spans="1:16" x14ac:dyDescent="0.3">
      <c r="A18" t="s">
        <v>414</v>
      </c>
      <c r="B18" s="192">
        <f t="shared" si="3"/>
        <v>11400045</v>
      </c>
      <c r="C18" s="192">
        <f t="shared" si="3"/>
        <v>817965</v>
      </c>
      <c r="D18" s="192">
        <f t="shared" si="3"/>
        <v>22592770</v>
      </c>
      <c r="E18" s="192">
        <f t="shared" si="3"/>
        <v>3839800</v>
      </c>
      <c r="F18" s="192">
        <f t="shared" si="3"/>
        <v>3036800</v>
      </c>
      <c r="G18" s="192">
        <f t="shared" si="3"/>
        <v>503700</v>
      </c>
      <c r="H18" s="192">
        <f t="shared" si="3"/>
        <v>42675800</v>
      </c>
      <c r="I18" s="192">
        <f t="shared" si="3"/>
        <v>83472945</v>
      </c>
      <c r="J18" s="192">
        <f t="shared" si="3"/>
        <v>389820</v>
      </c>
      <c r="K18" s="192">
        <f t="shared" si="3"/>
        <v>65700</v>
      </c>
      <c r="L18" s="192">
        <f t="shared" si="3"/>
        <v>25550</v>
      </c>
      <c r="M18" s="192">
        <f t="shared" si="3"/>
        <v>1606000</v>
      </c>
      <c r="N18" s="192">
        <f t="shared" si="3"/>
        <v>2085975</v>
      </c>
      <c r="O18" s="192">
        <f t="shared" si="3"/>
        <v>0</v>
      </c>
      <c r="P18" s="193">
        <f t="shared" si="4"/>
        <v>172512870</v>
      </c>
    </row>
    <row r="19" spans="1:16" x14ac:dyDescent="0.3">
      <c r="A19" s="194" t="s">
        <v>112</v>
      </c>
      <c r="B19" s="195">
        <f>SUM(B13:B18)</f>
        <v>285417225</v>
      </c>
      <c r="C19" s="195">
        <f t="shared" ref="C19:P19" si="5">SUM(C13:C18)</f>
        <v>86096382.5</v>
      </c>
      <c r="D19" s="195">
        <f t="shared" si="5"/>
        <v>2232607180</v>
      </c>
      <c r="E19" s="195">
        <f t="shared" si="5"/>
        <v>102204380</v>
      </c>
      <c r="F19" s="195">
        <f t="shared" si="5"/>
        <v>6638255</v>
      </c>
      <c r="G19" s="195">
        <f t="shared" si="5"/>
        <v>3218570</v>
      </c>
      <c r="H19" s="195">
        <f t="shared" si="5"/>
        <v>546641520</v>
      </c>
      <c r="I19" s="195">
        <f t="shared" si="5"/>
        <v>194819480</v>
      </c>
      <c r="J19" s="195">
        <f t="shared" si="5"/>
        <v>114329680</v>
      </c>
      <c r="K19" s="195">
        <f t="shared" si="5"/>
        <v>13919640</v>
      </c>
      <c r="L19" s="195">
        <f t="shared" si="5"/>
        <v>2085118345</v>
      </c>
      <c r="M19" s="195">
        <f t="shared" si="5"/>
        <v>2701000</v>
      </c>
      <c r="N19" s="195">
        <f t="shared" si="5"/>
        <v>34440305</v>
      </c>
      <c r="O19" s="195">
        <f t="shared" si="5"/>
        <v>7879620</v>
      </c>
      <c r="P19" s="196">
        <f t="shared" si="5"/>
        <v>5716031582.5</v>
      </c>
    </row>
    <row r="20" spans="1:16" x14ac:dyDescent="0.3">
      <c r="B20" s="197"/>
      <c r="C20" s="197"/>
      <c r="D20" s="197"/>
      <c r="E20" s="197"/>
      <c r="F20" s="197"/>
      <c r="G20" s="197"/>
      <c r="H20" s="197"/>
      <c r="I20" s="197"/>
      <c r="J20" s="197"/>
      <c r="K20" s="197"/>
      <c r="L20" s="197"/>
      <c r="M20" s="197"/>
      <c r="N20" s="197"/>
      <c r="O20" s="197"/>
      <c r="P20" s="197"/>
    </row>
    <row r="21" spans="1:16" x14ac:dyDescent="0.3">
      <c r="B21" s="197"/>
      <c r="C21" s="197"/>
      <c r="D21" s="197"/>
      <c r="E21" s="197"/>
      <c r="F21" s="197"/>
      <c r="G21" s="197"/>
      <c r="H21" s="197"/>
      <c r="I21" s="197"/>
      <c r="J21" s="197"/>
      <c r="K21" s="197"/>
      <c r="L21" s="197"/>
      <c r="M21" s="197"/>
      <c r="N21" s="197"/>
      <c r="O21" s="197"/>
      <c r="P21" s="197"/>
    </row>
    <row r="22" spans="1:16" x14ac:dyDescent="0.3">
      <c r="C22" s="197"/>
      <c r="D22" s="197"/>
      <c r="E22" s="197"/>
      <c r="F22" s="197"/>
      <c r="G22" s="197"/>
      <c r="H22" s="197"/>
      <c r="I22" s="197"/>
      <c r="J22" s="197"/>
      <c r="K22" s="197"/>
      <c r="L22" s="197"/>
      <c r="M22" s="197"/>
      <c r="N22" s="197"/>
      <c r="O22" s="197"/>
      <c r="P22" s="197"/>
    </row>
    <row r="23" spans="1:16" x14ac:dyDescent="0.3">
      <c r="A23" s="459" t="s">
        <v>416</v>
      </c>
      <c r="B23" s="459"/>
      <c r="C23" s="459"/>
      <c r="D23" s="459"/>
      <c r="E23" s="459"/>
      <c r="F23" s="459"/>
      <c r="G23" s="197"/>
      <c r="H23" s="197"/>
      <c r="I23" s="197"/>
      <c r="J23" s="197"/>
      <c r="K23" s="197"/>
      <c r="L23" s="197"/>
      <c r="M23" s="197"/>
      <c r="N23" s="197"/>
      <c r="O23" s="197"/>
      <c r="P23" s="197"/>
    </row>
    <row r="24" spans="1:16" x14ac:dyDescent="0.3">
      <c r="A24" s="198" t="s">
        <v>417</v>
      </c>
      <c r="B24" s="150" t="s">
        <v>105</v>
      </c>
      <c r="C24" s="150" t="s">
        <v>418</v>
      </c>
      <c r="D24" s="150" t="s">
        <v>419</v>
      </c>
      <c r="G24" s="197"/>
      <c r="H24" s="197"/>
      <c r="I24" s="197"/>
      <c r="J24" s="197"/>
      <c r="K24" s="197"/>
      <c r="L24" s="197"/>
      <c r="M24" s="197"/>
      <c r="N24" s="197"/>
      <c r="O24" s="197"/>
      <c r="P24" s="197"/>
    </row>
    <row r="25" spans="1:16" x14ac:dyDescent="0.3">
      <c r="A25" s="199" t="s">
        <v>420</v>
      </c>
      <c r="B25" s="200">
        <f>J19</f>
        <v>114329680</v>
      </c>
      <c r="C25" s="201">
        <f>B25/$B$29</f>
        <v>4.2871576612248684E-2</v>
      </c>
      <c r="D25" s="202">
        <f>($B$29-$B$31)*C25</f>
        <v>94886040.111770287</v>
      </c>
      <c r="E25" s="6"/>
      <c r="F25" s="203"/>
      <c r="G25" s="197"/>
      <c r="H25" s="197"/>
      <c r="I25" s="197"/>
      <c r="J25" s="197"/>
      <c r="K25" s="197"/>
      <c r="L25" s="197"/>
      <c r="M25" s="197"/>
      <c r="N25" s="197"/>
      <c r="O25" s="197"/>
      <c r="P25" s="197"/>
    </row>
    <row r="26" spans="1:16" x14ac:dyDescent="0.3">
      <c r="A26" s="199" t="s">
        <v>58</v>
      </c>
      <c r="B26" s="200">
        <f>B19</f>
        <v>285417225</v>
      </c>
      <c r="C26" s="201">
        <f t="shared" ref="C26:C28" si="6">B26/$B$29</f>
        <v>0.10702633321498775</v>
      </c>
      <c r="D26" s="202">
        <f t="shared" ref="D26:D28" si="7">($B$29-$B$31)*C26</f>
        <v>236877338.06252378</v>
      </c>
      <c r="E26" s="6"/>
      <c r="F26" s="203"/>
      <c r="G26" s="197"/>
      <c r="H26" s="197"/>
      <c r="I26" s="197"/>
      <c r="J26" s="197"/>
      <c r="K26" s="197"/>
      <c r="L26" s="197"/>
      <c r="M26" s="197"/>
      <c r="N26" s="197"/>
      <c r="O26" s="197"/>
      <c r="P26" s="197"/>
    </row>
    <row r="27" spans="1:16" x14ac:dyDescent="0.3">
      <c r="A27" s="199" t="s">
        <v>59</v>
      </c>
      <c r="B27" s="200">
        <f>D19</f>
        <v>2232607180</v>
      </c>
      <c r="C27" s="201">
        <f t="shared" si="6"/>
        <v>0.83718759435368395</v>
      </c>
      <c r="D27" s="202">
        <f t="shared" si="7"/>
        <v>1852915659.6546614</v>
      </c>
      <c r="E27" s="6"/>
      <c r="F27" s="203"/>
      <c r="G27" s="197"/>
      <c r="H27" s="197"/>
      <c r="I27" s="197"/>
      <c r="J27" s="197"/>
      <c r="K27" s="197"/>
      <c r="L27" s="197"/>
      <c r="M27" s="197"/>
      <c r="N27" s="197"/>
      <c r="O27" s="197"/>
      <c r="P27" s="197"/>
    </row>
    <row r="28" spans="1:16" x14ac:dyDescent="0.3">
      <c r="A28" s="199" t="s">
        <v>421</v>
      </c>
      <c r="B28" s="200">
        <f>N19</f>
        <v>34440305</v>
      </c>
      <c r="C28" s="201">
        <f t="shared" si="6"/>
        <v>1.2914495819079625E-2</v>
      </c>
      <c r="D28" s="202">
        <f t="shared" si="7"/>
        <v>28583165.471044812</v>
      </c>
      <c r="E28" s="6"/>
      <c r="F28" s="203"/>
      <c r="G28" s="197"/>
      <c r="H28" s="197"/>
      <c r="I28" s="197"/>
      <c r="J28" s="197"/>
      <c r="K28" s="197"/>
      <c r="L28" s="197"/>
      <c r="M28" s="197"/>
      <c r="N28" s="197"/>
      <c r="O28" s="197"/>
      <c r="P28" s="197"/>
    </row>
    <row r="29" spans="1:16" x14ac:dyDescent="0.3">
      <c r="A29" s="198" t="s">
        <v>112</v>
      </c>
      <c r="B29" s="204">
        <f>SUM(B25:B28)</f>
        <v>2666794390</v>
      </c>
      <c r="C29" s="205"/>
      <c r="D29" s="206"/>
      <c r="E29" s="6"/>
      <c r="F29" s="203"/>
      <c r="G29" s="197"/>
      <c r="H29" s="197"/>
      <c r="I29" s="197"/>
      <c r="J29" s="197"/>
      <c r="K29" s="197"/>
      <c r="L29" s="197"/>
      <c r="M29" s="197"/>
      <c r="N29" s="197"/>
      <c r="O29" s="197"/>
      <c r="P29" s="197"/>
    </row>
    <row r="30" spans="1:16" x14ac:dyDescent="0.3">
      <c r="G30" s="197"/>
      <c r="H30" s="197"/>
      <c r="I30" s="197"/>
      <c r="J30" s="197"/>
      <c r="K30" s="197"/>
      <c r="L30" s="197"/>
      <c r="M30" s="197"/>
      <c r="N30" s="197"/>
      <c r="O30" s="197"/>
      <c r="P30" s="197"/>
    </row>
    <row r="31" spans="1:16" x14ac:dyDescent="0.3">
      <c r="A31" t="s">
        <v>422</v>
      </c>
      <c r="B31" s="1">
        <v>453532186.69999993</v>
      </c>
      <c r="G31" s="197"/>
      <c r="H31" s="197"/>
      <c r="I31" s="197"/>
      <c r="J31" s="197"/>
      <c r="K31" s="197"/>
      <c r="L31" s="197"/>
      <c r="M31" s="197"/>
      <c r="N31" s="197"/>
      <c r="O31" s="197"/>
      <c r="P31" s="197"/>
    </row>
    <row r="32" spans="1:16" x14ac:dyDescent="0.3">
      <c r="A32" t="s">
        <v>112</v>
      </c>
      <c r="B32" s="197">
        <f>SUM(B19:E19,J19:K19,N19:O19)</f>
        <v>2876894412.5</v>
      </c>
      <c r="C32" s="197"/>
      <c r="D32" s="197"/>
      <c r="E32" s="197"/>
      <c r="F32" s="197"/>
      <c r="G32" s="197"/>
      <c r="H32" s="197"/>
      <c r="I32" s="197"/>
      <c r="J32" s="197"/>
      <c r="K32" s="197"/>
      <c r="L32" s="197"/>
      <c r="M32" s="197"/>
      <c r="N32" s="197"/>
      <c r="O32" s="197"/>
      <c r="P32" s="197"/>
    </row>
    <row r="33" spans="1:17" x14ac:dyDescent="0.3">
      <c r="B33" s="197"/>
      <c r="C33" s="197"/>
      <c r="D33" s="197"/>
      <c r="E33" s="197"/>
      <c r="F33" s="197"/>
      <c r="G33" s="197"/>
      <c r="H33" s="197"/>
      <c r="I33" s="197"/>
      <c r="J33" s="197"/>
      <c r="K33" s="197"/>
      <c r="L33" s="197"/>
      <c r="M33" s="197"/>
      <c r="N33" s="197"/>
      <c r="O33" s="197"/>
      <c r="P33" s="197"/>
    </row>
    <row r="35" spans="1:17" x14ac:dyDescent="0.3">
      <c r="A35" t="s">
        <v>423</v>
      </c>
    </row>
    <row r="36" spans="1:17" x14ac:dyDescent="0.3">
      <c r="A36" s="184" t="s">
        <v>396</v>
      </c>
      <c r="B36" s="184" t="s">
        <v>397</v>
      </c>
      <c r="C36" s="184" t="s">
        <v>398</v>
      </c>
      <c r="D36" s="184" t="s">
        <v>399</v>
      </c>
      <c r="E36" s="184" t="s">
        <v>400</v>
      </c>
      <c r="F36" s="184" t="s">
        <v>401</v>
      </c>
      <c r="G36" s="184" t="s">
        <v>402</v>
      </c>
      <c r="H36" s="184" t="s">
        <v>403</v>
      </c>
      <c r="I36" s="184" t="s">
        <v>404</v>
      </c>
      <c r="J36" s="184" t="s">
        <v>405</v>
      </c>
      <c r="K36" s="184" t="s">
        <v>406</v>
      </c>
      <c r="L36" s="184" t="s">
        <v>407</v>
      </c>
      <c r="M36" s="184" t="s">
        <v>408</v>
      </c>
      <c r="N36" s="184" t="s">
        <v>409</v>
      </c>
      <c r="O36" s="185" t="s">
        <v>410</v>
      </c>
      <c r="P36" s="184" t="s">
        <v>112</v>
      </c>
    </row>
    <row r="37" spans="1:17" x14ac:dyDescent="0.3">
      <c r="A37" t="s">
        <v>411</v>
      </c>
      <c r="B37" s="186">
        <v>88.15</v>
      </c>
      <c r="C37" s="186">
        <v>0.92</v>
      </c>
      <c r="D37" s="186">
        <v>10.039999999999999</v>
      </c>
      <c r="E37" s="186">
        <v>16.29</v>
      </c>
      <c r="F37" s="186">
        <v>2.0299999999999998</v>
      </c>
      <c r="G37" s="186">
        <v>0.23</v>
      </c>
      <c r="H37" s="186">
        <v>11.1</v>
      </c>
      <c r="I37" s="186">
        <v>0.28999999999999998</v>
      </c>
      <c r="J37" s="186">
        <v>123.3</v>
      </c>
      <c r="K37" s="186">
        <v>0.23</v>
      </c>
      <c r="L37" s="186">
        <v>411.5</v>
      </c>
      <c r="M37" s="186">
        <v>0</v>
      </c>
      <c r="N37" s="186">
        <v>12.4</v>
      </c>
      <c r="O37" s="186">
        <v>0.18</v>
      </c>
      <c r="P37" s="187">
        <f>SUM(B37:O37)</f>
        <v>676.66</v>
      </c>
    </row>
    <row r="38" spans="1:17" x14ac:dyDescent="0.3">
      <c r="A38" t="s">
        <v>412</v>
      </c>
      <c r="B38" s="186">
        <v>104.75</v>
      </c>
      <c r="C38" s="186">
        <v>0.23</v>
      </c>
      <c r="D38" s="186">
        <v>6.64</v>
      </c>
      <c r="E38" s="186">
        <v>6.04</v>
      </c>
      <c r="F38" s="186">
        <v>1.2E-2</v>
      </c>
      <c r="G38" s="186">
        <v>0.08</v>
      </c>
      <c r="H38" s="186">
        <v>17.14</v>
      </c>
      <c r="I38" s="186">
        <v>0.12</v>
      </c>
      <c r="J38" s="186">
        <v>24.12</v>
      </c>
      <c r="K38" s="186">
        <v>0.31</v>
      </c>
      <c r="L38" s="186">
        <v>2646.5</v>
      </c>
      <c r="M38" s="186">
        <v>0.01</v>
      </c>
      <c r="N38" s="186">
        <v>1.9</v>
      </c>
      <c r="O38" s="186">
        <v>0.09</v>
      </c>
      <c r="P38" s="187">
        <f t="shared" ref="P38:P42" si="8">SUM(B38:O38)</f>
        <v>2807.9420000000005</v>
      </c>
    </row>
    <row r="39" spans="1:17" x14ac:dyDescent="0.3">
      <c r="A39" t="s">
        <v>413</v>
      </c>
      <c r="B39" s="186">
        <v>8.61</v>
      </c>
      <c r="C39" s="186">
        <v>64.5</v>
      </c>
      <c r="D39" s="186">
        <v>5.75</v>
      </c>
      <c r="E39" s="186">
        <v>22.8</v>
      </c>
      <c r="F39" s="186">
        <v>3.6</v>
      </c>
      <c r="G39" s="186">
        <v>1.9</v>
      </c>
      <c r="H39" s="186">
        <v>55.04</v>
      </c>
      <c r="I39" s="186">
        <v>202.24</v>
      </c>
      <c r="J39" s="186">
        <v>3.24</v>
      </c>
      <c r="K39" s="186">
        <v>0.47</v>
      </c>
      <c r="L39" s="186">
        <v>1657.9</v>
      </c>
      <c r="M39" s="186">
        <v>0.32</v>
      </c>
      <c r="N39" s="186">
        <v>6.18</v>
      </c>
      <c r="O39" s="186">
        <v>8</v>
      </c>
      <c r="P39" s="187">
        <f t="shared" si="8"/>
        <v>2040.5500000000002</v>
      </c>
    </row>
    <row r="40" spans="1:17" x14ac:dyDescent="0.3">
      <c r="A40" t="s">
        <v>0</v>
      </c>
      <c r="B40" s="186">
        <v>84.2</v>
      </c>
      <c r="C40" s="186">
        <v>60</v>
      </c>
      <c r="D40" s="186">
        <v>12</v>
      </c>
      <c r="E40" s="186">
        <v>102.33</v>
      </c>
      <c r="F40" s="186">
        <v>0.16</v>
      </c>
      <c r="G40" s="186">
        <v>2.44</v>
      </c>
      <c r="H40" s="186">
        <v>288.14</v>
      </c>
      <c r="I40" s="186">
        <v>31.16</v>
      </c>
      <c r="J40" s="186">
        <v>38.33</v>
      </c>
      <c r="K40" s="186">
        <v>31.4</v>
      </c>
      <c r="L40" s="186">
        <v>7.0000000000000007E-2</v>
      </c>
      <c r="M40" s="186">
        <v>1.48</v>
      </c>
      <c r="N40" s="186">
        <v>1.06</v>
      </c>
      <c r="O40" s="186">
        <v>1.75</v>
      </c>
      <c r="P40" s="187">
        <f t="shared" si="8"/>
        <v>654.52</v>
      </c>
    </row>
    <row r="41" spans="1:17" x14ac:dyDescent="0.3">
      <c r="A41" t="s">
        <v>4</v>
      </c>
      <c r="B41" s="186">
        <v>407.8</v>
      </c>
      <c r="C41" s="186">
        <v>10.7</v>
      </c>
      <c r="D41" s="186">
        <v>488.2</v>
      </c>
      <c r="E41" s="186">
        <v>10.7</v>
      </c>
      <c r="F41" s="186">
        <v>3.7</v>
      </c>
      <c r="G41" s="186">
        <v>1.8</v>
      </c>
      <c r="H41" s="186">
        <v>934.9</v>
      </c>
      <c r="I41" s="186">
        <v>1.9</v>
      </c>
      <c r="J41" s="186">
        <v>12.1</v>
      </c>
      <c r="K41" s="186">
        <v>0.14000000000000001</v>
      </c>
      <c r="L41" s="186">
        <v>806.28</v>
      </c>
      <c r="M41" s="186">
        <v>0</v>
      </c>
      <c r="N41" s="186">
        <v>60.1</v>
      </c>
      <c r="O41" s="186">
        <v>1.1000000000000001</v>
      </c>
      <c r="P41" s="187">
        <f t="shared" si="8"/>
        <v>2739.42</v>
      </c>
    </row>
    <row r="42" spans="1:17" x14ac:dyDescent="0.3">
      <c r="A42" t="s">
        <v>414</v>
      </c>
      <c r="B42" s="186">
        <v>30.6</v>
      </c>
      <c r="C42" s="186">
        <v>2.23</v>
      </c>
      <c r="D42" s="186">
        <v>45.3</v>
      </c>
      <c r="E42" s="186">
        <v>8.6999999999999993</v>
      </c>
      <c r="F42" s="186">
        <v>6.5</v>
      </c>
      <c r="G42" s="186">
        <v>0.99</v>
      </c>
      <c r="H42" s="186">
        <v>101.9</v>
      </c>
      <c r="I42" s="186">
        <v>22</v>
      </c>
      <c r="J42" s="186">
        <v>4.4000000000000004</v>
      </c>
      <c r="K42" s="186">
        <v>0.71</v>
      </c>
      <c r="L42" s="186">
        <v>7.0000000000000007E-2</v>
      </c>
      <c r="M42" s="186">
        <v>4.4000000000000004</v>
      </c>
      <c r="N42" s="186">
        <v>0.16500000000000001</v>
      </c>
      <c r="O42" s="186">
        <v>0</v>
      </c>
      <c r="P42" s="187">
        <f t="shared" si="8"/>
        <v>227.965</v>
      </c>
    </row>
    <row r="43" spans="1:17" x14ac:dyDescent="0.3">
      <c r="A43" s="198" t="s">
        <v>112</v>
      </c>
      <c r="B43" s="189">
        <f>SUM(B37:B42)</f>
        <v>724.11</v>
      </c>
      <c r="C43" s="189">
        <f t="shared" ref="C43:P43" si="9">SUM(C37:C42)</f>
        <v>138.57999999999998</v>
      </c>
      <c r="D43" s="189">
        <f t="shared" si="9"/>
        <v>567.92999999999995</v>
      </c>
      <c r="E43" s="189">
        <f t="shared" si="9"/>
        <v>166.85999999999996</v>
      </c>
      <c r="F43" s="189">
        <f t="shared" si="9"/>
        <v>16.001999999999999</v>
      </c>
      <c r="G43" s="189">
        <f t="shared" si="9"/>
        <v>7.44</v>
      </c>
      <c r="H43" s="189">
        <f t="shared" si="9"/>
        <v>1408.22</v>
      </c>
      <c r="I43" s="189">
        <f t="shared" si="9"/>
        <v>257.71000000000004</v>
      </c>
      <c r="J43" s="189">
        <f t="shared" si="9"/>
        <v>205.49</v>
      </c>
      <c r="K43" s="189">
        <f t="shared" si="9"/>
        <v>33.26</v>
      </c>
      <c r="L43" s="189">
        <f t="shared" si="9"/>
        <v>5522.3199999999988</v>
      </c>
      <c r="M43" s="189">
        <f t="shared" si="9"/>
        <v>6.2100000000000009</v>
      </c>
      <c r="N43" s="189">
        <f t="shared" si="9"/>
        <v>81.805000000000007</v>
      </c>
      <c r="O43" s="189">
        <f t="shared" si="9"/>
        <v>11.12</v>
      </c>
      <c r="P43" s="207">
        <f t="shared" si="9"/>
        <v>9147.0570000000007</v>
      </c>
    </row>
    <row r="45" spans="1:17" x14ac:dyDescent="0.3">
      <c r="A45" t="s">
        <v>424</v>
      </c>
    </row>
    <row r="46" spans="1:17" x14ac:dyDescent="0.3">
      <c r="A46" s="184" t="s">
        <v>396</v>
      </c>
      <c r="B46" s="184" t="s">
        <v>397</v>
      </c>
      <c r="C46" s="184" t="s">
        <v>398</v>
      </c>
      <c r="D46" s="184" t="s">
        <v>399</v>
      </c>
      <c r="E46" s="184" t="s">
        <v>400</v>
      </c>
      <c r="F46" s="184" t="s">
        <v>401</v>
      </c>
      <c r="G46" s="184" t="s">
        <v>402</v>
      </c>
      <c r="H46" s="184" t="s">
        <v>403</v>
      </c>
      <c r="I46" s="184" t="s">
        <v>404</v>
      </c>
      <c r="J46" s="184" t="s">
        <v>405</v>
      </c>
      <c r="K46" s="184" t="s">
        <v>406</v>
      </c>
      <c r="L46" s="184" t="s">
        <v>407</v>
      </c>
      <c r="M46" s="184" t="s">
        <v>408</v>
      </c>
      <c r="N46" s="184" t="s">
        <v>409</v>
      </c>
      <c r="O46" s="185" t="s">
        <v>410</v>
      </c>
      <c r="P46" s="184" t="s">
        <v>112</v>
      </c>
      <c r="Q46" s="501" t="s">
        <v>690</v>
      </c>
    </row>
    <row r="47" spans="1:17" x14ac:dyDescent="0.3">
      <c r="A47" t="s">
        <v>411</v>
      </c>
      <c r="B47" s="1">
        <f>(B37*1000)*365</f>
        <v>32174750</v>
      </c>
      <c r="C47" s="1">
        <f t="shared" ref="C47:O47" si="10">(C37*1000)*365</f>
        <v>335800</v>
      </c>
      <c r="D47" s="1">
        <f t="shared" si="10"/>
        <v>3664600</v>
      </c>
      <c r="E47" s="1">
        <f t="shared" si="10"/>
        <v>5945850</v>
      </c>
      <c r="F47" s="1">
        <f t="shared" si="10"/>
        <v>740949.99999999988</v>
      </c>
      <c r="G47" s="1">
        <f t="shared" si="10"/>
        <v>83950</v>
      </c>
      <c r="H47" s="1">
        <f t="shared" si="10"/>
        <v>4051500</v>
      </c>
      <c r="I47" s="1">
        <f t="shared" si="10"/>
        <v>105850</v>
      </c>
      <c r="J47" s="1">
        <f t="shared" si="10"/>
        <v>45004500</v>
      </c>
      <c r="K47" s="1">
        <f t="shared" si="10"/>
        <v>83950</v>
      </c>
      <c r="L47" s="1">
        <f t="shared" si="10"/>
        <v>150197500</v>
      </c>
      <c r="M47" s="1">
        <f t="shared" si="10"/>
        <v>0</v>
      </c>
      <c r="N47" s="1">
        <f t="shared" si="10"/>
        <v>4526000</v>
      </c>
      <c r="O47" s="1">
        <f t="shared" si="10"/>
        <v>65700</v>
      </c>
      <c r="P47" s="208">
        <f>SUM(B47:O47)</f>
        <v>246980900</v>
      </c>
      <c r="Q47" s="203">
        <f>SUM(B47:G47,J47:K47,N47:O47)</f>
        <v>92626050</v>
      </c>
    </row>
    <row r="48" spans="1:17" x14ac:dyDescent="0.3">
      <c r="A48" t="s">
        <v>412</v>
      </c>
      <c r="B48" s="157">
        <f t="shared" ref="B48:O52" si="11">(B38*1000)*365</f>
        <v>38233750</v>
      </c>
      <c r="C48" s="157">
        <f t="shared" si="11"/>
        <v>83950</v>
      </c>
      <c r="D48" s="157">
        <f t="shared" si="11"/>
        <v>2423600</v>
      </c>
      <c r="E48" s="157">
        <f t="shared" si="11"/>
        <v>2204600</v>
      </c>
      <c r="F48" s="157">
        <f t="shared" si="11"/>
        <v>4380</v>
      </c>
      <c r="G48" s="157">
        <f t="shared" si="11"/>
        <v>29200</v>
      </c>
      <c r="H48" s="157">
        <f t="shared" si="11"/>
        <v>6256100</v>
      </c>
      <c r="I48" s="157">
        <f t="shared" si="11"/>
        <v>43800</v>
      </c>
      <c r="J48" s="157">
        <f t="shared" si="11"/>
        <v>8803800</v>
      </c>
      <c r="K48" s="157">
        <f t="shared" si="11"/>
        <v>113150</v>
      </c>
      <c r="L48" s="157">
        <f t="shared" si="11"/>
        <v>965972500</v>
      </c>
      <c r="M48" s="157">
        <f t="shared" si="11"/>
        <v>3650</v>
      </c>
      <c r="N48" s="157">
        <f t="shared" si="11"/>
        <v>693500</v>
      </c>
      <c r="O48" s="157">
        <f t="shared" si="11"/>
        <v>32850</v>
      </c>
      <c r="P48" s="209">
        <f t="shared" ref="P48:P52" si="12">SUM(B48:O48)</f>
        <v>1024898830</v>
      </c>
      <c r="Q48" s="203">
        <f t="shared" ref="Q48:Q52" si="13">SUM(B48:G48,J48:K48,N48:O48)</f>
        <v>52622780</v>
      </c>
    </row>
    <row r="49" spans="1:17" x14ac:dyDescent="0.3">
      <c r="A49" t="s">
        <v>413</v>
      </c>
      <c r="B49" s="157">
        <f t="shared" si="11"/>
        <v>3142650</v>
      </c>
      <c r="C49" s="157">
        <f t="shared" si="11"/>
        <v>23542500</v>
      </c>
      <c r="D49" s="157">
        <f t="shared" si="11"/>
        <v>2098750</v>
      </c>
      <c r="E49" s="157">
        <f t="shared" si="11"/>
        <v>8322000</v>
      </c>
      <c r="F49" s="157">
        <f t="shared" si="11"/>
        <v>1314000</v>
      </c>
      <c r="G49" s="157">
        <f t="shared" si="11"/>
        <v>693500</v>
      </c>
      <c r="H49" s="157">
        <f t="shared" si="11"/>
        <v>20089600</v>
      </c>
      <c r="I49" s="157">
        <f t="shared" si="11"/>
        <v>73817600</v>
      </c>
      <c r="J49" s="157">
        <f t="shared" si="11"/>
        <v>1182600</v>
      </c>
      <c r="K49" s="157">
        <f t="shared" si="11"/>
        <v>171550</v>
      </c>
      <c r="L49" s="157">
        <f t="shared" si="11"/>
        <v>605133500</v>
      </c>
      <c r="M49" s="157">
        <f t="shared" si="11"/>
        <v>116800</v>
      </c>
      <c r="N49" s="157">
        <f t="shared" si="11"/>
        <v>2255700</v>
      </c>
      <c r="O49" s="157">
        <f t="shared" si="11"/>
        <v>2920000</v>
      </c>
      <c r="P49" s="209">
        <f t="shared" si="12"/>
        <v>744800750</v>
      </c>
      <c r="Q49" s="203">
        <f t="shared" si="13"/>
        <v>45643250</v>
      </c>
    </row>
    <row r="50" spans="1:17" x14ac:dyDescent="0.3">
      <c r="A50" t="s">
        <v>0</v>
      </c>
      <c r="B50" s="1">
        <f t="shared" si="11"/>
        <v>30733000</v>
      </c>
      <c r="C50" s="1">
        <f t="shared" si="11"/>
        <v>21900000</v>
      </c>
      <c r="D50" s="1">
        <f t="shared" si="11"/>
        <v>4380000</v>
      </c>
      <c r="E50" s="1">
        <f t="shared" si="11"/>
        <v>37350450</v>
      </c>
      <c r="F50" s="1">
        <f t="shared" si="11"/>
        <v>58400</v>
      </c>
      <c r="G50" s="1">
        <f t="shared" si="11"/>
        <v>890600</v>
      </c>
      <c r="H50" s="1">
        <f t="shared" si="11"/>
        <v>105171100</v>
      </c>
      <c r="I50" s="1">
        <f t="shared" si="11"/>
        <v>11373400</v>
      </c>
      <c r="J50" s="1">
        <f t="shared" si="11"/>
        <v>13990450</v>
      </c>
      <c r="K50" s="1">
        <f t="shared" si="11"/>
        <v>11461000</v>
      </c>
      <c r="L50" s="1">
        <f t="shared" si="11"/>
        <v>25550</v>
      </c>
      <c r="M50" s="1">
        <f t="shared" si="11"/>
        <v>540200</v>
      </c>
      <c r="N50" s="1">
        <f t="shared" si="11"/>
        <v>386900</v>
      </c>
      <c r="O50" s="1">
        <f t="shared" si="11"/>
        <v>638750</v>
      </c>
      <c r="P50" s="208">
        <f t="shared" si="12"/>
        <v>238899800</v>
      </c>
      <c r="Q50" s="203">
        <f t="shared" si="13"/>
        <v>121789550</v>
      </c>
    </row>
    <row r="51" spans="1:17" x14ac:dyDescent="0.3">
      <c r="A51" t="s">
        <v>4</v>
      </c>
      <c r="B51" s="1">
        <f t="shared" si="11"/>
        <v>148847000</v>
      </c>
      <c r="C51" s="1">
        <f t="shared" si="11"/>
        <v>3905500</v>
      </c>
      <c r="D51" s="1">
        <f t="shared" si="11"/>
        <v>178193000</v>
      </c>
      <c r="E51" s="1">
        <f t="shared" si="11"/>
        <v>3905500</v>
      </c>
      <c r="F51" s="1">
        <f t="shared" si="11"/>
        <v>1350500</v>
      </c>
      <c r="G51" s="1">
        <f t="shared" si="11"/>
        <v>657000</v>
      </c>
      <c r="H51" s="1">
        <f t="shared" si="11"/>
        <v>341238500</v>
      </c>
      <c r="I51" s="1">
        <f t="shared" si="11"/>
        <v>693500</v>
      </c>
      <c r="J51" s="1">
        <f t="shared" si="11"/>
        <v>4416500</v>
      </c>
      <c r="K51" s="1">
        <f t="shared" si="11"/>
        <v>51100</v>
      </c>
      <c r="L51" s="1">
        <f t="shared" si="11"/>
        <v>294292200</v>
      </c>
      <c r="M51" s="1">
        <f t="shared" si="11"/>
        <v>0</v>
      </c>
      <c r="N51" s="1">
        <f t="shared" si="11"/>
        <v>21936500</v>
      </c>
      <c r="O51" s="1">
        <f t="shared" si="11"/>
        <v>401500</v>
      </c>
      <c r="P51" s="208">
        <f t="shared" si="12"/>
        <v>999888300</v>
      </c>
      <c r="Q51" s="203">
        <f t="shared" si="13"/>
        <v>363664100</v>
      </c>
    </row>
    <row r="52" spans="1:17" x14ac:dyDescent="0.3">
      <c r="A52" t="s">
        <v>414</v>
      </c>
      <c r="B52" s="157">
        <f t="shared" si="11"/>
        <v>11169000</v>
      </c>
      <c r="C52" s="157">
        <f t="shared" si="11"/>
        <v>813950</v>
      </c>
      <c r="D52" s="157">
        <f t="shared" si="11"/>
        <v>16534500</v>
      </c>
      <c r="E52" s="157">
        <f t="shared" si="11"/>
        <v>3175500</v>
      </c>
      <c r="F52" s="157">
        <f t="shared" si="11"/>
        <v>2372500</v>
      </c>
      <c r="G52" s="157">
        <f t="shared" si="11"/>
        <v>361350</v>
      </c>
      <c r="H52" s="157">
        <f t="shared" si="11"/>
        <v>37193500</v>
      </c>
      <c r="I52" s="157">
        <f t="shared" si="11"/>
        <v>8030000</v>
      </c>
      <c r="J52" s="157">
        <f t="shared" si="11"/>
        <v>1606000</v>
      </c>
      <c r="K52" s="157">
        <f t="shared" si="11"/>
        <v>259150</v>
      </c>
      <c r="L52" s="157">
        <f t="shared" si="11"/>
        <v>25550</v>
      </c>
      <c r="M52" s="157">
        <f t="shared" si="11"/>
        <v>1606000</v>
      </c>
      <c r="N52" s="157">
        <f t="shared" si="11"/>
        <v>60225</v>
      </c>
      <c r="O52" s="157">
        <f t="shared" si="11"/>
        <v>0</v>
      </c>
      <c r="P52" s="209">
        <f t="shared" si="12"/>
        <v>83207225</v>
      </c>
      <c r="Q52" s="203">
        <f t="shared" si="13"/>
        <v>36352175</v>
      </c>
    </row>
    <row r="53" spans="1:17" x14ac:dyDescent="0.3">
      <c r="A53" s="188" t="s">
        <v>112</v>
      </c>
      <c r="B53" s="210">
        <f>SUM(B47:B52)</f>
        <v>264300150</v>
      </c>
      <c r="C53" s="210">
        <f t="shared" ref="C53:O53" si="14">SUM(C47:C52)</f>
        <v>50581700</v>
      </c>
      <c r="D53" s="210">
        <f t="shared" si="14"/>
        <v>207294450</v>
      </c>
      <c r="E53" s="210">
        <f t="shared" si="14"/>
        <v>60903900</v>
      </c>
      <c r="F53" s="210">
        <f t="shared" si="14"/>
        <v>5840730</v>
      </c>
      <c r="G53" s="210">
        <f t="shared" si="14"/>
        <v>2715600</v>
      </c>
      <c r="H53" s="210">
        <f t="shared" si="14"/>
        <v>514000300</v>
      </c>
      <c r="I53" s="210">
        <f t="shared" si="14"/>
        <v>94064150</v>
      </c>
      <c r="J53" s="210">
        <f t="shared" si="14"/>
        <v>75003850</v>
      </c>
      <c r="K53" s="210">
        <f t="shared" si="14"/>
        <v>12139900</v>
      </c>
      <c r="L53" s="210">
        <f t="shared" si="14"/>
        <v>2015646800</v>
      </c>
      <c r="M53" s="210">
        <f t="shared" si="14"/>
        <v>2266650</v>
      </c>
      <c r="N53" s="210">
        <f t="shared" si="14"/>
        <v>29858825</v>
      </c>
      <c r="O53" s="210">
        <f t="shared" si="14"/>
        <v>4058800</v>
      </c>
      <c r="P53" s="211">
        <f>SUM(P47:P52)</f>
        <v>3338675805</v>
      </c>
    </row>
    <row r="57" spans="1:17" x14ac:dyDescent="0.3">
      <c r="A57" s="459" t="s">
        <v>416</v>
      </c>
      <c r="B57" s="459"/>
      <c r="C57" s="459"/>
      <c r="D57" s="459"/>
      <c r="E57" s="459"/>
      <c r="F57" s="459"/>
    </row>
    <row r="60" spans="1:17" x14ac:dyDescent="0.3">
      <c r="A60" s="198" t="s">
        <v>417</v>
      </c>
      <c r="B60" s="188" t="s">
        <v>425</v>
      </c>
      <c r="C60" s="188" t="s">
        <v>426</v>
      </c>
      <c r="D60" s="188" t="s">
        <v>427</v>
      </c>
      <c r="E60" s="188" t="s">
        <v>428</v>
      </c>
      <c r="F60" s="188" t="s">
        <v>418</v>
      </c>
      <c r="G60" s="212" t="s">
        <v>429</v>
      </c>
    </row>
    <row r="61" spans="1:17" x14ac:dyDescent="0.3">
      <c r="A61" t="s">
        <v>420</v>
      </c>
      <c r="B61" s="203">
        <f>K53</f>
        <v>12139900</v>
      </c>
      <c r="C61" s="201">
        <f>B61/$B$65</f>
        <v>9.5077468412326338E-2</v>
      </c>
      <c r="D61" s="203">
        <f>($B$65-$B$67)*C61</f>
        <v>11369716.410153793</v>
      </c>
      <c r="E61" s="203">
        <f>J53</f>
        <v>75003850</v>
      </c>
      <c r="F61" s="201">
        <f>E61/$E$65</f>
        <v>0.13011172423836614</v>
      </c>
      <c r="G61" s="180">
        <f>($E$65-$B$68)*F61</f>
        <v>19760930.200812366</v>
      </c>
    </row>
    <row r="62" spans="1:17" x14ac:dyDescent="0.3">
      <c r="A62" t="s">
        <v>58</v>
      </c>
      <c r="B62" s="203">
        <f>C53</f>
        <v>50581700</v>
      </c>
      <c r="C62" s="201">
        <f t="shared" ref="C62:C64" si="15">B62/$B$65</f>
        <v>0.39614658967468985</v>
      </c>
      <c r="D62" s="203">
        <f t="shared" ref="D62:D64" si="16">($B$65-$B$67)*C62</f>
        <v>47372678.897147104</v>
      </c>
      <c r="E62" s="203">
        <f>B53</f>
        <v>264300150</v>
      </c>
      <c r="F62" s="201">
        <f t="shared" ref="F62:F64" si="17">E62/$E$65</f>
        <v>0.45849044059683347</v>
      </c>
      <c r="G62" s="180">
        <f t="shared" ref="G62:G64" si="18">($E$65-$B$68)*F62</f>
        <v>69633983.005062252</v>
      </c>
    </row>
    <row r="63" spans="1:17" x14ac:dyDescent="0.3">
      <c r="A63" t="s">
        <v>59</v>
      </c>
      <c r="B63" s="203">
        <f>E53</f>
        <v>60903900</v>
      </c>
      <c r="C63" s="201">
        <f t="shared" si="15"/>
        <v>0.47698816534217597</v>
      </c>
      <c r="D63" s="203">
        <f t="shared" si="16"/>
        <v>57040014.437710822</v>
      </c>
      <c r="E63" s="203">
        <f>D53</f>
        <v>207294450</v>
      </c>
      <c r="F63" s="201">
        <f t="shared" si="17"/>
        <v>0.35960071802372517</v>
      </c>
      <c r="G63" s="180">
        <f t="shared" si="18"/>
        <v>54614945.199023642</v>
      </c>
    </row>
    <row r="64" spans="1:17" x14ac:dyDescent="0.3">
      <c r="A64" t="s">
        <v>421</v>
      </c>
      <c r="B64" s="203">
        <f>O53</f>
        <v>4058800</v>
      </c>
      <c r="C64" s="201">
        <f t="shared" si="15"/>
        <v>3.1787776570807842E-2</v>
      </c>
      <c r="D64" s="203">
        <f t="shared" si="16"/>
        <v>3801300.2549882797</v>
      </c>
      <c r="E64" s="203">
        <f>N53</f>
        <v>29858825</v>
      </c>
      <c r="F64" s="201">
        <f t="shared" si="17"/>
        <v>5.1797117141075197E-2</v>
      </c>
      <c r="G64" s="180">
        <f t="shared" si="18"/>
        <v>7866771.5951017356</v>
      </c>
    </row>
    <row r="65" spans="1:7" x14ac:dyDescent="0.3">
      <c r="A65" s="198" t="s">
        <v>112</v>
      </c>
      <c r="B65" s="210">
        <f>SUM(B61:B64)</f>
        <v>127684300</v>
      </c>
      <c r="C65" s="188"/>
      <c r="D65" s="188"/>
      <c r="E65" s="210">
        <f>SUM(E61:E64)</f>
        <v>576457275</v>
      </c>
      <c r="F65" s="188"/>
      <c r="G65" s="212"/>
    </row>
    <row r="67" spans="1:7" x14ac:dyDescent="0.3">
      <c r="A67" t="s">
        <v>430</v>
      </c>
      <c r="B67" s="1">
        <v>8100590</v>
      </c>
    </row>
    <row r="68" spans="1:7" x14ac:dyDescent="0.3">
      <c r="A68" t="s">
        <v>431</v>
      </c>
      <c r="B68" s="1">
        <v>424580645</v>
      </c>
    </row>
  </sheetData>
  <mergeCells count="2">
    <mergeCell ref="A23:F23"/>
    <mergeCell ref="A57:F57"/>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2207-62D8-4453-ADF5-25E3D16B453D}">
  <sheetPr>
    <tabColor theme="7" tint="0.79998168889431442"/>
  </sheetPr>
  <dimension ref="B1:P50"/>
  <sheetViews>
    <sheetView workbookViewId="0"/>
  </sheetViews>
  <sheetFormatPr defaultColWidth="8.88671875" defaultRowHeight="14.4" x14ac:dyDescent="0.3"/>
  <cols>
    <col min="1" max="1" width="8.88671875" style="381"/>
    <col min="2" max="2" width="24.5546875" style="381" customWidth="1"/>
    <col min="3" max="3" width="11.6640625" style="381" customWidth="1"/>
    <col min="4" max="4" width="11.5546875" style="381" bestFit="1" customWidth="1"/>
    <col min="5" max="5" width="14.6640625" style="381" bestFit="1" customWidth="1"/>
    <col min="6" max="6" width="10.5546875" style="381" bestFit="1" customWidth="1"/>
    <col min="7" max="7" width="12.5546875" style="381" bestFit="1" customWidth="1"/>
    <col min="8" max="8" width="10.5546875" style="381" bestFit="1" customWidth="1"/>
    <col min="9" max="9" width="13.6640625" style="381" bestFit="1" customWidth="1"/>
    <col min="10" max="10" width="10.5546875" style="381" bestFit="1" customWidth="1"/>
    <col min="11" max="12" width="12.5546875" style="381" bestFit="1" customWidth="1"/>
    <col min="13" max="14" width="11.5546875" style="381" bestFit="1" customWidth="1"/>
    <col min="15" max="15" width="14.6640625" style="381" bestFit="1" customWidth="1"/>
    <col min="16" max="16" width="12.5546875" style="381" bestFit="1" customWidth="1"/>
    <col min="17" max="16384" width="8.88671875" style="381"/>
  </cols>
  <sheetData>
    <row r="1" spans="2:16" ht="18" x14ac:dyDescent="0.35">
      <c r="B1" s="379" t="s">
        <v>42</v>
      </c>
      <c r="C1" s="380" t="str">
        <f>B1</f>
        <v>2021</v>
      </c>
      <c r="D1" s="380" t="str">
        <f t="shared" ref="D1:P1" si="0">C1</f>
        <v>2021</v>
      </c>
      <c r="E1" s="380" t="str">
        <f t="shared" si="0"/>
        <v>2021</v>
      </c>
      <c r="F1" s="380" t="str">
        <f t="shared" si="0"/>
        <v>2021</v>
      </c>
      <c r="G1" s="380" t="str">
        <f t="shared" si="0"/>
        <v>2021</v>
      </c>
      <c r="H1" s="380" t="str">
        <f t="shared" si="0"/>
        <v>2021</v>
      </c>
      <c r="I1" s="380" t="str">
        <f t="shared" si="0"/>
        <v>2021</v>
      </c>
      <c r="J1" s="380" t="str">
        <f t="shared" si="0"/>
        <v>2021</v>
      </c>
      <c r="K1" s="380" t="str">
        <f t="shared" si="0"/>
        <v>2021</v>
      </c>
      <c r="L1" s="380" t="str">
        <f t="shared" si="0"/>
        <v>2021</v>
      </c>
      <c r="M1" s="380" t="str">
        <f t="shared" si="0"/>
        <v>2021</v>
      </c>
      <c r="N1" s="380" t="str">
        <f t="shared" si="0"/>
        <v>2021</v>
      </c>
      <c r="O1" s="380" t="str">
        <f t="shared" si="0"/>
        <v>2021</v>
      </c>
      <c r="P1" s="380" t="str">
        <f t="shared" si="0"/>
        <v>2021</v>
      </c>
    </row>
    <row r="2" spans="2:16" x14ac:dyDescent="0.3">
      <c r="B2" s="380" t="s">
        <v>43</v>
      </c>
      <c r="C2" s="380" t="s">
        <v>44</v>
      </c>
      <c r="D2" s="380" t="s">
        <v>45</v>
      </c>
      <c r="E2" s="380" t="s">
        <v>46</v>
      </c>
      <c r="F2" s="380" t="s">
        <v>47</v>
      </c>
      <c r="G2" s="380" t="s">
        <v>48</v>
      </c>
      <c r="H2" s="380" t="s">
        <v>49</v>
      </c>
      <c r="I2" s="380" t="s">
        <v>50</v>
      </c>
      <c r="J2" s="380" t="s">
        <v>51</v>
      </c>
      <c r="K2" s="380" t="s">
        <v>52</v>
      </c>
      <c r="L2" s="380" t="s">
        <v>53</v>
      </c>
      <c r="M2" s="380" t="s">
        <v>54</v>
      </c>
      <c r="N2" s="380" t="s">
        <v>55</v>
      </c>
      <c r="O2" s="380" t="s">
        <v>56</v>
      </c>
      <c r="P2" s="380" t="s">
        <v>57</v>
      </c>
    </row>
    <row r="3" spans="2:16" x14ac:dyDescent="0.3">
      <c r="B3" s="380" t="s">
        <v>58</v>
      </c>
      <c r="C3" s="382">
        <v>9.6399648000000013</v>
      </c>
      <c r="D3" s="382">
        <v>19.008521999999999</v>
      </c>
      <c r="E3" s="382">
        <v>49.201884</v>
      </c>
      <c r="F3" s="382">
        <v>7.1999999999999998E-3</v>
      </c>
      <c r="G3" s="382">
        <v>11.7111204</v>
      </c>
      <c r="H3" s="382">
        <v>0.31409999999999999</v>
      </c>
      <c r="I3" s="382">
        <v>34.928604</v>
      </c>
      <c r="J3" s="382">
        <v>4.5752399999999999E-2</v>
      </c>
      <c r="K3" s="382">
        <v>5.2134912</v>
      </c>
      <c r="L3" s="382">
        <v>22.994373600000003</v>
      </c>
      <c r="M3" s="382">
        <v>5.881392</v>
      </c>
      <c r="N3" s="382">
        <v>0.455148</v>
      </c>
      <c r="O3" s="382">
        <v>116.5764564</v>
      </c>
      <c r="P3" s="382">
        <v>42.825096000000002</v>
      </c>
    </row>
    <row r="4" spans="2:16" x14ac:dyDescent="0.3">
      <c r="B4" s="380" t="s">
        <v>59</v>
      </c>
      <c r="C4" s="382">
        <v>2.8585007999999998</v>
      </c>
      <c r="D4" s="382">
        <v>24.864548400000004</v>
      </c>
      <c r="E4" s="382">
        <v>158.24904480000001</v>
      </c>
      <c r="F4" s="382">
        <v>2.2938299999999998</v>
      </c>
      <c r="G4" s="382">
        <v>1.8635183999999998</v>
      </c>
      <c r="H4" s="382">
        <v>5.201568</v>
      </c>
      <c r="I4" s="382">
        <v>2.1438899999999999</v>
      </c>
      <c r="J4" s="382">
        <v>1.5488207999999999</v>
      </c>
      <c r="K4" s="382">
        <v>8.5153535999999992</v>
      </c>
      <c r="L4" s="382">
        <v>7.1315244</v>
      </c>
      <c r="M4" s="382">
        <v>11.1465864</v>
      </c>
      <c r="N4" s="382">
        <v>1.8552312</v>
      </c>
      <c r="O4" s="382">
        <v>184.776894</v>
      </c>
      <c r="P4" s="382">
        <v>42.895522799999995</v>
      </c>
    </row>
    <row r="5" spans="2:16" x14ac:dyDescent="0.3">
      <c r="B5" s="380" t="s">
        <v>60</v>
      </c>
      <c r="C5" s="382">
        <v>2.4624000000000004E-2</v>
      </c>
      <c r="D5" s="382">
        <v>0.64314000000000004</v>
      </c>
      <c r="E5" s="382">
        <v>0.39420720000000004</v>
      </c>
      <c r="F5" s="382">
        <v>0.11097</v>
      </c>
      <c r="G5" s="382">
        <v>0.43259400000000003</v>
      </c>
      <c r="H5" s="382">
        <v>6.7176E-2</v>
      </c>
      <c r="I5" s="382">
        <v>2.196E-3</v>
      </c>
      <c r="J5" s="382">
        <v>1.6416E-2</v>
      </c>
      <c r="K5" s="382">
        <v>2.6350560000000001</v>
      </c>
      <c r="L5" s="382">
        <v>0.57424319999999995</v>
      </c>
      <c r="M5" s="382">
        <v>1.328886</v>
      </c>
      <c r="N5" s="382">
        <v>0.2478996</v>
      </c>
      <c r="O5" s="382">
        <v>4.8175632000000004</v>
      </c>
      <c r="P5" s="382">
        <v>1.6598448000000001</v>
      </c>
    </row>
    <row r="6" spans="2:16" x14ac:dyDescent="0.3">
      <c r="B6" s="380" t="s">
        <v>61</v>
      </c>
      <c r="C6" s="382">
        <v>0.9234</v>
      </c>
      <c r="D6" s="382">
        <v>1.5460416000000001</v>
      </c>
      <c r="E6" s="382">
        <v>14.700513600000001</v>
      </c>
      <c r="F6" s="382">
        <v>0.35521200000000003</v>
      </c>
      <c r="G6" s="382">
        <v>0.16955999999999999</v>
      </c>
      <c r="H6" s="382">
        <v>7.578E-2</v>
      </c>
      <c r="I6" s="382">
        <v>0.1942236</v>
      </c>
      <c r="J6" s="382">
        <v>8.8199999999999997E-3</v>
      </c>
      <c r="K6" s="382">
        <v>1.8251639999999998</v>
      </c>
      <c r="L6" s="382">
        <v>1.3076675999999998</v>
      </c>
      <c r="M6" s="382">
        <v>16.8831864</v>
      </c>
      <c r="N6" s="382">
        <v>1.0908108000000001</v>
      </c>
      <c r="O6" s="382">
        <v>34.6960476</v>
      </c>
      <c r="P6" s="382">
        <v>4.3843319999999997</v>
      </c>
    </row>
    <row r="7" spans="2:16" x14ac:dyDescent="0.3">
      <c r="B7" s="380" t="s">
        <v>62</v>
      </c>
      <c r="C7" s="382">
        <v>66.348845999999995</v>
      </c>
      <c r="D7" s="382">
        <v>3.9805199999999998</v>
      </c>
      <c r="E7" s="382">
        <v>119.17382400000001</v>
      </c>
      <c r="F7" s="382">
        <v>3.7440000000000001E-2</v>
      </c>
      <c r="G7" s="382">
        <v>3.18024</v>
      </c>
      <c r="H7" s="382">
        <v>1.44E-2</v>
      </c>
      <c r="I7" s="382">
        <v>3.0821399999999999</v>
      </c>
      <c r="J7" s="382">
        <v>0.18540000000000001</v>
      </c>
      <c r="K7" s="382">
        <v>53.697247199999993</v>
      </c>
      <c r="L7" s="382">
        <v>62.003804400000007</v>
      </c>
      <c r="M7" s="382">
        <v>12.529926</v>
      </c>
      <c r="N7" s="382">
        <v>5.9369255999999995</v>
      </c>
      <c r="O7" s="382">
        <v>258.01222319999999</v>
      </c>
      <c r="P7" s="382">
        <v>72.15849</v>
      </c>
    </row>
    <row r="8" spans="2:16" x14ac:dyDescent="0.3">
      <c r="B8" s="380" t="s">
        <v>63</v>
      </c>
      <c r="C8" s="382">
        <v>13.2410484</v>
      </c>
      <c r="D8" s="382">
        <v>7.8946199999999997</v>
      </c>
      <c r="E8" s="382">
        <v>2.6370792000000001</v>
      </c>
      <c r="F8" s="382">
        <v>2.07E-2</v>
      </c>
      <c r="G8" s="382">
        <v>18.099720000000001</v>
      </c>
      <c r="H8" s="382">
        <v>5.9400000000000001E-2</v>
      </c>
      <c r="I8" s="382">
        <v>7.3758131999999996</v>
      </c>
      <c r="J8" s="382">
        <v>9.8280000000000006E-2</v>
      </c>
      <c r="K8" s="382">
        <v>6.2696519999999998</v>
      </c>
      <c r="L8" s="382">
        <v>0.99141120000000005</v>
      </c>
      <c r="M8" s="382">
        <v>1.1078243999999999</v>
      </c>
      <c r="N8" s="382">
        <v>0.17748</v>
      </c>
      <c r="O8" s="382">
        <v>48.731137199999992</v>
      </c>
      <c r="P8" s="382">
        <v>9.2418911999999995</v>
      </c>
    </row>
    <row r="9" spans="2:16" x14ac:dyDescent="0.3">
      <c r="B9" s="380" t="s">
        <v>64</v>
      </c>
      <c r="C9" s="382">
        <v>2.6182800000000003E-2</v>
      </c>
      <c r="D9" s="382">
        <v>7.1999999999999998E-3</v>
      </c>
      <c r="E9" s="382">
        <v>28867.600295999997</v>
      </c>
      <c r="F9" s="382">
        <v>0</v>
      </c>
      <c r="G9" s="382">
        <v>103.97951999999999</v>
      </c>
      <c r="H9" s="382">
        <v>0</v>
      </c>
      <c r="I9" s="382">
        <v>951.65053560000001</v>
      </c>
      <c r="J9" s="382">
        <v>3.5999999999999999E-3</v>
      </c>
      <c r="K9" s="382">
        <v>597.09588479999991</v>
      </c>
      <c r="L9" s="382">
        <v>0.11592</v>
      </c>
      <c r="M9" s="382">
        <v>0</v>
      </c>
      <c r="N9" s="382">
        <v>2.52E-2</v>
      </c>
      <c r="O9" s="382">
        <v>30484.3524192</v>
      </c>
      <c r="P9" s="382">
        <v>0.15192</v>
      </c>
    </row>
    <row r="10" spans="2:16" x14ac:dyDescent="0.3">
      <c r="B10" s="380" t="s">
        <v>65</v>
      </c>
      <c r="C10" s="382">
        <v>0.29483999999999999</v>
      </c>
      <c r="D10" s="382">
        <v>0.44017200000000001</v>
      </c>
      <c r="E10" s="382">
        <v>2.2978079999999999</v>
      </c>
      <c r="F10" s="382">
        <v>9.5219999999999999E-2</v>
      </c>
      <c r="G10" s="382">
        <v>4.0270463999999997</v>
      </c>
      <c r="H10" s="382">
        <v>4.1363999999999998E-2</v>
      </c>
      <c r="I10" s="382">
        <v>0.47129400000000005</v>
      </c>
      <c r="J10" s="382">
        <v>2.3400000000000001E-2</v>
      </c>
      <c r="K10" s="382">
        <v>5.5489427999999998</v>
      </c>
      <c r="L10" s="382">
        <v>2.6370467999999998</v>
      </c>
      <c r="M10" s="382">
        <v>1.0121796000000001</v>
      </c>
      <c r="N10" s="382">
        <v>0.19951200000000002</v>
      </c>
      <c r="O10" s="382">
        <v>13.652110799999999</v>
      </c>
      <c r="P10" s="382">
        <v>3.4367148000000003</v>
      </c>
    </row>
    <row r="11" spans="2:16" x14ac:dyDescent="0.3">
      <c r="B11" s="380" t="s">
        <v>66</v>
      </c>
      <c r="C11" s="382">
        <v>93.357406799999993</v>
      </c>
      <c r="D11" s="382">
        <v>58.384763999999997</v>
      </c>
      <c r="E11" s="382">
        <v>29149.454656800001</v>
      </c>
      <c r="F11" s="382">
        <v>2.9205756000000003</v>
      </c>
      <c r="G11" s="382">
        <v>143.4633192</v>
      </c>
      <c r="H11" s="382">
        <v>5.7737879999999997</v>
      </c>
      <c r="I11" s="382">
        <v>999.84869640000011</v>
      </c>
      <c r="J11" s="382">
        <v>1.9304892000000002</v>
      </c>
      <c r="K11" s="382">
        <v>680.80079160000003</v>
      </c>
      <c r="L11" s="382">
        <v>97.755991199999983</v>
      </c>
      <c r="M11" s="382">
        <v>49.889995200000001</v>
      </c>
      <c r="N11" s="382">
        <v>9.9881855999999996</v>
      </c>
      <c r="O11" s="382">
        <v>31116.814865999997</v>
      </c>
      <c r="P11" s="382">
        <v>176.75379359999999</v>
      </c>
    </row>
    <row r="14" spans="2:16" ht="18" x14ac:dyDescent="0.35">
      <c r="B14" s="379" t="s">
        <v>67</v>
      </c>
      <c r="C14" s="380" t="s">
        <v>67</v>
      </c>
      <c r="D14" s="380" t="s">
        <v>67</v>
      </c>
      <c r="E14" s="380" t="s">
        <v>67</v>
      </c>
      <c r="F14" s="380" t="s">
        <v>67</v>
      </c>
      <c r="G14" s="380" t="s">
        <v>67</v>
      </c>
      <c r="H14" s="380" t="s">
        <v>67</v>
      </c>
      <c r="I14" s="380" t="s">
        <v>67</v>
      </c>
      <c r="J14" s="380" t="s">
        <v>67</v>
      </c>
      <c r="K14" s="380" t="s">
        <v>67</v>
      </c>
      <c r="L14" s="380" t="s">
        <v>67</v>
      </c>
      <c r="M14" s="380" t="s">
        <v>67</v>
      </c>
      <c r="N14" s="380" t="s">
        <v>67</v>
      </c>
      <c r="O14" s="380" t="s">
        <v>67</v>
      </c>
      <c r="P14" s="380" t="s">
        <v>67</v>
      </c>
    </row>
    <row r="15" spans="2:16" x14ac:dyDescent="0.3">
      <c r="B15" s="380" t="s">
        <v>43</v>
      </c>
      <c r="C15" s="380" t="s">
        <v>44</v>
      </c>
      <c r="D15" s="380" t="s">
        <v>45</v>
      </c>
      <c r="E15" s="380" t="s">
        <v>46</v>
      </c>
      <c r="F15" s="380" t="s">
        <v>47</v>
      </c>
      <c r="G15" s="380" t="s">
        <v>48</v>
      </c>
      <c r="H15" s="380" t="s">
        <v>49</v>
      </c>
      <c r="I15" s="380" t="s">
        <v>50</v>
      </c>
      <c r="J15" s="380" t="s">
        <v>51</v>
      </c>
      <c r="K15" s="380" t="s">
        <v>52</v>
      </c>
      <c r="L15" s="380" t="s">
        <v>53</v>
      </c>
      <c r="M15" s="380" t="s">
        <v>54</v>
      </c>
      <c r="N15" s="380" t="s">
        <v>55</v>
      </c>
      <c r="O15" s="380" t="s">
        <v>56</v>
      </c>
      <c r="P15" s="380" t="s">
        <v>57</v>
      </c>
    </row>
    <row r="16" spans="2:16" x14ac:dyDescent="0.3">
      <c r="B16" s="380" t="s">
        <v>58</v>
      </c>
      <c r="C16" s="382">
        <v>9.6399648000000013</v>
      </c>
      <c r="D16" s="382">
        <v>19.216691999999998</v>
      </c>
      <c r="E16" s="382">
        <v>49.201884</v>
      </c>
      <c r="F16" s="382">
        <v>2.8799999999999999E-2</v>
      </c>
      <c r="G16" s="382">
        <v>11.7111204</v>
      </c>
      <c r="H16" s="382">
        <v>0.31409999999999999</v>
      </c>
      <c r="I16" s="382">
        <v>34.928604</v>
      </c>
      <c r="J16" s="382">
        <v>5.6552400000000003E-2</v>
      </c>
      <c r="K16" s="382">
        <v>5.2296912000000004</v>
      </c>
      <c r="L16" s="382">
        <v>23.019573600000001</v>
      </c>
      <c r="M16" s="382">
        <v>5.881392</v>
      </c>
      <c r="N16" s="382">
        <v>0.45874799999999999</v>
      </c>
      <c r="O16" s="382">
        <v>116.5926564</v>
      </c>
      <c r="P16" s="382">
        <v>43.094465999999997</v>
      </c>
    </row>
    <row r="17" spans="2:16" x14ac:dyDescent="0.3">
      <c r="B17" s="380" t="s">
        <v>59</v>
      </c>
      <c r="C17" s="382">
        <v>2.8753127999999997</v>
      </c>
      <c r="D17" s="382">
        <v>27.731678400000003</v>
      </c>
      <c r="E17" s="382">
        <v>158.459022</v>
      </c>
      <c r="F17" s="382">
        <v>2.7801900000000002</v>
      </c>
      <c r="G17" s="382">
        <v>2.7692783999999997</v>
      </c>
      <c r="H17" s="382">
        <v>5.5592280000000001</v>
      </c>
      <c r="I17" s="382">
        <v>2.1965759999999999</v>
      </c>
      <c r="J17" s="382">
        <v>1.7241407999999998</v>
      </c>
      <c r="K17" s="382">
        <v>8.8868304000000009</v>
      </c>
      <c r="L17" s="382">
        <v>7.6515444000000006</v>
      </c>
      <c r="M17" s="382">
        <v>11.4265404</v>
      </c>
      <c r="N17" s="382">
        <v>2.1786732</v>
      </c>
      <c r="O17" s="382">
        <v>186.61356000000001</v>
      </c>
      <c r="P17" s="382">
        <v>47.6254548</v>
      </c>
    </row>
    <row r="18" spans="2:16" x14ac:dyDescent="0.3">
      <c r="B18" s="380" t="s">
        <v>60</v>
      </c>
      <c r="C18" s="382">
        <v>2.4624000000000004E-2</v>
      </c>
      <c r="D18" s="382">
        <v>0.69245999999999996</v>
      </c>
      <c r="E18" s="382">
        <v>0.40041359999999998</v>
      </c>
      <c r="F18" s="382">
        <v>0.11097</v>
      </c>
      <c r="G18" s="382">
        <v>0.43259400000000003</v>
      </c>
      <c r="H18" s="382">
        <v>7.9056000000000001E-2</v>
      </c>
      <c r="I18" s="382">
        <v>2.196E-3</v>
      </c>
      <c r="J18" s="382">
        <v>2.3615999999999995E-2</v>
      </c>
      <c r="K18" s="382">
        <v>2.6358839999999999</v>
      </c>
      <c r="L18" s="382">
        <v>0.63526319999999992</v>
      </c>
      <c r="M18" s="382">
        <v>1.3854203999999999</v>
      </c>
      <c r="N18" s="382">
        <v>0.28416959999999997</v>
      </c>
      <c r="O18" s="382">
        <v>4.881132</v>
      </c>
      <c r="P18" s="382">
        <v>1.8255348</v>
      </c>
    </row>
    <row r="19" spans="2:16" x14ac:dyDescent="0.3">
      <c r="B19" s="380" t="s">
        <v>61</v>
      </c>
      <c r="C19" s="382">
        <v>0.93959999999999999</v>
      </c>
      <c r="D19" s="382">
        <v>1.8592416</v>
      </c>
      <c r="E19" s="382">
        <v>15.612656399999999</v>
      </c>
      <c r="F19" s="382">
        <v>0.18864</v>
      </c>
      <c r="G19" s="382">
        <v>0.16955999999999999</v>
      </c>
      <c r="H19" s="382">
        <v>7.578E-2</v>
      </c>
      <c r="I19" s="382">
        <v>1.5262236</v>
      </c>
      <c r="J19" s="382">
        <v>8.8199999999999997E-3</v>
      </c>
      <c r="K19" s="382">
        <v>1.8753660000000003</v>
      </c>
      <c r="L19" s="382">
        <v>2.0301875999999996</v>
      </c>
      <c r="M19" s="382">
        <v>16.9515864</v>
      </c>
      <c r="N19" s="382">
        <v>1.2978108000000002</v>
      </c>
      <c r="O19" s="382">
        <v>37.074992399999999</v>
      </c>
      <c r="P19" s="382">
        <v>5.4604799999999996</v>
      </c>
    </row>
    <row r="20" spans="2:16" x14ac:dyDescent="0.3">
      <c r="B20" s="380" t="s">
        <v>62</v>
      </c>
      <c r="C20" s="382">
        <v>66.906683999999998</v>
      </c>
      <c r="D20" s="382">
        <v>4.0805999999999996</v>
      </c>
      <c r="E20" s="382">
        <v>120.866598</v>
      </c>
      <c r="F20" s="382">
        <v>3.7440000000000001E-2</v>
      </c>
      <c r="G20" s="382">
        <v>3.18024</v>
      </c>
      <c r="H20" s="382">
        <v>1.44E-2</v>
      </c>
      <c r="I20" s="382">
        <v>3.0821399999999999</v>
      </c>
      <c r="J20" s="382">
        <v>0.18540000000000001</v>
      </c>
      <c r="K20" s="382">
        <v>56.351347199999992</v>
      </c>
      <c r="L20" s="382">
        <v>65.326172400000004</v>
      </c>
      <c r="M20" s="382">
        <v>12.784661999999997</v>
      </c>
      <c r="N20" s="382">
        <v>5.9729255999999999</v>
      </c>
      <c r="O20" s="382">
        <v>263.17167119999999</v>
      </c>
      <c r="P20" s="382">
        <v>75.616938000000005</v>
      </c>
    </row>
    <row r="21" spans="2:16" x14ac:dyDescent="0.3">
      <c r="B21" s="380" t="s">
        <v>63</v>
      </c>
      <c r="C21" s="382">
        <v>13.305783600000002</v>
      </c>
      <c r="D21" s="382">
        <v>8.5271399999999993</v>
      </c>
      <c r="E21" s="382">
        <v>2.7990792</v>
      </c>
      <c r="F21" s="382">
        <v>2.7900000000000001E-2</v>
      </c>
      <c r="G21" s="382">
        <v>44.394120000000001</v>
      </c>
      <c r="H21" s="382">
        <v>7.3800000000000004E-2</v>
      </c>
      <c r="I21" s="382">
        <v>8.2995731999999993</v>
      </c>
      <c r="J21" s="382">
        <v>9.8280000000000006E-2</v>
      </c>
      <c r="K21" s="382">
        <v>1.8039599999999999E-2</v>
      </c>
      <c r="L21" s="382">
        <v>0.99321120000000007</v>
      </c>
      <c r="M21" s="382">
        <v>1.1468124000000002</v>
      </c>
      <c r="N21" s="382">
        <v>0.17748</v>
      </c>
      <c r="O21" s="382">
        <v>69.963408000000001</v>
      </c>
      <c r="P21" s="382">
        <v>9.8978111999999996</v>
      </c>
    </row>
    <row r="22" spans="2:16" x14ac:dyDescent="0.3">
      <c r="B22" s="380" t="s">
        <v>64</v>
      </c>
      <c r="C22" s="382">
        <v>2.6182800000000003E-2</v>
      </c>
      <c r="D22" s="382">
        <v>7.1999999999999998E-3</v>
      </c>
      <c r="E22" s="382">
        <v>28870.66692</v>
      </c>
      <c r="F22" s="382">
        <v>0</v>
      </c>
      <c r="G22" s="382">
        <v>103.97951999999999</v>
      </c>
      <c r="H22" s="382">
        <v>0</v>
      </c>
      <c r="I22" s="382">
        <v>952.73053560000005</v>
      </c>
      <c r="J22" s="382">
        <v>3.5999999999999999E-3</v>
      </c>
      <c r="K22" s="382">
        <v>597.09588479999991</v>
      </c>
      <c r="L22" s="382">
        <v>0.11592</v>
      </c>
      <c r="M22" s="382">
        <v>0</v>
      </c>
      <c r="N22" s="382">
        <v>2.52E-2</v>
      </c>
      <c r="O22" s="382">
        <v>30524.499043200001</v>
      </c>
      <c r="P22" s="382">
        <v>0.15192</v>
      </c>
    </row>
    <row r="23" spans="2:16" x14ac:dyDescent="0.3">
      <c r="B23" s="380" t="s">
        <v>65</v>
      </c>
      <c r="C23" s="382">
        <v>0.29483999999999999</v>
      </c>
      <c r="D23" s="382">
        <v>0.45529199999999997</v>
      </c>
      <c r="E23" s="382">
        <v>2.2978079999999999</v>
      </c>
      <c r="F23" s="382">
        <v>0.12078</v>
      </c>
      <c r="G23" s="382">
        <v>4.0990463999999998</v>
      </c>
      <c r="H23" s="382">
        <v>4.4963999999999997E-2</v>
      </c>
      <c r="I23" s="382">
        <v>0.47456999999999999</v>
      </c>
      <c r="J23" s="382">
        <v>2.3400000000000001E-2</v>
      </c>
      <c r="K23" s="382">
        <v>5.6009627999999996</v>
      </c>
      <c r="L23" s="382">
        <v>2.7306467999999997</v>
      </c>
      <c r="M23" s="382">
        <v>1.0121796000000001</v>
      </c>
      <c r="N23" s="382">
        <v>0.20599200000000004</v>
      </c>
      <c r="O23" s="382">
        <v>13.779406799999999</v>
      </c>
      <c r="P23" s="382">
        <v>3.5810748000000001</v>
      </c>
    </row>
    <row r="24" spans="2:16" x14ac:dyDescent="0.3">
      <c r="B24" s="380" t="s">
        <v>66</v>
      </c>
      <c r="C24" s="382">
        <v>94.012991999999997</v>
      </c>
      <c r="D24" s="382">
        <v>62.570304</v>
      </c>
      <c r="E24" s="382">
        <v>29220.3043812</v>
      </c>
      <c r="F24" s="382">
        <v>3.2947199999999999</v>
      </c>
      <c r="G24" s="382">
        <v>170.73547919999999</v>
      </c>
      <c r="H24" s="382">
        <v>6.1613280000000001</v>
      </c>
      <c r="I24" s="382">
        <v>1003.2404184</v>
      </c>
      <c r="J24" s="382">
        <v>2.1238092000000002</v>
      </c>
      <c r="K24" s="382">
        <v>677.69400599999994</v>
      </c>
      <c r="L24" s="382">
        <v>102.50251919999999</v>
      </c>
      <c r="M24" s="382">
        <v>50.588593199999998</v>
      </c>
      <c r="N24" s="382">
        <v>10.6009992</v>
      </c>
      <c r="O24" s="382">
        <v>31216.575870000001</v>
      </c>
      <c r="P24" s="382">
        <v>187.2536796</v>
      </c>
    </row>
    <row r="27" spans="2:16" ht="18" x14ac:dyDescent="0.35">
      <c r="B27" s="379" t="s">
        <v>68</v>
      </c>
      <c r="C27" s="380" t="s">
        <v>68</v>
      </c>
      <c r="D27" s="380" t="s">
        <v>68</v>
      </c>
      <c r="E27" s="380" t="s">
        <v>68</v>
      </c>
      <c r="F27" s="380" t="s">
        <v>68</v>
      </c>
      <c r="G27" s="380" t="s">
        <v>68</v>
      </c>
      <c r="H27" s="380" t="s">
        <v>68</v>
      </c>
      <c r="I27" s="380" t="s">
        <v>68</v>
      </c>
      <c r="J27" s="380" t="s">
        <v>68</v>
      </c>
      <c r="K27" s="380" t="s">
        <v>68</v>
      </c>
      <c r="L27" s="380" t="s">
        <v>68</v>
      </c>
      <c r="M27" s="380" t="s">
        <v>68</v>
      </c>
      <c r="N27" s="380" t="s">
        <v>68</v>
      </c>
      <c r="O27" s="380" t="s">
        <v>68</v>
      </c>
      <c r="P27" s="380" t="s">
        <v>68</v>
      </c>
    </row>
    <row r="28" spans="2:16" x14ac:dyDescent="0.3">
      <c r="B28" s="380" t="s">
        <v>43</v>
      </c>
      <c r="C28" s="380" t="s">
        <v>44</v>
      </c>
      <c r="D28" s="380" t="s">
        <v>45</v>
      </c>
      <c r="E28" s="380" t="s">
        <v>46</v>
      </c>
      <c r="F28" s="380" t="s">
        <v>47</v>
      </c>
      <c r="G28" s="380" t="s">
        <v>48</v>
      </c>
      <c r="H28" s="380" t="s">
        <v>49</v>
      </c>
      <c r="I28" s="380" t="s">
        <v>50</v>
      </c>
      <c r="J28" s="380" t="s">
        <v>51</v>
      </c>
      <c r="K28" s="380" t="s">
        <v>52</v>
      </c>
      <c r="L28" s="380" t="s">
        <v>53</v>
      </c>
      <c r="M28" s="380" t="s">
        <v>54</v>
      </c>
      <c r="N28" s="380" t="s">
        <v>55</v>
      </c>
      <c r="O28" s="380" t="s">
        <v>56</v>
      </c>
      <c r="P28" s="380" t="s">
        <v>57</v>
      </c>
    </row>
    <row r="29" spans="2:16" x14ac:dyDescent="0.3">
      <c r="B29" s="380" t="s">
        <v>58</v>
      </c>
      <c r="C29" s="382">
        <v>11.019844800000001</v>
      </c>
      <c r="D29" s="382">
        <v>19.395972</v>
      </c>
      <c r="E29" s="382">
        <v>82.611863999999997</v>
      </c>
      <c r="F29" s="382">
        <v>2.8799999999999999E-2</v>
      </c>
      <c r="G29" s="382">
        <v>11.7471204</v>
      </c>
      <c r="H29" s="382">
        <v>0.4995</v>
      </c>
      <c r="I29" s="382">
        <v>34.957403999999997</v>
      </c>
      <c r="J29" s="382">
        <v>6.3752400000000001E-2</v>
      </c>
      <c r="K29" s="382">
        <v>5.3445312000000005</v>
      </c>
      <c r="L29" s="382">
        <v>23.251053600000002</v>
      </c>
      <c r="M29" s="382">
        <v>5.881392</v>
      </c>
      <c r="N29" s="382">
        <v>0.47278799999999999</v>
      </c>
      <c r="O29" s="382">
        <v>151.56215639999999</v>
      </c>
      <c r="P29" s="382">
        <v>43.711866000000001</v>
      </c>
    </row>
    <row r="30" spans="2:16" x14ac:dyDescent="0.3">
      <c r="B30" s="380" t="s">
        <v>59</v>
      </c>
      <c r="C30" s="382">
        <v>3.0448367999999997</v>
      </c>
      <c r="D30" s="382">
        <v>32.242766400000001</v>
      </c>
      <c r="E30" s="382">
        <v>159.2315352</v>
      </c>
      <c r="F30" s="382">
        <v>3.4325100000000002</v>
      </c>
      <c r="G30" s="382">
        <v>2.7825983999999999</v>
      </c>
      <c r="H30" s="382">
        <v>6.0785280000000004</v>
      </c>
      <c r="I30" s="382">
        <v>2.3272020000000002</v>
      </c>
      <c r="J30" s="382">
        <v>1.8645407999999999</v>
      </c>
      <c r="K30" s="382">
        <v>9.3143843999999998</v>
      </c>
      <c r="L30" s="382">
        <v>8.4513024000000012</v>
      </c>
      <c r="M30" s="382">
        <v>14.0905872</v>
      </c>
      <c r="N30" s="382">
        <v>2.6925012000000001</v>
      </c>
      <c r="O30" s="382">
        <v>190.791144</v>
      </c>
      <c r="P30" s="382">
        <v>54.762148799999999</v>
      </c>
    </row>
    <row r="31" spans="2:16" x14ac:dyDescent="0.3">
      <c r="B31" s="380" t="s">
        <v>60</v>
      </c>
      <c r="C31" s="382">
        <v>2.4624000000000004E-2</v>
      </c>
      <c r="D31" s="382">
        <v>0.77166000000000001</v>
      </c>
      <c r="E31" s="382">
        <v>0.40923359999999998</v>
      </c>
      <c r="F31" s="382">
        <v>0.12429</v>
      </c>
      <c r="G31" s="382">
        <v>0.43259400000000003</v>
      </c>
      <c r="H31" s="382">
        <v>8.2655999999999993E-2</v>
      </c>
      <c r="I31" s="382">
        <v>3.4596000000000002E-2</v>
      </c>
      <c r="J31" s="382">
        <v>2.9015999999999997E-2</v>
      </c>
      <c r="K31" s="382">
        <v>2.6394839999999999</v>
      </c>
      <c r="L31" s="382">
        <v>0.68754959999999998</v>
      </c>
      <c r="M31" s="382">
        <v>1.5179904000000002</v>
      </c>
      <c r="N31" s="382">
        <v>0.36428759999999999</v>
      </c>
      <c r="O31" s="382">
        <v>5.058522</v>
      </c>
      <c r="P31" s="382">
        <v>2.0594592</v>
      </c>
    </row>
    <row r="32" spans="2:16" x14ac:dyDescent="0.3">
      <c r="B32" s="380" t="s">
        <v>61</v>
      </c>
      <c r="C32" s="382">
        <v>0.95618879999999995</v>
      </c>
      <c r="D32" s="382">
        <v>2.1566736</v>
      </c>
      <c r="E32" s="382">
        <v>20.499541199999999</v>
      </c>
      <c r="F32" s="382">
        <v>0.29915999999999998</v>
      </c>
      <c r="G32" s="382">
        <v>0.49304159999999997</v>
      </c>
      <c r="H32" s="382">
        <v>7.7579999999999996E-2</v>
      </c>
      <c r="I32" s="382">
        <v>1.6342236000000001</v>
      </c>
      <c r="J32" s="382">
        <v>8.8199999999999997E-3</v>
      </c>
      <c r="K32" s="382">
        <v>1.89567</v>
      </c>
      <c r="L32" s="382">
        <v>2.2179275999999999</v>
      </c>
      <c r="M32" s="382">
        <v>18.520538400000003</v>
      </c>
      <c r="N32" s="382">
        <v>1.6693307999999998</v>
      </c>
      <c r="O32" s="382">
        <v>43.999203600000001</v>
      </c>
      <c r="P32" s="382">
        <v>6.4294919999999998</v>
      </c>
    </row>
    <row r="33" spans="2:16" x14ac:dyDescent="0.3">
      <c r="B33" s="380" t="s">
        <v>62</v>
      </c>
      <c r="C33" s="382">
        <v>67.518683999999993</v>
      </c>
      <c r="D33" s="382">
        <v>4.5827999999999998</v>
      </c>
      <c r="E33" s="382">
        <v>124.032078</v>
      </c>
      <c r="F33" s="382">
        <v>4.8239999999999998E-2</v>
      </c>
      <c r="G33" s="382">
        <v>3.21624</v>
      </c>
      <c r="H33" s="382">
        <v>7.3800000000000004E-2</v>
      </c>
      <c r="I33" s="382">
        <v>3.1001400000000001</v>
      </c>
      <c r="J33" s="382">
        <v>0.22356000000000001</v>
      </c>
      <c r="K33" s="382">
        <v>56.777947199999993</v>
      </c>
      <c r="L33" s="382">
        <v>66.051932399999998</v>
      </c>
      <c r="M33" s="382">
        <v>12.784661999999997</v>
      </c>
      <c r="N33" s="382">
        <v>6.9417035999999994</v>
      </c>
      <c r="O33" s="382">
        <v>267.4297512</v>
      </c>
      <c r="P33" s="382">
        <v>77.922036000000006</v>
      </c>
    </row>
    <row r="34" spans="2:16" x14ac:dyDescent="0.3">
      <c r="B34" s="380" t="s">
        <v>63</v>
      </c>
      <c r="C34" s="382">
        <v>13.305783600000002</v>
      </c>
      <c r="D34" s="382">
        <v>8.8674119999999998</v>
      </c>
      <c r="E34" s="382">
        <v>2.7990792</v>
      </c>
      <c r="F34" s="382">
        <v>3.6179999999999997E-2</v>
      </c>
      <c r="G34" s="382">
        <v>44.649720000000002</v>
      </c>
      <c r="H34" s="382">
        <v>9.3600000000000003E-2</v>
      </c>
      <c r="I34" s="382">
        <v>8.4550931999999985</v>
      </c>
      <c r="J34" s="382">
        <v>0.10008</v>
      </c>
      <c r="K34" s="382">
        <v>3.6039599999999998E-2</v>
      </c>
      <c r="L34" s="382">
        <v>0.99321120000000007</v>
      </c>
      <c r="M34" s="382">
        <v>1.1468124000000002</v>
      </c>
      <c r="N34" s="382">
        <v>0.17748</v>
      </c>
      <c r="O34" s="382">
        <v>70.392527999999999</v>
      </c>
      <c r="P34" s="382">
        <v>10.267963199999999</v>
      </c>
    </row>
    <row r="35" spans="2:16" x14ac:dyDescent="0.3">
      <c r="B35" s="380" t="s">
        <v>64</v>
      </c>
      <c r="C35" s="382">
        <v>0</v>
      </c>
      <c r="D35" s="382">
        <v>4.3200000000000001E-3</v>
      </c>
      <c r="E35" s="382">
        <v>28870.696295999995</v>
      </c>
      <c r="F35" s="382">
        <v>0</v>
      </c>
      <c r="G35" s="382">
        <v>103.97951999999999</v>
      </c>
      <c r="H35" s="382">
        <v>0</v>
      </c>
      <c r="I35" s="382">
        <v>952.73053560000005</v>
      </c>
      <c r="J35" s="382">
        <v>3.5999999999999999E-3</v>
      </c>
      <c r="K35" s="382">
        <v>597.09588479999991</v>
      </c>
      <c r="L35" s="382">
        <v>0.47592000000000001</v>
      </c>
      <c r="M35" s="382">
        <v>0</v>
      </c>
      <c r="N35" s="382">
        <v>2.52E-2</v>
      </c>
      <c r="O35" s="382">
        <v>30524.502236399996</v>
      </c>
      <c r="P35" s="382">
        <v>0.50904000000000005</v>
      </c>
    </row>
    <row r="36" spans="2:16" x14ac:dyDescent="0.3">
      <c r="B36" s="380" t="s">
        <v>65</v>
      </c>
      <c r="C36" s="382">
        <v>0.29483999999999999</v>
      </c>
      <c r="D36" s="382">
        <v>0.496332</v>
      </c>
      <c r="E36" s="382">
        <v>2.3158080000000001</v>
      </c>
      <c r="F36" s="382">
        <v>4.1206464</v>
      </c>
      <c r="G36" s="382">
        <v>4.1206464</v>
      </c>
      <c r="H36" s="382">
        <v>5.2164000000000002E-2</v>
      </c>
      <c r="I36" s="382">
        <v>0.47456999999999999</v>
      </c>
      <c r="J36" s="382">
        <v>2.3400000000000001E-2</v>
      </c>
      <c r="K36" s="382">
        <v>5.6009627999999996</v>
      </c>
      <c r="L36" s="382">
        <v>4.1775228000000002</v>
      </c>
      <c r="M36" s="382">
        <v>2.7941796000000001</v>
      </c>
      <c r="N36" s="382">
        <v>0.21679200000000004</v>
      </c>
      <c r="O36" s="382">
        <v>15.601006799999999</v>
      </c>
      <c r="P36" s="382">
        <v>9.086857199999999</v>
      </c>
    </row>
    <row r="37" spans="2:16" x14ac:dyDescent="0.3">
      <c r="B37" s="380" t="s">
        <v>66</v>
      </c>
      <c r="C37" s="382">
        <v>96.164801999999995</v>
      </c>
      <c r="D37" s="382">
        <v>68.517936000000006</v>
      </c>
      <c r="E37" s="382">
        <v>29262.595435199997</v>
      </c>
      <c r="F37" s="382">
        <v>8.0898263999999998</v>
      </c>
      <c r="G37" s="382">
        <v>171.42148080000001</v>
      </c>
      <c r="H37" s="382">
        <v>6.9578280000000001</v>
      </c>
      <c r="I37" s="382">
        <v>1003.7137643999999</v>
      </c>
      <c r="J37" s="382">
        <v>2.3167692</v>
      </c>
      <c r="K37" s="382">
        <v>678.70490400000006</v>
      </c>
      <c r="L37" s="382">
        <v>106.3064196</v>
      </c>
      <c r="M37" s="382">
        <v>56.736162000000007</v>
      </c>
      <c r="N37" s="382">
        <v>12.560083200000001</v>
      </c>
      <c r="O37" s="382">
        <v>31269.336548399999</v>
      </c>
      <c r="P37" s="382">
        <v>204.74886239999998</v>
      </c>
    </row>
    <row r="40" spans="2:16" ht="18" x14ac:dyDescent="0.35">
      <c r="B40" s="379" t="s">
        <v>69</v>
      </c>
      <c r="C40" s="380" t="s">
        <v>69</v>
      </c>
      <c r="D40" s="380" t="s">
        <v>69</v>
      </c>
      <c r="E40" s="380" t="s">
        <v>69</v>
      </c>
      <c r="F40" s="380" t="s">
        <v>69</v>
      </c>
      <c r="G40" s="380" t="s">
        <v>69</v>
      </c>
      <c r="H40" s="380" t="s">
        <v>69</v>
      </c>
      <c r="I40" s="380" t="s">
        <v>69</v>
      </c>
      <c r="J40" s="380" t="s">
        <v>69</v>
      </c>
      <c r="K40" s="380" t="s">
        <v>69</v>
      </c>
      <c r="L40" s="380" t="s">
        <v>69</v>
      </c>
      <c r="M40" s="380" t="s">
        <v>69</v>
      </c>
      <c r="N40" s="380" t="s">
        <v>69</v>
      </c>
      <c r="O40" s="380" t="s">
        <v>69</v>
      </c>
      <c r="P40" s="380" t="s">
        <v>69</v>
      </c>
    </row>
    <row r="41" spans="2:16" x14ac:dyDescent="0.3">
      <c r="B41" s="380" t="s">
        <v>43</v>
      </c>
      <c r="C41" s="380" t="s">
        <v>44</v>
      </c>
      <c r="D41" s="380" t="s">
        <v>45</v>
      </c>
      <c r="E41" s="380" t="s">
        <v>46</v>
      </c>
      <c r="F41" s="380" t="s">
        <v>47</v>
      </c>
      <c r="G41" s="380" t="s">
        <v>48</v>
      </c>
      <c r="H41" s="380" t="s">
        <v>49</v>
      </c>
      <c r="I41" s="380" t="s">
        <v>50</v>
      </c>
      <c r="J41" s="380" t="s">
        <v>51</v>
      </c>
      <c r="K41" s="380" t="s">
        <v>52</v>
      </c>
      <c r="L41" s="380" t="s">
        <v>53</v>
      </c>
      <c r="M41" s="380" t="s">
        <v>54</v>
      </c>
      <c r="N41" s="380" t="s">
        <v>55</v>
      </c>
      <c r="O41" s="380" t="s">
        <v>56</v>
      </c>
      <c r="P41" s="380" t="s">
        <v>57</v>
      </c>
    </row>
    <row r="42" spans="2:16" x14ac:dyDescent="0.3">
      <c r="B42" s="380" t="s">
        <v>58</v>
      </c>
      <c r="C42" s="382">
        <v>11.1278448</v>
      </c>
      <c r="D42" s="382">
        <v>19.760652</v>
      </c>
      <c r="E42" s="382">
        <v>84.415464</v>
      </c>
      <c r="F42" s="382">
        <v>2.8799999999999999E-2</v>
      </c>
      <c r="G42" s="382">
        <v>11.9271204</v>
      </c>
      <c r="H42" s="382">
        <v>0.51929999999999998</v>
      </c>
      <c r="I42" s="382">
        <v>34.957403999999997</v>
      </c>
      <c r="J42" s="382">
        <v>6.3752400000000001E-2</v>
      </c>
      <c r="K42" s="382">
        <v>9.5536511999999991</v>
      </c>
      <c r="L42" s="382">
        <v>24.083683199999999</v>
      </c>
      <c r="M42" s="382">
        <v>5.881392</v>
      </c>
      <c r="N42" s="382">
        <v>0.47278799999999999</v>
      </c>
      <c r="O42" s="382">
        <v>157.8628764</v>
      </c>
      <c r="P42" s="382">
        <v>44.928975600000001</v>
      </c>
    </row>
    <row r="43" spans="2:16" x14ac:dyDescent="0.3">
      <c r="B43" s="380" t="s">
        <v>59</v>
      </c>
      <c r="C43" s="382">
        <v>3.0505967999999997</v>
      </c>
      <c r="D43" s="382">
        <v>38.3428404</v>
      </c>
      <c r="E43" s="382">
        <v>166.51828800000001</v>
      </c>
      <c r="F43" s="382">
        <v>4.21767</v>
      </c>
      <c r="G43" s="382">
        <v>3.0399984000000004</v>
      </c>
      <c r="H43" s="382">
        <v>6.335928</v>
      </c>
      <c r="I43" s="382">
        <v>2.3668019999999999</v>
      </c>
      <c r="J43" s="382">
        <v>2.0965607999999998</v>
      </c>
      <c r="K43" s="382">
        <v>9.7494840000000007</v>
      </c>
      <c r="L43" s="382">
        <v>9.602107199999999</v>
      </c>
      <c r="M43" s="382">
        <v>14.531119200000001</v>
      </c>
      <c r="N43" s="382">
        <v>3.2559155999999998</v>
      </c>
      <c r="O43" s="382">
        <v>199.25628839999999</v>
      </c>
      <c r="P43" s="382">
        <v>63.851022000000007</v>
      </c>
    </row>
    <row r="44" spans="2:16" x14ac:dyDescent="0.3">
      <c r="B44" s="380" t="s">
        <v>60</v>
      </c>
      <c r="C44" s="382">
        <v>6.0623999999999997E-2</v>
      </c>
      <c r="D44" s="382">
        <v>0.84158999999999995</v>
      </c>
      <c r="E44" s="382">
        <v>0.4209696</v>
      </c>
      <c r="F44" s="382">
        <v>0.13941000000000001</v>
      </c>
      <c r="G44" s="382">
        <v>0.51179400000000008</v>
      </c>
      <c r="H44" s="382">
        <v>8.6255999999999999E-2</v>
      </c>
      <c r="I44" s="382">
        <v>3.4596000000000002E-2</v>
      </c>
      <c r="J44" s="382">
        <v>3.8016000000000001E-2</v>
      </c>
      <c r="K44" s="382">
        <v>2.6939772000000004</v>
      </c>
      <c r="L44" s="382">
        <v>0.71706959999999997</v>
      </c>
      <c r="M44" s="382">
        <v>1.8841824</v>
      </c>
      <c r="N44" s="382">
        <v>0.38894760000000006</v>
      </c>
      <c r="O44" s="382">
        <v>5.6061432</v>
      </c>
      <c r="P44" s="382">
        <v>2.2112892000000004</v>
      </c>
    </row>
    <row r="45" spans="2:16" x14ac:dyDescent="0.3">
      <c r="B45" s="380" t="s">
        <v>61</v>
      </c>
      <c r="C45" s="382">
        <v>0.95798879999999997</v>
      </c>
      <c r="D45" s="382">
        <v>2.5935336000000002</v>
      </c>
      <c r="E45" s="382">
        <v>21.435080399999997</v>
      </c>
      <c r="F45" s="382">
        <v>0.42515999999999998</v>
      </c>
      <c r="G45" s="382">
        <v>0.67304160000000002</v>
      </c>
      <c r="H45" s="382">
        <v>8.2619999999999999E-2</v>
      </c>
      <c r="I45" s="382">
        <v>1.6342236000000001</v>
      </c>
      <c r="J45" s="382">
        <v>8.8199999999999997E-3</v>
      </c>
      <c r="K45" s="382">
        <v>1.9507968</v>
      </c>
      <c r="L45" s="382">
        <v>2.4446555999999999</v>
      </c>
      <c r="M45" s="382">
        <v>18.6936444</v>
      </c>
      <c r="N45" s="382">
        <v>2.0721707999999999</v>
      </c>
      <c r="O45" s="382">
        <v>45.344775599999998</v>
      </c>
      <c r="P45" s="382">
        <v>7.6269600000000004</v>
      </c>
    </row>
    <row r="46" spans="2:16" x14ac:dyDescent="0.3">
      <c r="B46" s="380" t="s">
        <v>62</v>
      </c>
      <c r="C46" s="382">
        <v>68.481586800000002</v>
      </c>
      <c r="D46" s="382">
        <v>5.0336712000000006</v>
      </c>
      <c r="E46" s="382">
        <v>132.31207800000001</v>
      </c>
      <c r="F46" s="382">
        <v>5.364E-2</v>
      </c>
      <c r="G46" s="382">
        <v>5.2142400000000002</v>
      </c>
      <c r="H46" s="382">
        <v>7.3800000000000004E-2</v>
      </c>
      <c r="I46" s="382">
        <v>3.13578</v>
      </c>
      <c r="J46" s="382">
        <v>0.22356000000000001</v>
      </c>
      <c r="K46" s="382">
        <v>58.139071200000004</v>
      </c>
      <c r="L46" s="382">
        <v>69.684512400000003</v>
      </c>
      <c r="M46" s="382">
        <v>13.067261999999998</v>
      </c>
      <c r="N46" s="382">
        <v>2.2063427999999998</v>
      </c>
      <c r="O46" s="382">
        <v>280.35001799999998</v>
      </c>
      <c r="P46" s="382">
        <v>77.27552639999999</v>
      </c>
    </row>
    <row r="47" spans="2:16" x14ac:dyDescent="0.3">
      <c r="B47" s="380" t="s">
        <v>63</v>
      </c>
      <c r="C47" s="382">
        <v>13.305783600000002</v>
      </c>
      <c r="D47" s="382">
        <v>10.037412</v>
      </c>
      <c r="E47" s="382">
        <v>2.8170792000000002</v>
      </c>
      <c r="F47" s="382">
        <v>5.2380000000000003E-2</v>
      </c>
      <c r="G47" s="382">
        <v>47.349719999999998</v>
      </c>
      <c r="H47" s="382">
        <v>9.3600000000000003E-2</v>
      </c>
      <c r="I47" s="382">
        <v>8.5375331999999986</v>
      </c>
      <c r="J47" s="382">
        <v>0.10367999999999999</v>
      </c>
      <c r="K47" s="382">
        <v>3.6039599999999998E-2</v>
      </c>
      <c r="L47" s="382">
        <v>1.1768111999999999</v>
      </c>
      <c r="M47" s="382">
        <v>1.1468124000000002</v>
      </c>
      <c r="N47" s="382">
        <v>0.19008</v>
      </c>
      <c r="O47" s="382">
        <v>73.192967999999993</v>
      </c>
      <c r="P47" s="382">
        <v>11.6539632</v>
      </c>
    </row>
    <row r="48" spans="2:16" x14ac:dyDescent="0.3">
      <c r="B48" s="380" t="s">
        <v>64</v>
      </c>
      <c r="C48" s="382">
        <v>0</v>
      </c>
      <c r="D48" s="382">
        <v>4.3200000000000001E-3</v>
      </c>
      <c r="E48" s="382">
        <v>28870.696295999995</v>
      </c>
      <c r="F48" s="382">
        <v>0</v>
      </c>
      <c r="G48" s="382">
        <v>103.97951999999999</v>
      </c>
      <c r="H48" s="382">
        <v>0</v>
      </c>
      <c r="I48" s="382">
        <v>952.73053560000005</v>
      </c>
      <c r="J48" s="382">
        <v>3.5999999999999999E-3</v>
      </c>
      <c r="K48" s="382">
        <v>9.8071199999999994</v>
      </c>
      <c r="L48" s="382">
        <v>0.47592000000000001</v>
      </c>
      <c r="M48" s="382">
        <v>0</v>
      </c>
      <c r="N48" s="382">
        <v>2.52E-2</v>
      </c>
      <c r="O48" s="382">
        <v>29937.213471600004</v>
      </c>
      <c r="P48" s="382">
        <v>0.50904000000000005</v>
      </c>
    </row>
    <row r="49" spans="2:16" x14ac:dyDescent="0.3">
      <c r="B49" s="380" t="s">
        <v>65</v>
      </c>
      <c r="C49" s="382">
        <v>0.30168</v>
      </c>
      <c r="D49" s="382">
        <v>0.58129200000000003</v>
      </c>
      <c r="E49" s="382">
        <v>2.6038079999999999</v>
      </c>
      <c r="F49" s="382">
        <v>4.1584463999999999</v>
      </c>
      <c r="G49" s="382">
        <v>3.5999999999999999E-3</v>
      </c>
      <c r="H49" s="382">
        <v>5.6124E-2</v>
      </c>
      <c r="I49" s="382">
        <v>0.58148999999999995</v>
      </c>
      <c r="J49" s="382">
        <v>2.3400000000000001E-2</v>
      </c>
      <c r="K49" s="382">
        <v>5.6085264000000006</v>
      </c>
      <c r="L49" s="382">
        <v>4.3143228000000002</v>
      </c>
      <c r="M49" s="382">
        <v>2.7941796000000001</v>
      </c>
      <c r="N49" s="382">
        <v>0.21679200000000004</v>
      </c>
      <c r="O49" s="382">
        <v>11.893284</v>
      </c>
      <c r="P49" s="382">
        <v>9.3503771999999987</v>
      </c>
    </row>
    <row r="50" spans="2:16" x14ac:dyDescent="0.3">
      <c r="B50" s="380" t="s">
        <v>66</v>
      </c>
      <c r="C50" s="382">
        <v>97.286104800000004</v>
      </c>
      <c r="D50" s="382">
        <v>77.195311200000006</v>
      </c>
      <c r="E50" s="382">
        <v>29281.219063200002</v>
      </c>
      <c r="F50" s="382">
        <v>9.0755064000000001</v>
      </c>
      <c r="G50" s="382">
        <v>172.69903440000002</v>
      </c>
      <c r="H50" s="382">
        <v>7.2476279999999997</v>
      </c>
      <c r="I50" s="382">
        <v>1003.9783644</v>
      </c>
      <c r="J50" s="382">
        <v>2.5613892000000003</v>
      </c>
      <c r="K50" s="382">
        <v>97.538666399999997</v>
      </c>
      <c r="L50" s="382">
        <v>112.499082</v>
      </c>
      <c r="M50" s="382">
        <v>57.998592000000009</v>
      </c>
      <c r="N50" s="382">
        <v>8.8282368000000009</v>
      </c>
      <c r="O50" s="382">
        <v>30710.719821600003</v>
      </c>
      <c r="P50" s="382">
        <v>217.40715359999999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5356-6E9A-436E-A59A-9E3A9FD962FF}">
  <sheetPr>
    <tabColor theme="7" tint="0.79998168889431442"/>
  </sheetPr>
  <dimension ref="A1:P21"/>
  <sheetViews>
    <sheetView workbookViewId="0"/>
  </sheetViews>
  <sheetFormatPr defaultRowHeight="14.4" x14ac:dyDescent="0.3"/>
  <cols>
    <col min="1" max="1" width="13.33203125" bestFit="1" customWidth="1"/>
    <col min="2" max="2" width="27.33203125" style="1" customWidth="1"/>
    <col min="3" max="3" width="17.5546875" style="1" customWidth="1"/>
    <col min="4" max="7" width="25.21875" style="1" customWidth="1"/>
    <col min="8" max="8" width="45.109375" customWidth="1"/>
    <col min="9" max="9" width="73.109375" bestFit="1" customWidth="1"/>
  </cols>
  <sheetData>
    <row r="1" spans="1:16" s="150" customFormat="1" x14ac:dyDescent="0.3">
      <c r="A1" s="150" t="s">
        <v>432</v>
      </c>
      <c r="B1" s="214" t="s">
        <v>433</v>
      </c>
      <c r="C1" s="214" t="s">
        <v>434</v>
      </c>
      <c r="D1" s="214" t="s">
        <v>435</v>
      </c>
      <c r="E1" s="214" t="s">
        <v>436</v>
      </c>
      <c r="F1" s="214" t="s">
        <v>437</v>
      </c>
      <c r="G1" s="214" t="s">
        <v>438</v>
      </c>
      <c r="H1" s="150" t="s">
        <v>439</v>
      </c>
      <c r="I1" s="150" t="s">
        <v>440</v>
      </c>
    </row>
    <row r="2" spans="1:16" s="54" customFormat="1" x14ac:dyDescent="0.3">
      <c r="A2" s="54" t="s">
        <v>441</v>
      </c>
      <c r="B2" s="383">
        <v>170397351.73281899</v>
      </c>
      <c r="C2" s="215">
        <v>0</v>
      </c>
      <c r="D2" s="215">
        <f>SUM(B2:C2)</f>
        <v>170397351.73281899</v>
      </c>
      <c r="E2" s="383">
        <v>66559</v>
      </c>
      <c r="F2" s="215">
        <f>D2/1000000</f>
        <v>170.397351732819</v>
      </c>
      <c r="G2" s="215">
        <f>E2*1000000</f>
        <v>66559000000</v>
      </c>
      <c r="H2" s="54">
        <f>11.6+10.4</f>
        <v>22</v>
      </c>
      <c r="I2" s="54" t="s">
        <v>442</v>
      </c>
    </row>
    <row r="3" spans="1:16" s="54" customFormat="1" x14ac:dyDescent="0.3">
      <c r="A3" s="54" t="s">
        <v>443</v>
      </c>
      <c r="B3" s="215">
        <v>0</v>
      </c>
      <c r="C3" s="215">
        <f>22.7507017889193*1000000</f>
        <v>22750701.7889193</v>
      </c>
      <c r="D3" s="215">
        <f t="shared" ref="D3:D7" si="0">SUM(B3:C3)</f>
        <v>22750701.7889193</v>
      </c>
      <c r="E3" s="383">
        <v>22507</v>
      </c>
      <c r="F3" s="215">
        <f t="shared" ref="F3:F7" si="1">D3/1000000</f>
        <v>22.750701788919301</v>
      </c>
      <c r="G3" s="215">
        <f t="shared" ref="G3:G7" si="2">E3*1000000</f>
        <v>22507000000</v>
      </c>
      <c r="H3" s="384">
        <v>32</v>
      </c>
      <c r="I3" s="54" t="s">
        <v>444</v>
      </c>
    </row>
    <row r="4" spans="1:16" s="54" customFormat="1" x14ac:dyDescent="0.3">
      <c r="A4" s="54" t="s">
        <v>445</v>
      </c>
      <c r="B4" s="216">
        <f>3913.425988*1000000</f>
        <v>3913425988</v>
      </c>
      <c r="C4" s="215">
        <v>0</v>
      </c>
      <c r="D4" s="215">
        <f t="shared" si="0"/>
        <v>3913425988</v>
      </c>
      <c r="E4" s="383">
        <v>26906</v>
      </c>
      <c r="F4" s="215">
        <f t="shared" si="1"/>
        <v>3913.425988</v>
      </c>
      <c r="G4" s="215">
        <f t="shared" si="2"/>
        <v>26906000000</v>
      </c>
      <c r="H4" s="384">
        <v>1</v>
      </c>
      <c r="I4" s="54" t="s">
        <v>446</v>
      </c>
    </row>
    <row r="5" spans="1:16" s="54" customFormat="1" x14ac:dyDescent="0.3">
      <c r="A5" s="54" t="s">
        <v>447</v>
      </c>
      <c r="B5" s="215">
        <v>0</v>
      </c>
      <c r="C5" s="215">
        <v>0</v>
      </c>
      <c r="D5" s="215">
        <f t="shared" si="0"/>
        <v>0</v>
      </c>
      <c r="E5" s="383">
        <v>210000</v>
      </c>
      <c r="F5" s="215">
        <f t="shared" si="1"/>
        <v>0</v>
      </c>
      <c r="G5" s="215">
        <f t="shared" si="2"/>
        <v>210000000000</v>
      </c>
      <c r="H5" s="384">
        <v>0</v>
      </c>
      <c r="I5" s="54" t="s">
        <v>448</v>
      </c>
      <c r="P5" s="217"/>
    </row>
    <row r="6" spans="1:16" s="54" customFormat="1" x14ac:dyDescent="0.3">
      <c r="A6" s="54" t="s">
        <v>449</v>
      </c>
      <c r="B6" s="215">
        <v>0</v>
      </c>
      <c r="C6" s="215">
        <f>424.392931568624*1000000</f>
        <v>424392931.56862402</v>
      </c>
      <c r="D6" s="215">
        <f t="shared" si="0"/>
        <v>424392931.56862402</v>
      </c>
      <c r="E6" s="383">
        <v>126208</v>
      </c>
      <c r="F6" s="215">
        <f t="shared" si="1"/>
        <v>424.39293156862402</v>
      </c>
      <c r="G6" s="215">
        <f t="shared" si="2"/>
        <v>126208000000</v>
      </c>
      <c r="H6" s="384">
        <v>2390</v>
      </c>
      <c r="I6" s="54" t="s">
        <v>450</v>
      </c>
      <c r="P6" s="218"/>
    </row>
    <row r="7" spans="1:16" s="54" customFormat="1" x14ac:dyDescent="0.3">
      <c r="A7" s="54" t="s">
        <v>451</v>
      </c>
      <c r="B7" s="383">
        <v>7841002803</v>
      </c>
      <c r="C7" s="215">
        <f>13.541334864276*1000000</f>
        <v>13541334.864275999</v>
      </c>
      <c r="D7" s="215">
        <f t="shared" si="0"/>
        <v>7854544137.8642759</v>
      </c>
      <c r="E7" s="383">
        <v>131423</v>
      </c>
      <c r="F7" s="215">
        <f t="shared" si="1"/>
        <v>7854.5441378642763</v>
      </c>
      <c r="G7" s="215">
        <f t="shared" si="2"/>
        <v>131423000000</v>
      </c>
      <c r="H7" s="385">
        <v>1658.7</v>
      </c>
      <c r="I7" s="54" t="s">
        <v>452</v>
      </c>
      <c r="P7" s="219"/>
    </row>
    <row r="8" spans="1:16" x14ac:dyDescent="0.3">
      <c r="P8" s="220"/>
    </row>
    <row r="9" spans="1:16" hidden="1" x14ac:dyDescent="0.3">
      <c r="P9" s="220"/>
    </row>
    <row r="10" spans="1:16" hidden="1" x14ac:dyDescent="0.3">
      <c r="B10" s="1">
        <f>B7*2.25</f>
        <v>17642256306.75</v>
      </c>
      <c r="D10" s="1">
        <f>D2*2.25</f>
        <v>383394041.39884275</v>
      </c>
      <c r="P10" s="220"/>
    </row>
    <row r="11" spans="1:16" hidden="1" x14ac:dyDescent="0.3">
      <c r="B11" s="1">
        <f>B10/1000000</f>
        <v>17642.256306750001</v>
      </c>
      <c r="D11" s="1">
        <f>D10/1000000</f>
        <v>383.39404139884277</v>
      </c>
      <c r="P11" s="221"/>
    </row>
    <row r="12" spans="1:16" hidden="1" x14ac:dyDescent="0.3"/>
    <row r="13" spans="1:16" x14ac:dyDescent="0.3">
      <c r="C13" s="460" t="s">
        <v>657</v>
      </c>
      <c r="D13" s="460"/>
    </row>
    <row r="14" spans="1:16" x14ac:dyDescent="0.3">
      <c r="C14" s="214" t="s">
        <v>0</v>
      </c>
      <c r="D14" s="215">
        <f>(D2*40)/1000000</f>
        <v>6815.8940693127597</v>
      </c>
    </row>
    <row r="15" spans="1:16" x14ac:dyDescent="0.3">
      <c r="C15" s="214"/>
      <c r="D15" s="215">
        <f>(D2*1)/1000000</f>
        <v>170.397351732819</v>
      </c>
    </row>
    <row r="16" spans="1:16" hidden="1" x14ac:dyDescent="0.3">
      <c r="C16" s="214"/>
      <c r="D16" s="215"/>
    </row>
    <row r="17" spans="3:4" x14ac:dyDescent="0.3">
      <c r="C17" s="214" t="s">
        <v>411</v>
      </c>
      <c r="D17" s="215">
        <f>(D3*3)/1000000</f>
        <v>68.252105366757903</v>
      </c>
    </row>
    <row r="18" spans="3:4" x14ac:dyDescent="0.3">
      <c r="C18" s="214" t="s">
        <v>412</v>
      </c>
      <c r="D18" s="215">
        <f>D4*5/1000000</f>
        <v>19567.129939999999</v>
      </c>
    </row>
    <row r="19" spans="3:4" x14ac:dyDescent="0.3">
      <c r="C19" s="214" t="s">
        <v>453</v>
      </c>
      <c r="D19" s="215">
        <f>D7*30/1000000</f>
        <v>235636.32413592827</v>
      </c>
    </row>
    <row r="20" spans="3:4" x14ac:dyDescent="0.3">
      <c r="C20" s="214" t="s">
        <v>454</v>
      </c>
      <c r="D20" s="215">
        <f>D6*5/1000000</f>
        <v>2121.9646578431202</v>
      </c>
    </row>
    <row r="21" spans="3:4" x14ac:dyDescent="0.3">
      <c r="C21" s="214" t="s">
        <v>414</v>
      </c>
      <c r="D21" s="215">
        <f>43*3</f>
        <v>129</v>
      </c>
    </row>
  </sheetData>
  <mergeCells count="1">
    <mergeCell ref="C13:D1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650EA-93A4-4A60-84D5-56763B0ED46A}">
  <sheetPr>
    <tabColor theme="7" tint="0.79998168889431442"/>
  </sheetPr>
  <dimension ref="A1:N36"/>
  <sheetViews>
    <sheetView workbookViewId="0"/>
  </sheetViews>
  <sheetFormatPr defaultColWidth="8.88671875" defaultRowHeight="14.4" x14ac:dyDescent="0.3"/>
  <cols>
    <col min="1" max="1" width="45.77734375" style="371" customWidth="1"/>
    <col min="2" max="2" width="15.44140625" style="156" customWidth="1"/>
    <col min="3" max="3" width="17.33203125" style="156" bestFit="1" customWidth="1"/>
    <col min="4" max="4" width="16" style="156" customWidth="1"/>
    <col min="5" max="5" width="17" style="156" customWidth="1"/>
    <col min="6" max="6" width="11.44140625" style="156" bestFit="1" customWidth="1"/>
    <col min="7" max="7" width="16.5546875" style="156" customWidth="1"/>
    <col min="8" max="8" width="8.88671875" style="156"/>
    <col min="9" max="13" width="9" style="156" bestFit="1" customWidth="1"/>
    <col min="14" max="14" width="13.109375" style="156" customWidth="1"/>
    <col min="15" max="15" width="17.88671875" style="156" customWidth="1"/>
    <col min="16" max="16384" width="8.88671875" style="156"/>
  </cols>
  <sheetData>
    <row r="1" spans="1:14" s="353" customFormat="1" ht="28.8" x14ac:dyDescent="0.3">
      <c r="A1" s="366"/>
      <c r="B1" s="350" t="s">
        <v>0</v>
      </c>
      <c r="C1" s="351" t="s">
        <v>1</v>
      </c>
      <c r="D1" s="351" t="s">
        <v>2</v>
      </c>
      <c r="E1" s="351" t="s">
        <v>3</v>
      </c>
      <c r="F1" s="350" t="s">
        <v>4</v>
      </c>
      <c r="G1" s="352" t="s">
        <v>5</v>
      </c>
    </row>
    <row r="2" spans="1:14" x14ac:dyDescent="0.3">
      <c r="A2" s="367" t="s">
        <v>8</v>
      </c>
      <c r="B2" s="355">
        <v>750</v>
      </c>
      <c r="C2" s="355">
        <v>380</v>
      </c>
      <c r="D2" s="355">
        <v>1536</v>
      </c>
      <c r="E2" s="355">
        <v>1316</v>
      </c>
      <c r="F2" s="355">
        <v>673</v>
      </c>
      <c r="G2" s="356">
        <v>510</v>
      </c>
    </row>
    <row r="3" spans="1:14" ht="15" thickBot="1" x14ac:dyDescent="0.35">
      <c r="A3" s="367" t="s">
        <v>22</v>
      </c>
      <c r="B3" s="355">
        <v>66559</v>
      </c>
      <c r="C3" s="355">
        <v>210000</v>
      </c>
      <c r="D3" s="355">
        <v>22507</v>
      </c>
      <c r="E3" s="355">
        <v>26906</v>
      </c>
      <c r="F3" s="355">
        <v>126208</v>
      </c>
      <c r="G3" s="356">
        <v>131423</v>
      </c>
    </row>
    <row r="4" spans="1:14" x14ac:dyDescent="0.3">
      <c r="A4" s="367" t="s">
        <v>29</v>
      </c>
      <c r="B4" s="273">
        <f>B3*100*B2*10/1000000</f>
        <v>49919.25</v>
      </c>
      <c r="C4" s="273">
        <f t="shared" ref="C4:G4" si="0">C3*100*C2*10/1000000</f>
        <v>79800</v>
      </c>
      <c r="D4" s="273">
        <f t="shared" si="0"/>
        <v>34570.752</v>
      </c>
      <c r="E4" s="273">
        <f t="shared" si="0"/>
        <v>35408.296000000002</v>
      </c>
      <c r="F4" s="273">
        <f t="shared" si="0"/>
        <v>84937.983999999997</v>
      </c>
      <c r="G4" s="354">
        <f t="shared" si="0"/>
        <v>67025.73</v>
      </c>
      <c r="I4" s="463" t="s">
        <v>93</v>
      </c>
      <c r="J4" s="464"/>
      <c r="K4" s="464"/>
      <c r="L4" s="464"/>
      <c r="M4" s="464"/>
      <c r="N4" s="465"/>
    </row>
    <row r="5" spans="1:14" ht="43.2" x14ac:dyDescent="0.3">
      <c r="A5" s="367" t="s">
        <v>30</v>
      </c>
      <c r="B5" s="355">
        <v>43676.65</v>
      </c>
      <c r="C5" s="355">
        <v>73562.799999999988</v>
      </c>
      <c r="D5" s="355">
        <v>26347.151999999998</v>
      </c>
      <c r="E5" s="355">
        <v>25808.296000000006</v>
      </c>
      <c r="F5" s="355">
        <v>72126.184000000008</v>
      </c>
      <c r="G5" s="356">
        <v>60291.13</v>
      </c>
      <c r="I5" s="372" t="s">
        <v>0</v>
      </c>
      <c r="J5" s="373" t="s">
        <v>1</v>
      </c>
      <c r="K5" s="373" t="s">
        <v>2</v>
      </c>
      <c r="L5" s="373" t="s">
        <v>3</v>
      </c>
      <c r="M5" s="374" t="s">
        <v>4</v>
      </c>
      <c r="N5" s="375" t="s">
        <v>5</v>
      </c>
    </row>
    <row r="6" spans="1:14" ht="15" thickBot="1" x14ac:dyDescent="0.35">
      <c r="A6" s="367" t="s">
        <v>28</v>
      </c>
      <c r="B6" s="273">
        <f>(B5*1000000)/(B3*100*10)</f>
        <v>656.20952838834717</v>
      </c>
      <c r="C6" s="273">
        <f t="shared" ref="C6:G6" si="1">(C5*1000000)/(C3*100*10)</f>
        <v>350.29904761904754</v>
      </c>
      <c r="D6" s="273">
        <f t="shared" si="1"/>
        <v>1170.6203403385614</v>
      </c>
      <c r="E6" s="273">
        <f t="shared" si="1"/>
        <v>959.20225971902209</v>
      </c>
      <c r="F6" s="273">
        <f t="shared" si="1"/>
        <v>571.48662525354985</v>
      </c>
      <c r="G6" s="354">
        <f t="shared" si="1"/>
        <v>458.7563059738402</v>
      </c>
      <c r="I6" s="376">
        <f>B5/B4</f>
        <v>0.87494603785112957</v>
      </c>
      <c r="J6" s="377">
        <f>C5/C4</f>
        <v>0.92183959899749357</v>
      </c>
      <c r="K6" s="377">
        <f>D5/D4</f>
        <v>0.76212261740791742</v>
      </c>
      <c r="L6" s="377">
        <f t="shared" ref="L6:N6" si="2">E5/E4</f>
        <v>0.72887709705092851</v>
      </c>
      <c r="M6" s="377">
        <f t="shared" si="2"/>
        <v>0.84916289042132209</v>
      </c>
      <c r="N6" s="378">
        <f t="shared" si="2"/>
        <v>0.8995221685761573</v>
      </c>
    </row>
    <row r="7" spans="1:14" ht="15" thickBot="1" x14ac:dyDescent="0.35">
      <c r="A7" s="367" t="s">
        <v>21</v>
      </c>
      <c r="B7" s="355">
        <v>-156</v>
      </c>
      <c r="C7" s="355">
        <v>-168</v>
      </c>
      <c r="D7" s="355">
        <v>-792</v>
      </c>
      <c r="E7" s="355">
        <v>-316</v>
      </c>
      <c r="F7" s="355">
        <v>-355</v>
      </c>
      <c r="G7" s="356">
        <v>-251</v>
      </c>
    </row>
    <row r="8" spans="1:14" x14ac:dyDescent="0.3">
      <c r="A8" s="367" t="s">
        <v>10</v>
      </c>
      <c r="B8" s="355">
        <v>2943</v>
      </c>
      <c r="C8" s="355">
        <v>3241</v>
      </c>
      <c r="D8" s="355">
        <v>1508</v>
      </c>
      <c r="E8" s="355">
        <v>2095</v>
      </c>
      <c r="F8" s="355">
        <v>4479</v>
      </c>
      <c r="G8" s="356">
        <v>3168</v>
      </c>
      <c r="I8" s="463" t="s">
        <v>94</v>
      </c>
      <c r="J8" s="464"/>
      <c r="K8" s="464"/>
      <c r="L8" s="464"/>
      <c r="M8" s="464"/>
      <c r="N8" s="465"/>
    </row>
    <row r="9" spans="1:14" ht="43.2" x14ac:dyDescent="0.3">
      <c r="A9" s="367" t="s">
        <v>6</v>
      </c>
      <c r="B9" s="361">
        <f>B8*0.2</f>
        <v>588.6</v>
      </c>
      <c r="C9" s="361">
        <f t="shared" ref="C9:G9" si="3">C8*0.2</f>
        <v>648.20000000000005</v>
      </c>
      <c r="D9" s="361">
        <f t="shared" si="3"/>
        <v>301.60000000000002</v>
      </c>
      <c r="E9" s="361">
        <f t="shared" si="3"/>
        <v>419</v>
      </c>
      <c r="F9" s="361">
        <f t="shared" si="3"/>
        <v>895.80000000000007</v>
      </c>
      <c r="G9" s="362">
        <f t="shared" si="3"/>
        <v>633.6</v>
      </c>
      <c r="I9" s="372" t="s">
        <v>0</v>
      </c>
      <c r="J9" s="373" t="s">
        <v>1</v>
      </c>
      <c r="K9" s="373" t="s">
        <v>2</v>
      </c>
      <c r="L9" s="373" t="s">
        <v>3</v>
      </c>
      <c r="M9" s="374" t="s">
        <v>4</v>
      </c>
      <c r="N9" s="375" t="s">
        <v>5</v>
      </c>
    </row>
    <row r="10" spans="1:14" ht="15" thickBot="1" x14ac:dyDescent="0.35">
      <c r="A10" s="368" t="s">
        <v>9</v>
      </c>
      <c r="B10" s="357">
        <f>B4-B5+B7-B8-B9</f>
        <v>2554.9999999999986</v>
      </c>
      <c r="C10" s="357">
        <f t="shared" ref="C10:G10" si="4">C4-C5+C7-C8-C9</f>
        <v>2180.0000000000118</v>
      </c>
      <c r="D10" s="357">
        <f t="shared" si="4"/>
        <v>5622.0000000000018</v>
      </c>
      <c r="E10" s="357">
        <f t="shared" si="4"/>
        <v>6769.9999999999964</v>
      </c>
      <c r="F10" s="357">
        <f t="shared" si="4"/>
        <v>7081.9999999999882</v>
      </c>
      <c r="G10" s="358">
        <f t="shared" si="4"/>
        <v>2681.9999999999986</v>
      </c>
      <c r="I10" s="376">
        <f>B8/B4</f>
        <v>5.8955212668459565E-2</v>
      </c>
      <c r="J10" s="377">
        <f t="shared" ref="J10:N10" si="5">C8/C4</f>
        <v>4.0614035087719297E-2</v>
      </c>
      <c r="K10" s="377">
        <f t="shared" si="5"/>
        <v>4.3620688378430417E-2</v>
      </c>
      <c r="L10" s="377">
        <f t="shared" si="5"/>
        <v>5.9166925174823436E-2</v>
      </c>
      <c r="M10" s="377">
        <f t="shared" si="5"/>
        <v>5.2732591345704655E-2</v>
      </c>
      <c r="N10" s="378">
        <f t="shared" si="5"/>
        <v>4.7265430753234618E-2</v>
      </c>
    </row>
    <row r="11" spans="1:14" x14ac:dyDescent="0.3">
      <c r="A11" s="367" t="s">
        <v>9</v>
      </c>
      <c r="B11" s="355">
        <v>2555</v>
      </c>
      <c r="C11" s="355">
        <v>2180</v>
      </c>
      <c r="D11" s="355">
        <v>5622</v>
      </c>
      <c r="E11" s="355">
        <v>6770</v>
      </c>
      <c r="F11" s="355">
        <v>7082</v>
      </c>
      <c r="G11" s="356">
        <v>2682</v>
      </c>
    </row>
    <row r="12" spans="1:14" ht="15" thickBot="1" x14ac:dyDescent="0.35">
      <c r="A12" s="367" t="s">
        <v>672</v>
      </c>
      <c r="B12" s="273">
        <v>549</v>
      </c>
      <c r="C12" s="273">
        <v>449</v>
      </c>
      <c r="D12" s="273">
        <v>216</v>
      </c>
      <c r="E12" s="273">
        <v>292</v>
      </c>
      <c r="F12" s="273"/>
      <c r="G12" s="354"/>
    </row>
    <row r="13" spans="1:14" x14ac:dyDescent="0.3">
      <c r="A13" s="369" t="s">
        <v>14</v>
      </c>
      <c r="B13" s="355">
        <v>22</v>
      </c>
      <c r="C13" s="355" t="s">
        <v>23</v>
      </c>
      <c r="D13" s="355">
        <v>32</v>
      </c>
      <c r="E13" s="355">
        <v>1</v>
      </c>
      <c r="F13" s="273">
        <f>16+70+1560+123+20+16+585</f>
        <v>2390</v>
      </c>
      <c r="G13" s="356">
        <v>1659</v>
      </c>
      <c r="I13" s="466" t="s">
        <v>671</v>
      </c>
      <c r="J13" s="467"/>
      <c r="K13" s="467"/>
      <c r="L13" s="467"/>
      <c r="M13" s="467"/>
      <c r="N13" s="468"/>
    </row>
    <row r="14" spans="1:14" ht="43.2" x14ac:dyDescent="0.3">
      <c r="A14" s="367" t="s">
        <v>12</v>
      </c>
      <c r="B14" s="355">
        <v>181</v>
      </c>
      <c r="C14" s="355" t="s">
        <v>13</v>
      </c>
      <c r="D14" s="355" t="s">
        <v>13</v>
      </c>
      <c r="E14" s="355"/>
      <c r="F14" s="355">
        <v>-181</v>
      </c>
      <c r="G14" s="356"/>
      <c r="I14" s="372" t="s">
        <v>0</v>
      </c>
      <c r="J14" s="373" t="s">
        <v>1</v>
      </c>
      <c r="K14" s="373" t="s">
        <v>2</v>
      </c>
      <c r="L14" s="373" t="s">
        <v>3</v>
      </c>
      <c r="M14" s="374" t="s">
        <v>4</v>
      </c>
      <c r="N14" s="375" t="s">
        <v>5</v>
      </c>
    </row>
    <row r="15" spans="1:14" ht="15" thickBot="1" x14ac:dyDescent="0.35">
      <c r="A15" s="367" t="s">
        <v>11</v>
      </c>
      <c r="B15" s="355">
        <v>549</v>
      </c>
      <c r="C15" s="355">
        <v>449</v>
      </c>
      <c r="D15" s="355">
        <v>216</v>
      </c>
      <c r="E15" s="355">
        <v>292</v>
      </c>
      <c r="F15" s="355">
        <v>693</v>
      </c>
      <c r="G15" s="356">
        <v>398</v>
      </c>
      <c r="I15" s="376">
        <f>B15/B8</f>
        <v>0.18654434250764526</v>
      </c>
      <c r="J15" s="377">
        <f t="shared" ref="J15:N15" si="6">C15/C8</f>
        <v>0.13853748842949706</v>
      </c>
      <c r="K15" s="377">
        <f t="shared" si="6"/>
        <v>0.14323607427055704</v>
      </c>
      <c r="L15" s="377">
        <f t="shared" si="6"/>
        <v>0.13937947494033412</v>
      </c>
      <c r="M15" s="377">
        <f t="shared" si="6"/>
        <v>0.15472203616878769</v>
      </c>
      <c r="N15" s="378">
        <f t="shared" si="6"/>
        <v>0.12563131313131312</v>
      </c>
    </row>
    <row r="16" spans="1:14" ht="15" thickBot="1" x14ac:dyDescent="0.35">
      <c r="A16" s="368" t="s">
        <v>31</v>
      </c>
      <c r="B16" s="363">
        <f>SUM(B14:B15,B11)</f>
        <v>3285</v>
      </c>
      <c r="C16" s="363">
        <f t="shared" ref="C16:G16" si="7">SUM(C14:C15,C11)</f>
        <v>2629</v>
      </c>
      <c r="D16" s="363">
        <f t="shared" si="7"/>
        <v>5838</v>
      </c>
      <c r="E16" s="363">
        <f t="shared" si="7"/>
        <v>7062</v>
      </c>
      <c r="F16" s="363">
        <f t="shared" si="7"/>
        <v>7594</v>
      </c>
      <c r="G16" s="364">
        <f t="shared" si="7"/>
        <v>3080</v>
      </c>
    </row>
    <row r="17" spans="1:7" x14ac:dyDescent="0.3">
      <c r="A17" s="367" t="s">
        <v>15</v>
      </c>
      <c r="B17" s="355">
        <v>64544</v>
      </c>
      <c r="C17" s="355"/>
      <c r="D17" s="355">
        <v>3629</v>
      </c>
      <c r="E17" s="355"/>
      <c r="F17" s="355">
        <v>98930</v>
      </c>
      <c r="G17" s="356"/>
    </row>
    <row r="18" spans="1:7" x14ac:dyDescent="0.3">
      <c r="A18" s="367" t="s">
        <v>16</v>
      </c>
      <c r="B18" s="355">
        <v>1028</v>
      </c>
      <c r="C18" s="355">
        <v>125</v>
      </c>
      <c r="D18" s="355">
        <v>40</v>
      </c>
      <c r="E18" s="355">
        <v>256</v>
      </c>
      <c r="F18" s="355">
        <v>1407</v>
      </c>
      <c r="G18" s="356">
        <v>204</v>
      </c>
    </row>
    <row r="19" spans="1:7" x14ac:dyDescent="0.3">
      <c r="A19" s="367" t="s">
        <v>20</v>
      </c>
      <c r="B19" s="461">
        <v>490</v>
      </c>
      <c r="C19" s="355">
        <v>42</v>
      </c>
      <c r="D19" s="461">
        <v>205</v>
      </c>
      <c r="E19" s="461">
        <v>300</v>
      </c>
      <c r="F19" s="355">
        <v>170</v>
      </c>
      <c r="G19" s="462">
        <v>192</v>
      </c>
    </row>
    <row r="20" spans="1:7" x14ac:dyDescent="0.3">
      <c r="A20" s="367" t="s">
        <v>19</v>
      </c>
      <c r="B20" s="461"/>
      <c r="C20" s="355">
        <v>27</v>
      </c>
      <c r="D20" s="461"/>
      <c r="E20" s="461"/>
      <c r="F20" s="355">
        <v>46</v>
      </c>
      <c r="G20" s="462"/>
    </row>
    <row r="21" spans="1:7" x14ac:dyDescent="0.3">
      <c r="A21" s="367" t="s">
        <v>18</v>
      </c>
      <c r="B21" s="355">
        <v>24</v>
      </c>
      <c r="C21" s="355">
        <v>70</v>
      </c>
      <c r="D21" s="355">
        <v>29</v>
      </c>
      <c r="E21" s="355">
        <v>62</v>
      </c>
      <c r="F21" s="355">
        <v>48</v>
      </c>
      <c r="G21" s="356">
        <v>80</v>
      </c>
    </row>
    <row r="22" spans="1:7" x14ac:dyDescent="0.3">
      <c r="A22" s="367" t="s">
        <v>17</v>
      </c>
      <c r="B22" s="355">
        <v>11</v>
      </c>
      <c r="C22" s="355">
        <v>9</v>
      </c>
      <c r="D22" s="355">
        <v>12</v>
      </c>
      <c r="E22" s="355">
        <v>15</v>
      </c>
      <c r="F22" s="355">
        <v>14</v>
      </c>
      <c r="G22" s="356">
        <v>5</v>
      </c>
    </row>
    <row r="23" spans="1:7" x14ac:dyDescent="0.3">
      <c r="A23" s="367" t="s">
        <v>38</v>
      </c>
      <c r="B23" s="355">
        <v>-582</v>
      </c>
      <c r="C23" s="355">
        <v>-581.99999999999966</v>
      </c>
      <c r="D23" s="355">
        <v>-581.99999999999966</v>
      </c>
      <c r="E23" s="355">
        <v>-581.99999999999966</v>
      </c>
      <c r="F23" s="355">
        <v>-581.99999999999966</v>
      </c>
      <c r="G23" s="356">
        <v>-581.99999999999966</v>
      </c>
    </row>
    <row r="24" spans="1:7" ht="15" thickBot="1" x14ac:dyDescent="0.35">
      <c r="A24" s="368" t="s">
        <v>32</v>
      </c>
      <c r="B24" s="363">
        <f>B18+B19+B21+B22+B23</f>
        <v>971</v>
      </c>
      <c r="C24" s="363">
        <f>C18+C19+C21+C22</f>
        <v>246</v>
      </c>
      <c r="D24" s="363">
        <f>D18+D19+D21+D22</f>
        <v>286</v>
      </c>
      <c r="E24" s="363">
        <f>E18+E19+E21+E22</f>
        <v>633</v>
      </c>
      <c r="F24" s="363">
        <f>F18+F19+F21+F22</f>
        <v>1639</v>
      </c>
      <c r="G24" s="364">
        <f>G18+G19+G21+G22</f>
        <v>481</v>
      </c>
    </row>
    <row r="25" spans="1:7" x14ac:dyDescent="0.3">
      <c r="A25" s="367" t="s">
        <v>24</v>
      </c>
      <c r="B25" s="355" t="s">
        <v>13</v>
      </c>
      <c r="C25" s="355" t="s">
        <v>13</v>
      </c>
      <c r="D25" s="355" t="s">
        <v>13</v>
      </c>
      <c r="E25" s="355">
        <v>83</v>
      </c>
      <c r="F25" s="355">
        <v>595</v>
      </c>
      <c r="G25" s="356">
        <v>106</v>
      </c>
    </row>
    <row r="26" spans="1:7" x14ac:dyDescent="0.3">
      <c r="A26" s="367" t="s">
        <v>33</v>
      </c>
      <c r="B26" s="355">
        <v>64</v>
      </c>
      <c r="C26" s="355">
        <v>67</v>
      </c>
      <c r="D26" s="355">
        <v>47</v>
      </c>
      <c r="E26" s="355">
        <v>67</v>
      </c>
      <c r="F26" s="355">
        <v>64</v>
      </c>
      <c r="G26" s="356">
        <v>198</v>
      </c>
    </row>
    <row r="27" spans="1:7" ht="15" thickBot="1" x14ac:dyDescent="0.35">
      <c r="A27" s="368" t="s">
        <v>37</v>
      </c>
      <c r="B27" s="363">
        <f>B16-B24</f>
        <v>2314</v>
      </c>
      <c r="C27" s="363">
        <f t="shared" ref="C27:G27" si="8">C16-C24</f>
        <v>2383</v>
      </c>
      <c r="D27" s="363">
        <f t="shared" si="8"/>
        <v>5552</v>
      </c>
      <c r="E27" s="363">
        <f t="shared" si="8"/>
        <v>6429</v>
      </c>
      <c r="F27" s="363">
        <f t="shared" si="8"/>
        <v>5955</v>
      </c>
      <c r="G27" s="364">
        <f t="shared" si="8"/>
        <v>2599</v>
      </c>
    </row>
    <row r="28" spans="1:7" x14ac:dyDescent="0.3">
      <c r="A28" s="367" t="s">
        <v>25</v>
      </c>
      <c r="B28" s="355">
        <v>104</v>
      </c>
      <c r="C28" s="355">
        <v>34</v>
      </c>
      <c r="D28" s="355">
        <f>1139+522+3572</f>
        <v>5233</v>
      </c>
      <c r="E28" s="365">
        <f>E27-E29</f>
        <v>5619</v>
      </c>
      <c r="F28" s="355"/>
      <c r="G28" s="356"/>
    </row>
    <row r="29" spans="1:7" x14ac:dyDescent="0.3">
      <c r="A29" s="367" t="s">
        <v>34</v>
      </c>
      <c r="B29" s="355">
        <f>44+112</f>
        <v>156</v>
      </c>
      <c r="C29" s="355" t="s">
        <v>27</v>
      </c>
      <c r="D29" s="355">
        <f>222+162</f>
        <v>384</v>
      </c>
      <c r="E29" s="355">
        <v>810</v>
      </c>
      <c r="F29" s="355"/>
      <c r="G29" s="356">
        <v>430</v>
      </c>
    </row>
    <row r="30" spans="1:7" x14ac:dyDescent="0.3">
      <c r="A30" s="367" t="s">
        <v>35</v>
      </c>
      <c r="B30" s="355">
        <v>2210</v>
      </c>
      <c r="C30" s="355"/>
      <c r="D30" s="355"/>
      <c r="E30" s="355"/>
      <c r="F30" s="355">
        <v>7082</v>
      </c>
      <c r="G30" s="356"/>
    </row>
    <row r="31" spans="1:7" ht="15" thickBot="1" x14ac:dyDescent="0.35">
      <c r="A31" s="368" t="s">
        <v>36</v>
      </c>
      <c r="B31" s="363">
        <f>SUM(B28:B30)</f>
        <v>2470</v>
      </c>
      <c r="C31" s="363">
        <f t="shared" ref="C31:G31" si="9">SUM(C28:C30)</f>
        <v>34</v>
      </c>
      <c r="D31" s="363">
        <f t="shared" si="9"/>
        <v>5617</v>
      </c>
      <c r="E31" s="363">
        <f t="shared" si="9"/>
        <v>6429</v>
      </c>
      <c r="F31" s="363">
        <f t="shared" si="9"/>
        <v>7082</v>
      </c>
      <c r="G31" s="364">
        <f t="shared" si="9"/>
        <v>430</v>
      </c>
    </row>
    <row r="32" spans="1:7" ht="15" thickBot="1" x14ac:dyDescent="0.35">
      <c r="A32" s="370" t="str">
        <f>A28</f>
        <v>Flow into lake (MCM/a)</v>
      </c>
      <c r="B32" s="359"/>
      <c r="C32" s="359"/>
      <c r="D32" s="359"/>
      <c r="E32" s="359"/>
      <c r="F32" s="359"/>
      <c r="G32" s="360"/>
    </row>
    <row r="33" spans="1:7" x14ac:dyDescent="0.3">
      <c r="A33" s="367" t="str">
        <f>A29</f>
        <v>Flow to neighbouring country</v>
      </c>
      <c r="B33" s="273"/>
      <c r="C33" s="273"/>
      <c r="D33" s="273"/>
      <c r="E33" s="273"/>
      <c r="F33" s="273"/>
      <c r="G33" s="354"/>
    </row>
    <row r="34" spans="1:7" ht="15" thickBot="1" x14ac:dyDescent="0.35">
      <c r="A34" s="368" t="str">
        <f>A30</f>
        <v>Flow to ocean (MCM/a)</v>
      </c>
      <c r="B34" s="357"/>
      <c r="C34" s="357"/>
      <c r="D34" s="357"/>
      <c r="E34" s="357"/>
      <c r="F34" s="357"/>
      <c r="G34" s="358"/>
    </row>
    <row r="35" spans="1:7" x14ac:dyDescent="0.3">
      <c r="A35" s="367" t="s">
        <v>7</v>
      </c>
      <c r="B35" s="273"/>
      <c r="C35" s="273"/>
      <c r="D35" s="273"/>
      <c r="E35" s="273"/>
      <c r="F35" s="273"/>
      <c r="G35" s="354"/>
    </row>
    <row r="36" spans="1:7" ht="15" thickBot="1" x14ac:dyDescent="0.35">
      <c r="A36" s="370" t="s">
        <v>26</v>
      </c>
      <c r="B36" s="359"/>
      <c r="C36" s="359"/>
      <c r="D36" s="359"/>
      <c r="E36" s="359"/>
      <c r="F36" s="359"/>
      <c r="G36" s="360">
        <v>15469</v>
      </c>
    </row>
  </sheetData>
  <mergeCells count="7">
    <mergeCell ref="B19:B20"/>
    <mergeCell ref="D19:D20"/>
    <mergeCell ref="E19:E20"/>
    <mergeCell ref="G19:G20"/>
    <mergeCell ref="I4:N4"/>
    <mergeCell ref="I8:N8"/>
    <mergeCell ref="I13:N13"/>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9645-F63C-45AA-90EE-F33B7CAD9AF6}">
  <sheetPr>
    <tabColor theme="7" tint="0.79998168889431442"/>
  </sheetPr>
  <dimension ref="A1:AL31"/>
  <sheetViews>
    <sheetView workbookViewId="0"/>
  </sheetViews>
  <sheetFormatPr defaultColWidth="8.88671875" defaultRowHeight="11.4" x14ac:dyDescent="0.2"/>
  <cols>
    <col min="1" max="1" width="15.6640625" style="4" bestFit="1" customWidth="1"/>
    <col min="2" max="2" width="11.88671875" style="4" bestFit="1" customWidth="1"/>
    <col min="3" max="3" width="10.33203125" style="4" customWidth="1"/>
    <col min="4" max="5" width="12.21875" style="4" customWidth="1"/>
    <col min="6" max="6" width="9.6640625" style="4" bestFit="1" customWidth="1"/>
    <col min="7" max="7" width="15.5546875" style="4" customWidth="1"/>
    <col min="8" max="8" width="17.33203125" style="4" customWidth="1"/>
    <col min="9" max="9" width="8.88671875" style="4"/>
    <col min="10" max="10" width="9.6640625" style="4" bestFit="1" customWidth="1"/>
    <col min="11" max="11" width="15.88671875" style="4" customWidth="1"/>
    <col min="12" max="12" width="15.88671875" style="4" bestFit="1" customWidth="1"/>
    <col min="13" max="13" width="16.6640625" style="4" customWidth="1"/>
    <col min="14" max="14" width="8.88671875" style="4"/>
    <col min="15" max="15" width="11.6640625" style="4" customWidth="1"/>
    <col min="16" max="16" width="11.77734375" style="4" customWidth="1"/>
    <col min="17" max="17" width="9.6640625" style="4" customWidth="1"/>
    <col min="18" max="21" width="10.21875" style="4" customWidth="1"/>
    <col min="22" max="22" width="11.5546875" style="4" customWidth="1"/>
    <col min="23" max="23" width="12.109375" style="4" bestFit="1" customWidth="1"/>
    <col min="24" max="24" width="11.5546875" style="4" customWidth="1"/>
    <col min="25" max="25" width="14" style="4" customWidth="1"/>
    <col min="26" max="26" width="12.33203125" style="4" customWidth="1"/>
    <col min="27" max="27" width="10.6640625" style="4" customWidth="1"/>
    <col min="28" max="28" width="10.88671875" style="4" customWidth="1"/>
    <col min="29" max="29" width="8.88671875" style="4"/>
    <col min="30" max="30" width="11" style="4" customWidth="1"/>
    <col min="31" max="31" width="13.88671875" style="4" customWidth="1"/>
    <col min="32" max="32" width="13.44140625" style="4" customWidth="1"/>
    <col min="33" max="33" width="13.21875" style="4" customWidth="1"/>
    <col min="34" max="34" width="26.77734375" style="4" customWidth="1"/>
    <col min="35" max="38" width="8.88671875" style="3"/>
    <col min="39" max="16384" width="8.88671875" style="4"/>
  </cols>
  <sheetData>
    <row r="1" spans="1:38" ht="18" thickBot="1" x14ac:dyDescent="0.35">
      <c r="A1" s="37">
        <v>2021</v>
      </c>
    </row>
    <row r="2" spans="1:38" s="16" customFormat="1" ht="48.6" thickBot="1" x14ac:dyDescent="0.35">
      <c r="A2" s="16" t="s">
        <v>39</v>
      </c>
      <c r="B2" s="17" t="s">
        <v>8</v>
      </c>
      <c r="C2" s="18" t="s">
        <v>22</v>
      </c>
      <c r="D2" s="18" t="s">
        <v>29</v>
      </c>
      <c r="E2" s="18" t="s">
        <v>90</v>
      </c>
      <c r="F2" s="18" t="s">
        <v>30</v>
      </c>
      <c r="G2" s="18" t="s">
        <v>21</v>
      </c>
      <c r="H2" s="18" t="s">
        <v>10</v>
      </c>
      <c r="I2" s="18" t="s">
        <v>40</v>
      </c>
      <c r="J2" s="19" t="s">
        <v>9</v>
      </c>
      <c r="K2" s="17" t="s">
        <v>14</v>
      </c>
      <c r="L2" s="18" t="s">
        <v>92</v>
      </c>
      <c r="M2" s="18" t="s">
        <v>11</v>
      </c>
      <c r="N2" s="19" t="s">
        <v>41</v>
      </c>
      <c r="O2" s="17" t="s">
        <v>70</v>
      </c>
      <c r="P2" s="18" t="s">
        <v>71</v>
      </c>
      <c r="Q2" s="18" t="s">
        <v>72</v>
      </c>
      <c r="R2" s="18" t="s">
        <v>73</v>
      </c>
      <c r="S2" s="18" t="s">
        <v>76</v>
      </c>
      <c r="T2" s="18" t="s">
        <v>78</v>
      </c>
      <c r="U2" s="18" t="s">
        <v>77</v>
      </c>
      <c r="V2" s="18" t="s">
        <v>79</v>
      </c>
      <c r="W2" s="18" t="s">
        <v>144</v>
      </c>
      <c r="X2" s="18" t="s">
        <v>145</v>
      </c>
      <c r="Y2" s="18" t="s">
        <v>142</v>
      </c>
      <c r="Z2" s="18" t="s">
        <v>143</v>
      </c>
      <c r="AA2" s="51" t="s">
        <v>103</v>
      </c>
      <c r="AB2" s="19" t="s">
        <v>95</v>
      </c>
      <c r="AC2" s="50" t="s">
        <v>37</v>
      </c>
      <c r="AD2" s="22" t="s">
        <v>25</v>
      </c>
      <c r="AE2" s="22" t="s">
        <v>34</v>
      </c>
      <c r="AF2" s="22" t="s">
        <v>91</v>
      </c>
      <c r="AG2" s="22" t="s">
        <v>35</v>
      </c>
      <c r="AH2" s="23" t="s">
        <v>36</v>
      </c>
      <c r="AI2" s="24"/>
      <c r="AJ2" s="24"/>
      <c r="AK2" s="24"/>
      <c r="AL2" s="24"/>
    </row>
    <row r="3" spans="1:38" x14ac:dyDescent="0.2">
      <c r="A3" s="25" t="s">
        <v>0</v>
      </c>
      <c r="B3" s="342">
        <v>785</v>
      </c>
      <c r="C3" s="8">
        <f>'Basin Data WS1'!B3</f>
        <v>66559</v>
      </c>
      <c r="D3" s="8">
        <f>B3*100*C3*10/1000000</f>
        <v>52248.815000000002</v>
      </c>
      <c r="E3" s="8">
        <f>(F3*1000000)/(C3*100*10)</f>
        <v>686.83263971313681</v>
      </c>
      <c r="F3" s="8">
        <f>D3*'Basin Data WS1'!$I$6</f>
        <v>45714.89366666667</v>
      </c>
      <c r="G3" s="46">
        <f>'Basin Data WS1'!$B$7</f>
        <v>-156</v>
      </c>
      <c r="H3" s="8">
        <f>D3*'Basin Data WS1'!$I$10</f>
        <v>3080.34</v>
      </c>
      <c r="I3" s="8">
        <f>H3*0.2</f>
        <v>616.0680000000001</v>
      </c>
      <c r="J3" s="9">
        <f>D3-F3+G3-H3-I3</f>
        <v>2681.5133333333315</v>
      </c>
      <c r="K3" s="345">
        <v>22</v>
      </c>
      <c r="L3" s="347">
        <v>181</v>
      </c>
      <c r="M3" s="27">
        <f>H3*'Basin Data WS1'!I15</f>
        <v>574.62</v>
      </c>
      <c r="N3" s="28">
        <f>SUM(L3+M3+J3)</f>
        <v>3437.1333333333314</v>
      </c>
      <c r="O3" s="26">
        <f>'WRA Report Data'!D50/1000000</f>
        <v>4.38</v>
      </c>
      <c r="P3" s="26">
        <f>'WRA Report Data'!E50/1000000</f>
        <v>37.350450000000002</v>
      </c>
      <c r="Q3" s="27">
        <f>'WRA Report Data'!B50/1000000</f>
        <v>30.733000000000001</v>
      </c>
      <c r="R3" s="27">
        <f>'WRA Report Data'!C50/1000000</f>
        <v>21.9</v>
      </c>
      <c r="S3" s="27">
        <f>SUM('WRA Report Data'!F50,'WRA Report Data'!H50)/1000000</f>
        <v>105.2295</v>
      </c>
      <c r="T3" s="27">
        <f>SUM('WRA Report Data'!G50,'WRA Report Data'!I50)/1000000</f>
        <v>12.263999999999999</v>
      </c>
      <c r="U3" s="27">
        <f>'WRA Report Data'!J50/1000000</f>
        <v>13.990449999999999</v>
      </c>
      <c r="V3" s="27">
        <f>'WRA Report Data'!K50/1000000</f>
        <v>11.461</v>
      </c>
      <c r="W3" s="27">
        <f>('WASREB 2020-2021'!BT7+'WASREB 2020-2021'!BT4)/1000000</f>
        <v>272.32562300000001</v>
      </c>
      <c r="X3" s="27">
        <f>('WASREB 2020-2021'!BT5)/1000000</f>
        <v>5.6105929999999997</v>
      </c>
      <c r="Y3" s="27">
        <f>'WASREB 2020-2021'!BT17/1000000</f>
        <v>82.738039479999998</v>
      </c>
      <c r="Z3" s="27">
        <f>SUM(T3+S3)*25.7%</f>
        <v>30.195829499999999</v>
      </c>
      <c r="AA3" s="27">
        <f>SUM(P3+R3+T3-V3)</f>
        <v>60.053449999999998</v>
      </c>
      <c r="AB3" s="28">
        <f>SUM(O3+Q3+S3+U3)</f>
        <v>154.33295000000001</v>
      </c>
      <c r="AC3" s="3">
        <f>N3-AB3+Y3</f>
        <v>3365.5384228133316</v>
      </c>
      <c r="AD3" s="3">
        <f>'Basin Data WS1'!B28</f>
        <v>104</v>
      </c>
      <c r="AE3" s="3">
        <f>'Basin Data WS1'!$B$29</f>
        <v>156</v>
      </c>
      <c r="AF3" s="3">
        <v>0</v>
      </c>
      <c r="AG3" s="3">
        <f>'Basin Data WS1'!$B$30</f>
        <v>2210</v>
      </c>
      <c r="AH3" s="30">
        <f>'Basin Data WS1'!B31</f>
        <v>2470</v>
      </c>
    </row>
    <row r="4" spans="1:38" x14ac:dyDescent="0.2">
      <c r="A4" s="31" t="s">
        <v>1</v>
      </c>
      <c r="B4" s="343">
        <v>515</v>
      </c>
      <c r="C4" s="11">
        <f>'Basin Data WS1'!C3</f>
        <v>210000</v>
      </c>
      <c r="D4" s="11">
        <f t="shared" ref="D4:D8" si="0">B4*100*C4*10/1000000</f>
        <v>108150</v>
      </c>
      <c r="E4" s="11">
        <f t="shared" ref="E4:E8" si="1">(F4*1000000)/(C4*100*10)</f>
        <v>474.74739348370923</v>
      </c>
      <c r="F4" s="11">
        <f>D4*'Basin Data WS1'!$J$6</f>
        <v>99696.952631578926</v>
      </c>
      <c r="G4" s="47">
        <f>'Basin Data WS1'!$C$7</f>
        <v>-168</v>
      </c>
      <c r="H4" s="11">
        <f>D4*'Basin Data WS1'!$J$10</f>
        <v>4392.4078947368416</v>
      </c>
      <c r="I4" s="11">
        <f t="shared" ref="I4:I7" si="2">H4*0.2</f>
        <v>878.48157894736835</v>
      </c>
      <c r="J4" s="12">
        <f t="shared" ref="J4:J8" si="3">D4-F4+G4-H4-I4</f>
        <v>3014.1578947368639</v>
      </c>
      <c r="K4" s="346">
        <v>0</v>
      </c>
      <c r="L4" s="348">
        <v>0</v>
      </c>
      <c r="M4" s="3">
        <f>H4*'Basin Data WS1'!J15</f>
        <v>608.51315789473676</v>
      </c>
      <c r="N4" s="30">
        <f t="shared" ref="N4:N7" si="4">SUM(L4+M4+J4)</f>
        <v>3622.6710526316006</v>
      </c>
      <c r="O4" s="29">
        <f>'WRA Report Data'!D52/1000000</f>
        <v>16.534500000000001</v>
      </c>
      <c r="P4" s="29">
        <f>'WRA Report Data'!E52/1000000</f>
        <v>3.1755</v>
      </c>
      <c r="Q4" s="3">
        <f>'WRA Report Data'!B52/1000000</f>
        <v>11.169</v>
      </c>
      <c r="R4" s="3">
        <f>'WRA Report Data'!C52/1000000</f>
        <v>0.81394999999999995</v>
      </c>
      <c r="S4" s="3">
        <f>SUM('WRA Report Data'!F52,'WRA Report Data'!H52)/1000000</f>
        <v>39.566000000000003</v>
      </c>
      <c r="T4" s="3">
        <f>SUM('WRA Report Data'!G52,'WRA Report Data'!I52)/1000000</f>
        <v>8.3913499999999992</v>
      </c>
      <c r="U4" s="3">
        <f>'WRA Report Data'!J52/1000000</f>
        <v>1.6060000000000001</v>
      </c>
      <c r="V4" s="3">
        <f>'WRA Report Data'!K52/1000000</f>
        <v>0.25914999999999999</v>
      </c>
      <c r="W4" s="3">
        <f>'WASREB 2020-2021'!I4/1000000</f>
        <v>10.157743</v>
      </c>
      <c r="X4" s="3">
        <f>'WASREB 2020-2021'!I5/1000000</f>
        <v>0.109546</v>
      </c>
      <c r="Y4" s="3">
        <f>'WASREB 2020-2021'!I17/1000000</f>
        <v>2.1125551000000002</v>
      </c>
      <c r="Z4" s="3">
        <f>SUM(T4+S4)*0.257</f>
        <v>12.325038950000001</v>
      </c>
      <c r="AA4" s="3">
        <f t="shared" ref="AA4:AA8" si="5">SUM(P4+R4+T4-V4)</f>
        <v>12.121649999999999</v>
      </c>
      <c r="AB4" s="30">
        <f t="shared" ref="AB4:AB8" si="6">SUM(O4+Q4+S4+U4)</f>
        <v>68.875500000000002</v>
      </c>
      <c r="AC4" s="3">
        <f t="shared" ref="AC4:AC8" si="7">N4-AB4+Y4</f>
        <v>3555.9081077316005</v>
      </c>
      <c r="AD4" s="3">
        <v>34</v>
      </c>
      <c r="AE4" s="3">
        <f>AC4-AD4</f>
        <v>3521.9081077316005</v>
      </c>
      <c r="AF4" s="3">
        <v>0</v>
      </c>
      <c r="AG4" s="3">
        <v>0</v>
      </c>
      <c r="AH4" s="30"/>
    </row>
    <row r="5" spans="1:38" x14ac:dyDescent="0.2">
      <c r="A5" s="31" t="s">
        <v>2</v>
      </c>
      <c r="B5" s="343">
        <v>1699</v>
      </c>
      <c r="C5" s="11">
        <f>'Basin Data WS1'!D3</f>
        <v>22507</v>
      </c>
      <c r="D5" s="11">
        <f t="shared" si="0"/>
        <v>38239.392999999996</v>
      </c>
      <c r="E5" s="11">
        <f t="shared" si="1"/>
        <v>1294.8463269760516</v>
      </c>
      <c r="F5" s="11">
        <f>D5*'Basin Data WS1'!$K$6</f>
        <v>29143.106281249991</v>
      </c>
      <c r="G5" s="47">
        <f>'Basin Data WS1'!$D$7</f>
        <v>-792</v>
      </c>
      <c r="H5" s="11">
        <f>D5*'Basin Data WS1'!$K$10</f>
        <v>1668.0286458333333</v>
      </c>
      <c r="I5" s="11">
        <f t="shared" si="2"/>
        <v>333.60572916666666</v>
      </c>
      <c r="J5" s="12">
        <f t="shared" si="3"/>
        <v>6302.6523437500055</v>
      </c>
      <c r="K5" s="346">
        <v>32</v>
      </c>
      <c r="L5" s="348">
        <v>0</v>
      </c>
      <c r="M5" s="3">
        <f>H5*'Basin Data WS1'!K15</f>
        <v>238.921875</v>
      </c>
      <c r="N5" s="30">
        <f t="shared" si="4"/>
        <v>6541.5742187500055</v>
      </c>
      <c r="O5" s="29">
        <f>'WRA Report Data'!D47/1000000</f>
        <v>3.6646000000000001</v>
      </c>
      <c r="P5" s="29">
        <f>'WRA Report Data'!E47/1000000</f>
        <v>5.9458500000000001</v>
      </c>
      <c r="Q5" s="3">
        <f>'WRA Report Data'!B47/1000000</f>
        <v>32.174750000000003</v>
      </c>
      <c r="R5" s="3">
        <f>'WRA Report Data'!C47/1000000</f>
        <v>0.33579999999999999</v>
      </c>
      <c r="S5" s="3">
        <f>SUM('WRA Report Data'!F47,'WRA Report Data'!H47)/1000000</f>
        <v>4.7924499999999997</v>
      </c>
      <c r="T5" s="3">
        <f>SUM('WRA Report Data'!G47,'WRA Report Data'!I47)/1000000</f>
        <v>0.1898</v>
      </c>
      <c r="U5" s="3">
        <f>'WRA Report Data'!J47/1000000</f>
        <v>45.0045</v>
      </c>
      <c r="V5" s="3">
        <f>'WRA Report Data'!K47/1000000</f>
        <v>8.3949999999999997E-2</v>
      </c>
      <c r="W5" s="3">
        <f>'WASREB 2020-2021'!DC4/1000000</f>
        <v>36.429225000000002</v>
      </c>
      <c r="X5" s="3">
        <f>'WASREB 2020-2021'!DC5/1000000</f>
        <v>0.27455099999999999</v>
      </c>
      <c r="Y5" s="3">
        <f>'WASREB 2020-2021'!DC17/1000000</f>
        <v>9.7177640000000007</v>
      </c>
      <c r="Z5" s="3">
        <f>SUM(T5+S5)*0.257</f>
        <v>1.28043825</v>
      </c>
      <c r="AA5" s="3">
        <f t="shared" si="5"/>
        <v>6.3875000000000002</v>
      </c>
      <c r="AB5" s="30">
        <f t="shared" si="6"/>
        <v>85.636300000000006</v>
      </c>
      <c r="AC5" s="3">
        <f t="shared" si="7"/>
        <v>6465.6556827500053</v>
      </c>
      <c r="AD5" s="3">
        <f>AC5-AE5</f>
        <v>6081.6556827500053</v>
      </c>
      <c r="AE5" s="3">
        <f>'Basin Data WS1'!D29</f>
        <v>384</v>
      </c>
      <c r="AF5" s="3">
        <v>0</v>
      </c>
      <c r="AG5" s="3">
        <v>0</v>
      </c>
      <c r="AH5" s="30">
        <f>'Basin Data WS1'!D31</f>
        <v>5617</v>
      </c>
    </row>
    <row r="6" spans="1:38" x14ac:dyDescent="0.2">
      <c r="A6" s="31" t="s">
        <v>3</v>
      </c>
      <c r="B6" s="343">
        <v>1585</v>
      </c>
      <c r="C6" s="11">
        <f>'Basin Data WS1'!E3</f>
        <v>26906</v>
      </c>
      <c r="D6" s="11">
        <f t="shared" si="0"/>
        <v>42646.01</v>
      </c>
      <c r="E6" s="11">
        <f t="shared" si="1"/>
        <v>1155.2701988257218</v>
      </c>
      <c r="F6" s="11">
        <f>D6*'Basin Data WS1'!$L$6</f>
        <v>31083.69996960487</v>
      </c>
      <c r="G6" s="47">
        <f>'Basin Data WS1'!$E$7</f>
        <v>-316</v>
      </c>
      <c r="H6" s="11">
        <f>D6*'Basin Data WS1'!$L$10</f>
        <v>2523.233282674772</v>
      </c>
      <c r="I6" s="11">
        <f t="shared" si="2"/>
        <v>504.64665653495445</v>
      </c>
      <c r="J6" s="12">
        <f t="shared" si="3"/>
        <v>8218.4300911854061</v>
      </c>
      <c r="K6" s="346">
        <v>1</v>
      </c>
      <c r="L6" s="348"/>
      <c r="M6" s="3">
        <f>H6*'Basin Data WS1'!L15</f>
        <v>351.68693009118539</v>
      </c>
      <c r="N6" s="30">
        <f t="shared" si="4"/>
        <v>8570.1170212765919</v>
      </c>
      <c r="O6" s="29">
        <f>'WRA Report Data'!D48/1000000</f>
        <v>2.4236</v>
      </c>
      <c r="P6" s="29">
        <f>'WRA Report Data'!E48/1000000</f>
        <v>2.2046000000000001</v>
      </c>
      <c r="Q6" s="3">
        <f>'WRA Report Data'!B48/1000000</f>
        <v>38.233750000000001</v>
      </c>
      <c r="R6" s="3">
        <f>'WRA Report Data'!C48/1000000</f>
        <v>8.3949999999999997E-2</v>
      </c>
      <c r="S6" s="3">
        <f>SUM('WRA Report Data'!F48,'WRA Report Data'!H48)/1000000</f>
        <v>6.2604800000000003</v>
      </c>
      <c r="T6" s="3">
        <f>SUM('WRA Report Data'!G48,'WRA Report Data'!I48)/1000000</f>
        <v>7.2999999999999995E-2</v>
      </c>
      <c r="U6" s="3">
        <f>'WRA Report Data'!J48/1000000</f>
        <v>8.8038000000000007</v>
      </c>
      <c r="V6" s="3">
        <f>'WRA Report Data'!K48/1000000</f>
        <v>0.11315</v>
      </c>
      <c r="W6" s="3">
        <f>'WASREB 2020-2021'!CR4/1000000</f>
        <v>23.287306000000001</v>
      </c>
      <c r="X6" s="3">
        <f>'WASREB 2020-2021'!CR5/1000000</f>
        <v>2.5978999999999999E-2</v>
      </c>
      <c r="Y6" s="3">
        <f>'WASREB 2020-2021'!CR17/1000000</f>
        <v>6.6840599999999997</v>
      </c>
      <c r="Z6" s="3">
        <f>SUM(T6+S6)*0.257</f>
        <v>1.6277043600000003</v>
      </c>
      <c r="AA6" s="3">
        <f t="shared" si="5"/>
        <v>2.2484000000000002</v>
      </c>
      <c r="AB6" s="30">
        <f t="shared" si="6"/>
        <v>55.721630000000005</v>
      </c>
      <c r="AC6" s="3">
        <f>N6-AB6+Y6</f>
        <v>8521.0794512765915</v>
      </c>
      <c r="AD6" s="3">
        <f>AC6-AE6</f>
        <v>7711.0794512765915</v>
      </c>
      <c r="AE6" s="3">
        <f>'Basin Data WS1'!E29</f>
        <v>810</v>
      </c>
      <c r="AF6" s="3">
        <v>0</v>
      </c>
      <c r="AG6" s="3">
        <v>0</v>
      </c>
      <c r="AH6" s="30">
        <f>'Basin Data WS1'!E31</f>
        <v>6429</v>
      </c>
    </row>
    <row r="7" spans="1:38" x14ac:dyDescent="0.2">
      <c r="A7" s="25" t="s">
        <v>5</v>
      </c>
      <c r="B7" s="343">
        <v>770</v>
      </c>
      <c r="C7" s="11">
        <f>'Basin Data WS1'!G3</f>
        <v>131423</v>
      </c>
      <c r="D7" s="11">
        <f t="shared" si="0"/>
        <v>101195.71</v>
      </c>
      <c r="E7" s="11">
        <f t="shared" si="1"/>
        <v>692.63206980364123</v>
      </c>
      <c r="F7" s="11">
        <f>D7*'Basin Data WS1'!$N$6</f>
        <v>91027.78450980394</v>
      </c>
      <c r="G7" s="47">
        <f>'Basin Data WS1'!$G$7</f>
        <v>-251</v>
      </c>
      <c r="H7" s="11">
        <f>D7*'Basin Data WS1'!$M$10</f>
        <v>5336.3120213684388</v>
      </c>
      <c r="I7" s="11">
        <f t="shared" si="2"/>
        <v>1067.2624042736877</v>
      </c>
      <c r="J7" s="12">
        <f t="shared" si="3"/>
        <v>3513.35106455394</v>
      </c>
      <c r="K7" s="346">
        <v>1659</v>
      </c>
      <c r="L7" s="348">
        <v>0</v>
      </c>
      <c r="M7" s="3">
        <f>H7*'Basin Data WS1'!M15</f>
        <v>825.64506157810411</v>
      </c>
      <c r="N7" s="30">
        <f t="shared" si="4"/>
        <v>4338.9961261320441</v>
      </c>
      <c r="O7" s="29">
        <f>'WRA Report Data'!D49/1000000</f>
        <v>2.0987499999999999</v>
      </c>
      <c r="P7" s="29">
        <f>'WRA Report Data'!E49/1000000</f>
        <v>8.3219999999999992</v>
      </c>
      <c r="Q7" s="3">
        <f>'WRA Report Data'!B49/1000000</f>
        <v>3.1426500000000002</v>
      </c>
      <c r="R7" s="3">
        <f>'WRA Report Data'!C49/1000000</f>
        <v>23.5425</v>
      </c>
      <c r="S7" s="3">
        <f>SUM('WRA Report Data'!F49,'WRA Report Data'!H49)/1000000</f>
        <v>21.403600000000001</v>
      </c>
      <c r="T7" s="3">
        <f>SUM('WRA Report Data'!G49,'WRA Report Data'!I49)/1000000</f>
        <v>74.511099999999999</v>
      </c>
      <c r="U7" s="3">
        <f>'WRA Report Data'!J49/1000000</f>
        <v>1.1826000000000001</v>
      </c>
      <c r="V7" s="3">
        <f>'WRA Report Data'!K49/1000000</f>
        <v>0.17155000000000001</v>
      </c>
      <c r="W7" s="3">
        <f>'WASREB 2020-2021'!CH4/1000000</f>
        <v>29.445585000000001</v>
      </c>
      <c r="X7" s="3">
        <f>'WASREB 2020-2021'!AM5/1000000</f>
        <v>7.6160000000000005E-2</v>
      </c>
      <c r="Y7" s="3">
        <f>'WASREB 2020-2021'!CH17/1000000</f>
        <v>5.3874909999999998</v>
      </c>
      <c r="Z7" s="3">
        <f>SUM(T7+S7)*0.25</f>
        <v>23.978674999999999</v>
      </c>
      <c r="AA7" s="3">
        <f t="shared" si="5"/>
        <v>106.20405</v>
      </c>
      <c r="AB7" s="30">
        <f t="shared" si="6"/>
        <v>27.827600000000004</v>
      </c>
      <c r="AC7" s="3">
        <f t="shared" si="7"/>
        <v>4316.5560171320449</v>
      </c>
      <c r="AD7" s="3">
        <v>0</v>
      </c>
      <c r="AE7" s="3">
        <f>'Basin Data WS1'!G29</f>
        <v>430</v>
      </c>
      <c r="AF7" s="3">
        <f>'Basin Data WS1'!G36</f>
        <v>15469</v>
      </c>
      <c r="AG7" s="3">
        <v>0</v>
      </c>
      <c r="AH7" s="30">
        <f>'Basin Data WS1'!G31</f>
        <v>430</v>
      </c>
    </row>
    <row r="8" spans="1:38" ht="12" thickBot="1" x14ac:dyDescent="0.25">
      <c r="A8" s="25" t="s">
        <v>4</v>
      </c>
      <c r="B8" s="344">
        <v>822</v>
      </c>
      <c r="C8" s="14">
        <f>'Basin Data WS1'!F3</f>
        <v>126208</v>
      </c>
      <c r="D8" s="14">
        <f t="shared" si="0"/>
        <v>103742.976</v>
      </c>
      <c r="E8" s="14">
        <f t="shared" si="1"/>
        <v>698.0118959263267</v>
      </c>
      <c r="F8" s="14">
        <f>D8*'Basin Data WS1'!$M$6</f>
        <v>88094.685361069845</v>
      </c>
      <c r="G8" s="48">
        <f>'Basin Data WS1'!$F$7</f>
        <v>-355</v>
      </c>
      <c r="H8" s="14">
        <f>D8*'Basin Data WS1'!$N$10</f>
        <v>4903.456448262481</v>
      </c>
      <c r="I8" s="14">
        <f>H7*0.2</f>
        <v>1067.2624042736877</v>
      </c>
      <c r="J8" s="15">
        <f t="shared" si="3"/>
        <v>9322.5717863939808</v>
      </c>
      <c r="K8" s="32">
        <f>16+70+1560+123+20+16+585</f>
        <v>2390</v>
      </c>
      <c r="L8" s="349">
        <v>-181</v>
      </c>
      <c r="M8" s="5">
        <f>H8*'Basin Data WS1'!N15</f>
        <v>616.0276724774202</v>
      </c>
      <c r="N8" s="33">
        <f>SUM(L8+M8+J8)</f>
        <v>9757.5994588714002</v>
      </c>
      <c r="O8" s="32">
        <f>'WRA Report Data'!D51/1000000</f>
        <v>178.19300000000001</v>
      </c>
      <c r="P8" s="32">
        <f>'WRA Report Data'!E51/1000000</f>
        <v>3.9055</v>
      </c>
      <c r="Q8" s="5">
        <f>'WRA Report Data'!B51/1000000</f>
        <v>148.84700000000001</v>
      </c>
      <c r="R8" s="5">
        <f>'WRA Report Data'!C51/1000000</f>
        <v>3.9055</v>
      </c>
      <c r="S8" s="5">
        <f>SUM('WRA Report Data'!F51,'WRA Report Data'!H51)/1000000</f>
        <v>342.589</v>
      </c>
      <c r="T8" s="5">
        <f>SUM('WRA Report Data'!G51,'WRA Report Data'!I51)/1000000</f>
        <v>1.3505</v>
      </c>
      <c r="U8" s="5">
        <f>'WRA Report Data'!J51/1000000</f>
        <v>4.4165000000000001</v>
      </c>
      <c r="V8" s="5">
        <f>'WRA Report Data'!K51/1000000</f>
        <v>5.11E-2</v>
      </c>
      <c r="W8" s="5">
        <f>'WASREB 2020-2021'!AM4/1000000</f>
        <v>94.247844000000001</v>
      </c>
      <c r="X8" s="5">
        <f>'WASREB 2020-2021'!I5/1000000</f>
        <v>0.109546</v>
      </c>
      <c r="Y8" s="5">
        <f>'WASREB 2020-2021'!AM17/1000000</f>
        <v>11.57497888</v>
      </c>
      <c r="Z8" s="5">
        <f>SUM(T8+S8)*0.257</f>
        <v>88.392451500000007</v>
      </c>
      <c r="AA8" s="5">
        <f t="shared" si="5"/>
        <v>9.1104000000000003</v>
      </c>
      <c r="AB8" s="33">
        <f t="shared" si="6"/>
        <v>674.04550000000006</v>
      </c>
      <c r="AC8" s="5">
        <f t="shared" si="7"/>
        <v>9095.1289377514004</v>
      </c>
      <c r="AD8" s="5"/>
      <c r="AE8" s="5"/>
      <c r="AF8" s="5"/>
      <c r="AG8" s="5"/>
      <c r="AH8" s="33">
        <f>'Basin Data WS1'!F31</f>
        <v>7082</v>
      </c>
    </row>
    <row r="9" spans="1:38" x14ac:dyDescent="0.2">
      <c r="E9" s="55"/>
    </row>
    <row r="10" spans="1:38" ht="18" hidden="1" thickBot="1" x14ac:dyDescent="0.35">
      <c r="A10" s="37">
        <v>2022</v>
      </c>
    </row>
    <row r="11" spans="1:38" ht="48.6" hidden="1" thickBot="1" x14ac:dyDescent="0.25">
      <c r="A11" s="16" t="s">
        <v>39</v>
      </c>
      <c r="B11" s="17" t="s">
        <v>8</v>
      </c>
      <c r="C11" s="18" t="s">
        <v>22</v>
      </c>
      <c r="D11" s="18" t="s">
        <v>29</v>
      </c>
      <c r="E11" s="18" t="s">
        <v>90</v>
      </c>
      <c r="F11" s="18" t="s">
        <v>30</v>
      </c>
      <c r="G11" s="18" t="s">
        <v>21</v>
      </c>
      <c r="H11" s="18" t="s">
        <v>10</v>
      </c>
      <c r="I11" s="18" t="s">
        <v>40</v>
      </c>
      <c r="J11" s="19" t="s">
        <v>9</v>
      </c>
      <c r="K11" s="17" t="s">
        <v>14</v>
      </c>
      <c r="L11" s="18" t="s">
        <v>92</v>
      </c>
      <c r="M11" s="18" t="s">
        <v>11</v>
      </c>
      <c r="N11" s="19" t="s">
        <v>41</v>
      </c>
      <c r="O11" s="18" t="s">
        <v>70</v>
      </c>
      <c r="P11" s="18" t="s">
        <v>71</v>
      </c>
      <c r="Q11" s="18" t="s">
        <v>72</v>
      </c>
      <c r="R11" s="18" t="s">
        <v>73</v>
      </c>
      <c r="S11" s="18" t="s">
        <v>76</v>
      </c>
      <c r="T11" s="18" t="s">
        <v>78</v>
      </c>
      <c r="U11" s="18" t="s">
        <v>77</v>
      </c>
      <c r="V11" s="18" t="s">
        <v>79</v>
      </c>
      <c r="W11" s="18"/>
      <c r="X11" s="18"/>
      <c r="Y11" s="18" t="s">
        <v>369</v>
      </c>
      <c r="Z11" s="18"/>
      <c r="AA11" s="51" t="s">
        <v>103</v>
      </c>
      <c r="AB11" s="19" t="s">
        <v>95</v>
      </c>
      <c r="AC11" s="21" t="s">
        <v>37</v>
      </c>
      <c r="AD11" s="22" t="s">
        <v>25</v>
      </c>
      <c r="AE11" s="22" t="s">
        <v>34</v>
      </c>
      <c r="AF11" s="22" t="s">
        <v>91</v>
      </c>
      <c r="AG11" s="22" t="s">
        <v>35</v>
      </c>
      <c r="AH11" s="23" t="s">
        <v>36</v>
      </c>
    </row>
    <row r="12" spans="1:38" ht="12" hidden="1" thickBot="1" x14ac:dyDescent="0.25">
      <c r="A12" s="25" t="s">
        <v>0</v>
      </c>
      <c r="B12" s="7">
        <v>669</v>
      </c>
      <c r="C12" s="8">
        <f>C3</f>
        <v>66559</v>
      </c>
      <c r="D12" s="8">
        <f>B12*100*C12*10/1000000</f>
        <v>44527.970999999998</v>
      </c>
      <c r="E12" s="8">
        <f>(F12*1000000)/(C12*100*10)</f>
        <v>585.33889932240572</v>
      </c>
      <c r="F12" s="8">
        <f>D12*'Basin Data WS1'!$I$6</f>
        <v>38959.571799999998</v>
      </c>
      <c r="G12" s="46">
        <f>'Basin Data WS1'!$B$7</f>
        <v>-156</v>
      </c>
      <c r="H12" s="8">
        <f>D12*'Basin Data WS1'!$I$10</f>
        <v>2625.1559999999999</v>
      </c>
      <c r="I12" s="8">
        <f>H12*0.2</f>
        <v>525.03120000000001</v>
      </c>
      <c r="J12" s="9">
        <f>D12-F12+G12-H12-I12</f>
        <v>2262.212</v>
      </c>
      <c r="K12" s="26">
        <v>22</v>
      </c>
      <c r="L12" s="27">
        <v>181</v>
      </c>
      <c r="M12" s="27">
        <f>'Basin Data WS1'!B24</f>
        <v>971</v>
      </c>
      <c r="N12" s="27">
        <f>SUM(L12+M12+J12)</f>
        <v>3414.212</v>
      </c>
      <c r="O12" s="26">
        <f>'WRA 2021-2024'!C17</f>
        <v>2.8753127999999997</v>
      </c>
      <c r="P12" s="27">
        <f>'WRA 2021-2024'!D17</f>
        <v>27.731678400000003</v>
      </c>
      <c r="Q12" s="27">
        <f>'WRA 2021-2024'!C16</f>
        <v>9.6399648000000013</v>
      </c>
      <c r="R12" s="27">
        <f>'WRA 2021-2024'!D16</f>
        <v>19.216691999999998</v>
      </c>
      <c r="S12" s="27">
        <f>'WRA 2021-2024'!C18+'WRA 2021-2024'!C19+'WRA 2021-2024'!C20</f>
        <v>67.870908</v>
      </c>
      <c r="T12" s="27">
        <f>'WRA 2021-2024'!D18+'WRA 2021-2024'!D19+'WRA 2021-2024'!D20</f>
        <v>6.6323015999999999</v>
      </c>
      <c r="U12" s="27">
        <f>'WRA 2021-2024'!C21</f>
        <v>13.305783600000002</v>
      </c>
      <c r="V12" s="27">
        <f>'WRA 2021-2024'!D21</f>
        <v>8.5271399999999993</v>
      </c>
      <c r="W12" s="27">
        <f>'WASREB 2021-2022'!BT4/1000000</f>
        <v>263.22900099999998</v>
      </c>
      <c r="X12" s="27"/>
      <c r="Y12" s="27" t="e">
        <f>'WASREB 2021-2022'!#REF!/1000000</f>
        <v>#REF!</v>
      </c>
      <c r="Z12" s="27">
        <f>SUM(T12+S12)*0.25</f>
        <v>18.625802400000001</v>
      </c>
      <c r="AA12" s="27">
        <f>SUM(P12+R12+T12-V12)</f>
        <v>45.053532000000004</v>
      </c>
      <c r="AB12" s="28">
        <f>SUM(O12+Q12+S12+U12)</f>
        <v>93.691969200000003</v>
      </c>
      <c r="AC12" s="3" t="e">
        <f>N12-AB12+Y12</f>
        <v>#REF!</v>
      </c>
      <c r="AD12" s="3">
        <f>'Basin Data WS1'!B37</f>
        <v>0</v>
      </c>
      <c r="AE12" s="3">
        <f>'Basin Data WS1'!$B$29</f>
        <v>156</v>
      </c>
      <c r="AF12" s="3">
        <v>0</v>
      </c>
      <c r="AG12" s="3">
        <f>'Basin Data WS1'!$B$30</f>
        <v>2210</v>
      </c>
      <c r="AH12" s="30"/>
    </row>
    <row r="13" spans="1:38" ht="12" hidden="1" thickBot="1" x14ac:dyDescent="0.25">
      <c r="A13" s="31" t="s">
        <v>1</v>
      </c>
      <c r="B13" s="10">
        <v>465</v>
      </c>
      <c r="C13" s="11">
        <f t="shared" ref="C13:C17" si="8">C4</f>
        <v>210000</v>
      </c>
      <c r="D13" s="11">
        <f t="shared" ref="D13:D17" si="9">B13*100*C13*10/1000000</f>
        <v>97650</v>
      </c>
      <c r="E13" s="11">
        <f t="shared" ref="E13:E17" si="10">(F13*1000000)/(C13*100*10)</f>
        <v>428.65541353383446</v>
      </c>
      <c r="F13" s="11">
        <f>D13*'Basin Data WS1'!$J$6</f>
        <v>90017.636842105247</v>
      </c>
      <c r="G13" s="47">
        <f>'Basin Data WS1'!$C$7</f>
        <v>-168</v>
      </c>
      <c r="H13" s="11">
        <f>D13*'Basin Data WS1'!$J$10</f>
        <v>3965.9605263157891</v>
      </c>
      <c r="I13" s="11">
        <f t="shared" ref="I13:I16" si="11">H13*0.2</f>
        <v>793.19210526315783</v>
      </c>
      <c r="J13" s="12">
        <f t="shared" ref="J13:J17" si="12">D13-F13+G13-H13-I13</f>
        <v>2705.2105263158064</v>
      </c>
      <c r="K13" s="29">
        <v>0</v>
      </c>
      <c r="L13" s="3">
        <v>0</v>
      </c>
      <c r="M13" s="3">
        <f>'Basin Data WS1'!C24</f>
        <v>246</v>
      </c>
      <c r="N13" s="3">
        <f t="shared" ref="N13:N17" si="13">SUM(L13+M13+J13)</f>
        <v>2951.2105263158064</v>
      </c>
      <c r="O13" s="29">
        <f>'WRA 2021-2024'!M17</f>
        <v>11.4265404</v>
      </c>
      <c r="P13" s="3">
        <f>'WRA 2021-2024'!N17</f>
        <v>2.1786732</v>
      </c>
      <c r="Q13" s="3">
        <f>'WRA 2021-2024'!M16</f>
        <v>5.881392</v>
      </c>
      <c r="R13" s="3">
        <f>'WRA 2021-2024'!N16</f>
        <v>0.45874799999999999</v>
      </c>
      <c r="S13" s="3">
        <f>'WRA 2021-2024'!M18+'WRA 2021-2024'!M19+'WRA 2021-2024'!M20</f>
        <v>31.121668799999998</v>
      </c>
      <c r="T13" s="3">
        <f>'WRA 2021-2024'!N18+'WRA 2021-2024'!N19+'WRA 2021-2024'!N20</f>
        <v>7.5549059999999999</v>
      </c>
      <c r="U13" s="3">
        <f>'WRA 2021-2024'!M21</f>
        <v>1.1468124000000002</v>
      </c>
      <c r="V13" s="3">
        <f>'WRA 2021-2024'!N21</f>
        <v>0.17748</v>
      </c>
      <c r="W13" s="3">
        <f>'WASREB 2021-2022'!I4/1000000</f>
        <v>9.3101450000000003</v>
      </c>
      <c r="X13" s="3"/>
      <c r="Y13" s="3" t="e">
        <f>'WASREB 2021-2022'!#REF!/1000000</f>
        <v>#REF!</v>
      </c>
      <c r="Z13" s="27">
        <f>SUM(T13+S13)*0.25</f>
        <v>9.6691436999999993</v>
      </c>
      <c r="AA13" s="3">
        <f t="shared" ref="AA13:AA17" si="14">SUM(P13+R13+T13-V13)</f>
        <v>10.0148472</v>
      </c>
      <c r="AB13" s="28">
        <f t="shared" ref="AB13:AB17" si="15">SUM(O13+Q13+S13+U13)</f>
        <v>49.576413599999995</v>
      </c>
      <c r="AC13" s="3" t="e">
        <f t="shared" ref="AC13:AC17" si="16">N13-AB13+Y13</f>
        <v>#REF!</v>
      </c>
      <c r="AD13" s="3">
        <v>34</v>
      </c>
      <c r="AE13" s="3" t="e">
        <f>AC13-AD13</f>
        <v>#REF!</v>
      </c>
      <c r="AF13" s="3">
        <v>0</v>
      </c>
      <c r="AG13" s="3">
        <v>0</v>
      </c>
      <c r="AH13" s="30"/>
    </row>
    <row r="14" spans="1:38" ht="12" hidden="1" thickBot="1" x14ac:dyDescent="0.25">
      <c r="A14" s="31" t="s">
        <v>2</v>
      </c>
      <c r="B14" s="10">
        <v>1846</v>
      </c>
      <c r="C14" s="11">
        <f t="shared" si="8"/>
        <v>22507</v>
      </c>
      <c r="D14" s="11">
        <f t="shared" si="9"/>
        <v>41547.921999999999</v>
      </c>
      <c r="E14" s="11">
        <f t="shared" si="10"/>
        <v>1406.8783517350155</v>
      </c>
      <c r="F14" s="11">
        <f>D14*'Basin Data WS1'!$K$6</f>
        <v>31664.611062499993</v>
      </c>
      <c r="G14" s="47">
        <f>'Basin Data WS1'!$D$7</f>
        <v>-792</v>
      </c>
      <c r="H14" s="11">
        <f>D14*'Basin Data WS1'!$K$10</f>
        <v>1812.3489583333335</v>
      </c>
      <c r="I14" s="11">
        <f t="shared" si="11"/>
        <v>362.46979166666671</v>
      </c>
      <c r="J14" s="12">
        <f t="shared" si="12"/>
        <v>6916.4921875000055</v>
      </c>
      <c r="K14" s="29">
        <v>32</v>
      </c>
      <c r="L14" s="3">
        <v>0</v>
      </c>
      <c r="M14" s="3">
        <f>'Basin Data WS1'!D24</f>
        <v>286</v>
      </c>
      <c r="N14" s="3">
        <f t="shared" si="13"/>
        <v>7202.4921875000055</v>
      </c>
      <c r="O14" s="29">
        <f>'WRA 2021-2024'!G17</f>
        <v>2.7692783999999997</v>
      </c>
      <c r="P14" s="3">
        <f>'WRA 2021-2024'!H17</f>
        <v>5.5592280000000001</v>
      </c>
      <c r="Q14" s="3">
        <f>'WRA 2021-2024'!G16</f>
        <v>11.7111204</v>
      </c>
      <c r="R14" s="3">
        <f>'WRA 2021-2024'!H16</f>
        <v>0.31409999999999999</v>
      </c>
      <c r="S14" s="3">
        <f>'WRA 2021-2024'!G18+'WRA 2021-2024'!G19+'WRA 2021-2024'!G20</f>
        <v>3.782394</v>
      </c>
      <c r="T14" s="3">
        <f>'WRA 2021-2024'!H18+'WRA 2021-2024'!H19+'WRA 2021-2024'!H20</f>
        <v>0.169236</v>
      </c>
      <c r="U14" s="3">
        <f>'WRA 2021-2024'!G21</f>
        <v>44.394120000000001</v>
      </c>
      <c r="V14" s="3">
        <f>'WRA 2021-2024'!H21</f>
        <v>7.3800000000000004E-2</v>
      </c>
      <c r="W14" s="3">
        <f>'WASREB 2021-2022'!DC4/1000000</f>
        <v>34.954003</v>
      </c>
      <c r="X14" s="3"/>
      <c r="Y14" s="3" t="e">
        <f>'WASREB 2021-2022'!#REF!/1000000</f>
        <v>#REF!</v>
      </c>
      <c r="Z14" s="27">
        <f>SUM(T14+S14)*0.25</f>
        <v>0.98790750000000005</v>
      </c>
      <c r="AA14" s="3">
        <f t="shared" si="14"/>
        <v>5.9687639999999993</v>
      </c>
      <c r="AB14" s="28">
        <f t="shared" si="15"/>
        <v>62.656912800000001</v>
      </c>
      <c r="AC14" s="3" t="e">
        <f t="shared" si="16"/>
        <v>#REF!</v>
      </c>
      <c r="AD14" s="3" t="e">
        <f>AC14-AE14</f>
        <v>#REF!</v>
      </c>
      <c r="AE14" s="3">
        <v>384</v>
      </c>
      <c r="AF14" s="3">
        <v>0</v>
      </c>
      <c r="AG14" s="3">
        <v>0</v>
      </c>
      <c r="AH14" s="30"/>
    </row>
    <row r="15" spans="1:38" ht="12" hidden="1" thickBot="1" x14ac:dyDescent="0.25">
      <c r="A15" s="31" t="s">
        <v>3</v>
      </c>
      <c r="B15" s="10">
        <v>1930</v>
      </c>
      <c r="C15" s="11">
        <f t="shared" si="8"/>
        <v>26906</v>
      </c>
      <c r="D15" s="11">
        <f t="shared" si="9"/>
        <v>51928.58</v>
      </c>
      <c r="E15" s="11">
        <f t="shared" si="10"/>
        <v>1406.732797308292</v>
      </c>
      <c r="F15" s="11">
        <f>D15*'Basin Data WS1'!$L$6</f>
        <v>37849.552644376905</v>
      </c>
      <c r="G15" s="47">
        <f>'Basin Data WS1'!$E$7</f>
        <v>-316</v>
      </c>
      <c r="H15" s="11">
        <f>D15*'Basin Data WS1'!$L$10</f>
        <v>3072.4544072948329</v>
      </c>
      <c r="I15" s="11">
        <f t="shared" si="11"/>
        <v>614.49088145896667</v>
      </c>
      <c r="J15" s="12">
        <f t="shared" si="12"/>
        <v>10076.082066869296</v>
      </c>
      <c r="K15" s="29">
        <v>1</v>
      </c>
      <c r="L15" s="3"/>
      <c r="M15" s="3">
        <f>'Basin Data WS1'!E24</f>
        <v>633</v>
      </c>
      <c r="N15" s="3">
        <f t="shared" si="13"/>
        <v>10709.082066869296</v>
      </c>
      <c r="O15" s="29">
        <f>'WRA 2021-2024'!I17</f>
        <v>2.1965759999999999</v>
      </c>
      <c r="P15" s="3">
        <f>'WRA 2021-2024'!J17</f>
        <v>1.7241407999999998</v>
      </c>
      <c r="Q15" s="3">
        <f>'WRA 2021-2024'!I16</f>
        <v>34.928604</v>
      </c>
      <c r="R15" s="3">
        <f>'WRA 2021-2024'!J16</f>
        <v>5.6552400000000003E-2</v>
      </c>
      <c r="S15" s="3">
        <f>'WRA 2021-2024'!I18+'WRA 2021-2024'!I19+'WRA 2021-2024'!I20</f>
        <v>4.6105596000000002</v>
      </c>
      <c r="T15" s="3">
        <f>'WRA 2021-2024'!J18+'WRA 2021-2024'!J19+'WRA 2021-2024'!J20</f>
        <v>0.217836</v>
      </c>
      <c r="U15" s="3">
        <f>'WRA 2021-2024'!I21</f>
        <v>8.2995731999999993</v>
      </c>
      <c r="V15" s="3">
        <f>'WRA 2021-2024'!J21</f>
        <v>9.8280000000000006E-2</v>
      </c>
      <c r="W15" s="3">
        <f>'WASREB 2021-2022'!CR4/1000000</f>
        <v>23.547097000000001</v>
      </c>
      <c r="X15" s="3"/>
      <c r="Y15" s="3" t="e">
        <f>'WASREB 2021-2022'!#REF!/1000000</f>
        <v>#REF!</v>
      </c>
      <c r="Z15" s="27">
        <f>SUM(T15+S15)*0.25</f>
        <v>1.2070989000000001</v>
      </c>
      <c r="AA15" s="3">
        <f t="shared" si="14"/>
        <v>1.9002491999999997</v>
      </c>
      <c r="AB15" s="28">
        <f t="shared" si="15"/>
        <v>50.0353128</v>
      </c>
      <c r="AC15" s="3" t="e">
        <f t="shared" si="16"/>
        <v>#REF!</v>
      </c>
      <c r="AD15" s="3" t="e">
        <f>AC15-AE15</f>
        <v>#REF!</v>
      </c>
      <c r="AE15" s="3">
        <v>810</v>
      </c>
      <c r="AF15" s="3">
        <v>0</v>
      </c>
      <c r="AG15" s="3">
        <v>0</v>
      </c>
      <c r="AH15" s="30"/>
    </row>
    <row r="16" spans="1:38" ht="12" hidden="1" thickBot="1" x14ac:dyDescent="0.25">
      <c r="A16" s="25" t="s">
        <v>5</v>
      </c>
      <c r="B16" s="10">
        <v>762</v>
      </c>
      <c r="C16" s="11">
        <f t="shared" si="8"/>
        <v>131423</v>
      </c>
      <c r="D16" s="11">
        <f t="shared" si="9"/>
        <v>100144.326</v>
      </c>
      <c r="E16" s="11">
        <f t="shared" si="10"/>
        <v>685.43589245503176</v>
      </c>
      <c r="F16" s="11">
        <f>D16*'Basin Data WS1'!$N$6</f>
        <v>90082.041294117647</v>
      </c>
      <c r="G16" s="47">
        <f>'Basin Data WS1'!$G$7</f>
        <v>-251</v>
      </c>
      <c r="H16" s="11">
        <f>D16*'Basin Data WS1'!$M$10</f>
        <v>5280.8698185490257</v>
      </c>
      <c r="I16" s="11">
        <f t="shared" si="11"/>
        <v>1056.1739637098051</v>
      </c>
      <c r="J16" s="12">
        <f t="shared" si="12"/>
        <v>3474.2409236235226</v>
      </c>
      <c r="K16" s="29">
        <v>1659</v>
      </c>
      <c r="L16" s="3">
        <v>0</v>
      </c>
      <c r="M16" s="3">
        <f>'Basin Data WS1'!G24</f>
        <v>481</v>
      </c>
      <c r="N16" s="3">
        <f t="shared" si="13"/>
        <v>3955.2409236235226</v>
      </c>
      <c r="O16" s="29">
        <f>'WRA 2021-2024'!K17</f>
        <v>8.8868304000000009</v>
      </c>
      <c r="P16" s="3">
        <f>'WRA 2021-2024'!L17</f>
        <v>7.6515444000000006</v>
      </c>
      <c r="Q16" s="3">
        <f>'WRA 2021-2024'!K16</f>
        <v>5.2296912000000004</v>
      </c>
      <c r="R16" s="3">
        <f>'WRA 2021-2024'!L16</f>
        <v>23.019573600000001</v>
      </c>
      <c r="S16" s="3">
        <f>'WRA 2021-2024'!K18+'WRA 2021-2024'!K19+'WRA 2021-2024'!K20</f>
        <v>60.862597199999996</v>
      </c>
      <c r="T16" s="3">
        <f>'WRA 2021-2024'!L18+'WRA 2021-2024'!L19+'WRA 2021-2024'!L20</f>
        <v>67.991623200000006</v>
      </c>
      <c r="U16" s="3">
        <f>'WRA 2021-2024'!K21</f>
        <v>1.8039599999999999E-2</v>
      </c>
      <c r="V16" s="3">
        <f>'WRA 2021-2024'!L21</f>
        <v>0.99321120000000007</v>
      </c>
      <c r="W16" s="3">
        <f>'WASREB 2021-2022'!CH4/1000000</f>
        <v>29.868758</v>
      </c>
      <c r="X16" s="3"/>
      <c r="Y16" s="3" t="e">
        <f>'WASREB 2021-2022'!#REF!/1000000</f>
        <v>#REF!</v>
      </c>
      <c r="Z16" s="27">
        <f>SUM(T16+S16)*0.25</f>
        <v>32.213555100000001</v>
      </c>
      <c r="AA16" s="3">
        <f t="shared" si="14"/>
        <v>97.669529999999995</v>
      </c>
      <c r="AB16" s="28">
        <f t="shared" si="15"/>
        <v>74.997158399999989</v>
      </c>
      <c r="AC16" s="3" t="e">
        <f t="shared" si="16"/>
        <v>#REF!</v>
      </c>
      <c r="AD16" s="3" t="e">
        <f>AC16-AE16</f>
        <v>#REF!</v>
      </c>
      <c r="AE16" s="3">
        <v>430</v>
      </c>
      <c r="AF16" s="3">
        <v>15469</v>
      </c>
      <c r="AG16" s="3">
        <v>0</v>
      </c>
      <c r="AH16" s="30"/>
    </row>
    <row r="17" spans="1:34" ht="12" hidden="1" thickBot="1" x14ac:dyDescent="0.25">
      <c r="A17" s="25" t="s">
        <v>4</v>
      </c>
      <c r="B17" s="13">
        <v>707</v>
      </c>
      <c r="C17" s="14">
        <f t="shared" si="8"/>
        <v>126208</v>
      </c>
      <c r="D17" s="14">
        <f t="shared" si="9"/>
        <v>89229.055999999997</v>
      </c>
      <c r="E17" s="14">
        <f t="shared" si="10"/>
        <v>600.35816352787469</v>
      </c>
      <c r="F17" s="14">
        <f>D17*'Basin Data WS1'!$M$6</f>
        <v>75770.00310252601</v>
      </c>
      <c r="G17" s="48">
        <f>'Basin Data WS1'!$F$7</f>
        <v>-355</v>
      </c>
      <c r="H17" s="14">
        <f>D17*'Basin Data WS1'!$N$10</f>
        <v>4217.4497675444936</v>
      </c>
      <c r="I17" s="14">
        <f>H16*0.2</f>
        <v>1056.1739637098051</v>
      </c>
      <c r="J17" s="15">
        <f t="shared" si="12"/>
        <v>7830.4291662196865</v>
      </c>
      <c r="K17" s="32">
        <f>16+70+1560+123+20+16+585</f>
        <v>2390</v>
      </c>
      <c r="L17" s="49">
        <v>-181</v>
      </c>
      <c r="M17" s="5">
        <f>'Basin Data WS1'!F24</f>
        <v>1639</v>
      </c>
      <c r="N17" s="5">
        <f t="shared" si="13"/>
        <v>9288.4291662196865</v>
      </c>
      <c r="O17" s="32">
        <f>'WRA 2021-2024'!E17</f>
        <v>158.459022</v>
      </c>
      <c r="P17" s="5">
        <f>'WRA 2021-2024'!F17</f>
        <v>2.7801900000000002</v>
      </c>
      <c r="Q17" s="5">
        <f>'WRA 2021-2024'!E16</f>
        <v>49.201884</v>
      </c>
      <c r="R17" s="5">
        <f>'WRA 2021-2024'!F16</f>
        <v>2.8799999999999999E-2</v>
      </c>
      <c r="S17" s="5">
        <f>'WRA 2021-2024'!E18+'WRA 2021-2024'!E19+'WRA 2021-2024'!E20</f>
        <v>136.87966799999998</v>
      </c>
      <c r="T17" s="5">
        <f>'WRA 2021-2024'!F18+'WRA 2021-2024'!F19+'WRA 2021-2024'!F20</f>
        <v>0.33704999999999996</v>
      </c>
      <c r="U17" s="5">
        <f>'WRA 2021-2024'!E21</f>
        <v>2.7990792</v>
      </c>
      <c r="V17" s="5">
        <f>'WRA 2021-2024'!F21</f>
        <v>2.7900000000000001E-2</v>
      </c>
      <c r="W17" s="5">
        <f>'WASREB 2021-2022'!AN4/1000000</f>
        <v>98.452140999999997</v>
      </c>
      <c r="X17" s="5"/>
      <c r="Y17" s="5" t="e">
        <f>'WASREB 2021-2022'!#REF!/1000000</f>
        <v>#REF!</v>
      </c>
      <c r="Z17" s="27">
        <f>SUM(T17+S17)*0.3</f>
        <v>41.165015399999994</v>
      </c>
      <c r="AA17" s="5">
        <f t="shared" si="14"/>
        <v>3.1181400000000004</v>
      </c>
      <c r="AB17" s="28">
        <f t="shared" si="15"/>
        <v>347.33965319999999</v>
      </c>
      <c r="AC17" s="3" t="e">
        <f t="shared" si="16"/>
        <v>#REF!</v>
      </c>
      <c r="AD17" s="5"/>
      <c r="AE17" s="5"/>
      <c r="AF17" s="5"/>
      <c r="AG17" s="5"/>
      <c r="AH17" s="33"/>
    </row>
    <row r="19" spans="1:34" ht="16.2" thickBot="1" x14ac:dyDescent="0.35">
      <c r="A19" s="36">
        <v>2023</v>
      </c>
    </row>
    <row r="20" spans="1:34" ht="48.6" thickBot="1" x14ac:dyDescent="0.25">
      <c r="A20" s="16" t="s">
        <v>39</v>
      </c>
      <c r="B20" s="17" t="s">
        <v>8</v>
      </c>
      <c r="C20" s="18" t="s">
        <v>22</v>
      </c>
      <c r="D20" s="18" t="s">
        <v>29</v>
      </c>
      <c r="E20" s="18" t="s">
        <v>90</v>
      </c>
      <c r="F20" s="18" t="s">
        <v>30</v>
      </c>
      <c r="G20" s="18" t="s">
        <v>21</v>
      </c>
      <c r="H20" s="18" t="s">
        <v>10</v>
      </c>
      <c r="I20" s="18" t="s">
        <v>40</v>
      </c>
      <c r="J20" s="19" t="s">
        <v>9</v>
      </c>
      <c r="K20" s="17" t="s">
        <v>14</v>
      </c>
      <c r="L20" s="18" t="s">
        <v>92</v>
      </c>
      <c r="M20" s="18" t="s">
        <v>11</v>
      </c>
      <c r="N20" s="19" t="s">
        <v>41</v>
      </c>
      <c r="O20" s="17" t="s">
        <v>70</v>
      </c>
      <c r="P20" s="18" t="s">
        <v>71</v>
      </c>
      <c r="Q20" s="18" t="s">
        <v>72</v>
      </c>
      <c r="R20" s="18" t="s">
        <v>73</v>
      </c>
      <c r="S20" s="18" t="s">
        <v>76</v>
      </c>
      <c r="T20" s="18" t="s">
        <v>78</v>
      </c>
      <c r="U20" s="18" t="s">
        <v>77</v>
      </c>
      <c r="V20" s="18" t="s">
        <v>79</v>
      </c>
      <c r="W20" s="18"/>
      <c r="X20" s="18"/>
      <c r="Y20" s="18" t="s">
        <v>370</v>
      </c>
      <c r="Z20" s="18"/>
      <c r="AA20" s="51" t="s">
        <v>103</v>
      </c>
      <c r="AB20" s="19" t="s">
        <v>95</v>
      </c>
      <c r="AC20" s="21" t="s">
        <v>37</v>
      </c>
      <c r="AD20" s="22" t="s">
        <v>25</v>
      </c>
      <c r="AE20" s="22" t="s">
        <v>34</v>
      </c>
      <c r="AF20" s="22" t="s">
        <v>91</v>
      </c>
      <c r="AG20" s="22" t="s">
        <v>35</v>
      </c>
      <c r="AH20" s="23" t="s">
        <v>36</v>
      </c>
    </row>
    <row r="21" spans="1:34" x14ac:dyDescent="0.2">
      <c r="A21" s="25" t="s">
        <v>0</v>
      </c>
      <c r="B21" s="342">
        <v>1094</v>
      </c>
      <c r="C21" s="8">
        <f>C12</f>
        <v>66559</v>
      </c>
      <c r="D21" s="8">
        <f>B21*100*C21*10/1000000</f>
        <v>72815.546000000002</v>
      </c>
      <c r="E21" s="8">
        <f>(F21*1000000)/(C21*100*10)</f>
        <v>957.19096540913574</v>
      </c>
      <c r="F21" s="8">
        <f>D21*'Basin Data WS1'!$I$6</f>
        <v>63709.673466666667</v>
      </c>
      <c r="G21" s="46">
        <f>'Basin Data WS1'!$B$7</f>
        <v>-156</v>
      </c>
      <c r="H21" s="8">
        <f>D21*'Basin Data WS1'!$I$10</f>
        <v>4292.8560000000007</v>
      </c>
      <c r="I21" s="8">
        <f>H21*0.2</f>
        <v>858.5712000000002</v>
      </c>
      <c r="J21" s="9">
        <f>D21-F21+G21-H21-I21</f>
        <v>3798.445333333334</v>
      </c>
      <c r="K21" s="345">
        <v>22</v>
      </c>
      <c r="L21" s="347">
        <v>181</v>
      </c>
      <c r="M21" s="27">
        <f>'Basin Data WS1'!B33</f>
        <v>0</v>
      </c>
      <c r="N21" s="27">
        <f>SUM(L21+M21+J21)</f>
        <v>3979.445333333334</v>
      </c>
      <c r="O21" s="26">
        <f>'WRA Report Data'!D16/1000000</f>
        <v>4.4314650000000002</v>
      </c>
      <c r="P21" s="26">
        <f>'WRA Report Data'!E16/1000000</f>
        <v>40.713194999999999</v>
      </c>
      <c r="Q21" s="27">
        <f>'WRA Report Data'!B16/1000000</f>
        <v>32.407620000000001</v>
      </c>
      <c r="R21" s="27">
        <f>'WRA Report Data'!C16/1000000</f>
        <v>22.032859999999999</v>
      </c>
      <c r="S21" s="27">
        <f>('WRA Report Data'!F16+'WRA Report Data'!H16)/1000000</f>
        <v>109.371155</v>
      </c>
      <c r="T21" s="27">
        <f>SUM('WRA Report Data'!G16,'WRA Report Data'!I16)/1000000</f>
        <v>13.433095</v>
      </c>
      <c r="U21" s="27">
        <f>'WRA Report Data'!J16/1000000</f>
        <v>14.129149999999999</v>
      </c>
      <c r="V21" s="27">
        <f>'WRA Report Data'!K16/1000000</f>
        <v>12.37715</v>
      </c>
      <c r="W21" s="27">
        <f>'WASREB 2022-2023'!BW4/1000000</f>
        <v>261.74467960999999</v>
      </c>
      <c r="X21" s="27"/>
      <c r="Y21" s="27">
        <f t="shared" ref="Y21:Y26" si="17">Y3</f>
        <v>82.738039479999998</v>
      </c>
      <c r="Z21" s="27">
        <f>SUM(T21+S21)*0.257</f>
        <v>31.560692249999999</v>
      </c>
      <c r="AA21" s="27">
        <f>SUM(P21+R21+T21-V21)</f>
        <v>63.801999999999992</v>
      </c>
      <c r="AB21" s="28">
        <f>SUM(O21+Q21+S21+U21)</f>
        <v>160.33939000000001</v>
      </c>
      <c r="AC21" s="29">
        <f>N21-AB21+Y21</f>
        <v>3901.8439828133342</v>
      </c>
      <c r="AD21" s="3">
        <f>'Basin Data WS1'!B46</f>
        <v>0</v>
      </c>
      <c r="AE21" s="3">
        <f>'Basin Data WS1'!$B$29</f>
        <v>156</v>
      </c>
      <c r="AF21" s="3">
        <v>0</v>
      </c>
      <c r="AG21" s="3">
        <f>'Basin Data WS1'!$B$30</f>
        <v>2210</v>
      </c>
      <c r="AH21" s="30"/>
    </row>
    <row r="22" spans="1:34" x14ac:dyDescent="0.2">
      <c r="A22" s="31" t="s">
        <v>1</v>
      </c>
      <c r="B22" s="343">
        <v>818</v>
      </c>
      <c r="C22" s="11">
        <f t="shared" ref="C22:C26" si="18">C13</f>
        <v>210000</v>
      </c>
      <c r="D22" s="11">
        <f t="shared" ref="D22:D26" si="19">B22*100*C22*10/1000000</f>
        <v>171780</v>
      </c>
      <c r="E22" s="11">
        <f t="shared" ref="E22:E26" si="20">(F22*1000000)/(C22*100*10)</f>
        <v>754.06479197994986</v>
      </c>
      <c r="F22" s="11">
        <f>D22*'Basin Data WS1'!$J$6</f>
        <v>158353.60631578945</v>
      </c>
      <c r="G22" s="47">
        <f>'Basin Data WS1'!$C$7</f>
        <v>-168</v>
      </c>
      <c r="H22" s="11">
        <f>D22*'Basin Data WS1'!$J$10</f>
        <v>6976.6789473684212</v>
      </c>
      <c r="I22" s="11">
        <f t="shared" ref="I22:I25" si="21">H22*0.2</f>
        <v>1395.3357894736844</v>
      </c>
      <c r="J22" s="12">
        <f t="shared" ref="J22:J26" si="22">D22-F22+G22-H22-I22</f>
        <v>4886.378947368441</v>
      </c>
      <c r="K22" s="346">
        <v>0</v>
      </c>
      <c r="L22" s="348">
        <v>0</v>
      </c>
      <c r="M22" s="3">
        <f>'Basin Data WS1'!C33</f>
        <v>0</v>
      </c>
      <c r="N22" s="3">
        <f t="shared" ref="N22:N26" si="23">SUM(L22+M22+J22)</f>
        <v>4886.378947368441</v>
      </c>
      <c r="O22" s="29">
        <f>'WRA Report Data'!D18/1000000</f>
        <v>22.592770000000002</v>
      </c>
      <c r="P22" s="3">
        <f>'WRA Report Data'!E18/1000000</f>
        <v>3.8397999999999999</v>
      </c>
      <c r="Q22" s="3">
        <f>'WRA Report Data'!B18/1000000</f>
        <v>11.400045</v>
      </c>
      <c r="R22" s="3">
        <f>'WRA Report Data'!C18/1000000</f>
        <v>0.81796500000000005</v>
      </c>
      <c r="S22" s="3">
        <f>SUM('WRA Report Data'!F18,'WRA Report Data'!H18)/1000000</f>
        <v>45.712600000000002</v>
      </c>
      <c r="T22" s="3">
        <f>SUM('WRA Report Data'!G18,'WRA Report Data'!I18)/1000000</f>
        <v>83.976645000000005</v>
      </c>
      <c r="U22" s="3">
        <f>'WRA Report Data'!J18/1000000</f>
        <v>0.38982</v>
      </c>
      <c r="V22" s="3">
        <f>'WRA Report Data'!K18/1000000</f>
        <v>6.5699999999999995E-2</v>
      </c>
      <c r="W22" s="3">
        <f>'WASREB 2022-2023'!K4/1000000</f>
        <v>9.8126169999999995</v>
      </c>
      <c r="X22" s="3"/>
      <c r="Y22" s="3">
        <f t="shared" si="17"/>
        <v>2.1125551000000002</v>
      </c>
      <c r="Z22" s="3">
        <f t="shared" ref="Z22:Z26" si="24">SUM(T22+S22)*0.257</f>
        <v>33.330135965000004</v>
      </c>
      <c r="AA22" s="3">
        <f t="shared" ref="AA22:AA26" si="25">SUM(P22+R22+T22-V22)</f>
        <v>88.568709999999996</v>
      </c>
      <c r="AB22" s="30">
        <f t="shared" ref="AB22:AB26" si="26">SUM(O22+Q22+S22+U22)</f>
        <v>80.095235000000002</v>
      </c>
      <c r="AC22" s="29">
        <f t="shared" ref="AC22:AC26" si="27">N22-AB22+Y22</f>
        <v>4808.3962674684408</v>
      </c>
      <c r="AD22" s="3">
        <v>34</v>
      </c>
      <c r="AE22" s="3">
        <f>AC22-AD22</f>
        <v>4774.3962674684408</v>
      </c>
      <c r="AF22" s="3">
        <v>0</v>
      </c>
      <c r="AG22" s="3">
        <v>0</v>
      </c>
      <c r="AH22" s="30"/>
    </row>
    <row r="23" spans="1:34" x14ac:dyDescent="0.2">
      <c r="A23" s="31" t="s">
        <v>2</v>
      </c>
      <c r="B23" s="343">
        <v>1790</v>
      </c>
      <c r="C23" s="11">
        <f t="shared" si="18"/>
        <v>22507</v>
      </c>
      <c r="D23" s="11">
        <f t="shared" si="19"/>
        <v>40287.53</v>
      </c>
      <c r="E23" s="11">
        <f t="shared" si="20"/>
        <v>1364.1994851601721</v>
      </c>
      <c r="F23" s="11">
        <f>D23*'Basin Data WS1'!$K$6</f>
        <v>30704.037812499995</v>
      </c>
      <c r="G23" s="47">
        <f>'Basin Data WS1'!$D$7</f>
        <v>-792</v>
      </c>
      <c r="H23" s="11">
        <f>D23*'Basin Data WS1'!$K$10</f>
        <v>1757.3697916666667</v>
      </c>
      <c r="I23" s="11">
        <f t="shared" si="21"/>
        <v>351.47395833333337</v>
      </c>
      <c r="J23" s="12">
        <f t="shared" si="22"/>
        <v>6682.6484375000036</v>
      </c>
      <c r="K23" s="346">
        <v>32</v>
      </c>
      <c r="L23" s="348">
        <v>0</v>
      </c>
      <c r="M23" s="3">
        <f>'Basin Data WS1'!D33</f>
        <v>0</v>
      </c>
      <c r="N23" s="3">
        <f t="shared" si="23"/>
        <v>6682.6484375000036</v>
      </c>
      <c r="O23" s="29">
        <f>'WRA Report Data'!D13/1000000</f>
        <v>2017.0046</v>
      </c>
      <c r="P23" s="3">
        <f>'WRA Report Data'!E13/1000000</f>
        <v>6.1246999999999998</v>
      </c>
      <c r="Q23" s="3">
        <f>'WRA Report Data'!B13/1000000</f>
        <v>49.136299999999999</v>
      </c>
      <c r="R23" s="3">
        <f>'WRA Report Data'!C13/1000000</f>
        <v>0.34036250000000001</v>
      </c>
      <c r="S23" s="3">
        <f>SUM('WRA Report Data'!F13,'WRA Report Data'!H13)/1000000</f>
        <v>4.9019500000000003</v>
      </c>
      <c r="T23" s="3">
        <f>SUM('WRA Report Data'!G13,'WRA Report Data'!I13)/1000000</f>
        <v>0.195275</v>
      </c>
      <c r="U23" s="3">
        <f>'WRA Report Data'!J13/1000000</f>
        <v>81.924250000000001</v>
      </c>
      <c r="V23" s="3">
        <f>'WRA Report Data'!K13/1000000</f>
        <v>8.4680000000000005E-2</v>
      </c>
      <c r="W23" s="3">
        <f>'WASREB 2022-2023'!DE4/1000000</f>
        <v>34.827723499999998</v>
      </c>
      <c r="X23" s="3"/>
      <c r="Y23" s="3">
        <f t="shared" si="17"/>
        <v>9.7177640000000007</v>
      </c>
      <c r="Z23" s="3">
        <f t="shared" si="24"/>
        <v>1.309986825</v>
      </c>
      <c r="AA23" s="3">
        <f t="shared" si="25"/>
        <v>6.5756575000000002</v>
      </c>
      <c r="AB23" s="30">
        <f t="shared" si="26"/>
        <v>2152.9670999999998</v>
      </c>
      <c r="AC23" s="29">
        <f t="shared" si="27"/>
        <v>4539.3991015000038</v>
      </c>
      <c r="AD23" s="3">
        <f>AC23-AE23</f>
        <v>4155.3991015000038</v>
      </c>
      <c r="AE23" s="3">
        <v>384</v>
      </c>
      <c r="AF23" s="3">
        <v>0</v>
      </c>
      <c r="AG23" s="3">
        <v>0</v>
      </c>
      <c r="AH23" s="30"/>
    </row>
    <row r="24" spans="1:34" x14ac:dyDescent="0.2">
      <c r="A24" s="31" t="s">
        <v>3</v>
      </c>
      <c r="B24" s="343">
        <v>1728</v>
      </c>
      <c r="C24" s="11">
        <f t="shared" si="18"/>
        <v>26906</v>
      </c>
      <c r="D24" s="11">
        <f t="shared" si="19"/>
        <v>46493.567999999999</v>
      </c>
      <c r="E24" s="11">
        <f t="shared" si="20"/>
        <v>1259.4996237040045</v>
      </c>
      <c r="F24" s="11">
        <f>D24*'Basin Data WS1'!$L$6</f>
        <v>33888.096875379946</v>
      </c>
      <c r="G24" s="47">
        <f>'Basin Data WS1'!$E$7</f>
        <v>-316</v>
      </c>
      <c r="H24" s="11">
        <f>D24*'Basin Data WS1'!$L$10</f>
        <v>2750.8814589665653</v>
      </c>
      <c r="I24" s="11">
        <f t="shared" si="21"/>
        <v>550.17629179331311</v>
      </c>
      <c r="J24" s="12">
        <f t="shared" si="22"/>
        <v>8988.413373860174</v>
      </c>
      <c r="K24" s="346">
        <v>1</v>
      </c>
      <c r="L24" s="348"/>
      <c r="M24" s="3">
        <f>'Basin Data WS1'!E33</f>
        <v>0</v>
      </c>
      <c r="N24" s="3">
        <f t="shared" si="23"/>
        <v>8988.413373860174</v>
      </c>
      <c r="O24" s="29">
        <f>'WRA Report Data'!D14/1000000</f>
        <v>2.6250800000000001</v>
      </c>
      <c r="P24" s="3">
        <f>'WRA Report Data'!E14/1000000</f>
        <v>2.3801649999999999</v>
      </c>
      <c r="Q24" s="3">
        <f>'WRA Report Data'!B14/1000000</f>
        <v>38.266599999999997</v>
      </c>
      <c r="R24" s="3">
        <f>'WRA Report Data'!C14/1000000</f>
        <v>8.4680000000000005E-2</v>
      </c>
      <c r="S24" s="3">
        <f>SUM('WRA Report Data'!F14,'WRA Report Data'!H14)/1000000</f>
        <v>6.4415199999999997</v>
      </c>
      <c r="T24" s="3">
        <f>SUM('WRA Report Data'!G14,'WRA Report Data'!I14)/1000000</f>
        <v>0.14271500000000001</v>
      </c>
      <c r="U24" s="3">
        <f>'WRA Report Data'!J14/1000000</f>
        <v>8.9899500000000003</v>
      </c>
      <c r="V24" s="3">
        <f>'WRA Report Data'!K14/1000000</f>
        <v>0.1168</v>
      </c>
      <c r="W24" s="3">
        <f>'WASREB 2022-2023'!CS4/1000000</f>
        <v>24.242187000000001</v>
      </c>
      <c r="X24" s="3"/>
      <c r="Y24" s="3">
        <f t="shared" si="17"/>
        <v>6.6840599999999997</v>
      </c>
      <c r="Z24" s="3">
        <f t="shared" si="24"/>
        <v>1.692148395</v>
      </c>
      <c r="AA24" s="3">
        <f t="shared" si="25"/>
        <v>2.4907599999999999</v>
      </c>
      <c r="AB24" s="30">
        <f t="shared" si="26"/>
        <v>56.323149999999991</v>
      </c>
      <c r="AC24" s="29">
        <f t="shared" si="27"/>
        <v>8938.7742838601735</v>
      </c>
      <c r="AD24" s="3">
        <f>AC24-AE24</f>
        <v>8128.7742838601735</v>
      </c>
      <c r="AE24" s="3">
        <v>810</v>
      </c>
      <c r="AF24" s="3">
        <v>0</v>
      </c>
      <c r="AG24" s="3">
        <v>0</v>
      </c>
      <c r="AH24" s="30"/>
    </row>
    <row r="25" spans="1:34" x14ac:dyDescent="0.2">
      <c r="A25" s="25" t="s">
        <v>5</v>
      </c>
      <c r="B25" s="343">
        <v>823</v>
      </c>
      <c r="C25" s="11">
        <f t="shared" si="18"/>
        <v>131423</v>
      </c>
      <c r="D25" s="11">
        <f t="shared" si="19"/>
        <v>108161.129</v>
      </c>
      <c r="E25" s="11">
        <f t="shared" si="20"/>
        <v>740.30674473817749</v>
      </c>
      <c r="F25" s="11">
        <f>D25*'Basin Data WS1'!$N$6</f>
        <v>97293.333313725496</v>
      </c>
      <c r="G25" s="47">
        <f>'Basin Data WS1'!$G$7</f>
        <v>-251</v>
      </c>
      <c r="H25" s="11">
        <f>D25*'Basin Data WS1'!$M$10</f>
        <v>5703.6166150470444</v>
      </c>
      <c r="I25" s="11">
        <f t="shared" si="21"/>
        <v>1140.7233230094089</v>
      </c>
      <c r="J25" s="12">
        <f t="shared" si="22"/>
        <v>3772.4557482180517</v>
      </c>
      <c r="K25" s="346">
        <v>1659</v>
      </c>
      <c r="L25" s="348">
        <v>0</v>
      </c>
      <c r="M25" s="3">
        <f>'Basin Data WS1'!G33</f>
        <v>0</v>
      </c>
      <c r="N25" s="3">
        <f t="shared" si="23"/>
        <v>3772.4557482180517</v>
      </c>
      <c r="O25" s="29">
        <f>'WRA Report Data'!D15/1000000</f>
        <v>6.7590700000000004</v>
      </c>
      <c r="P25" s="3">
        <f>'WRA Report Data'!E15/1000000</f>
        <v>9.6593599999999995</v>
      </c>
      <c r="Q25" s="3">
        <f>'WRA Report Data'!B15/1000000</f>
        <v>5.0384599999999997</v>
      </c>
      <c r="R25" s="3">
        <f>'WRA Report Data'!C15/1000000</f>
        <v>23.765515000000004</v>
      </c>
      <c r="S25" s="3">
        <f>SUM('WRA Report Data'!F15,'WRA Report Data'!H15)/1000000</f>
        <v>37.920945000000003</v>
      </c>
      <c r="T25" s="3">
        <f>SUM('WRA Report Data'!G15,'WRA Report Data'!I15)/1000000</f>
        <v>98.82302</v>
      </c>
      <c r="U25" s="3">
        <f>'WRA Report Data'!J15/1000000</f>
        <v>4.4435099999999998</v>
      </c>
      <c r="V25" s="3">
        <f>'WRA Report Data'!K15/1000000</f>
        <v>1.2169099999999999</v>
      </c>
      <c r="W25" s="3">
        <f>'WASREB 2022-2023'!CI4/1000000</f>
        <v>27.053115590000001</v>
      </c>
      <c r="X25" s="3"/>
      <c r="Y25" s="3">
        <f t="shared" si="17"/>
        <v>5.3874909999999998</v>
      </c>
      <c r="Z25" s="3">
        <f t="shared" si="24"/>
        <v>35.143199005</v>
      </c>
      <c r="AA25" s="3">
        <f t="shared" si="25"/>
        <v>131.03098499999999</v>
      </c>
      <c r="AB25" s="30">
        <f>SUM(O25+Q25+S25+U25)</f>
        <v>54.161985000000001</v>
      </c>
      <c r="AC25" s="29">
        <f t="shared" si="27"/>
        <v>3723.6812542180514</v>
      </c>
      <c r="AD25" s="3">
        <f>AC25-AE25</f>
        <v>3293.6812542180514</v>
      </c>
      <c r="AE25" s="3">
        <v>430</v>
      </c>
      <c r="AF25" s="3">
        <v>15469</v>
      </c>
      <c r="AG25" s="3">
        <v>0</v>
      </c>
      <c r="AH25" s="30"/>
    </row>
    <row r="26" spans="1:34" ht="12" thickBot="1" x14ac:dyDescent="0.25">
      <c r="A26" s="25" t="s">
        <v>4</v>
      </c>
      <c r="B26" s="344">
        <v>1179</v>
      </c>
      <c r="C26" s="14">
        <f t="shared" si="18"/>
        <v>126208</v>
      </c>
      <c r="D26" s="14">
        <f t="shared" si="19"/>
        <v>148799.23199999999</v>
      </c>
      <c r="E26" s="14">
        <f t="shared" si="20"/>
        <v>1001.1630478067386</v>
      </c>
      <c r="F26" s="14">
        <f>D26*'Basin Data WS1'!$M$6</f>
        <v>126354.78593759287</v>
      </c>
      <c r="G26" s="48">
        <f>'Basin Data WS1'!$F$7</f>
        <v>-355</v>
      </c>
      <c r="H26" s="14">
        <f>D26*'Basin Data WS1'!$M$10</f>
        <v>7846.5690936106985</v>
      </c>
      <c r="I26" s="14">
        <f>H25*0.2</f>
        <v>1140.7233230094089</v>
      </c>
      <c r="J26" s="15">
        <f t="shared" si="22"/>
        <v>13102.153645787013</v>
      </c>
      <c r="K26" s="32">
        <f>16+70+1560+123+20+16+585</f>
        <v>2390</v>
      </c>
      <c r="L26" s="349">
        <v>-181</v>
      </c>
      <c r="M26" s="5">
        <f>'Basin Data WS1'!F33</f>
        <v>0</v>
      </c>
      <c r="N26" s="5">
        <f t="shared" si="23"/>
        <v>12921.153645787013</v>
      </c>
      <c r="O26" s="32">
        <f>'WRA Report Data'!D17/1000000</f>
        <v>179.19419500000001</v>
      </c>
      <c r="P26" s="5">
        <f>'WRA Report Data'!E17/1000000</f>
        <v>39.487160000000003</v>
      </c>
      <c r="Q26" s="5">
        <f>'WRA Report Data'!B17/1000000</f>
        <v>149.16820000000001</v>
      </c>
      <c r="R26" s="5">
        <f>'WRA Report Data'!C17/1000000</f>
        <v>39.055</v>
      </c>
      <c r="S26" s="5">
        <f>SUM('WRA Report Data'!F17,'WRA Report Data'!H17)/1000000</f>
        <v>348.93160499999999</v>
      </c>
      <c r="T26" s="5">
        <f>SUM('WRA Report Data'!G17,'WRA Report Data'!I17)/1000000</f>
        <v>1.4673</v>
      </c>
      <c r="U26" s="5">
        <f>'WRA Report Data'!J17/1000000</f>
        <v>4.4530000000000003</v>
      </c>
      <c r="V26" s="5">
        <f>'WRA Report Data'!K17/1000000</f>
        <v>5.8400000000000001E-2</v>
      </c>
      <c r="W26" s="5">
        <f>'WASREB 2022-2023'!K4/1000000</f>
        <v>9.8126169999999995</v>
      </c>
      <c r="X26" s="5"/>
      <c r="Y26" s="5">
        <f t="shared" si="17"/>
        <v>11.57497888</v>
      </c>
      <c r="Z26" s="5">
        <f t="shared" si="24"/>
        <v>90.052518585000001</v>
      </c>
      <c r="AA26" s="5">
        <f t="shared" si="25"/>
        <v>79.951059999999984</v>
      </c>
      <c r="AB26" s="33">
        <f t="shared" si="26"/>
        <v>681.74699999999996</v>
      </c>
      <c r="AC26" s="5">
        <f t="shared" si="27"/>
        <v>12250.981624667014</v>
      </c>
      <c r="AD26" s="5"/>
      <c r="AE26" s="5"/>
      <c r="AF26" s="5"/>
      <c r="AG26" s="5"/>
      <c r="AH26" s="33"/>
    </row>
    <row r="31" spans="1:34" x14ac:dyDescent="0.2">
      <c r="G31" s="52"/>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545D-1303-408C-811A-4D679D466B68}">
  <sheetPr>
    <tabColor rgb="FF002060"/>
  </sheetPr>
  <dimension ref="B1:BX45"/>
  <sheetViews>
    <sheetView workbookViewId="0"/>
  </sheetViews>
  <sheetFormatPr defaultColWidth="8.88671875" defaultRowHeight="14.4" x14ac:dyDescent="0.3"/>
  <cols>
    <col min="1" max="1" width="8.88671875" style="271"/>
    <col min="2" max="2" width="37.5546875" style="271" bestFit="1" customWidth="1"/>
    <col min="3" max="3" width="17.5546875" style="271" bestFit="1" customWidth="1"/>
    <col min="4" max="4" width="11.109375" style="271" bestFit="1" customWidth="1"/>
    <col min="5" max="5" width="10" style="271" bestFit="1" customWidth="1"/>
    <col min="6" max="6" width="12" style="271" bestFit="1" customWidth="1"/>
    <col min="7" max="8" width="11.109375" style="271" bestFit="1" customWidth="1"/>
    <col min="9" max="9" width="8.88671875" style="271"/>
    <col min="10" max="10" width="37.5546875" style="271" bestFit="1" customWidth="1"/>
    <col min="11" max="11" width="17.5546875" style="271" bestFit="1" customWidth="1"/>
    <col min="12" max="12" width="7.21875" style="271" bestFit="1" customWidth="1"/>
    <col min="13" max="13" width="9.77734375" style="271" bestFit="1" customWidth="1"/>
    <col min="14" max="14" width="12" style="271" bestFit="1" customWidth="1"/>
    <col min="15" max="15" width="10.77734375" style="271" bestFit="1" customWidth="1"/>
    <col min="16" max="16" width="10" style="271" bestFit="1" customWidth="1"/>
    <col min="17" max="17" width="8.88671875" style="271"/>
    <col min="18" max="18" width="37.5546875" style="271" bestFit="1" customWidth="1"/>
    <col min="19" max="19" width="17.5546875" style="271" bestFit="1" customWidth="1"/>
    <col min="20" max="20" width="7.21875" style="271" bestFit="1" customWidth="1"/>
    <col min="21" max="21" width="9.77734375" style="271" bestFit="1" customWidth="1"/>
    <col min="22" max="22" width="12.33203125" style="271" bestFit="1" customWidth="1"/>
    <col min="23" max="24" width="11.109375" style="271" bestFit="1" customWidth="1"/>
    <col min="25" max="25" width="9.44140625" style="271" bestFit="1" customWidth="1"/>
    <col min="26" max="26" width="37.5546875" style="271" bestFit="1" customWidth="1"/>
    <col min="27" max="27" width="17.5546875" style="271" bestFit="1" customWidth="1"/>
    <col min="28" max="28" width="8.88671875" style="271" bestFit="1" customWidth="1"/>
    <col min="29" max="29" width="9.77734375" style="271" bestFit="1" customWidth="1"/>
    <col min="30" max="30" width="12" style="271" bestFit="1" customWidth="1"/>
    <col min="31" max="31" width="10.77734375" style="271" bestFit="1" customWidth="1"/>
    <col min="32" max="32" width="10" style="271" bestFit="1" customWidth="1"/>
    <col min="33" max="33" width="8.88671875" style="271" customWidth="1"/>
    <col min="34" max="34" width="37.5546875" style="271" bestFit="1" customWidth="1"/>
    <col min="35" max="35" width="17.5546875" style="271" bestFit="1" customWidth="1"/>
    <col min="36" max="36" width="7.109375" style="271" bestFit="1" customWidth="1"/>
    <col min="37" max="37" width="10" style="271" bestFit="1" customWidth="1"/>
    <col min="38" max="38" width="12" style="271" bestFit="1" customWidth="1"/>
    <col min="39" max="39" width="10.77734375" style="271" bestFit="1" customWidth="1"/>
    <col min="40" max="40" width="10" style="271" bestFit="1" customWidth="1"/>
    <col min="41" max="41" width="11.109375" style="271" bestFit="1" customWidth="1"/>
    <col min="42" max="42" width="38.5546875" style="271" bestFit="1" customWidth="1"/>
    <col min="43" max="43" width="17.5546875" style="271" bestFit="1" customWidth="1"/>
    <col min="44" max="44" width="12" style="271" bestFit="1" customWidth="1"/>
    <col min="45" max="45" width="9.77734375" style="271" bestFit="1" customWidth="1"/>
    <col min="46" max="46" width="12" style="271" bestFit="1" customWidth="1"/>
    <col min="47" max="47" width="11.109375" style="271" bestFit="1" customWidth="1"/>
    <col min="48" max="48" width="12" style="271" bestFit="1" customWidth="1"/>
    <col min="49" max="49" width="10.44140625" style="271" bestFit="1" customWidth="1"/>
    <col min="50" max="50" width="38.5546875" style="271" bestFit="1" customWidth="1"/>
    <col min="51" max="51" width="17.5546875" style="271" bestFit="1" customWidth="1"/>
    <col min="52" max="52" width="7.109375" style="271" bestFit="1" customWidth="1"/>
    <col min="53" max="53" width="10.88671875" style="271" bestFit="1" customWidth="1"/>
    <col min="54" max="56" width="12" style="271" bestFit="1" customWidth="1"/>
    <col min="57" max="57" width="8.88671875" style="271"/>
    <col min="58" max="58" width="11.109375" style="271" bestFit="1" customWidth="1"/>
    <col min="59" max="69" width="8.88671875" style="271"/>
    <col min="70" max="70" width="34.5546875" style="271" bestFit="1" customWidth="1"/>
    <col min="71" max="16384" width="8.88671875" style="271"/>
  </cols>
  <sheetData>
    <row r="1" spans="2:76" ht="18.600000000000001" thickBot="1" x14ac:dyDescent="0.4">
      <c r="B1" s="469" t="s">
        <v>653</v>
      </c>
      <c r="C1" s="469"/>
      <c r="D1" s="469"/>
      <c r="E1" s="469"/>
      <c r="F1" s="469"/>
      <c r="G1" s="469"/>
      <c r="H1" s="469"/>
      <c r="J1" s="469" t="s">
        <v>129</v>
      </c>
      <c r="K1" s="469"/>
      <c r="L1" s="469"/>
      <c r="M1" s="469"/>
      <c r="N1" s="469"/>
      <c r="O1" s="469"/>
      <c r="P1" s="469"/>
      <c r="R1" s="469" t="s">
        <v>131</v>
      </c>
      <c r="S1" s="469"/>
      <c r="T1" s="469"/>
      <c r="U1" s="469"/>
      <c r="V1" s="469"/>
      <c r="W1" s="469"/>
      <c r="X1" s="469"/>
      <c r="Z1" s="469" t="s">
        <v>133</v>
      </c>
      <c r="AA1" s="469"/>
      <c r="AB1" s="469"/>
      <c r="AC1" s="469"/>
      <c r="AD1" s="469"/>
      <c r="AE1" s="469"/>
      <c r="AF1" s="469"/>
      <c r="AH1" s="469" t="s">
        <v>135</v>
      </c>
      <c r="AI1" s="469"/>
      <c r="AJ1" s="469"/>
      <c r="AK1" s="469"/>
      <c r="AL1" s="469"/>
      <c r="AM1" s="469"/>
      <c r="AN1" s="469"/>
      <c r="AP1" s="469" t="s">
        <v>137</v>
      </c>
      <c r="AQ1" s="469"/>
      <c r="AR1" s="469"/>
      <c r="AS1" s="469"/>
      <c r="AT1" s="469"/>
      <c r="AU1" s="469"/>
      <c r="AV1" s="469"/>
      <c r="AX1" s="469" t="s">
        <v>139</v>
      </c>
      <c r="AY1" s="469"/>
      <c r="AZ1" s="469"/>
      <c r="BA1" s="469"/>
      <c r="BB1" s="469"/>
      <c r="BC1" s="469"/>
      <c r="BD1" s="469"/>
      <c r="BH1" s="492"/>
      <c r="BI1" s="492"/>
      <c r="BJ1" s="492"/>
      <c r="BK1" s="492"/>
      <c r="BL1" s="492"/>
      <c r="BM1" s="492"/>
      <c r="BN1" s="492"/>
      <c r="BR1" s="492"/>
      <c r="BS1" s="492"/>
      <c r="BT1" s="492"/>
      <c r="BU1" s="492"/>
      <c r="BV1" s="492"/>
      <c r="BW1" s="492"/>
      <c r="BX1" s="492"/>
    </row>
    <row r="2" spans="2:76" ht="15" thickBot="1" x14ac:dyDescent="0.35">
      <c r="B2" s="274"/>
      <c r="C2" s="480" t="s">
        <v>109</v>
      </c>
      <c r="D2" s="481"/>
      <c r="E2" s="481"/>
      <c r="F2" s="481"/>
      <c r="G2" s="481"/>
      <c r="H2" s="275" t="s">
        <v>112</v>
      </c>
      <c r="J2" s="274"/>
      <c r="K2" s="480" t="s">
        <v>109</v>
      </c>
      <c r="L2" s="481"/>
      <c r="M2" s="481"/>
      <c r="N2" s="481"/>
      <c r="O2" s="481"/>
      <c r="P2" s="275" t="s">
        <v>112</v>
      </c>
      <c r="R2" s="274"/>
      <c r="S2" s="470" t="s">
        <v>109</v>
      </c>
      <c r="T2" s="471"/>
      <c r="U2" s="471"/>
      <c r="V2" s="471"/>
      <c r="W2" s="471"/>
      <c r="X2" s="275" t="s">
        <v>112</v>
      </c>
      <c r="Z2" s="274"/>
      <c r="AA2" s="470" t="s">
        <v>109</v>
      </c>
      <c r="AB2" s="471"/>
      <c r="AC2" s="471"/>
      <c r="AD2" s="471"/>
      <c r="AE2" s="471"/>
      <c r="AF2" s="275" t="s">
        <v>112</v>
      </c>
      <c r="AH2" s="274"/>
      <c r="AI2" s="470" t="s">
        <v>109</v>
      </c>
      <c r="AJ2" s="471"/>
      <c r="AK2" s="471"/>
      <c r="AL2" s="471"/>
      <c r="AM2" s="471"/>
      <c r="AN2" s="275" t="s">
        <v>112</v>
      </c>
      <c r="AP2" s="274"/>
      <c r="AQ2" s="470" t="s">
        <v>109</v>
      </c>
      <c r="AR2" s="471"/>
      <c r="AS2" s="471"/>
      <c r="AT2" s="471"/>
      <c r="AU2" s="471"/>
      <c r="AV2" s="275" t="s">
        <v>112</v>
      </c>
      <c r="AX2" s="274"/>
      <c r="AY2" s="470" t="s">
        <v>109</v>
      </c>
      <c r="AZ2" s="471"/>
      <c r="BA2" s="471"/>
      <c r="BB2" s="471"/>
      <c r="BC2" s="471"/>
      <c r="BD2" s="275" t="s">
        <v>112</v>
      </c>
      <c r="BH2" s="276"/>
      <c r="BI2" s="493"/>
      <c r="BJ2" s="493"/>
      <c r="BK2" s="493"/>
      <c r="BL2" s="493"/>
      <c r="BM2" s="493"/>
      <c r="BN2" s="276"/>
      <c r="BR2" s="276"/>
      <c r="BS2" s="493"/>
      <c r="BT2" s="493"/>
      <c r="BU2" s="493"/>
      <c r="BV2" s="493"/>
      <c r="BW2" s="493"/>
      <c r="BX2" s="276"/>
    </row>
    <row r="3" spans="2:76" ht="43.8" thickBot="1" x14ac:dyDescent="0.35">
      <c r="B3" s="275"/>
      <c r="C3" s="482" t="s">
        <v>105</v>
      </c>
      <c r="D3" s="483"/>
      <c r="E3" s="484"/>
      <c r="F3" s="277" t="s">
        <v>110</v>
      </c>
      <c r="G3" s="278" t="s">
        <v>111</v>
      </c>
      <c r="H3" s="275"/>
      <c r="J3" s="275"/>
      <c r="K3" s="482" t="s">
        <v>105</v>
      </c>
      <c r="L3" s="483"/>
      <c r="M3" s="484"/>
      <c r="N3" s="277" t="s">
        <v>110</v>
      </c>
      <c r="O3" s="278" t="s">
        <v>111</v>
      </c>
      <c r="P3" s="275"/>
      <c r="R3" s="279"/>
      <c r="S3" s="485" t="s">
        <v>105</v>
      </c>
      <c r="T3" s="486"/>
      <c r="U3" s="474"/>
      <c r="V3" s="277" t="s">
        <v>110</v>
      </c>
      <c r="W3" s="278" t="s">
        <v>111</v>
      </c>
      <c r="X3" s="280"/>
      <c r="Z3" s="279"/>
      <c r="AA3" s="485" t="s">
        <v>105</v>
      </c>
      <c r="AB3" s="486"/>
      <c r="AC3" s="474"/>
      <c r="AD3" s="277" t="s">
        <v>110</v>
      </c>
      <c r="AE3" s="278" t="s">
        <v>111</v>
      </c>
      <c r="AF3" s="280"/>
      <c r="AH3" s="279"/>
      <c r="AI3" s="472" t="s">
        <v>105</v>
      </c>
      <c r="AJ3" s="486"/>
      <c r="AK3" s="474"/>
      <c r="AL3" s="277" t="s">
        <v>110</v>
      </c>
      <c r="AM3" s="278" t="s">
        <v>111</v>
      </c>
      <c r="AN3" s="280"/>
      <c r="AP3" s="279"/>
      <c r="AQ3" s="472" t="s">
        <v>105</v>
      </c>
      <c r="AR3" s="486"/>
      <c r="AS3" s="474"/>
      <c r="AT3" s="277" t="s">
        <v>110</v>
      </c>
      <c r="AU3" s="278" t="s">
        <v>111</v>
      </c>
      <c r="AV3" s="280"/>
      <c r="AX3" s="279"/>
      <c r="AY3" s="472" t="s">
        <v>105</v>
      </c>
      <c r="AZ3" s="486"/>
      <c r="BA3" s="474"/>
      <c r="BB3" s="277" t="s">
        <v>110</v>
      </c>
      <c r="BC3" s="278" t="s">
        <v>111</v>
      </c>
      <c r="BD3" s="280"/>
      <c r="BH3" s="276"/>
      <c r="BI3" s="494"/>
      <c r="BJ3" s="494"/>
      <c r="BK3" s="494"/>
      <c r="BL3" s="281"/>
      <c r="BM3" s="276"/>
      <c r="BN3" s="276"/>
      <c r="BR3" s="276"/>
      <c r="BS3" s="494"/>
      <c r="BT3" s="494"/>
      <c r="BU3" s="494"/>
      <c r="BV3" s="281"/>
      <c r="BW3" s="276"/>
      <c r="BX3" s="276"/>
    </row>
    <row r="4" spans="2:76" ht="29.4" thickBot="1" x14ac:dyDescent="0.35">
      <c r="B4" s="282"/>
      <c r="C4" s="283" t="s">
        <v>106</v>
      </c>
      <c r="D4" s="283" t="s">
        <v>107</v>
      </c>
      <c r="E4" s="284" t="s">
        <v>108</v>
      </c>
      <c r="F4" s="278"/>
      <c r="G4" s="285"/>
      <c r="H4" s="286"/>
      <c r="J4" s="282"/>
      <c r="K4" s="283" t="s">
        <v>106</v>
      </c>
      <c r="L4" s="283" t="s">
        <v>107</v>
      </c>
      <c r="M4" s="284" t="s">
        <v>108</v>
      </c>
      <c r="N4" s="278"/>
      <c r="O4" s="285"/>
      <c r="P4" s="286"/>
      <c r="R4" s="287"/>
      <c r="S4" s="288" t="s">
        <v>106</v>
      </c>
      <c r="T4" s="283" t="s">
        <v>107</v>
      </c>
      <c r="U4" s="289" t="s">
        <v>108</v>
      </c>
      <c r="V4" s="290"/>
      <c r="W4" s="290"/>
      <c r="X4" s="291"/>
      <c r="Z4" s="287"/>
      <c r="AA4" s="288" t="s">
        <v>106</v>
      </c>
      <c r="AB4" s="283" t="s">
        <v>107</v>
      </c>
      <c r="AC4" s="289" t="s">
        <v>108</v>
      </c>
      <c r="AD4" s="290"/>
      <c r="AE4" s="290"/>
      <c r="AF4" s="286"/>
      <c r="AH4" s="287"/>
      <c r="AI4" s="292" t="s">
        <v>106</v>
      </c>
      <c r="AJ4" s="293" t="s">
        <v>107</v>
      </c>
      <c r="AK4" s="289" t="s">
        <v>108</v>
      </c>
      <c r="AL4" s="290"/>
      <c r="AM4" s="290"/>
      <c r="AN4" s="286"/>
      <c r="AP4" s="287"/>
      <c r="AQ4" s="292" t="s">
        <v>106</v>
      </c>
      <c r="AR4" s="293" t="s">
        <v>107</v>
      </c>
      <c r="AS4" s="289" t="s">
        <v>108</v>
      </c>
      <c r="AT4" s="290"/>
      <c r="AU4" s="290"/>
      <c r="AV4" s="286"/>
      <c r="AX4" s="287"/>
      <c r="AY4" s="292" t="s">
        <v>106</v>
      </c>
      <c r="AZ4" s="283" t="s">
        <v>107</v>
      </c>
      <c r="BA4" s="289" t="s">
        <v>108</v>
      </c>
      <c r="BB4" s="290"/>
      <c r="BC4" s="290"/>
      <c r="BD4" s="286"/>
      <c r="BH4" s="281"/>
      <c r="BI4" s="276"/>
      <c r="BJ4" s="276"/>
      <c r="BK4" s="281"/>
      <c r="BL4" s="276"/>
      <c r="BM4" s="276"/>
      <c r="BN4" s="294"/>
      <c r="BR4" s="281"/>
      <c r="BS4" s="276"/>
      <c r="BT4" s="276"/>
      <c r="BU4" s="281"/>
      <c r="BV4" s="276"/>
      <c r="BW4" s="276"/>
      <c r="BX4" s="294"/>
    </row>
    <row r="5" spans="2:76" x14ac:dyDescent="0.3">
      <c r="B5" s="272" t="s">
        <v>104</v>
      </c>
      <c r="C5" s="267">
        <f>SUM(K5,S5,AA5,AI5,AQ5,AY5)</f>
        <v>4104</v>
      </c>
      <c r="D5" s="267">
        <f>SUM(L5,T5,AB5,AJ5,AR5,AZ5)</f>
        <v>236003.57624129503</v>
      </c>
      <c r="E5" s="267">
        <f>SUM(M5,U5,AC5,AK5,AS5,BA5)</f>
        <v>32220.838782732921</v>
      </c>
      <c r="F5" s="267">
        <f>SUM(N5,V5,AD5,AL5,AT5,BB5)</f>
        <v>23316.089647042532</v>
      </c>
      <c r="G5" s="267">
        <f>SUM(O5,W5,AE5,AM5,AU5,BC5)</f>
        <v>4467.3267731963651</v>
      </c>
      <c r="H5" s="57">
        <f>SUM(C5:G5)</f>
        <v>300111.83144426678</v>
      </c>
      <c r="J5" s="179" t="s">
        <v>104</v>
      </c>
      <c r="K5" s="267">
        <f>'Basin Data WS1'!B13</f>
        <v>22</v>
      </c>
      <c r="L5" s="267">
        <v>170</v>
      </c>
      <c r="M5" s="267">
        <f>'Basin Data WS2'!J3</f>
        <v>2681.5133333333315</v>
      </c>
      <c r="N5" s="267">
        <f>'Basin Data WS2'!H3</f>
        <v>3080.34</v>
      </c>
      <c r="O5" s="267">
        <f>'Basin Data WS2'!I3</f>
        <v>616.0680000000001</v>
      </c>
      <c r="P5" s="57">
        <f>SUM(K5:O5)</f>
        <v>6569.9213333333319</v>
      </c>
      <c r="R5" s="295" t="s">
        <v>104</v>
      </c>
      <c r="S5" s="296" t="str">
        <f>'Basin Data WS1'!C13</f>
        <v>no large dams</v>
      </c>
      <c r="T5" s="267">
        <f>'Lakes Area'!D21</f>
        <v>129</v>
      </c>
      <c r="U5" s="267">
        <f>'Basin Data WS2'!J4</f>
        <v>3014.1578947368639</v>
      </c>
      <c r="V5" s="267">
        <f>'Basin Data WS2'!H4</f>
        <v>4392.4078947368416</v>
      </c>
      <c r="W5" s="267">
        <f>'Basin Data WS2'!I4</f>
        <v>878.48157894736835</v>
      </c>
      <c r="X5" s="297">
        <f>SUM(T5:W5)</f>
        <v>8414.0473684210738</v>
      </c>
      <c r="Z5" s="179" t="s">
        <v>104</v>
      </c>
      <c r="AA5" s="267">
        <f>'Basin Data WS1'!D13</f>
        <v>32</v>
      </c>
      <c r="AB5" s="267">
        <f>'Lakes Area'!$D$17</f>
        <v>68.252105366757903</v>
      </c>
      <c r="AC5" s="267">
        <f>'Basin Data WS2'!J5</f>
        <v>6302.6523437500055</v>
      </c>
      <c r="AD5" s="267">
        <f>'Basin Data WS2'!H3</f>
        <v>3080.34</v>
      </c>
      <c r="AE5" s="267">
        <f>'Basin Data WS2'!I5</f>
        <v>333.60572916666666</v>
      </c>
      <c r="AF5" s="155">
        <f>SUM(AA5:AE5)</f>
        <v>9816.8501782834301</v>
      </c>
      <c r="AH5" s="179" t="s">
        <v>104</v>
      </c>
      <c r="AI5" s="267">
        <f>'Basin Data WS1'!E13</f>
        <v>1</v>
      </c>
      <c r="AJ5" s="237"/>
      <c r="AK5" s="267">
        <f>'Basin Data WS2'!J6</f>
        <v>8218.4300911854061</v>
      </c>
      <c r="AL5" s="267">
        <f>'Basin Data WS2'!H6</f>
        <v>2523.233282674772</v>
      </c>
      <c r="AM5" s="267">
        <f>'Basin Data WS2'!I6</f>
        <v>504.64665653495445</v>
      </c>
      <c r="AN5" s="155">
        <f>SUM(AI5:AM5)</f>
        <v>11247.310030395132</v>
      </c>
      <c r="AP5" s="298" t="s">
        <v>104</v>
      </c>
      <c r="AQ5" s="299">
        <f>'Basin Data WS1'!G13</f>
        <v>1659</v>
      </c>
      <c r="AR5" s="299">
        <f>'Lakes Area'!$D$19</f>
        <v>235636.32413592827</v>
      </c>
      <c r="AS5" s="299">
        <f>'Basin Data WS2'!J3</f>
        <v>2681.5133333333315</v>
      </c>
      <c r="AT5" s="299">
        <f>'Basin Data WS2'!H7</f>
        <v>5336.3120213684388</v>
      </c>
      <c r="AU5" s="299">
        <f>'Basin Data WS2'!I7</f>
        <v>1067.2624042736877</v>
      </c>
      <c r="AV5" s="300">
        <f>SUM(AQ5:AU5)</f>
        <v>246380.41189490375</v>
      </c>
      <c r="AX5" s="298" t="s">
        <v>104</v>
      </c>
      <c r="AY5" s="299">
        <f>'Basin Data WS1'!F13</f>
        <v>2390</v>
      </c>
      <c r="AZ5" s="301"/>
      <c r="BA5" s="299">
        <f>'Basin Data WS2'!J8</f>
        <v>9322.5717863939808</v>
      </c>
      <c r="BB5" s="299">
        <f>'Basin Data WS2'!H8</f>
        <v>4903.456448262481</v>
      </c>
      <c r="BC5" s="299">
        <f>'Basin Data WS2'!I8</f>
        <v>1067.2624042736877</v>
      </c>
      <c r="BD5" s="300">
        <f>SUM(AY5:BC5)</f>
        <v>17683.29063893015</v>
      </c>
      <c r="BH5" s="302"/>
      <c r="BR5" s="302"/>
    </row>
    <row r="6" spans="2:76" x14ac:dyDescent="0.3">
      <c r="B6" s="475" t="s">
        <v>127</v>
      </c>
      <c r="C6" s="476"/>
      <c r="D6" s="476"/>
      <c r="E6" s="476"/>
      <c r="F6" s="476"/>
      <c r="G6" s="476"/>
      <c r="H6" s="57"/>
      <c r="J6" s="475" t="s">
        <v>127</v>
      </c>
      <c r="K6" s="476"/>
      <c r="L6" s="476"/>
      <c r="M6" s="476"/>
      <c r="N6" s="476"/>
      <c r="O6" s="476"/>
      <c r="P6" s="57"/>
      <c r="R6" s="487" t="s">
        <v>127</v>
      </c>
      <c r="S6" s="487"/>
      <c r="T6" s="487"/>
      <c r="U6" s="487"/>
      <c r="V6" s="487"/>
      <c r="W6" s="487"/>
      <c r="X6" s="224"/>
      <c r="Z6" s="475" t="s">
        <v>127</v>
      </c>
      <c r="AA6" s="476"/>
      <c r="AB6" s="476"/>
      <c r="AC6" s="476"/>
      <c r="AD6" s="476"/>
      <c r="AE6" s="476"/>
      <c r="AF6" s="57"/>
      <c r="AH6" s="475" t="s">
        <v>127</v>
      </c>
      <c r="AI6" s="476"/>
      <c r="AJ6" s="476"/>
      <c r="AK6" s="476"/>
      <c r="AL6" s="476"/>
      <c r="AM6" s="476"/>
      <c r="AN6" s="57"/>
      <c r="AP6" s="495" t="s">
        <v>127</v>
      </c>
      <c r="AQ6" s="496"/>
      <c r="AR6" s="496"/>
      <c r="AS6" s="496"/>
      <c r="AT6" s="496"/>
      <c r="AU6" s="496"/>
      <c r="AV6" s="300"/>
      <c r="AX6" s="495" t="s">
        <v>127</v>
      </c>
      <c r="AY6" s="496"/>
      <c r="AZ6" s="496"/>
      <c r="BA6" s="496"/>
      <c r="BB6" s="496"/>
      <c r="BC6" s="496"/>
      <c r="BD6" s="300"/>
      <c r="BH6" s="491"/>
      <c r="BI6" s="491"/>
      <c r="BJ6" s="491"/>
      <c r="BK6" s="491"/>
      <c r="BL6" s="491"/>
      <c r="BM6" s="491"/>
      <c r="BR6" s="491"/>
      <c r="BS6" s="491"/>
      <c r="BT6" s="491"/>
      <c r="BU6" s="491"/>
      <c r="BV6" s="491"/>
      <c r="BW6" s="491"/>
    </row>
    <row r="7" spans="2:76" x14ac:dyDescent="0.3">
      <c r="B7" s="56" t="s">
        <v>113</v>
      </c>
      <c r="C7" s="149"/>
      <c r="D7" s="149"/>
      <c r="E7" s="174">
        <f>SUM(M7,U7,AC7,AK7,AS7,BA7)</f>
        <v>452.06262165999999</v>
      </c>
      <c r="F7" s="149"/>
      <c r="G7" s="149"/>
      <c r="H7" s="155">
        <f>SUM(C7:G7)</f>
        <v>452.06262165999999</v>
      </c>
      <c r="J7" s="56" t="s">
        <v>113</v>
      </c>
      <c r="K7" s="149"/>
      <c r="L7" s="149"/>
      <c r="M7" s="174">
        <f>'Basin Data WS2'!Z3+'Basin Data WS2'!Y3</f>
        <v>112.93386898</v>
      </c>
      <c r="N7" s="149"/>
      <c r="O7" s="149"/>
      <c r="P7" s="155">
        <f>SUM(K7:O7)</f>
        <v>112.93386898</v>
      </c>
      <c r="R7" s="224" t="s">
        <v>113</v>
      </c>
      <c r="S7" s="225"/>
      <c r="T7" s="149"/>
      <c r="U7" s="174">
        <f>'Basin Data WS2'!Y4+'Basin Data WS2'!Z4</f>
        <v>14.437594050000001</v>
      </c>
      <c r="V7" s="149"/>
      <c r="W7" s="149"/>
      <c r="X7" s="224">
        <f>SUM(S7:W7)</f>
        <v>14.437594050000001</v>
      </c>
      <c r="Z7" s="56" t="s">
        <v>113</v>
      </c>
      <c r="AA7" s="149"/>
      <c r="AB7" s="149"/>
      <c r="AC7" s="174">
        <f>'Basin Data WS2'!Z5+'Basin Data WS2'!Y5</f>
        <v>10.99820225</v>
      </c>
      <c r="AD7" s="149"/>
      <c r="AE7" s="149"/>
      <c r="AF7" s="155">
        <f>SUM(AA7:AE7)</f>
        <v>10.99820225</v>
      </c>
      <c r="AH7" s="56" t="s">
        <v>113</v>
      </c>
      <c r="AI7" s="225"/>
      <c r="AJ7" s="225"/>
      <c r="AK7" s="174">
        <f>'Basin Data WS2'!Y6+'Basin Data WS2'!Z6</f>
        <v>8.3117643599999997</v>
      </c>
      <c r="AL7" s="303"/>
      <c r="AM7" s="149"/>
      <c r="AN7" s="155">
        <f>SUM(AI7:AM7)</f>
        <v>8.3117643599999997</v>
      </c>
      <c r="AP7" s="304" t="s">
        <v>113</v>
      </c>
      <c r="AQ7" s="305"/>
      <c r="AR7" s="305"/>
      <c r="AS7" s="183">
        <f>'Basin Data WS2'!Y7+'Basin Data WS2'!Z7</f>
        <v>29.366166</v>
      </c>
      <c r="AT7" s="305"/>
      <c r="AU7" s="305"/>
      <c r="AV7" s="306">
        <f>SUM(AQ7:AU7)</f>
        <v>29.366166</v>
      </c>
      <c r="AX7" s="304" t="s">
        <v>113</v>
      </c>
      <c r="AY7" s="305"/>
      <c r="AZ7" s="307"/>
      <c r="BA7" s="183">
        <f>SUM('Basin Data WS2'!Y3:Y8)+SUM('Basin Data WS2'!Z3:Z8)</f>
        <v>276.01502601999999</v>
      </c>
      <c r="BB7" s="305"/>
      <c r="BC7" s="305"/>
      <c r="BD7" s="306">
        <f>SUM(AY7:BC7)</f>
        <v>276.01502601999999</v>
      </c>
    </row>
    <row r="8" spans="2:76" x14ac:dyDescent="0.3">
      <c r="B8" s="58" t="s">
        <v>368</v>
      </c>
      <c r="C8" s="156"/>
      <c r="D8" s="149"/>
      <c r="E8" s="174">
        <f>SUM(M8,U8,AC8,AK8,AS8,BA8)</f>
        <v>2017.91345</v>
      </c>
      <c r="F8" s="149"/>
      <c r="G8" s="149"/>
      <c r="H8" s="155">
        <f>SUM(D8:G8)</f>
        <v>2017.91345</v>
      </c>
      <c r="J8" s="58" t="s">
        <v>368</v>
      </c>
      <c r="K8" s="156"/>
      <c r="L8" s="149"/>
      <c r="M8" s="174">
        <f>('WRA Report Data'!L50+'WRA Report Data'!M50)/1000000</f>
        <v>0.56574999999999998</v>
      </c>
      <c r="N8" s="149"/>
      <c r="O8" s="149"/>
      <c r="P8" s="155">
        <f>SUM(L8:O8)</f>
        <v>0.56574999999999998</v>
      </c>
      <c r="R8" s="226" t="s">
        <v>114</v>
      </c>
      <c r="S8" s="308"/>
      <c r="T8" s="149"/>
      <c r="U8" s="174">
        <f>('WRA Report Data'!$L$52+'WRA Report Data'!$M$52)/1000000</f>
        <v>1.6315500000000001</v>
      </c>
      <c r="V8" s="149"/>
      <c r="W8" s="149"/>
      <c r="X8" s="224">
        <f>SUM(T8:W8)</f>
        <v>1.6315500000000001</v>
      </c>
      <c r="Z8" s="58" t="s">
        <v>114</v>
      </c>
      <c r="AA8" s="156"/>
      <c r="AB8" s="149"/>
      <c r="AC8" s="174">
        <f>'WRA Report Data'!L47/1000000</f>
        <v>150.19749999999999</v>
      </c>
      <c r="AD8" s="149"/>
      <c r="AE8" s="149"/>
      <c r="AF8" s="155">
        <f>SUM(AB8:AE8)</f>
        <v>150.19749999999999</v>
      </c>
      <c r="AH8" s="58" t="s">
        <v>114</v>
      </c>
      <c r="AI8" s="308"/>
      <c r="AJ8" s="225"/>
      <c r="AK8" s="174">
        <f>('WRA Report Data'!$L$48+'WRA Report Data'!$M$48)/1000000</f>
        <v>965.97614999999996</v>
      </c>
      <c r="AL8" s="149"/>
      <c r="AM8" s="149"/>
      <c r="AN8" s="155">
        <f t="shared" ref="AN8:AN12" si="0">SUM(AI8:AM8)</f>
        <v>965.97614999999996</v>
      </c>
      <c r="AP8" s="309" t="s">
        <v>114</v>
      </c>
      <c r="AQ8" s="310"/>
      <c r="AR8" s="305"/>
      <c r="AS8" s="183">
        <f>('WRA Report Data'!$L$49+'WRA Report Data'!$M$49)/1000000</f>
        <v>605.25030000000004</v>
      </c>
      <c r="AT8" s="305"/>
      <c r="AU8" s="305"/>
      <c r="AV8" s="306">
        <f t="shared" ref="AV8:AV12" si="1">SUM(AQ8:AU8)</f>
        <v>605.25030000000004</v>
      </c>
      <c r="AX8" s="309" t="s">
        <v>114</v>
      </c>
      <c r="AY8" s="310"/>
      <c r="AZ8" s="307"/>
      <c r="BA8" s="183">
        <f>'WRA Report Data'!L51/1000000</f>
        <v>294.29219999999998</v>
      </c>
      <c r="BB8" s="305"/>
      <c r="BC8" s="305"/>
      <c r="BD8" s="306">
        <f t="shared" ref="BD8:BD12" si="2">SUM(AY8:BC8)</f>
        <v>294.29219999999998</v>
      </c>
      <c r="BH8" s="311"/>
      <c r="BR8" s="311"/>
    </row>
    <row r="9" spans="2:76" x14ac:dyDescent="0.3">
      <c r="B9" s="56" t="s">
        <v>141</v>
      </c>
      <c r="C9" s="176">
        <f>SUM(K9,S9,AA9,AI9,AQ9,AY9,)</f>
        <v>210.54912473765569</v>
      </c>
      <c r="D9" s="176">
        <f>SUM(L9,T9,AB9,AJ9,AR9,AZ9,)</f>
        <v>1320.2900786677474</v>
      </c>
      <c r="E9" s="176">
        <f>SUM(M9,U9,AC9,AK9,AS9,BA9,)</f>
        <v>2231.1145200000001</v>
      </c>
      <c r="F9" s="225"/>
      <c r="G9" s="176">
        <f>SUM(O9,W9,AE9,AM9,AU9,BC9,)</f>
        <v>442460.95027659455</v>
      </c>
      <c r="H9" s="175">
        <f>SUM(C9:G9)</f>
        <v>446222.90399999998</v>
      </c>
      <c r="J9" s="56" t="s">
        <v>141</v>
      </c>
      <c r="K9" s="173">
        <v>1.8627605118829982</v>
      </c>
      <c r="L9" s="173">
        <v>59.5</v>
      </c>
      <c r="M9" s="176">
        <f>P9*0.005</f>
        <v>261.24407500000001</v>
      </c>
      <c r="N9" s="59"/>
      <c r="O9" s="176">
        <f>('Basin Data WS2'!D3)-M9-L9-K9</f>
        <v>51926.208164488118</v>
      </c>
      <c r="P9" s="175">
        <f>'Basin Data WS2'!D3</f>
        <v>52248.815000000002</v>
      </c>
      <c r="R9" s="224" t="s">
        <v>141</v>
      </c>
      <c r="S9" s="225"/>
      <c r="T9" s="173">
        <f>EwasoNgiro_Subbasin_Monthly!$M$23</f>
        <v>22.150078667747259</v>
      </c>
      <c r="U9" s="176">
        <f>X9*0.005</f>
        <v>540.75</v>
      </c>
      <c r="V9" s="59"/>
      <c r="W9" s="176">
        <f>X9-U9-T9</f>
        <v>107587.09992133225</v>
      </c>
      <c r="X9" s="224">
        <f>'Basin Data WS2'!D4</f>
        <v>108150</v>
      </c>
      <c r="Z9" s="56" t="s">
        <v>141</v>
      </c>
      <c r="AA9" s="176">
        <f>(AA5*AB9)/AB5</f>
        <v>18.116364225772674</v>
      </c>
      <c r="AB9" s="176">
        <v>38.64</v>
      </c>
      <c r="AC9" s="176">
        <f>AF9*0.005</f>
        <v>191.19696499999998</v>
      </c>
      <c r="AD9" s="59"/>
      <c r="AE9" s="176">
        <f>'Basin Data WS2'!D5-AC9-AB9-AA9</f>
        <v>37991.43967077422</v>
      </c>
      <c r="AF9" s="175">
        <f>'Basin Data WS2'!D5</f>
        <v>38239.392999999996</v>
      </c>
      <c r="AH9" s="56" t="s">
        <v>141</v>
      </c>
      <c r="AI9" s="225"/>
      <c r="AJ9" s="225"/>
      <c r="AK9" s="176">
        <f>AN9*0.005</f>
        <v>213.23005000000001</v>
      </c>
      <c r="AL9" s="59"/>
      <c r="AM9" s="176">
        <f>'Basin Data WS2'!D6-AK9-AJ9-AI9</f>
        <v>42432.779950000004</v>
      </c>
      <c r="AN9" s="175">
        <f>'Basin Data WS2'!D6</f>
        <v>42646.01</v>
      </c>
      <c r="AP9" s="304" t="s">
        <v>141</v>
      </c>
      <c r="AQ9" s="312">
        <v>42.57</v>
      </c>
      <c r="AR9" s="312">
        <v>1200</v>
      </c>
      <c r="AS9" s="312">
        <f>AV9*0.005</f>
        <v>505.97855000000004</v>
      </c>
      <c r="AT9" s="313"/>
      <c r="AU9" s="312">
        <f>AV9-AS9-AR9-AQ9</f>
        <v>99447.16145</v>
      </c>
      <c r="AV9" s="314">
        <f>'Basin Data WS2'!D7</f>
        <v>101195.71</v>
      </c>
      <c r="AX9" s="304" t="s">
        <v>141</v>
      </c>
      <c r="AY9" s="312">
        <v>148</v>
      </c>
      <c r="AZ9" s="307"/>
      <c r="BA9" s="312">
        <f>BD9*0.005</f>
        <v>518.71487999999999</v>
      </c>
      <c r="BB9" s="313"/>
      <c r="BC9" s="312">
        <f>'Basin Data WS2'!D8-BA9-AZ9-AY9</f>
        <v>103076.26112</v>
      </c>
      <c r="BD9" s="314">
        <f>'Basin Data WS2'!D8</f>
        <v>103742.976</v>
      </c>
      <c r="BH9" s="311"/>
      <c r="BR9" s="311"/>
    </row>
    <row r="10" spans="2:76" x14ac:dyDescent="0.3">
      <c r="B10" s="56" t="s">
        <v>115</v>
      </c>
      <c r="C10" s="149"/>
      <c r="D10" s="174">
        <f>SUM(L10,T10,AB10,AJ10,AR10,AZ10)</f>
        <v>15469</v>
      </c>
      <c r="E10" s="149"/>
      <c r="F10" s="149"/>
      <c r="G10" s="59"/>
      <c r="H10" s="155">
        <f>SUM(C10:G10)</f>
        <v>15469</v>
      </c>
      <c r="J10" s="56" t="s">
        <v>115</v>
      </c>
      <c r="K10" s="178">
        <v>48.594746630586386</v>
      </c>
      <c r="L10" s="149"/>
      <c r="M10" s="149"/>
      <c r="N10" s="149"/>
      <c r="O10" s="59"/>
      <c r="P10" s="155">
        <f>SUM(K10:O10)</f>
        <v>48.594746630586386</v>
      </c>
      <c r="R10" s="224" t="s">
        <v>115</v>
      </c>
      <c r="S10" s="225"/>
      <c r="T10" s="149"/>
      <c r="U10" s="149"/>
      <c r="V10" s="149"/>
      <c r="W10" s="59"/>
      <c r="X10" s="224">
        <f t="shared" ref="X10:X12" si="3">SUM(S10:W10)</f>
        <v>0</v>
      </c>
      <c r="Z10" s="56" t="s">
        <v>115</v>
      </c>
      <c r="AA10" s="149"/>
      <c r="AB10" s="149"/>
      <c r="AC10" s="149"/>
      <c r="AD10" s="149"/>
      <c r="AE10" s="59"/>
      <c r="AF10" s="155">
        <f t="shared" ref="AF10:AF11" si="4">SUM(AA10:AE10)</f>
        <v>0</v>
      </c>
      <c r="AH10" s="56" t="s">
        <v>115</v>
      </c>
      <c r="AI10" s="225"/>
      <c r="AJ10" s="225"/>
      <c r="AK10" s="149"/>
      <c r="AL10" s="149"/>
      <c r="AM10" s="59"/>
      <c r="AN10" s="155">
        <f t="shared" si="0"/>
        <v>0</v>
      </c>
      <c r="AP10" s="304" t="s">
        <v>115</v>
      </c>
      <c r="AQ10" s="305"/>
      <c r="AR10" s="183">
        <f>'Basin Data WS2'!AF7</f>
        <v>15469</v>
      </c>
      <c r="AS10" s="305"/>
      <c r="AT10" s="305"/>
      <c r="AU10" s="313"/>
      <c r="AV10" s="306">
        <f t="shared" si="1"/>
        <v>15469</v>
      </c>
      <c r="AX10" s="304" t="s">
        <v>115</v>
      </c>
      <c r="AY10" s="305"/>
      <c r="AZ10" s="307"/>
      <c r="BA10" s="305"/>
      <c r="BB10" s="305"/>
      <c r="BC10" s="313"/>
      <c r="BD10" s="306">
        <f t="shared" si="2"/>
        <v>0</v>
      </c>
    </row>
    <row r="11" spans="2:76" x14ac:dyDescent="0.3">
      <c r="B11" s="177" t="s">
        <v>116</v>
      </c>
      <c r="C11" s="178">
        <f>SUM(K11,S11,AA11,AI11,AQ11,AY11)</f>
        <v>1444.23344</v>
      </c>
      <c r="D11" s="178">
        <f>SUM(L11,T11,AB11,AJ11,AR11,AZ11)</f>
        <v>5367.2232913079097</v>
      </c>
      <c r="E11" s="178">
        <f>SUM(M11,U11,AC11,AK11,AS11,BA11)</f>
        <v>38601.527848559519</v>
      </c>
      <c r="F11" s="178">
        <f>SUM(N11,V11,AD11,AL11,AT11,BB11)</f>
        <v>226.19050000000001</v>
      </c>
      <c r="G11" s="149"/>
      <c r="H11" s="155">
        <f t="shared" ref="H11:H12" si="5">SUM(D11:G11)</f>
        <v>44194.941639867422</v>
      </c>
      <c r="J11" s="177" t="s">
        <v>116</v>
      </c>
      <c r="K11" s="178">
        <f>K5*0.2</f>
        <v>4.4000000000000004</v>
      </c>
      <c r="L11" s="178">
        <f>'Basin Data WS2'!AD3</f>
        <v>104</v>
      </c>
      <c r="M11" s="178">
        <f>K20+(O20-N11-L20)</f>
        <v>2865.6012157534415</v>
      </c>
      <c r="N11" s="178">
        <f>N15</f>
        <v>83.614199999999997</v>
      </c>
      <c r="O11" s="149"/>
      <c r="P11" s="155">
        <f t="shared" ref="P11:P12" si="6">SUM(L11:O11)</f>
        <v>3053.2154157534414</v>
      </c>
      <c r="R11" s="149" t="s">
        <v>116</v>
      </c>
      <c r="S11" s="225"/>
      <c r="T11" s="178">
        <f>W20-U11-V11</f>
        <v>205.42002396379985</v>
      </c>
      <c r="U11" s="178">
        <f>U5*1.355</f>
        <v>4084.1839473684504</v>
      </c>
      <c r="V11" s="178">
        <f>V21</f>
        <v>14.245950000000001</v>
      </c>
      <c r="W11" s="149"/>
      <c r="X11" s="149">
        <f t="shared" si="3"/>
        <v>4303.8499213322502</v>
      </c>
      <c r="Z11" s="177" t="s">
        <v>116</v>
      </c>
      <c r="AA11" s="178">
        <f>AA5*0.66667</f>
        <v>21.33344</v>
      </c>
      <c r="AB11" s="178">
        <v>1009</v>
      </c>
      <c r="AC11" s="178">
        <f>AC5*1.11</f>
        <v>6995.9441015625071</v>
      </c>
      <c r="AD11" s="178">
        <f>AD21</f>
        <v>6.6211000000000002</v>
      </c>
      <c r="AE11" s="149"/>
      <c r="AF11" s="155">
        <f t="shared" si="4"/>
        <v>8032.8986415625077</v>
      </c>
      <c r="AH11" s="177" t="s">
        <v>116</v>
      </c>
      <c r="AI11" s="225"/>
      <c r="AJ11" s="225"/>
      <c r="AK11" s="178">
        <f>AK5*1.2</f>
        <v>9862.1161094224863</v>
      </c>
      <c r="AL11" s="178">
        <f>AL21</f>
        <v>2.5112000000000001</v>
      </c>
      <c r="AM11" s="149"/>
      <c r="AN11" s="155">
        <f t="shared" si="0"/>
        <v>9864.6273094224871</v>
      </c>
      <c r="AP11" s="315" t="s">
        <v>116</v>
      </c>
      <c r="AQ11" s="252">
        <f>627*1.5</f>
        <v>940.5</v>
      </c>
      <c r="AR11" s="252">
        <v>4048.8032673441094</v>
      </c>
      <c r="AS11" s="178">
        <f>(AS5*1.5)-AS8</f>
        <v>3417.0196999999971</v>
      </c>
      <c r="AT11" s="178">
        <f>AT21</f>
        <v>109.58395</v>
      </c>
      <c r="AU11" s="305"/>
      <c r="AV11" s="306">
        <f t="shared" si="1"/>
        <v>8515.9069173441058</v>
      </c>
      <c r="AX11" s="315" t="s">
        <v>116</v>
      </c>
      <c r="AY11" s="252">
        <f>AY5*0.2</f>
        <v>478</v>
      </c>
      <c r="AZ11" s="307"/>
      <c r="BA11" s="178">
        <f>BC20-BB11</f>
        <v>11376.662774452636</v>
      </c>
      <c r="BB11" s="178">
        <f>BB15</f>
        <v>9.6141000000000005</v>
      </c>
      <c r="BC11" s="305"/>
      <c r="BD11" s="306">
        <f t="shared" si="2"/>
        <v>11864.276874452637</v>
      </c>
    </row>
    <row r="12" spans="2:76" ht="15" thickBot="1" x14ac:dyDescent="0.35">
      <c r="B12" s="253" t="s">
        <v>117</v>
      </c>
      <c r="C12" s="254"/>
      <c r="D12" s="254"/>
      <c r="E12" s="254"/>
      <c r="F12" s="254"/>
      <c r="G12" s="254"/>
      <c r="H12" s="255">
        <f t="shared" si="5"/>
        <v>0</v>
      </c>
      <c r="J12" s="253" t="s">
        <v>117</v>
      </c>
      <c r="K12" s="254"/>
      <c r="L12" s="254"/>
      <c r="M12" s="254"/>
      <c r="N12" s="254"/>
      <c r="O12" s="254"/>
      <c r="P12" s="255">
        <f t="shared" si="6"/>
        <v>0</v>
      </c>
      <c r="R12" s="234" t="s">
        <v>117</v>
      </c>
      <c r="S12" s="235"/>
      <c r="T12" s="254"/>
      <c r="U12" s="254"/>
      <c r="V12" s="254"/>
      <c r="W12" s="254"/>
      <c r="X12" s="234">
        <f t="shared" si="3"/>
        <v>0</v>
      </c>
      <c r="Z12" s="253" t="s">
        <v>117</v>
      </c>
      <c r="AA12" s="254"/>
      <c r="AB12" s="254"/>
      <c r="AC12" s="254"/>
      <c r="AD12" s="254"/>
      <c r="AE12" s="254"/>
      <c r="AF12" s="255">
        <f>SUM(AA12:AE12)</f>
        <v>0</v>
      </c>
      <c r="AH12" s="253" t="s">
        <v>117</v>
      </c>
      <c r="AI12" s="235"/>
      <c r="AJ12" s="235"/>
      <c r="AK12" s="254"/>
      <c r="AL12" s="254"/>
      <c r="AM12" s="254"/>
      <c r="AN12" s="255">
        <f t="shared" si="0"/>
        <v>0</v>
      </c>
      <c r="AP12" s="316" t="s">
        <v>117</v>
      </c>
      <c r="AQ12" s="317"/>
      <c r="AR12" s="317"/>
      <c r="AS12" s="317"/>
      <c r="AT12" s="317"/>
      <c r="AU12" s="317"/>
      <c r="AV12" s="318">
        <f t="shared" si="1"/>
        <v>0</v>
      </c>
      <c r="AX12" s="316" t="s">
        <v>117</v>
      </c>
      <c r="AY12" s="317"/>
      <c r="AZ12" s="319"/>
      <c r="BA12" s="317"/>
      <c r="BB12" s="317"/>
      <c r="BC12" s="317"/>
      <c r="BD12" s="318">
        <f t="shared" si="2"/>
        <v>0</v>
      </c>
    </row>
    <row r="13" spans="2:76" ht="15" thickBot="1" x14ac:dyDescent="0.35">
      <c r="B13" s="238" t="s">
        <v>118</v>
      </c>
      <c r="C13" s="256">
        <f>SUM(C7:C12)</f>
        <v>1654.7825647376558</v>
      </c>
      <c r="D13" s="256">
        <f t="shared" ref="D13" si="7">SUM(D7:D12)</f>
        <v>22156.513369975659</v>
      </c>
      <c r="E13" s="256">
        <f>SUM(E7:E12)</f>
        <v>43302.618440219521</v>
      </c>
      <c r="F13" s="256">
        <f t="shared" ref="F13:G13" si="8">SUM(F7:F12)</f>
        <v>226.19050000000001</v>
      </c>
      <c r="G13" s="256">
        <f t="shared" si="8"/>
        <v>442460.95027659455</v>
      </c>
      <c r="H13" s="257">
        <f>SUM(H7:H12)</f>
        <v>508356.82171152742</v>
      </c>
      <c r="J13" s="238" t="s">
        <v>118</v>
      </c>
      <c r="K13" s="256">
        <f>SUM(K7:K12)</f>
        <v>54.85750714246938</v>
      </c>
      <c r="L13" s="256">
        <f t="shared" ref="L13:O13" si="9">SUM(L7:L12)</f>
        <v>163.5</v>
      </c>
      <c r="M13" s="256">
        <f>SUM(M7:M12)</f>
        <v>3240.3449097334415</v>
      </c>
      <c r="N13" s="256">
        <f t="shared" si="9"/>
        <v>83.614199999999997</v>
      </c>
      <c r="O13" s="256">
        <f t="shared" si="9"/>
        <v>51926.208164488118</v>
      </c>
      <c r="P13" s="257">
        <f>SUM(P7:P12)</f>
        <v>55464.124781364029</v>
      </c>
      <c r="R13" s="238" t="s">
        <v>118</v>
      </c>
      <c r="S13" s="320">
        <f>SUM(S7:S12)</f>
        <v>0</v>
      </c>
      <c r="T13" s="239">
        <f t="shared" ref="T13:W13" si="10">SUM(T7:T12)</f>
        <v>227.57010263154712</v>
      </c>
      <c r="U13" s="239">
        <f t="shared" si="10"/>
        <v>4641.0030914184499</v>
      </c>
      <c r="V13" s="239">
        <f t="shared" si="10"/>
        <v>14.245950000000001</v>
      </c>
      <c r="W13" s="239">
        <f t="shared" si="10"/>
        <v>107587.09992133225</v>
      </c>
      <c r="X13" s="244">
        <f>SUM(X7:X12)</f>
        <v>112469.91906538224</v>
      </c>
      <c r="Z13" s="238" t="s">
        <v>118</v>
      </c>
      <c r="AA13" s="256">
        <f>SUM(AA7:AA12)</f>
        <v>39.449804225772674</v>
      </c>
      <c r="AB13" s="256">
        <f t="shared" ref="AB13:AE13" si="11">SUM(AB7:AB12)</f>
        <v>1047.6400000000001</v>
      </c>
      <c r="AC13" s="256">
        <f t="shared" si="11"/>
        <v>7348.3367688125072</v>
      </c>
      <c r="AD13" s="256">
        <f t="shared" si="11"/>
        <v>6.6211000000000002</v>
      </c>
      <c r="AE13" s="256">
        <f t="shared" si="11"/>
        <v>37991.43967077422</v>
      </c>
      <c r="AF13" s="257">
        <f>SUM(AF7:AF12)</f>
        <v>46433.487343812507</v>
      </c>
      <c r="AH13" s="238" t="s">
        <v>118</v>
      </c>
      <c r="AI13" s="320"/>
      <c r="AJ13" s="320"/>
      <c r="AK13" s="256">
        <f t="shared" ref="AK13:AM13" si="12">SUM(AK7:AK12)</f>
        <v>11049.634073782487</v>
      </c>
      <c r="AL13" s="256">
        <f t="shared" si="12"/>
        <v>2.5112000000000001</v>
      </c>
      <c r="AM13" s="256">
        <f t="shared" si="12"/>
        <v>42432.779950000004</v>
      </c>
      <c r="AN13" s="257">
        <f>SUM(AN7:AN12)</f>
        <v>53484.925223782491</v>
      </c>
      <c r="AP13" s="321" t="s">
        <v>118</v>
      </c>
      <c r="AQ13" s="322">
        <f>SUM(AQ7:AQ12)</f>
        <v>983.07</v>
      </c>
      <c r="AR13" s="322">
        <f t="shared" ref="AR13:AU13" si="13">SUM(AR7:AR12)</f>
        <v>20717.803267344108</v>
      </c>
      <c r="AS13" s="322">
        <f t="shared" si="13"/>
        <v>4557.6147159999973</v>
      </c>
      <c r="AT13" s="322">
        <f t="shared" si="13"/>
        <v>109.58395</v>
      </c>
      <c r="AU13" s="322">
        <f t="shared" si="13"/>
        <v>99447.16145</v>
      </c>
      <c r="AV13" s="323">
        <f>SUM(AV7:AV12)</f>
        <v>125815.23338334412</v>
      </c>
      <c r="AX13" s="321" t="s">
        <v>118</v>
      </c>
      <c r="AY13" s="322">
        <f>SUM(AY7:AY12)</f>
        <v>626</v>
      </c>
      <c r="AZ13" s="324"/>
      <c r="BA13" s="322">
        <f t="shared" ref="BA13:BC13" si="14">SUM(BA7:BA12)</f>
        <v>12465.684880472636</v>
      </c>
      <c r="BB13" s="322">
        <f t="shared" si="14"/>
        <v>9.6141000000000005</v>
      </c>
      <c r="BC13" s="322">
        <f t="shared" si="14"/>
        <v>103076.26112</v>
      </c>
      <c r="BD13" s="323">
        <f>SUM(BD7:BD12)</f>
        <v>116177.56010047263</v>
      </c>
      <c r="BH13" s="491"/>
      <c r="BI13" s="491"/>
      <c r="BJ13" s="491"/>
      <c r="BK13" s="491"/>
      <c r="BL13" s="491"/>
      <c r="BM13" s="491"/>
      <c r="BN13" s="491"/>
      <c r="BR13" s="491"/>
      <c r="BS13" s="491"/>
      <c r="BT13" s="491"/>
      <c r="BU13" s="491"/>
      <c r="BV13" s="491"/>
      <c r="BW13" s="491"/>
      <c r="BX13" s="491"/>
    </row>
    <row r="14" spans="2:76" x14ac:dyDescent="0.3">
      <c r="B14" s="477" t="s">
        <v>119</v>
      </c>
      <c r="C14" s="478"/>
      <c r="D14" s="478"/>
      <c r="E14" s="478"/>
      <c r="F14" s="478"/>
      <c r="G14" s="478"/>
      <c r="H14" s="479"/>
      <c r="J14" s="477" t="s">
        <v>119</v>
      </c>
      <c r="K14" s="478"/>
      <c r="L14" s="478"/>
      <c r="M14" s="478"/>
      <c r="N14" s="478"/>
      <c r="O14" s="478"/>
      <c r="P14" s="479"/>
      <c r="R14" s="488" t="s">
        <v>119</v>
      </c>
      <c r="S14" s="489"/>
      <c r="T14" s="489"/>
      <c r="U14" s="489"/>
      <c r="V14" s="489"/>
      <c r="W14" s="489"/>
      <c r="X14" s="490"/>
      <c r="Z14" s="477" t="s">
        <v>119</v>
      </c>
      <c r="AA14" s="478"/>
      <c r="AB14" s="478"/>
      <c r="AC14" s="478"/>
      <c r="AD14" s="478"/>
      <c r="AE14" s="478"/>
      <c r="AF14" s="479"/>
      <c r="AH14" s="477" t="s">
        <v>119</v>
      </c>
      <c r="AI14" s="478"/>
      <c r="AJ14" s="478"/>
      <c r="AK14" s="478"/>
      <c r="AL14" s="478"/>
      <c r="AM14" s="478"/>
      <c r="AN14" s="479"/>
      <c r="AP14" s="477" t="s">
        <v>119</v>
      </c>
      <c r="AQ14" s="478"/>
      <c r="AR14" s="478"/>
      <c r="AS14" s="478"/>
      <c r="AT14" s="478"/>
      <c r="AU14" s="478"/>
      <c r="AV14" s="479"/>
      <c r="AX14" s="477" t="s">
        <v>119</v>
      </c>
      <c r="AY14" s="478"/>
      <c r="AZ14" s="478"/>
      <c r="BA14" s="478"/>
      <c r="BB14" s="478"/>
      <c r="BC14" s="478"/>
      <c r="BD14" s="479"/>
    </row>
    <row r="15" spans="2:76" x14ac:dyDescent="0.3">
      <c r="B15" s="56" t="s">
        <v>120</v>
      </c>
      <c r="C15" s="176">
        <f>SUM(K15,S15,AA15,AI15,AQ15,AY15)</f>
        <v>406.54794999999996</v>
      </c>
      <c r="D15" s="176">
        <f>SUM(L15,T15,AB15,AJ15,AR15,AZ15)</f>
        <v>21.403600000000001</v>
      </c>
      <c r="E15" s="176">
        <f>SUM(M15,U15,AC15,AK15,AS15,BA15)</f>
        <v>668.34675500000003</v>
      </c>
      <c r="F15" s="176">
        <f>SUM(N15,V15,AD15,AL15,AT15,BB15)</f>
        <v>224.46404999999999</v>
      </c>
      <c r="G15" s="149"/>
      <c r="H15" s="155">
        <f>SUM(C15:G15)</f>
        <v>1320.7623550000001</v>
      </c>
      <c r="J15" s="56" t="s">
        <v>120</v>
      </c>
      <c r="K15" s="176">
        <f>SUM('WRA Report Data'!B50,'WRA Report Data'!D50,'WRA Report Data'!J50,'WRA Report Data'!N50)/1000000</f>
        <v>49.490349999999999</v>
      </c>
      <c r="L15" s="149"/>
      <c r="M15" s="176">
        <f>('WRA Report Data'!F50+'WRA Report Data'!H50)/1000000</f>
        <v>105.2295</v>
      </c>
      <c r="N15" s="174">
        <f>SUM('WRA Report Data'!C50,'WRA Report Data'!E50,'WRA Report Data'!G50,'WRA Report Data'!I50,'WRA Report Data'!K50,'WRA Report Data'!O50)/1000000</f>
        <v>83.614199999999997</v>
      </c>
      <c r="O15" s="156"/>
      <c r="P15" s="155">
        <f>SUM(K15:O15)</f>
        <v>238.33404999999999</v>
      </c>
      <c r="R15" s="224" t="s">
        <v>120</v>
      </c>
      <c r="S15" s="225"/>
      <c r="T15" s="149"/>
      <c r="U15" s="176">
        <f>SUM('WRA Report Data'!B52,'WRA Report Data'!D52,'WRA Report Data'!F52,'WRA Report Data'!H52,'WRA Report Data'!J52,'WRA Report Data'!N52)/1000000</f>
        <v>68.935725000000005</v>
      </c>
      <c r="V15" s="176">
        <f>SUM('WRA Report Data'!C52,'WRA Report Data'!E52,'WRA Report Data'!G52,'WRA Report Data'!I52,'WRA Report Data'!K52,'WRA Report Data'!O52)/1000000</f>
        <v>12.639950000000001</v>
      </c>
      <c r="W15" s="156"/>
      <c r="X15" s="224">
        <f t="shared" ref="X15:X20" si="15">SUM(S15:W15)</f>
        <v>81.575675000000004</v>
      </c>
      <c r="Z15" s="56" t="s">
        <v>120</v>
      </c>
      <c r="AA15" s="176">
        <f>'WRA Report Data'!D47/1000000</f>
        <v>3.6646000000000001</v>
      </c>
      <c r="AB15" s="149"/>
      <c r="AC15" s="504">
        <f>SUM('WRA Report Data'!B47,'WRA Report Data'!F47,'WRA Report Data'!H47,'WRA Report Data'!J47,'WRA Report Data'!N47)/1000000</f>
        <v>86.497699999999995</v>
      </c>
      <c r="AD15" s="174">
        <f>SUM('WRA Report Data'!C47,'WRA Report Data'!E47,'WRA Report Data'!G47,'WRA Report Data'!I47,'WRA Report Data'!K47,'WRA Report Data'!O47)/1000000</f>
        <v>6.6211000000000002</v>
      </c>
      <c r="AE15" s="156"/>
      <c r="AF15" s="155">
        <f t="shared" ref="AF15:AF20" si="16">SUM(AA15:AE15)</f>
        <v>96.783399999999986</v>
      </c>
      <c r="AH15" s="56" t="s">
        <v>120</v>
      </c>
      <c r="AI15" s="225"/>
      <c r="AJ15" s="225"/>
      <c r="AK15" s="176">
        <f>SUM('WRA Report Data'!B48,'WRA Report Data'!D48,'WRA Report Data'!F48,'WRA Report Data'!H48,'WRA Report Data'!J48,'WRA Report Data'!N48)/1000000</f>
        <v>56.415129999999998</v>
      </c>
      <c r="AL15" s="174">
        <f>SUM('WRA Report Data'!C48,'WRA Report Data'!E48,'WRA Report Data'!G48,'WRA Report Data'!I48,'WRA Report Data'!K48,'WRA Report Data'!O48)/1000000</f>
        <v>2.5075500000000002</v>
      </c>
      <c r="AM15" s="156"/>
      <c r="AN15" s="155">
        <f>SUM(AI15:AM15)</f>
        <v>58.92268</v>
      </c>
      <c r="AP15" s="56" t="s">
        <v>120</v>
      </c>
      <c r="AQ15" s="149"/>
      <c r="AR15" s="176">
        <f>('WRA Report Data'!F49+'WRA Report Data'!H49)/1000000</f>
        <v>21.403600000000001</v>
      </c>
      <c r="AS15" s="176">
        <v>8.6797000000000004</v>
      </c>
      <c r="AT15" s="174">
        <f>SUM('WRA Report Data'!C49,'WRA Report Data'!E49,'WRA Report Data'!G49,'WRA Report Data'!I49,'WRA Report Data'!K49,'WRA Report Data'!O49)/1000000</f>
        <v>109.46715</v>
      </c>
      <c r="AU15" s="156"/>
      <c r="AV15" s="155">
        <f>SUM(AR15:AU15)</f>
        <v>139.55045000000001</v>
      </c>
      <c r="AX15" s="56" t="s">
        <v>120</v>
      </c>
      <c r="AY15" s="176">
        <f>SUM('WRA Report Data'!B51,'WRA Report Data'!D51,'WRA Report Data'!J51,'WRA Report Data'!N51)/1000000</f>
        <v>353.39299999999997</v>
      </c>
      <c r="AZ15" s="225"/>
      <c r="BA15" s="176">
        <f>SUM('WRA Report Data'!H51,'WRA Report Data'!F51)/1000000</f>
        <v>342.589</v>
      </c>
      <c r="BB15" s="174">
        <f>SUM('WRA Report Data'!C51,'WRA Report Data'!E51,'WRA Report Data'!G51,'WRA Report Data'!I51,'WRA Report Data'!K51,'WRA Report Data'!O51)/1000000</f>
        <v>9.6141000000000005</v>
      </c>
      <c r="BC15" s="156"/>
      <c r="BD15" s="155">
        <f>SUM(AY15:BC15)</f>
        <v>705.59609999999998</v>
      </c>
    </row>
    <row r="16" spans="2:76" x14ac:dyDescent="0.3">
      <c r="B16" s="58" t="s">
        <v>114</v>
      </c>
      <c r="C16" s="174">
        <f>SUM(K16,S16,AA16,AI16,AQ16,AY16)</f>
        <v>899.45124999999996</v>
      </c>
      <c r="D16" s="149"/>
      <c r="E16" s="174">
        <f>SUM(M16,U16,AC16,AK16,AS16,BA16)</f>
        <v>1116.1955499999999</v>
      </c>
      <c r="F16" s="174">
        <f>SUM(N16,V16,AD16,AL16,AT16,BB16)</f>
        <v>2.2666500000000003</v>
      </c>
      <c r="G16" s="149"/>
      <c r="H16" s="155">
        <f t="shared" ref="H16" si="17">SUM(C16:G16)</f>
        <v>2017.91345</v>
      </c>
      <c r="J16" s="58" t="s">
        <v>114</v>
      </c>
      <c r="K16" s="174">
        <f>'WRA Report Data'!L50/1000000</f>
        <v>2.555E-2</v>
      </c>
      <c r="L16" s="149"/>
      <c r="M16" s="149"/>
      <c r="N16" s="174">
        <f>('WRA Report Data'!M50)/1000000</f>
        <v>0.54020000000000001</v>
      </c>
      <c r="O16" s="149"/>
      <c r="P16" s="155">
        <f t="shared" ref="P16:P19" si="18">SUM(K16:O16)</f>
        <v>0.56574999999999998</v>
      </c>
      <c r="R16" s="226" t="s">
        <v>114</v>
      </c>
      <c r="S16" s="225"/>
      <c r="T16" s="149"/>
      <c r="U16" s="174">
        <f>'WRA Report Data'!L52/1000000</f>
        <v>2.555E-2</v>
      </c>
      <c r="V16" s="174">
        <f>'WRA Report Data'!M52/1000000</f>
        <v>1.6060000000000001</v>
      </c>
      <c r="W16" s="149"/>
      <c r="X16" s="224">
        <f t="shared" si="15"/>
        <v>1.6315500000000001</v>
      </c>
      <c r="Z16" s="58" t="s">
        <v>114</v>
      </c>
      <c r="AA16" s="149"/>
      <c r="AB16" s="149"/>
      <c r="AC16" s="174">
        <f>'WRA Report Data'!L47/1000000</f>
        <v>150.19749999999999</v>
      </c>
      <c r="AD16" s="225"/>
      <c r="AE16" s="149"/>
      <c r="AF16" s="155">
        <f>SUM(AC16:AE16)</f>
        <v>150.19749999999999</v>
      </c>
      <c r="AH16" s="58" t="s">
        <v>114</v>
      </c>
      <c r="AI16" s="225"/>
      <c r="AJ16" s="225"/>
      <c r="AK16" s="174">
        <f>'WRA Report Data'!L48/1000000</f>
        <v>965.97249999999997</v>
      </c>
      <c r="AL16" s="174">
        <f>'WRA Report Data'!M48/1000000</f>
        <v>3.65E-3</v>
      </c>
      <c r="AM16" s="149"/>
      <c r="AN16" s="155">
        <f>SUM(AJ16:AM16)</f>
        <v>965.97614999999996</v>
      </c>
      <c r="AP16" s="58" t="s">
        <v>114</v>
      </c>
      <c r="AQ16" s="174">
        <f>('WRA Report Data'!$L$49)/1000000</f>
        <v>605.13350000000003</v>
      </c>
      <c r="AR16" s="149"/>
      <c r="AS16" s="149"/>
      <c r="AT16" s="174">
        <f>('WRA Report Data'!$M$49)/1000000</f>
        <v>0.1168</v>
      </c>
      <c r="AU16" s="149"/>
      <c r="AV16" s="155">
        <f t="shared" ref="AV16:AV19" si="19">SUM(AQ16:AU16)</f>
        <v>605.25030000000004</v>
      </c>
      <c r="AX16" s="58" t="s">
        <v>114</v>
      </c>
      <c r="AY16" s="174">
        <f>SUM('WRA Report Data'!L51)/1000000</f>
        <v>294.29219999999998</v>
      </c>
      <c r="AZ16" s="225"/>
      <c r="BA16" s="149"/>
      <c r="BB16" s="149"/>
      <c r="BC16" s="149"/>
      <c r="BD16" s="155">
        <f t="shared" ref="BD16:BD20" si="20">SUM(AY16:BC16)</f>
        <v>294.29219999999998</v>
      </c>
      <c r="BH16" s="311"/>
      <c r="BR16" s="311"/>
    </row>
    <row r="17" spans="2:70" x14ac:dyDescent="0.3">
      <c r="B17" s="56" t="s">
        <v>121</v>
      </c>
      <c r="C17" s="176">
        <f>SUM(K17,S17,AA17,AI17,AQ17,AY17)</f>
        <v>179.40547234964129</v>
      </c>
      <c r="D17" s="176">
        <f>SUM(L17,T17,AB17,AJ17,AR17,AZ17)</f>
        <v>18563.171486916683</v>
      </c>
      <c r="E17" s="176">
        <f>SUM(M17,U17,AC17,AK17,AS17,BA17)</f>
        <v>1923.805612099871</v>
      </c>
      <c r="F17" s="225"/>
      <c r="G17" s="176">
        <f>SUM(O17,W17,AE17,AM17,AU17,BC17)</f>
        <v>401527.93370831566</v>
      </c>
      <c r="H17" s="155">
        <f>SUM(C17:G17)</f>
        <v>422194.31627968187</v>
      </c>
      <c r="J17" s="56" t="s">
        <v>121</v>
      </c>
      <c r="K17" s="176">
        <f>K9*'Basin Data WS1'!$I$6</f>
        <v>1.6298149293375712</v>
      </c>
      <c r="L17" s="176">
        <v>163.5</v>
      </c>
      <c r="M17" s="176">
        <f>M9*'Basin Data WS1'!$I$6</f>
        <v>228.57446833333333</v>
      </c>
      <c r="N17" s="59"/>
      <c r="O17" s="325">
        <f>O9*94.2%</f>
        <v>48914.488090947809</v>
      </c>
      <c r="P17" s="155">
        <f>SUM(K17:O17)</f>
        <v>49308.192374210477</v>
      </c>
      <c r="R17" s="224" t="s">
        <v>121</v>
      </c>
      <c r="S17" s="225"/>
      <c r="T17" s="176">
        <f>T9*'Basin Data WS1'!J6</f>
        <v>20.418819636839071</v>
      </c>
      <c r="U17" s="176">
        <f>U9*'Basin Data WS1'!J6</f>
        <v>498.48476315789463</v>
      </c>
      <c r="V17" s="59"/>
      <c r="W17" s="325">
        <f>X9*95.5%</f>
        <v>103283.25</v>
      </c>
      <c r="X17" s="224">
        <f>SUM(S17:W17)</f>
        <v>103802.15358279474</v>
      </c>
      <c r="Z17" s="56" t="s">
        <v>121</v>
      </c>
      <c r="AA17" s="176">
        <f>AA9*'Basin Data WS1'!$K$6</f>
        <v>13.806890921661029</v>
      </c>
      <c r="AB17" s="176">
        <v>38.892105366758067</v>
      </c>
      <c r="AC17" s="176">
        <f>AC9*'Basin Data WS1'!$K$6</f>
        <v>145.71553140624997</v>
      </c>
      <c r="AD17" s="59"/>
      <c r="AE17" s="271">
        <f>AE13*81.1%</f>
        <v>30811.057572997892</v>
      </c>
      <c r="AF17" s="155">
        <f t="shared" si="16"/>
        <v>31009.472100692561</v>
      </c>
      <c r="AH17" s="56" t="s">
        <v>121</v>
      </c>
      <c r="AI17" s="225"/>
      <c r="AJ17" s="225"/>
      <c r="AK17" s="176">
        <f>'Basin Data WS1'!$L$6*AK9</f>
        <v>155.41849984802434</v>
      </c>
      <c r="AL17" s="59"/>
      <c r="AM17" s="325">
        <f>AM9*76.5%</f>
        <v>32461.076661750005</v>
      </c>
      <c r="AN17" s="155">
        <f t="shared" ref="AN17:AN20" si="21">SUM(AI17:AM17)</f>
        <v>32616.495161598028</v>
      </c>
      <c r="AP17" s="56" t="s">
        <v>121</v>
      </c>
      <c r="AQ17" s="176">
        <f>AQ9*'Basin Data WS1'!$N$6</f>
        <v>38.292658716287015</v>
      </c>
      <c r="AR17" s="176">
        <f>RiftValley_Subbasin_Monthly!$M$27</f>
        <v>18340.360561913087</v>
      </c>
      <c r="AS17" s="176">
        <f>AS9*'Basin Data WS1'!N6</f>
        <v>455.1389225490197</v>
      </c>
      <c r="AT17" s="59"/>
      <c r="AU17" s="325">
        <f>AU9*95%</f>
        <v>94474.803377499993</v>
      </c>
      <c r="AV17" s="155">
        <f>SUM(AQ17:AU17)</f>
        <v>113308.59552067838</v>
      </c>
      <c r="AX17" s="56" t="s">
        <v>121</v>
      </c>
      <c r="AY17" s="176">
        <f>AY9*'Basin Data WS1'!$M$6</f>
        <v>125.67610778235567</v>
      </c>
      <c r="AZ17" s="225"/>
      <c r="BA17" s="176">
        <f>BA9*'Basin Data WS1'!$M$6</f>
        <v>440.47342680534922</v>
      </c>
      <c r="BB17" s="59"/>
      <c r="BC17" s="325">
        <f>BC9*88.85%</f>
        <v>91583.258005119991</v>
      </c>
      <c r="BD17" s="155">
        <f>'Basin Data WS2'!F8</f>
        <v>88094.685361069845</v>
      </c>
    </row>
    <row r="18" spans="2:70" x14ac:dyDescent="0.3">
      <c r="B18" s="56" t="s">
        <v>122</v>
      </c>
      <c r="C18" s="59"/>
      <c r="D18" s="59"/>
      <c r="E18" s="174">
        <f>SUM(M18,U18,AC18,AK18,AS18,BA18)</f>
        <v>19094.643241758196</v>
      </c>
      <c r="F18" s="149"/>
      <c r="G18" s="59"/>
      <c r="H18" s="155">
        <f t="shared" ref="H18:H19" si="22">SUM(C18:G18)</f>
        <v>19094.643241758196</v>
      </c>
      <c r="J18" s="56" t="s">
        <v>122</v>
      </c>
      <c r="K18" s="59"/>
      <c r="L18" s="59"/>
      <c r="M18" s="174">
        <f>'Basin Data WS2'!AE3</f>
        <v>156</v>
      </c>
      <c r="N18" s="149"/>
      <c r="O18" s="59"/>
      <c r="P18" s="155">
        <f t="shared" si="18"/>
        <v>156</v>
      </c>
      <c r="R18" s="224" t="s">
        <v>122</v>
      </c>
      <c r="S18" s="59"/>
      <c r="T18" s="59"/>
      <c r="U18" s="174">
        <f>'Basin Data WS2'!AE4</f>
        <v>3521.9081077316005</v>
      </c>
      <c r="V18" s="149"/>
      <c r="W18" s="59"/>
      <c r="X18" s="224">
        <f t="shared" si="15"/>
        <v>3521.9081077316005</v>
      </c>
      <c r="Z18" s="56" t="s">
        <v>122</v>
      </c>
      <c r="AA18" s="59"/>
      <c r="AB18" s="59"/>
      <c r="AC18" s="174">
        <f>'Basin Data WS2'!AE5+'Basin Data WS2'!AD5</f>
        <v>6465.6556827500053</v>
      </c>
      <c r="AD18" s="149"/>
      <c r="AE18" s="59"/>
      <c r="AF18" s="155">
        <f t="shared" si="16"/>
        <v>6465.6556827500053</v>
      </c>
      <c r="AH18" s="56" t="s">
        <v>122</v>
      </c>
      <c r="AI18" s="225"/>
      <c r="AJ18" s="225"/>
      <c r="AK18" s="174">
        <f>'Basin Data WS2'!AC6</f>
        <v>8521.0794512765915</v>
      </c>
      <c r="AL18" s="149"/>
      <c r="AM18" s="59"/>
      <c r="AN18" s="155">
        <f t="shared" si="21"/>
        <v>8521.0794512765915</v>
      </c>
      <c r="AP18" s="56" t="s">
        <v>122</v>
      </c>
      <c r="AQ18" s="59"/>
      <c r="AR18" s="59"/>
      <c r="AS18" s="174">
        <f>'Basin Data WS2'!AE7</f>
        <v>430</v>
      </c>
      <c r="AT18" s="149"/>
      <c r="AU18" s="59"/>
      <c r="AV18" s="155">
        <f t="shared" si="19"/>
        <v>430</v>
      </c>
      <c r="AX18" s="56" t="s">
        <v>122</v>
      </c>
      <c r="AY18" s="174">
        <f>K10</f>
        <v>48.594746630586386</v>
      </c>
      <c r="AZ18" s="225"/>
      <c r="BA18" s="149"/>
      <c r="BB18" s="149"/>
      <c r="BC18" s="59"/>
      <c r="BD18" s="155">
        <f t="shared" si="20"/>
        <v>48.594746630586386</v>
      </c>
    </row>
    <row r="19" spans="2:70" x14ac:dyDescent="0.3">
      <c r="B19" s="56" t="s">
        <v>123</v>
      </c>
      <c r="C19" s="59"/>
      <c r="D19" s="59"/>
      <c r="E19" s="178">
        <f>SUM(M19,U19,AC19,AK19,AS19,BA19)</f>
        <v>13351.670551823259</v>
      </c>
      <c r="F19" s="149"/>
      <c r="G19" s="59"/>
      <c r="H19" s="155">
        <f t="shared" si="22"/>
        <v>13351.670551823259</v>
      </c>
      <c r="J19" s="56" t="s">
        <v>123</v>
      </c>
      <c r="K19" s="59"/>
      <c r="L19" s="59"/>
      <c r="M19" s="178">
        <v>2635.435118829992</v>
      </c>
      <c r="N19" s="149"/>
      <c r="O19" s="59"/>
      <c r="P19" s="155">
        <f t="shared" si="18"/>
        <v>2635.435118829992</v>
      </c>
      <c r="R19" s="224" t="s">
        <v>123</v>
      </c>
      <c r="S19" s="59"/>
      <c r="T19" s="59"/>
      <c r="U19" s="59"/>
      <c r="V19" s="149"/>
      <c r="W19" s="59"/>
      <c r="X19" s="224">
        <f t="shared" si="15"/>
        <v>0</v>
      </c>
      <c r="Z19" s="56" t="s">
        <v>123</v>
      </c>
      <c r="AA19" s="59"/>
      <c r="AB19" s="59"/>
      <c r="AC19" s="225"/>
      <c r="AD19" s="149"/>
      <c r="AE19" s="59"/>
      <c r="AF19" s="155">
        <f>SUM(AA19:AE19)</f>
        <v>0</v>
      </c>
      <c r="AH19" s="56" t="s">
        <v>123</v>
      </c>
      <c r="AI19" s="225"/>
      <c r="AJ19" s="225"/>
      <c r="AK19" s="225"/>
      <c r="AL19" s="225"/>
      <c r="AM19" s="59"/>
      <c r="AN19" s="155">
        <f t="shared" si="21"/>
        <v>0</v>
      </c>
      <c r="AP19" s="56" t="s">
        <v>123</v>
      </c>
      <c r="AQ19" s="59"/>
      <c r="AR19" s="59"/>
      <c r="AS19" s="59"/>
      <c r="AT19" s="149"/>
      <c r="AU19" s="59"/>
      <c r="AV19" s="155">
        <f t="shared" si="19"/>
        <v>0</v>
      </c>
      <c r="AX19" s="56" t="s">
        <v>123</v>
      </c>
      <c r="AY19" s="59"/>
      <c r="AZ19" s="225"/>
      <c r="BA19" s="178">
        <v>10716.235432993268</v>
      </c>
      <c r="BB19" s="149"/>
      <c r="BC19" s="59"/>
      <c r="BD19" s="155">
        <f t="shared" si="20"/>
        <v>10716.235432993268</v>
      </c>
    </row>
    <row r="20" spans="2:70" ht="15" thickBot="1" x14ac:dyDescent="0.35">
      <c r="B20" s="258" t="s">
        <v>124</v>
      </c>
      <c r="C20" s="259">
        <f>SUM(K20,S20,AA20,AI20,AQ20,AY20)</f>
        <v>51.583346800956278</v>
      </c>
      <c r="D20" s="259">
        <f>SUM(L20,T20,AB20,AJ20,AR20,AZ20)</f>
        <v>3575.8832653230825</v>
      </c>
      <c r="E20" s="259">
        <f>SUM(M20,U20,AC20,AK20,AS20,BA20)</f>
        <v>2943.4357517843096</v>
      </c>
      <c r="F20" s="254"/>
      <c r="G20" s="259">
        <f>SUM(O20,W20,AE20,AM20,AU20,BC20)</f>
        <v>40517.716918853999</v>
      </c>
      <c r="H20" s="255">
        <f>SUM(C20:G20)</f>
        <v>47088.619282762345</v>
      </c>
      <c r="J20" s="258" t="s">
        <v>124</v>
      </c>
      <c r="K20" s="259">
        <v>4.2021422131318049</v>
      </c>
      <c r="L20" s="259">
        <f>(L5+L13-L17-L15)*0.03</f>
        <v>5.0999999999999996</v>
      </c>
      <c r="M20" s="259">
        <f>K11+L11</f>
        <v>108.4</v>
      </c>
      <c r="N20" s="254"/>
      <c r="O20" s="259">
        <f>(O9-O17)-(O5*0.1)</f>
        <v>2950.1132735403094</v>
      </c>
      <c r="P20" s="255">
        <f>SUM(K20:O20)</f>
        <v>3067.8154157534414</v>
      </c>
      <c r="R20" s="149" t="s">
        <v>124</v>
      </c>
      <c r="S20" s="225"/>
      <c r="T20" s="178">
        <f>T11</f>
        <v>205.42002396379985</v>
      </c>
      <c r="U20" s="178">
        <f>'Basin Data WS2'!AD4</f>
        <v>34</v>
      </c>
      <c r="V20" s="149"/>
      <c r="W20" s="178">
        <f>W9-W17</f>
        <v>4303.8499213322502</v>
      </c>
      <c r="X20" s="149">
        <f t="shared" si="15"/>
        <v>4543.2699452960496</v>
      </c>
      <c r="Z20" s="258" t="s">
        <v>124</v>
      </c>
      <c r="AA20" s="259">
        <v>21.237363304111653</v>
      </c>
      <c r="AB20" s="259">
        <f>AB11</f>
        <v>1009</v>
      </c>
      <c r="AC20" s="259"/>
      <c r="AD20" s="254"/>
      <c r="AE20" s="259">
        <f>(AE9-AE17)-(AE5*0.1)</f>
        <v>7147.0215248596614</v>
      </c>
      <c r="AF20" s="255">
        <f t="shared" si="16"/>
        <v>8177.258888163773</v>
      </c>
      <c r="AH20" s="258" t="s">
        <v>124</v>
      </c>
      <c r="AI20" s="235"/>
      <c r="AJ20" s="235"/>
      <c r="AK20" s="259"/>
      <c r="AL20" s="254"/>
      <c r="AM20" s="259">
        <f>(AM9-AM17-AK15)-(AM5*0.1)</f>
        <v>9864.8234925965044</v>
      </c>
      <c r="AN20" s="255">
        <f t="shared" si="21"/>
        <v>9864.8234925965044</v>
      </c>
      <c r="AP20" s="258" t="s">
        <v>124</v>
      </c>
      <c r="AQ20" s="259">
        <v>26.143841283712817</v>
      </c>
      <c r="AR20" s="259">
        <f>AR5*0.01</f>
        <v>2356.3632413592827</v>
      </c>
      <c r="AS20" s="259">
        <v>2323.0357517843095</v>
      </c>
      <c r="AT20" s="254"/>
      <c r="AU20" s="259">
        <f>(AU9-AU17)-(AU5*0.1)</f>
        <v>4865.6318320726377</v>
      </c>
      <c r="AV20" s="255">
        <f>SUM(AQ20:AU20)</f>
        <v>9571.1746664999428</v>
      </c>
      <c r="AX20" s="258" t="s">
        <v>124</v>
      </c>
      <c r="AY20" s="259"/>
      <c r="AZ20" s="235"/>
      <c r="BA20" s="259">
        <f>AY11</f>
        <v>478</v>
      </c>
      <c r="BB20" s="254"/>
      <c r="BC20" s="259">
        <f>(BC9-BC17)-(BC5*0.1)</f>
        <v>11386.276874452637</v>
      </c>
      <c r="BD20" s="255">
        <f t="shared" si="20"/>
        <v>11864.276874452637</v>
      </c>
    </row>
    <row r="21" spans="2:70" ht="15" thickBot="1" x14ac:dyDescent="0.35">
      <c r="B21" s="240" t="s">
        <v>125</v>
      </c>
      <c r="C21" s="261">
        <f>SUM(C15:C20)</f>
        <v>1536.9880191505974</v>
      </c>
      <c r="D21" s="261">
        <f t="shared" ref="D21" si="23">SUM(D15:D20)</f>
        <v>22160.458352239766</v>
      </c>
      <c r="E21" s="261">
        <f>SUM(E15:E20)</f>
        <v>39098.09746246563</v>
      </c>
      <c r="F21" s="261">
        <f t="shared" ref="F21" si="24">SUM(F15:F20)</f>
        <v>226.73069999999998</v>
      </c>
      <c r="G21" s="261">
        <f>SUM(G15:G20)</f>
        <v>442045.65062716964</v>
      </c>
      <c r="H21" s="262">
        <f>SUM(H15:H20)</f>
        <v>505067.92516102572</v>
      </c>
      <c r="J21" s="240" t="s">
        <v>125</v>
      </c>
      <c r="K21" s="261">
        <f>SUM(K15:K20)</f>
        <v>55.34785714246938</v>
      </c>
      <c r="L21" s="261">
        <f t="shared" ref="L21:N21" si="25">SUM(L15:L20)</f>
        <v>168.6</v>
      </c>
      <c r="M21" s="261">
        <f>SUM(M15:M20)</f>
        <v>3233.6390871633253</v>
      </c>
      <c r="N21" s="261">
        <f t="shared" si="25"/>
        <v>84.154399999999995</v>
      </c>
      <c r="O21" s="261">
        <f>SUM(O15:O20)</f>
        <v>51864.601364488117</v>
      </c>
      <c r="P21" s="262">
        <f>SUM(P15:P20)</f>
        <v>55406.342708793913</v>
      </c>
      <c r="R21" s="326" t="s">
        <v>125</v>
      </c>
      <c r="S21" s="327"/>
      <c r="T21" s="326">
        <f t="shared" ref="T21:W21" si="26">SUM(T14:T20)</f>
        <v>225.83884360063891</v>
      </c>
      <c r="U21" s="326">
        <f t="shared" si="26"/>
        <v>4123.3541458894952</v>
      </c>
      <c r="V21" s="326">
        <f t="shared" si="26"/>
        <v>14.245950000000001</v>
      </c>
      <c r="W21" s="326">
        <f t="shared" si="26"/>
        <v>107587.09992133225</v>
      </c>
      <c r="X21" s="326">
        <f>SUM(X14:X20)</f>
        <v>111950.53886082239</v>
      </c>
      <c r="Z21" s="240" t="s">
        <v>125</v>
      </c>
      <c r="AA21" s="261">
        <f>SUM(AA15:AA20)</f>
        <v>38.708854225772683</v>
      </c>
      <c r="AB21" s="261">
        <f>SUM(AB15:AB20)</f>
        <v>1047.892105366758</v>
      </c>
      <c r="AC21" s="261">
        <f t="shared" ref="AC21:AE21" si="27">SUM(AC15:AC20)</f>
        <v>6848.0664141562556</v>
      </c>
      <c r="AD21" s="261">
        <f t="shared" si="27"/>
        <v>6.6211000000000002</v>
      </c>
      <c r="AE21" s="261">
        <f t="shared" si="27"/>
        <v>37958.079097857553</v>
      </c>
      <c r="AF21" s="262">
        <f>SUM(AF14:AF20)</f>
        <v>45899.367571606337</v>
      </c>
      <c r="AH21" s="240" t="s">
        <v>125</v>
      </c>
      <c r="AI21" s="241"/>
      <c r="AJ21" s="241"/>
      <c r="AK21" s="261">
        <f t="shared" ref="AK21:AM21" si="28">SUM(AK15:AK20)</f>
        <v>9698.8855811246158</v>
      </c>
      <c r="AL21" s="261">
        <f t="shared" si="28"/>
        <v>2.5112000000000001</v>
      </c>
      <c r="AM21" s="261">
        <f t="shared" si="28"/>
        <v>42325.900154346513</v>
      </c>
      <c r="AN21" s="262">
        <f>SUM(AN15:AN20)</f>
        <v>52027.296935471124</v>
      </c>
      <c r="AP21" s="240" t="s">
        <v>125</v>
      </c>
      <c r="AQ21" s="261">
        <f>SUM(AQ15:AQ20)</f>
        <v>669.56999999999994</v>
      </c>
      <c r="AR21" s="261">
        <f t="shared" ref="AR21:AU21" si="29">SUM(AR15:AR20)</f>
        <v>20718.12740327237</v>
      </c>
      <c r="AS21" s="261">
        <f>SUM(AS15:AS20)</f>
        <v>3216.8543743333294</v>
      </c>
      <c r="AT21" s="261">
        <f t="shared" si="29"/>
        <v>109.58395</v>
      </c>
      <c r="AU21" s="261">
        <f t="shared" si="29"/>
        <v>99340.435209572635</v>
      </c>
      <c r="AV21" s="262">
        <f>SUM(AV15:AV20)</f>
        <v>124054.57093717832</v>
      </c>
      <c r="AX21" s="240" t="s">
        <v>125</v>
      </c>
      <c r="AY21" s="261">
        <f>SUM(AY15:AY20)</f>
        <v>821.95605441294197</v>
      </c>
      <c r="AZ21" s="241"/>
      <c r="BA21" s="261">
        <f t="shared" ref="BA21:BC21" si="30">SUM(BA15:BA20)</f>
        <v>11977.297859798617</v>
      </c>
      <c r="BB21" s="261">
        <f t="shared" si="30"/>
        <v>9.6141000000000005</v>
      </c>
      <c r="BC21" s="328">
        <f t="shared" si="30"/>
        <v>102969.53487957263</v>
      </c>
      <c r="BD21" s="262">
        <f>SUM(BD15:BD20)</f>
        <v>111723.68071514634</v>
      </c>
    </row>
    <row r="22" spans="2:70" ht="15" thickBot="1" x14ac:dyDescent="0.35">
      <c r="B22" s="240" t="s">
        <v>126</v>
      </c>
      <c r="C22" s="261">
        <f>C5+C13-C21</f>
        <v>4221.7945455870586</v>
      </c>
      <c r="D22" s="261">
        <f>D5+D13-D21</f>
        <v>235999.63125903092</v>
      </c>
      <c r="E22" s="261">
        <f t="shared" ref="E22" si="31">E5+E13-E21</f>
        <v>36425.359760486819</v>
      </c>
      <c r="F22" s="261">
        <f>F5+F13-F21</f>
        <v>23315.549447042533</v>
      </c>
      <c r="G22" s="261">
        <f>G5+G13-G21</f>
        <v>4882.6264226212515</v>
      </c>
      <c r="H22" s="262">
        <f t="shared" ref="H22" si="32">H5+H13-H21</f>
        <v>303400.72799476841</v>
      </c>
      <c r="J22" s="240" t="s">
        <v>126</v>
      </c>
      <c r="K22" s="261">
        <f>K5+K13-K21</f>
        <v>21.509650000000008</v>
      </c>
      <c r="L22" s="261">
        <f t="shared" ref="L22:P22" si="33">L5+L13-L21</f>
        <v>164.9</v>
      </c>
      <c r="M22" s="261">
        <f t="shared" si="33"/>
        <v>2688.2191559034477</v>
      </c>
      <c r="N22" s="261">
        <f>N5+N13-N21</f>
        <v>3079.7998000000002</v>
      </c>
      <c r="O22" s="261">
        <f>O5+O13-O21</f>
        <v>677.67480000000069</v>
      </c>
      <c r="P22" s="262">
        <f t="shared" si="33"/>
        <v>6627.7034059034486</v>
      </c>
      <c r="R22" s="240" t="s">
        <v>126</v>
      </c>
      <c r="S22" s="242"/>
      <c r="T22" s="242">
        <f>T5+T13-T21</f>
        <v>130.73125903090821</v>
      </c>
      <c r="U22" s="242">
        <f t="shared" ref="U22:X22" si="34">U5+U13-U21</f>
        <v>3531.8068402658182</v>
      </c>
      <c r="V22" s="242">
        <f t="shared" si="34"/>
        <v>4392.4078947368416</v>
      </c>
      <c r="W22" s="242">
        <f t="shared" si="34"/>
        <v>878.48157894736505</v>
      </c>
      <c r="X22" s="243">
        <f t="shared" si="34"/>
        <v>8933.4275729809306</v>
      </c>
      <c r="Z22" s="260" t="s">
        <v>126</v>
      </c>
      <c r="AA22" s="329">
        <f>AA5+AA13-AA21</f>
        <v>32.740949999999998</v>
      </c>
      <c r="AB22" s="329">
        <f t="shared" ref="AB22:AE22" si="35">AB5+AB13-AB21</f>
        <v>68</v>
      </c>
      <c r="AC22" s="329">
        <f t="shared" si="35"/>
        <v>6802.922698406257</v>
      </c>
      <c r="AD22" s="329">
        <f t="shared" si="35"/>
        <v>3080.34</v>
      </c>
      <c r="AE22" s="329">
        <f t="shared" si="35"/>
        <v>366.96630208333227</v>
      </c>
      <c r="AF22" s="330">
        <f>AF5+AF13-AF21</f>
        <v>10350.969950489598</v>
      </c>
      <c r="AH22" s="260" t="s">
        <v>126</v>
      </c>
      <c r="AI22" s="331">
        <f>AI5+AI13-AI21</f>
        <v>1</v>
      </c>
      <c r="AJ22" s="332"/>
      <c r="AK22" s="331">
        <f t="shared" ref="AK22:AN22" si="36">AK5+AK13-AK21</f>
        <v>9569.1785838432788</v>
      </c>
      <c r="AL22" s="331">
        <f t="shared" si="36"/>
        <v>2523.233282674772</v>
      </c>
      <c r="AM22" s="331">
        <f t="shared" si="36"/>
        <v>611.52645218844555</v>
      </c>
      <c r="AN22" s="331">
        <f t="shared" si="36"/>
        <v>12704.938318706496</v>
      </c>
      <c r="AP22" s="263" t="s">
        <v>126</v>
      </c>
      <c r="AQ22" s="333">
        <f>AQ5+AQ13-AQ21</f>
        <v>1972.5000000000002</v>
      </c>
      <c r="AR22" s="333">
        <f t="shared" ref="AR22:AU22" si="37">AR5+AR13-AR21</f>
        <v>235636</v>
      </c>
      <c r="AS22" s="333">
        <f>AS5+AS13-AS21</f>
        <v>4022.2736749999995</v>
      </c>
      <c r="AT22" s="333">
        <f t="shared" si="37"/>
        <v>5336.3120213684388</v>
      </c>
      <c r="AU22" s="333">
        <f t="shared" si="37"/>
        <v>1173.9886447010504</v>
      </c>
      <c r="AV22" s="333">
        <f>AV5+AV13-AV21</f>
        <v>248141.07434106956</v>
      </c>
      <c r="AX22" s="260" t="s">
        <v>126</v>
      </c>
      <c r="AY22" s="329">
        <f>AY5+AY13-AY21</f>
        <v>2194.0439455870583</v>
      </c>
      <c r="AZ22" s="334"/>
      <c r="BA22" s="329">
        <f t="shared" ref="BA22:BC22" si="38">BA5+BA13-BA21</f>
        <v>9810.958807068002</v>
      </c>
      <c r="BB22" s="329">
        <f t="shared" si="38"/>
        <v>4903.456448262481</v>
      </c>
      <c r="BC22" s="329">
        <f t="shared" si="38"/>
        <v>1173.9886447010504</v>
      </c>
      <c r="BD22" s="329">
        <f>BD5+BD13-BD21</f>
        <v>22137.17002425644</v>
      </c>
      <c r="BH22" s="335"/>
      <c r="BR22" s="335"/>
    </row>
    <row r="24" spans="2:70" ht="18.600000000000001" thickBot="1" x14ac:dyDescent="0.4">
      <c r="B24" s="469" t="s">
        <v>655</v>
      </c>
      <c r="C24" s="469"/>
      <c r="D24" s="469"/>
      <c r="E24" s="469"/>
      <c r="F24" s="469"/>
      <c r="G24" s="469"/>
      <c r="H24" s="469"/>
      <c r="J24" s="469" t="s">
        <v>130</v>
      </c>
      <c r="K24" s="469"/>
      <c r="L24" s="469"/>
      <c r="M24" s="469"/>
      <c r="N24" s="469"/>
      <c r="O24" s="469"/>
      <c r="P24" s="469"/>
      <c r="R24" s="469" t="s">
        <v>132</v>
      </c>
      <c r="S24" s="469"/>
      <c r="T24" s="469"/>
      <c r="U24" s="469"/>
      <c r="V24" s="469"/>
      <c r="W24" s="469"/>
      <c r="X24" s="469"/>
      <c r="Z24" s="469" t="s">
        <v>134</v>
      </c>
      <c r="AA24" s="469"/>
      <c r="AB24" s="469"/>
      <c r="AC24" s="469"/>
      <c r="AD24" s="469"/>
      <c r="AE24" s="469"/>
      <c r="AF24" s="469"/>
      <c r="AH24" s="469" t="s">
        <v>136</v>
      </c>
      <c r="AI24" s="469"/>
      <c r="AJ24" s="469"/>
      <c r="AK24" s="469"/>
      <c r="AL24" s="469"/>
      <c r="AM24" s="469"/>
      <c r="AN24" s="469"/>
      <c r="AP24" s="469" t="s">
        <v>138</v>
      </c>
      <c r="AQ24" s="469"/>
      <c r="AR24" s="469"/>
      <c r="AS24" s="469"/>
      <c r="AT24" s="469"/>
      <c r="AU24" s="469"/>
      <c r="AV24" s="469"/>
      <c r="AX24" s="469" t="s">
        <v>140</v>
      </c>
      <c r="AY24" s="469"/>
      <c r="AZ24" s="469"/>
      <c r="BA24" s="469"/>
      <c r="BB24" s="469"/>
      <c r="BC24" s="469"/>
      <c r="BD24" s="469"/>
    </row>
    <row r="25" spans="2:70" ht="15" thickBot="1" x14ac:dyDescent="0.35">
      <c r="B25" s="274"/>
      <c r="C25" s="470" t="s">
        <v>109</v>
      </c>
      <c r="D25" s="471"/>
      <c r="E25" s="471"/>
      <c r="F25" s="471"/>
      <c r="G25" s="471"/>
      <c r="H25" s="275" t="s">
        <v>112</v>
      </c>
      <c r="J25" s="274"/>
      <c r="K25" s="470" t="s">
        <v>109</v>
      </c>
      <c r="L25" s="471"/>
      <c r="M25" s="471"/>
      <c r="N25" s="471"/>
      <c r="O25" s="471"/>
      <c r="P25" s="275" t="s">
        <v>112</v>
      </c>
      <c r="R25" s="274"/>
      <c r="S25" s="470" t="s">
        <v>109</v>
      </c>
      <c r="T25" s="471"/>
      <c r="U25" s="471"/>
      <c r="V25" s="471"/>
      <c r="W25" s="471"/>
      <c r="X25" s="275" t="s">
        <v>112</v>
      </c>
      <c r="Z25" s="274"/>
      <c r="AA25" s="470" t="s">
        <v>109</v>
      </c>
      <c r="AB25" s="471"/>
      <c r="AC25" s="471"/>
      <c r="AD25" s="471"/>
      <c r="AE25" s="471"/>
      <c r="AF25" s="275" t="s">
        <v>112</v>
      </c>
      <c r="AH25" s="274"/>
      <c r="AI25" s="470" t="s">
        <v>109</v>
      </c>
      <c r="AJ25" s="471"/>
      <c r="AK25" s="471"/>
      <c r="AL25" s="471"/>
      <c r="AM25" s="471"/>
      <c r="AN25" s="275" t="s">
        <v>112</v>
      </c>
      <c r="AP25" s="274"/>
      <c r="AQ25" s="470" t="s">
        <v>109</v>
      </c>
      <c r="AR25" s="471"/>
      <c r="AS25" s="471"/>
      <c r="AT25" s="471"/>
      <c r="AU25" s="471"/>
      <c r="AV25" s="275" t="s">
        <v>112</v>
      </c>
      <c r="AX25" s="274"/>
      <c r="AY25" s="470" t="s">
        <v>109</v>
      </c>
      <c r="AZ25" s="471"/>
      <c r="BA25" s="471"/>
      <c r="BB25" s="471"/>
      <c r="BC25" s="471"/>
      <c r="BD25" s="275" t="s">
        <v>112</v>
      </c>
    </row>
    <row r="26" spans="2:70" ht="29.4" thickBot="1" x14ac:dyDescent="0.35">
      <c r="B26" s="279"/>
      <c r="C26" s="472" t="s">
        <v>105</v>
      </c>
      <c r="D26" s="473"/>
      <c r="E26" s="474"/>
      <c r="F26" s="277" t="s">
        <v>110</v>
      </c>
      <c r="G26" s="278" t="s">
        <v>111</v>
      </c>
      <c r="H26" s="280"/>
      <c r="J26" s="279"/>
      <c r="K26" s="472" t="s">
        <v>105</v>
      </c>
      <c r="L26" s="473"/>
      <c r="M26" s="474"/>
      <c r="N26" s="277" t="s">
        <v>110</v>
      </c>
      <c r="O26" s="278" t="s">
        <v>111</v>
      </c>
      <c r="P26" s="280"/>
      <c r="R26" s="279"/>
      <c r="S26" s="472" t="s">
        <v>105</v>
      </c>
      <c r="T26" s="473"/>
      <c r="U26" s="474"/>
      <c r="V26" s="277" t="s">
        <v>110</v>
      </c>
      <c r="W26" s="278" t="s">
        <v>111</v>
      </c>
      <c r="X26" s="280"/>
      <c r="Z26" s="279"/>
      <c r="AA26" s="472" t="s">
        <v>105</v>
      </c>
      <c r="AB26" s="473"/>
      <c r="AC26" s="474"/>
      <c r="AD26" s="277" t="s">
        <v>110</v>
      </c>
      <c r="AE26" s="278" t="s">
        <v>111</v>
      </c>
      <c r="AF26" s="280"/>
      <c r="AH26" s="279"/>
      <c r="AI26" s="472" t="s">
        <v>105</v>
      </c>
      <c r="AJ26" s="473"/>
      <c r="AK26" s="474"/>
      <c r="AL26" s="277" t="s">
        <v>110</v>
      </c>
      <c r="AM26" s="278" t="s">
        <v>111</v>
      </c>
      <c r="AN26" s="280"/>
      <c r="AP26" s="279"/>
      <c r="AQ26" s="472" t="s">
        <v>105</v>
      </c>
      <c r="AR26" s="473"/>
      <c r="AS26" s="474"/>
      <c r="AT26" s="277" t="s">
        <v>110</v>
      </c>
      <c r="AU26" s="278" t="s">
        <v>111</v>
      </c>
      <c r="AV26" s="280"/>
      <c r="AX26" s="279"/>
      <c r="AY26" s="472" t="s">
        <v>105</v>
      </c>
      <c r="AZ26" s="473"/>
      <c r="BA26" s="474"/>
      <c r="BB26" s="277" t="s">
        <v>110</v>
      </c>
      <c r="BC26" s="278" t="s">
        <v>111</v>
      </c>
      <c r="BD26" s="280"/>
    </row>
    <row r="27" spans="2:70" ht="29.4" thickBot="1" x14ac:dyDescent="0.35">
      <c r="B27" s="287"/>
      <c r="C27" s="274" t="s">
        <v>106</v>
      </c>
      <c r="D27" s="336" t="s">
        <v>107</v>
      </c>
      <c r="E27" s="289" t="s">
        <v>108</v>
      </c>
      <c r="F27" s="290"/>
      <c r="G27" s="290"/>
      <c r="H27" s="286"/>
      <c r="J27" s="287"/>
      <c r="K27" s="274" t="s">
        <v>106</v>
      </c>
      <c r="L27" s="336" t="s">
        <v>107</v>
      </c>
      <c r="M27" s="289" t="s">
        <v>108</v>
      </c>
      <c r="N27" s="290"/>
      <c r="O27" s="290"/>
      <c r="P27" s="286"/>
      <c r="R27" s="287"/>
      <c r="S27" s="274" t="s">
        <v>106</v>
      </c>
      <c r="T27" s="336" t="s">
        <v>107</v>
      </c>
      <c r="U27" s="289" t="s">
        <v>108</v>
      </c>
      <c r="V27" s="290"/>
      <c r="W27" s="290"/>
      <c r="X27" s="291"/>
      <c r="Z27" s="287"/>
      <c r="AA27" s="274" t="s">
        <v>106</v>
      </c>
      <c r="AB27" s="336" t="s">
        <v>107</v>
      </c>
      <c r="AC27" s="289" t="s">
        <v>108</v>
      </c>
      <c r="AD27" s="290"/>
      <c r="AE27" s="290"/>
      <c r="AF27" s="286"/>
      <c r="AH27" s="287"/>
      <c r="AI27" s="274" t="s">
        <v>106</v>
      </c>
      <c r="AJ27" s="336" t="s">
        <v>107</v>
      </c>
      <c r="AK27" s="289" t="s">
        <v>108</v>
      </c>
      <c r="AL27" s="290"/>
      <c r="AM27" s="290"/>
      <c r="AN27" s="286"/>
      <c r="AP27" s="287"/>
      <c r="AQ27" s="274" t="s">
        <v>106</v>
      </c>
      <c r="AR27" s="336" t="s">
        <v>107</v>
      </c>
      <c r="AS27" s="289" t="s">
        <v>108</v>
      </c>
      <c r="AT27" s="290"/>
      <c r="AU27" s="290"/>
      <c r="AV27" s="286"/>
      <c r="AX27" s="287"/>
      <c r="AY27" s="274" t="s">
        <v>106</v>
      </c>
      <c r="AZ27" s="336" t="s">
        <v>107</v>
      </c>
      <c r="BA27" s="289" t="s">
        <v>108</v>
      </c>
      <c r="BB27" s="290"/>
      <c r="BC27" s="290"/>
      <c r="BD27" s="291"/>
    </row>
    <row r="28" spans="2:70" ht="15" thickBot="1" x14ac:dyDescent="0.35">
      <c r="B28" s="179" t="s">
        <v>104</v>
      </c>
      <c r="C28" s="267">
        <f>SUM(K28,S28,AA28,AI28,AQ28,AY28)</f>
        <v>4104</v>
      </c>
      <c r="D28" s="267">
        <f>SUM(L28,T28,AB28,AJ28,AR28,AZ28)</f>
        <v>236003.57624129503</v>
      </c>
      <c r="E28" s="267">
        <f>SUM(M28,U28,AC28,AK28,AS28,BA28)</f>
        <v>41230.495486067011</v>
      </c>
      <c r="F28" s="267">
        <f>SUM(N28,V28,AD28,AL28,AT28,BB28)</f>
        <v>29327.971906659397</v>
      </c>
      <c r="G28" s="267">
        <f>SUM(O28,W28,AE28,AM28,AU28,BC28)</f>
        <v>5437.0038856191486</v>
      </c>
      <c r="H28" s="57">
        <f>SUM(C28:G28)</f>
        <v>316103.04751964059</v>
      </c>
      <c r="J28" s="179" t="s">
        <v>104</v>
      </c>
      <c r="K28" s="267">
        <f>'Basin Data WS1'!B13</f>
        <v>22</v>
      </c>
      <c r="L28" s="267">
        <v>170</v>
      </c>
      <c r="M28" s="267">
        <f>'Basin Data WS2'!J21</f>
        <v>3798.445333333334</v>
      </c>
      <c r="N28" s="267">
        <f>'Basin Data WS2'!H21</f>
        <v>4292.8560000000007</v>
      </c>
      <c r="O28" s="267">
        <f>'Basin Data WS2'!I21</f>
        <v>858.5712000000002</v>
      </c>
      <c r="P28" s="297">
        <f>P22</f>
        <v>6627.7034059034486</v>
      </c>
      <c r="R28" s="229" t="s">
        <v>104</v>
      </c>
      <c r="S28" s="230"/>
      <c r="T28" s="173">
        <f>'Lakes Area'!D21</f>
        <v>129</v>
      </c>
      <c r="U28" s="173">
        <f>'Basin Data WS2'!J22</f>
        <v>4886.378947368441</v>
      </c>
      <c r="V28" s="173">
        <f>'Basin Data WS2'!H22</f>
        <v>6976.6789473684212</v>
      </c>
      <c r="W28" s="173">
        <f>'Basin Data WS2'!I22</f>
        <v>1395.3357894736844</v>
      </c>
      <c r="X28" s="213">
        <f>SUM(T28:W28)</f>
        <v>13387.393684210547</v>
      </c>
      <c r="Z28" s="179" t="s">
        <v>104</v>
      </c>
      <c r="AA28" s="267">
        <f>'Basin Data WS1'!D13</f>
        <v>32</v>
      </c>
      <c r="AB28" s="267">
        <f>'Lakes Area'!D17</f>
        <v>68.252105366757903</v>
      </c>
      <c r="AC28" s="267">
        <f>'Basin Data WS2'!J23</f>
        <v>6682.6484375000036</v>
      </c>
      <c r="AD28" s="267">
        <f>'Basin Data WS2'!H23</f>
        <v>1757.3697916666667</v>
      </c>
      <c r="AE28" s="267">
        <f>'Basin Data WS2'!I23</f>
        <v>351.47395833333337</v>
      </c>
      <c r="AF28" s="155">
        <f>SUM(AA28:AE28)</f>
        <v>8891.7442928667624</v>
      </c>
      <c r="AH28" s="179" t="s">
        <v>104</v>
      </c>
      <c r="AI28" s="267">
        <f>AI5</f>
        <v>1</v>
      </c>
      <c r="AJ28" s="237"/>
      <c r="AK28" s="267">
        <f>'Basin Data WS2'!J24</f>
        <v>8988.413373860174</v>
      </c>
      <c r="AL28" s="267">
        <f>'Basin Data WS2'!H24</f>
        <v>2750.8814589665653</v>
      </c>
      <c r="AM28" s="267">
        <f>'Basin Data WS2'!I24</f>
        <v>550.17629179331311</v>
      </c>
      <c r="AN28" s="155">
        <f>SUM(AI28:AM28)</f>
        <v>12290.471124620053</v>
      </c>
      <c r="AP28" s="295" t="s">
        <v>104</v>
      </c>
      <c r="AQ28" s="173">
        <f>'Basin Data WS1'!G13</f>
        <v>1659</v>
      </c>
      <c r="AR28" s="173">
        <f>'Lakes Area'!D19</f>
        <v>235636.32413592827</v>
      </c>
      <c r="AS28" s="173">
        <f>'Basin Data WS2'!J25</f>
        <v>3772.4557482180517</v>
      </c>
      <c r="AT28" s="173">
        <f>'Basin Data WS2'!H25</f>
        <v>5703.6166150470444</v>
      </c>
      <c r="AU28" s="173">
        <f>'Basin Data WS2'!I25</f>
        <v>1140.7233230094089</v>
      </c>
      <c r="AV28" s="224">
        <f>SUM(AQ28:AU28)</f>
        <v>247912.11982220277</v>
      </c>
      <c r="AX28" s="229" t="s">
        <v>104</v>
      </c>
      <c r="AY28" s="341">
        <f>'Basin Data WS1'!F13</f>
        <v>2390</v>
      </c>
      <c r="AZ28" s="230"/>
      <c r="BA28" s="173">
        <f>'Basin Data WS2'!J26</f>
        <v>13102.153645787013</v>
      </c>
      <c r="BB28" s="173">
        <f>'Basin Data WS2'!H26</f>
        <v>7846.5690936106985</v>
      </c>
      <c r="BC28" s="173">
        <f>'Basin Data WS2'!I26</f>
        <v>1140.7233230094089</v>
      </c>
      <c r="BD28" s="213">
        <f>SUM(AY28:BC28)</f>
        <v>24479.446062407122</v>
      </c>
    </row>
    <row r="29" spans="2:70" x14ac:dyDescent="0.3">
      <c r="B29" s="475" t="s">
        <v>127</v>
      </c>
      <c r="C29" s="476"/>
      <c r="D29" s="476"/>
      <c r="E29" s="476"/>
      <c r="F29" s="476"/>
      <c r="G29" s="476"/>
      <c r="H29" s="57"/>
      <c r="J29" s="475" t="s">
        <v>127</v>
      </c>
      <c r="K29" s="476"/>
      <c r="L29" s="476"/>
      <c r="M29" s="476"/>
      <c r="N29" s="476"/>
      <c r="O29" s="476"/>
      <c r="P29" s="57">
        <f t="shared" ref="P29:P30" si="39">SUM(K29:O29)</f>
        <v>0</v>
      </c>
      <c r="R29" s="497" t="s">
        <v>127</v>
      </c>
      <c r="S29" s="491"/>
      <c r="T29" s="491"/>
      <c r="U29" s="491"/>
      <c r="V29" s="491"/>
      <c r="W29" s="491"/>
      <c r="X29" s="231"/>
      <c r="Z29" s="475" t="s">
        <v>127</v>
      </c>
      <c r="AA29" s="476"/>
      <c r="AB29" s="476"/>
      <c r="AC29" s="476"/>
      <c r="AD29" s="476"/>
      <c r="AE29" s="476"/>
      <c r="AF29" s="57"/>
      <c r="AH29" s="475" t="s">
        <v>127</v>
      </c>
      <c r="AI29" s="476"/>
      <c r="AJ29" s="476"/>
      <c r="AK29" s="476"/>
      <c r="AL29" s="476"/>
      <c r="AM29" s="476"/>
      <c r="AN29" s="57"/>
      <c r="AP29" s="476" t="s">
        <v>127</v>
      </c>
      <c r="AQ29" s="476"/>
      <c r="AR29" s="476"/>
      <c r="AS29" s="476"/>
      <c r="AT29" s="476"/>
      <c r="AU29" s="476"/>
      <c r="AV29" s="224"/>
      <c r="AX29" s="498" t="s">
        <v>127</v>
      </c>
      <c r="AY29" s="499"/>
      <c r="AZ29" s="499"/>
      <c r="BA29" s="499"/>
      <c r="BB29" s="499"/>
      <c r="BC29" s="499"/>
      <c r="BD29" s="231"/>
    </row>
    <row r="30" spans="2:70" x14ac:dyDescent="0.3">
      <c r="B30" s="56" t="s">
        <v>113</v>
      </c>
      <c r="C30" s="149"/>
      <c r="D30" s="149"/>
      <c r="E30" s="174">
        <f>SUM(M30,U30,AC30,AK30,AS30,BA30)</f>
        <v>311.30356948500003</v>
      </c>
      <c r="F30" s="149"/>
      <c r="G30" s="149"/>
      <c r="H30" s="155">
        <f>SUM(C30:G30)</f>
        <v>311.30356948500003</v>
      </c>
      <c r="J30" s="56" t="s">
        <v>113</v>
      </c>
      <c r="K30" s="149"/>
      <c r="L30" s="149"/>
      <c r="M30" s="174">
        <f>'Basin Data WS2'!Y21+'Basin Data WS2'!Z21</f>
        <v>114.29873173</v>
      </c>
      <c r="N30" s="149"/>
      <c r="O30" s="149"/>
      <c r="P30" s="155">
        <f t="shared" si="39"/>
        <v>114.29873173</v>
      </c>
      <c r="R30" s="224" t="s">
        <v>113</v>
      </c>
      <c r="S30" s="225"/>
      <c r="T30" s="224"/>
      <c r="U30" s="174">
        <f>SUM('Basin Data WS2'!Y22:Z22)</f>
        <v>35.442691065000005</v>
      </c>
      <c r="V30" s="224"/>
      <c r="W30" s="224"/>
      <c r="X30" s="224">
        <f>SUM(T30:W30)</f>
        <v>35.442691065000005</v>
      </c>
      <c r="Z30" s="56" t="s">
        <v>113</v>
      </c>
      <c r="AA30" s="149"/>
      <c r="AB30" s="149"/>
      <c r="AC30" s="174">
        <f>'Basin Data WS2'!Y23+'Basin Data WS2'!Z23</f>
        <v>11.027750825</v>
      </c>
      <c r="AD30" s="149"/>
      <c r="AE30" s="149"/>
      <c r="AF30" s="155">
        <f>SUM(AA30:AE30)</f>
        <v>11.027750825</v>
      </c>
      <c r="AH30" s="56" t="s">
        <v>113</v>
      </c>
      <c r="AI30" s="225"/>
      <c r="AJ30" s="225"/>
      <c r="AK30" s="174">
        <f>'Basin Data WS2'!Y24+'Basin Data WS2'!Z24</f>
        <v>8.376208394999999</v>
      </c>
      <c r="AL30" s="149"/>
      <c r="AM30" s="149"/>
      <c r="AN30" s="155">
        <f>SUM(AI30:AM30)</f>
        <v>8.376208394999999</v>
      </c>
      <c r="AP30" s="224" t="s">
        <v>113</v>
      </c>
      <c r="AQ30" s="224"/>
      <c r="AR30" s="224"/>
      <c r="AS30" s="174">
        <f>'Basin Data WS2'!Y25+'Basin Data WS2'!Z25</f>
        <v>40.530690004999997</v>
      </c>
      <c r="AT30" s="224"/>
      <c r="AU30" s="224"/>
      <c r="AV30" s="224">
        <f>SUM(AQ30:AU30)</f>
        <v>40.530690004999997</v>
      </c>
      <c r="AX30" s="270" t="s">
        <v>113</v>
      </c>
      <c r="AY30" s="224"/>
      <c r="AZ30" s="225"/>
      <c r="BA30" s="174">
        <f>'Basin Data WS2'!Y26+'Basin Data WS2'!Z26</f>
        <v>101.627497465</v>
      </c>
      <c r="BB30" s="224"/>
      <c r="BC30" s="224"/>
      <c r="BD30" s="224">
        <f>SUM(AY30:BC30)</f>
        <v>101.627497465</v>
      </c>
    </row>
    <row r="31" spans="2:70" x14ac:dyDescent="0.3">
      <c r="B31" s="58" t="s">
        <v>368</v>
      </c>
      <c r="C31" s="156"/>
      <c r="D31" s="149"/>
      <c r="E31" s="174">
        <f>SUM(M31,U31,AC31,AK31,AS31,BA31)</f>
        <v>2087.8193449999999</v>
      </c>
      <c r="F31" s="149"/>
      <c r="G31" s="149"/>
      <c r="H31" s="155">
        <f>SUM(D31:G31)</f>
        <v>2087.8193449999999</v>
      </c>
      <c r="J31" s="58" t="s">
        <v>114</v>
      </c>
      <c r="K31" s="156"/>
      <c r="L31" s="149"/>
      <c r="M31" s="174">
        <f>('WRA Report Data'!L50+'WRA Report Data'!M50)/1000000</f>
        <v>0.56574999999999998</v>
      </c>
      <c r="N31" s="149"/>
      <c r="O31" s="149"/>
      <c r="P31" s="155">
        <f>SUM(K31:O31)</f>
        <v>0.56574999999999998</v>
      </c>
      <c r="R31" s="226" t="s">
        <v>114</v>
      </c>
      <c r="S31" s="225"/>
      <c r="T31" s="224"/>
      <c r="U31" s="174">
        <f>SUM('WRA Report Data'!L18:M18)/1000000</f>
        <v>1.6315500000000001</v>
      </c>
      <c r="V31" s="224"/>
      <c r="W31" s="224"/>
      <c r="X31" s="224">
        <f>SUM(T31:W31)</f>
        <v>1.6315500000000001</v>
      </c>
      <c r="Z31" s="58" t="s">
        <v>114</v>
      </c>
      <c r="AA31" s="156"/>
      <c r="AB31" s="149"/>
      <c r="AC31" s="174">
        <f>('WRA Report Data'!L13+'WRA Report Data'!M13)/1000000</f>
        <v>150.01499999999999</v>
      </c>
      <c r="AD31" s="149"/>
      <c r="AE31" s="149"/>
      <c r="AF31" s="155">
        <f t="shared" ref="AF31:AF36" si="40">SUM(AA31:AE31)</f>
        <v>150.01499999999999</v>
      </c>
      <c r="AH31" s="58" t="s">
        <v>114</v>
      </c>
      <c r="AI31" s="308"/>
      <c r="AJ31" s="225"/>
      <c r="AK31" s="174">
        <f>'WRA Report Data'!L14/1000000</f>
        <v>1035.3750600000001</v>
      </c>
      <c r="AL31" s="149"/>
      <c r="AM31" s="149"/>
      <c r="AN31" s="155">
        <f t="shared" ref="AN31:AN35" si="41">SUM(AI31:AM31)</f>
        <v>1035.3750600000001</v>
      </c>
      <c r="AP31" s="226" t="s">
        <v>114</v>
      </c>
      <c r="AQ31" s="224"/>
      <c r="AR31" s="224"/>
      <c r="AS31" s="174">
        <f>('WRA Report Data'!L15+'WRA Report Data'!M15)/1000000</f>
        <v>605.91058499999997</v>
      </c>
      <c r="AT31" s="224"/>
      <c r="AU31" s="224"/>
      <c r="AV31" s="224">
        <f>SUM(AQ31:AU31)</f>
        <v>605.91058499999997</v>
      </c>
      <c r="AX31" s="337" t="s">
        <v>114</v>
      </c>
      <c r="AY31" s="224"/>
      <c r="AZ31" s="225"/>
      <c r="BA31" s="174">
        <f>'WRA Report Data'!L17/1000000</f>
        <v>294.32139999999998</v>
      </c>
      <c r="BB31" s="224"/>
      <c r="BC31" s="224"/>
      <c r="BD31" s="224">
        <f>SUM(AY31:BC31)</f>
        <v>294.32139999999998</v>
      </c>
    </row>
    <row r="32" spans="2:70" x14ac:dyDescent="0.3">
      <c r="B32" s="56" t="s">
        <v>141</v>
      </c>
      <c r="C32" s="176">
        <f>SUM(K32,S32,AA32,AI32,AQ32,AY32,)</f>
        <v>566.7025819933142</v>
      </c>
      <c r="D32" s="176">
        <f>SUM(L32,T32,AB32,AJ32,AR32,AZ32,)</f>
        <v>1417.9967832873467</v>
      </c>
      <c r="E32" s="176">
        <f>SUM(M32,U32,AC32,AK32,AS32,BA32,)</f>
        <v>2941.6850249999998</v>
      </c>
      <c r="F32" s="225"/>
      <c r="G32" s="176">
        <f>SUM(O32,W32,AE32,AM32,AU32,BC32,)</f>
        <v>583472.71660971944</v>
      </c>
      <c r="H32" s="175">
        <f>SUM(C32:G32)</f>
        <v>588399.10100000014</v>
      </c>
      <c r="J32" s="56" t="s">
        <v>141</v>
      </c>
      <c r="K32" s="176">
        <v>2.5960000000000001</v>
      </c>
      <c r="L32" s="173">
        <v>59.5</v>
      </c>
      <c r="M32" s="176">
        <f>P32*0.005</f>
        <v>364.07773000000003</v>
      </c>
      <c r="N32" s="59"/>
      <c r="O32" s="176">
        <f>P32-M32</f>
        <v>72451.468269999998</v>
      </c>
      <c r="P32" s="175">
        <f>'Basin Data WS2'!D21</f>
        <v>72815.546000000002</v>
      </c>
      <c r="R32" s="224" t="s">
        <v>141</v>
      </c>
      <c r="S32" s="225"/>
      <c r="T32" s="176">
        <f>EwasoNgiro_Subbasin_Monthly!O23</f>
        <v>35.169380689944042</v>
      </c>
      <c r="U32" s="176">
        <f>X32*0.005</f>
        <v>858.9</v>
      </c>
      <c r="V32" s="225"/>
      <c r="W32" s="176">
        <f>X32-U32-T32</f>
        <v>170885.93061931006</v>
      </c>
      <c r="X32" s="174">
        <f>'Basin Data WS2'!D22</f>
        <v>171780</v>
      </c>
      <c r="Z32" s="56" t="s">
        <v>141</v>
      </c>
      <c r="AA32" s="176">
        <f>(AA5*AB9)/AB5</f>
        <v>18.116364225772674</v>
      </c>
      <c r="AB32" s="176">
        <v>40.729999999999997</v>
      </c>
      <c r="AC32" s="176">
        <f>AF32*0.005</f>
        <v>201.43764999999999</v>
      </c>
      <c r="AD32" s="59"/>
      <c r="AE32" s="176">
        <f>AF32-AC32-AB32-AA32</f>
        <v>40027.245985774221</v>
      </c>
      <c r="AF32" s="175">
        <f>'Basin Data WS2'!D23</f>
        <v>40287.53</v>
      </c>
      <c r="AH32" s="56" t="s">
        <v>141</v>
      </c>
      <c r="AI32" s="225"/>
      <c r="AJ32" s="225"/>
      <c r="AK32" s="176">
        <f>AN32*0.005</f>
        <v>232.46784</v>
      </c>
      <c r="AL32" s="59"/>
      <c r="AM32" s="176">
        <f>AN32-AK32</f>
        <v>46261.100160000002</v>
      </c>
      <c r="AN32" s="175">
        <f>'Basin Data WS2'!D24</f>
        <v>46493.567999999999</v>
      </c>
      <c r="AP32" s="224" t="s">
        <v>141</v>
      </c>
      <c r="AQ32" s="176">
        <f>AV32*(AQ9/AV9)</f>
        <v>45.500142857142855</v>
      </c>
      <c r="AR32" s="176">
        <f>AV32*(AR9/AV9)</f>
        <v>1282.5974025974026</v>
      </c>
      <c r="AS32" s="176">
        <f>AV32*0.005</f>
        <v>540.80564500000003</v>
      </c>
      <c r="AT32" s="225"/>
      <c r="AU32" s="176">
        <f>AV32-SUM(AQ32:AS32)</f>
        <v>106292.22580954546</v>
      </c>
      <c r="AV32" s="174">
        <f>'Basin Data WS2'!D25</f>
        <v>108161.129</v>
      </c>
      <c r="AX32" s="270" t="s">
        <v>141</v>
      </c>
      <c r="AY32" s="312">
        <v>500.49007491039873</v>
      </c>
      <c r="AZ32" s="225"/>
      <c r="BA32" s="176">
        <f>BD32*0.005</f>
        <v>743.99615999999992</v>
      </c>
      <c r="BB32" s="225"/>
      <c r="BC32" s="176">
        <f>BD32-BA32-AY32</f>
        <v>147554.74576508958</v>
      </c>
      <c r="BD32" s="224">
        <f>'Basin Data WS2'!D26</f>
        <v>148799.23199999999</v>
      </c>
    </row>
    <row r="33" spans="2:56" x14ac:dyDescent="0.3">
      <c r="B33" s="56" t="s">
        <v>115</v>
      </c>
      <c r="C33" s="149"/>
      <c r="D33" s="174">
        <f>SUM(L33,T33,AB33,AJ33,AR33,AZ33)</f>
        <v>15469</v>
      </c>
      <c r="E33" s="149"/>
      <c r="F33" s="149"/>
      <c r="G33" s="59"/>
      <c r="H33" s="155">
        <f>SUM(C33:G33)</f>
        <v>15469</v>
      </c>
      <c r="J33" s="56" t="s">
        <v>115</v>
      </c>
      <c r="K33" s="178">
        <v>51.057481083675171</v>
      </c>
      <c r="L33" s="149"/>
      <c r="M33" s="303"/>
      <c r="N33" s="149"/>
      <c r="O33" s="59"/>
      <c r="P33" s="155">
        <f t="shared" ref="P33:P34" si="42">SUM(K33:O33)</f>
        <v>51.057481083675171</v>
      </c>
      <c r="R33" s="224" t="s">
        <v>115</v>
      </c>
      <c r="S33" s="225"/>
      <c r="T33" s="224"/>
      <c r="U33" s="224"/>
      <c r="V33" s="224"/>
      <c r="W33" s="225"/>
      <c r="X33" s="224"/>
      <c r="Z33" s="56" t="s">
        <v>115</v>
      </c>
      <c r="AA33" s="149"/>
      <c r="AB33" s="149"/>
      <c r="AC33" s="149"/>
      <c r="AD33" s="149"/>
      <c r="AE33" s="59"/>
      <c r="AF33" s="155">
        <f t="shared" si="40"/>
        <v>0</v>
      </c>
      <c r="AH33" s="56" t="s">
        <v>115</v>
      </c>
      <c r="AI33" s="225"/>
      <c r="AJ33" s="225"/>
      <c r="AK33" s="149"/>
      <c r="AL33" s="149"/>
      <c r="AM33" s="59"/>
      <c r="AN33" s="155">
        <f t="shared" si="41"/>
        <v>0</v>
      </c>
      <c r="AP33" s="224" t="s">
        <v>115</v>
      </c>
      <c r="AQ33" s="224"/>
      <c r="AR33" s="174">
        <f>'Basin Data WS2'!AF25</f>
        <v>15469</v>
      </c>
      <c r="AS33" s="224"/>
      <c r="AT33" s="224"/>
      <c r="AU33" s="225"/>
      <c r="AV33" s="224">
        <f>SUM(AQ33:AU33)</f>
        <v>15469</v>
      </c>
      <c r="AX33" s="270" t="s">
        <v>115</v>
      </c>
      <c r="AY33" s="224"/>
      <c r="AZ33" s="225"/>
      <c r="BA33" s="224"/>
      <c r="BB33" s="224"/>
      <c r="BC33" s="224"/>
      <c r="BD33" s="224">
        <f>SUM(AY33:BC33)</f>
        <v>0</v>
      </c>
    </row>
    <row r="34" spans="2:56" x14ac:dyDescent="0.3">
      <c r="B34" s="177" t="s">
        <v>116</v>
      </c>
      <c r="C34" s="178">
        <f>SUM(K34,S34,AA34,AI34,AQ34,AY34)</f>
        <v>1745.93344</v>
      </c>
      <c r="D34" s="178">
        <f>SUM(L34,T34,AB34,AJ34,AR34,AZ34)</f>
        <v>5447.2432601042037</v>
      </c>
      <c r="E34" s="178">
        <f>SUM(M34,U34,AC34,AK34,AS34,BA34)</f>
        <v>50152.665801288051</v>
      </c>
      <c r="F34" s="178">
        <f>SUM(N34,V34,AD34,AL34,AT34,BB34)</f>
        <v>410.83907249999999</v>
      </c>
      <c r="G34" s="149"/>
      <c r="H34" s="155">
        <f t="shared" ref="H34:H35" si="43">SUM(D34:G34)</f>
        <v>56010.748133892252</v>
      </c>
      <c r="J34" s="177" t="s">
        <v>116</v>
      </c>
      <c r="K34" s="178">
        <f>K28*0.2</f>
        <v>4.4000000000000004</v>
      </c>
      <c r="L34" s="178">
        <f>'Basin Data WS2'!AD3</f>
        <v>104</v>
      </c>
      <c r="M34" s="178">
        <f>K43+(O43-N34-L43)</f>
        <v>3913.1404533375671</v>
      </c>
      <c r="N34" s="178">
        <f>N44</f>
        <v>89.773209999999992</v>
      </c>
      <c r="O34" s="149"/>
      <c r="P34" s="155">
        <f t="shared" si="42"/>
        <v>4111.313663337567</v>
      </c>
      <c r="R34" s="224" t="s">
        <v>116</v>
      </c>
      <c r="S34" s="225"/>
      <c r="T34" s="178">
        <f>W43-V34-U34</f>
        <v>155.43999276009436</v>
      </c>
      <c r="U34" s="178">
        <f>U28*1.355</f>
        <v>6621.0434736842371</v>
      </c>
      <c r="V34" s="178">
        <f>V44</f>
        <v>90.30610999999999</v>
      </c>
      <c r="W34" s="224"/>
      <c r="X34" s="224">
        <f>SUM(T34:W34)</f>
        <v>6866.789576444331</v>
      </c>
      <c r="Z34" s="177" t="s">
        <v>116</v>
      </c>
      <c r="AA34" s="178">
        <f>AA28*0.66667</f>
        <v>21.33344</v>
      </c>
      <c r="AB34" s="178">
        <f>AB43</f>
        <v>1139</v>
      </c>
      <c r="AC34" s="178">
        <f>AC28*1.11</f>
        <v>7417.739765625005</v>
      </c>
      <c r="AD34" s="178">
        <f>AD44</f>
        <v>6.8107175</v>
      </c>
      <c r="AE34" s="149"/>
      <c r="AF34" s="155">
        <f t="shared" si="40"/>
        <v>8584.8839231250058</v>
      </c>
      <c r="AH34" s="177" t="s">
        <v>116</v>
      </c>
      <c r="AI34" s="225"/>
      <c r="AJ34" s="225"/>
      <c r="AK34" s="178">
        <f>AK28*1.2</f>
        <v>10786.096048632209</v>
      </c>
      <c r="AL34" s="178">
        <f>AL44</f>
        <v>2.7572100000000002</v>
      </c>
      <c r="AM34" s="149"/>
      <c r="AN34" s="155">
        <f t="shared" si="41"/>
        <v>10788.853258632209</v>
      </c>
      <c r="AP34" s="224" t="s">
        <v>116</v>
      </c>
      <c r="AQ34" s="178">
        <f>627*1.6</f>
        <v>1003.2</v>
      </c>
      <c r="AR34" s="252">
        <v>4048.8032673441094</v>
      </c>
      <c r="AS34" s="178">
        <f>(AS28*1.6)-AS31</f>
        <v>5430.0186121488832</v>
      </c>
      <c r="AT34" s="178">
        <f>AT44</f>
        <v>140.722465</v>
      </c>
      <c r="AU34" s="224"/>
      <c r="AV34" s="224">
        <f>SUM(AQ34:AU34)</f>
        <v>10622.744344492994</v>
      </c>
      <c r="AX34" s="270" t="s">
        <v>116</v>
      </c>
      <c r="AY34" s="178">
        <f>AY28*0.3</f>
        <v>717</v>
      </c>
      <c r="AZ34" s="225"/>
      <c r="BA34" s="178">
        <f>BA28*1.22</f>
        <v>15984.627447860155</v>
      </c>
      <c r="BB34" s="178">
        <f>BB38</f>
        <v>80.469359999999995</v>
      </c>
      <c r="BC34" s="224"/>
      <c r="BD34" s="224">
        <f>SUM(AY34:BC34)</f>
        <v>16782.096807860155</v>
      </c>
    </row>
    <row r="35" spans="2:56" ht="15" thickBot="1" x14ac:dyDescent="0.35">
      <c r="B35" s="253" t="s">
        <v>117</v>
      </c>
      <c r="C35" s="254">
        <v>0</v>
      </c>
      <c r="D35" s="254">
        <v>0</v>
      </c>
      <c r="E35" s="254">
        <v>0</v>
      </c>
      <c r="F35" s="254">
        <v>0</v>
      </c>
      <c r="G35" s="254"/>
      <c r="H35" s="255">
        <f t="shared" si="43"/>
        <v>0</v>
      </c>
      <c r="J35" s="253" t="s">
        <v>117</v>
      </c>
      <c r="K35" s="254"/>
      <c r="L35" s="254"/>
      <c r="M35" s="254"/>
      <c r="N35" s="254"/>
      <c r="O35" s="254"/>
      <c r="P35" s="255"/>
      <c r="R35" s="234" t="s">
        <v>117</v>
      </c>
      <c r="S35" s="235"/>
      <c r="T35" s="234"/>
      <c r="U35" s="234"/>
      <c r="V35" s="234"/>
      <c r="W35" s="234"/>
      <c r="X35" s="234"/>
      <c r="Z35" s="253" t="s">
        <v>117</v>
      </c>
      <c r="AA35" s="254"/>
      <c r="AB35" s="254"/>
      <c r="AC35" s="254"/>
      <c r="AD35" s="254"/>
      <c r="AE35" s="254"/>
      <c r="AF35" s="255">
        <f t="shared" si="40"/>
        <v>0</v>
      </c>
      <c r="AH35" s="253" t="s">
        <v>117</v>
      </c>
      <c r="AI35" s="235"/>
      <c r="AJ35" s="235"/>
      <c r="AK35" s="254"/>
      <c r="AL35" s="254"/>
      <c r="AM35" s="254"/>
      <c r="AN35" s="255">
        <f t="shared" si="41"/>
        <v>0</v>
      </c>
      <c r="AP35" s="234" t="s">
        <v>117</v>
      </c>
      <c r="AQ35" s="234"/>
      <c r="AR35" s="234"/>
      <c r="AS35" s="234"/>
      <c r="AT35" s="234"/>
      <c r="AU35" s="234"/>
      <c r="AV35" s="234">
        <f t="shared" ref="AV35:AV45" si="44">SUM(AQ35:AU35)</f>
        <v>0</v>
      </c>
      <c r="AX35" s="270" t="s">
        <v>117</v>
      </c>
      <c r="AY35" s="326"/>
      <c r="AZ35" s="327"/>
      <c r="BA35" s="326"/>
      <c r="BB35" s="326"/>
      <c r="BC35" s="326"/>
      <c r="BD35" s="234"/>
    </row>
    <row r="36" spans="2:56" ht="15" thickBot="1" x14ac:dyDescent="0.35">
      <c r="B36" s="238" t="s">
        <v>118</v>
      </c>
      <c r="C36" s="256">
        <f>SUM(C30:C35)</f>
        <v>2312.636021993314</v>
      </c>
      <c r="D36" s="256">
        <f t="shared" ref="D36" si="45">SUM(D30:D35)</f>
        <v>22334.240043391554</v>
      </c>
      <c r="E36" s="256">
        <f>SUM(E30:E35)</f>
        <v>55493.47374077305</v>
      </c>
      <c r="F36" s="256">
        <f t="shared" ref="F36:G36" si="46">SUM(F30:F35)</f>
        <v>410.83907249999999</v>
      </c>
      <c r="G36" s="256">
        <f t="shared" si="46"/>
        <v>583472.71660971944</v>
      </c>
      <c r="H36" s="257">
        <f>SUM(H30:H35)</f>
        <v>662277.97204837739</v>
      </c>
      <c r="J36" s="238" t="s">
        <v>118</v>
      </c>
      <c r="K36" s="256">
        <f t="shared" ref="K36:P36" si="47">SUM(K30:K35)</f>
        <v>58.053481083675173</v>
      </c>
      <c r="L36" s="256">
        <f t="shared" si="47"/>
        <v>163.5</v>
      </c>
      <c r="M36" s="256">
        <f t="shared" si="47"/>
        <v>4392.0826650675672</v>
      </c>
      <c r="N36" s="256">
        <f t="shared" si="47"/>
        <v>89.773209999999992</v>
      </c>
      <c r="O36" s="256">
        <f t="shared" si="47"/>
        <v>72451.468269999998</v>
      </c>
      <c r="P36" s="257">
        <f t="shared" si="47"/>
        <v>77092.781626151234</v>
      </c>
      <c r="R36" s="238" t="s">
        <v>118</v>
      </c>
      <c r="S36" s="239"/>
      <c r="T36" s="239">
        <f>SUM(T30:T35)</f>
        <v>190.60937345003839</v>
      </c>
      <c r="U36" s="239">
        <f t="shared" ref="U36:W36" si="48">SUM(U30:U35)</f>
        <v>7517.0177147492368</v>
      </c>
      <c r="V36" s="239">
        <f t="shared" si="48"/>
        <v>90.30610999999999</v>
      </c>
      <c r="W36" s="239">
        <f t="shared" si="48"/>
        <v>170885.93061931006</v>
      </c>
      <c r="X36" s="244">
        <f>SUM(T36:W36)</f>
        <v>178683.86381750935</v>
      </c>
      <c r="Z36" s="238" t="s">
        <v>118</v>
      </c>
      <c r="AA36" s="256">
        <f>SUM(AA30:AA35)</f>
        <v>39.449804225772674</v>
      </c>
      <c r="AB36" s="256">
        <f t="shared" ref="AB36:AE36" si="49">SUM(AB30:AB35)</f>
        <v>1179.73</v>
      </c>
      <c r="AC36" s="256">
        <f t="shared" si="49"/>
        <v>7780.2201664500053</v>
      </c>
      <c r="AD36" s="256">
        <f t="shared" si="49"/>
        <v>6.8107175</v>
      </c>
      <c r="AE36" s="256">
        <f t="shared" si="49"/>
        <v>40027.245985774221</v>
      </c>
      <c r="AF36" s="257">
        <f t="shared" si="40"/>
        <v>49033.456673950001</v>
      </c>
      <c r="AH36" s="238" t="s">
        <v>118</v>
      </c>
      <c r="AI36" s="320"/>
      <c r="AJ36" s="320"/>
      <c r="AK36" s="256">
        <f t="shared" ref="AK36:AM36" si="50">SUM(AK30:AK35)</f>
        <v>12062.315157027209</v>
      </c>
      <c r="AL36" s="256">
        <f t="shared" si="50"/>
        <v>2.7572100000000002</v>
      </c>
      <c r="AM36" s="256">
        <f t="shared" si="50"/>
        <v>46261.100160000002</v>
      </c>
      <c r="AN36" s="257">
        <f>SUM(AN30:AN35)</f>
        <v>58326.172527027207</v>
      </c>
      <c r="AP36" s="240" t="s">
        <v>118</v>
      </c>
      <c r="AQ36" s="239">
        <f>SUM(AQ30:AQ35)</f>
        <v>1048.700142857143</v>
      </c>
      <c r="AR36" s="239">
        <f t="shared" ref="AR36:AU36" si="51">SUM(AR30:AR35)</f>
        <v>20800.400669941511</v>
      </c>
      <c r="AS36" s="239">
        <f t="shared" si="51"/>
        <v>6617.2655321538832</v>
      </c>
      <c r="AT36" s="239">
        <f t="shared" si="51"/>
        <v>140.722465</v>
      </c>
      <c r="AU36" s="239">
        <f t="shared" si="51"/>
        <v>106292.22580954546</v>
      </c>
      <c r="AV36" s="243">
        <f t="shared" si="44"/>
        <v>134899.31461949801</v>
      </c>
      <c r="AX36" s="338" t="s">
        <v>118</v>
      </c>
      <c r="AY36" s="239">
        <f>SUM(AY30:AY35)</f>
        <v>1217.4900749103988</v>
      </c>
      <c r="AZ36" s="242"/>
      <c r="BA36" s="242">
        <f>SUM(BA30:BA34)</f>
        <v>17124.572505325155</v>
      </c>
      <c r="BB36" s="239">
        <f>SUM(BB30:BB35)</f>
        <v>80.469359999999995</v>
      </c>
      <c r="BC36" s="242">
        <f>SUM(BC30:BC35)</f>
        <v>147554.74576508958</v>
      </c>
      <c r="BD36" s="243">
        <f>SUM(AY36:BC36)</f>
        <v>165977.27770532513</v>
      </c>
    </row>
    <row r="37" spans="2:56" x14ac:dyDescent="0.3">
      <c r="B37" s="477" t="s">
        <v>119</v>
      </c>
      <c r="C37" s="478"/>
      <c r="D37" s="478"/>
      <c r="E37" s="478"/>
      <c r="F37" s="478"/>
      <c r="G37" s="478"/>
      <c r="H37" s="479"/>
      <c r="J37" s="477" t="s">
        <v>119</v>
      </c>
      <c r="K37" s="478"/>
      <c r="L37" s="478"/>
      <c r="M37" s="478"/>
      <c r="N37" s="478"/>
      <c r="O37" s="478"/>
      <c r="P37" s="479"/>
      <c r="R37" s="236" t="s">
        <v>119</v>
      </c>
      <c r="S37" s="237"/>
      <c r="T37" s="236"/>
      <c r="U37" s="236"/>
      <c r="V37" s="236"/>
      <c r="W37" s="236"/>
      <c r="X37" s="236"/>
      <c r="Z37" s="477" t="s">
        <v>119</v>
      </c>
      <c r="AA37" s="478"/>
      <c r="AB37" s="478"/>
      <c r="AC37" s="478"/>
      <c r="AD37" s="478"/>
      <c r="AE37" s="478"/>
      <c r="AF37" s="479"/>
      <c r="AH37" s="477" t="s">
        <v>119</v>
      </c>
      <c r="AI37" s="478"/>
      <c r="AJ37" s="478"/>
      <c r="AK37" s="478"/>
      <c r="AL37" s="478"/>
      <c r="AM37" s="478"/>
      <c r="AN37" s="479"/>
      <c r="AP37" s="236" t="s">
        <v>119</v>
      </c>
      <c r="AQ37" s="236"/>
      <c r="AR37" s="236"/>
      <c r="AS37" s="236"/>
      <c r="AT37" s="236"/>
      <c r="AU37" s="236"/>
      <c r="AV37" s="236">
        <f t="shared" si="44"/>
        <v>0</v>
      </c>
      <c r="AX37" s="270" t="s">
        <v>119</v>
      </c>
      <c r="AY37" s="236"/>
      <c r="AZ37" s="237"/>
      <c r="BA37" s="236"/>
      <c r="BB37" s="236"/>
      <c r="BC37" s="236"/>
      <c r="BD37" s="236"/>
    </row>
    <row r="38" spans="2:56" x14ac:dyDescent="0.3">
      <c r="B38" s="56" t="s">
        <v>120</v>
      </c>
      <c r="C38" s="176">
        <f>SUM(K38,S38,AA38,AI38,AQ38,AY38)</f>
        <v>411.02723000000003</v>
      </c>
      <c r="D38" s="176">
        <f>SUM(L38,T38,AB38,AJ38,AR38,AZ38)</f>
        <v>37.920945000000003</v>
      </c>
      <c r="E38" s="176">
        <f>SUM(M38,U38,AC38,AK38,AS38,BA38)</f>
        <v>2771.1259900000005</v>
      </c>
      <c r="F38" s="176">
        <f>SUM(N38,V38,AD38,AL38,AT38,BB38)</f>
        <v>408.13807249999996</v>
      </c>
      <c r="G38" s="149"/>
      <c r="H38" s="155">
        <f>SUM(C38:G38)</f>
        <v>3628.2122375000004</v>
      </c>
      <c r="J38" s="56" t="s">
        <v>120</v>
      </c>
      <c r="K38" s="176">
        <f>SUM('WRA Report Data'!B16,'WRA Report Data'!D16,'WRA Report Data'!J16,'WRA Report Data'!N16)/1000000</f>
        <v>51.355134999999997</v>
      </c>
      <c r="L38" s="149"/>
      <c r="M38" s="176">
        <f>('WRA Report Data'!F16+'WRA Report Data'!H16)/1000000</f>
        <v>109.371155</v>
      </c>
      <c r="N38" s="174">
        <f>SUM('WRA Report Data'!C16,'WRA Report Data'!E16,'WRA Report Data'!G16,'WRA Report Data'!I16,'WRA Report Data'!K16,'WRA Report Data'!O16)/1000000</f>
        <v>89.233009999999993</v>
      </c>
      <c r="O38" s="156"/>
      <c r="P38" s="155">
        <f>SUM(K38:O38)</f>
        <v>249.95929999999998</v>
      </c>
      <c r="R38" s="224" t="s">
        <v>120</v>
      </c>
      <c r="S38" s="225"/>
      <c r="T38" s="224"/>
      <c r="U38" s="174">
        <f>SUM('WRA Report Data'!B18,'WRA Report Data'!D18,'WRA Report Data'!F18,'WRA Report Data'!H18,'WRA Report Data'!J18,'WRA Report Data'!N18)/1000000</f>
        <v>82.181209999999993</v>
      </c>
      <c r="V38" s="174">
        <f>SUM('WRA Report Data'!C18,'WRA Report Data'!E18,'WRA Report Data'!G18,'WRA Report Data'!I18,'WRA Report Data'!K18,'WRA Report Data'!O18)/1000000</f>
        <v>88.700109999999995</v>
      </c>
      <c r="W38" s="224"/>
      <c r="X38" s="224">
        <f>SUM(T38:W38)</f>
        <v>170.88131999999999</v>
      </c>
      <c r="Z38" s="56" t="s">
        <v>120</v>
      </c>
      <c r="AA38" s="174">
        <f>SUM('WRA Report Data'!F13+'WRA Report Data'!H13)/1000000</f>
        <v>4.9019500000000003</v>
      </c>
      <c r="AB38" s="149"/>
      <c r="AC38" s="174">
        <f>SUM('WRA Report Data'!B13,'WRA Report Data'!D13,'WRA Report Data'!J13,'WRA Report Data'!N13)/1000000</f>
        <v>2152.6152400000001</v>
      </c>
      <c r="AD38" s="174">
        <f>SUM('WRA Report Data'!C13,'WRA Report Data'!E13,'WRA Report Data'!G13,'WRA Report Data'!I13,'WRA Report Data'!K13,'WRA Report Data'!O13)/1000000</f>
        <v>6.8107175</v>
      </c>
      <c r="AE38" s="156"/>
      <c r="AF38" s="155">
        <f>SUM(AA38:AE38)</f>
        <v>2164.3279075</v>
      </c>
      <c r="AH38" s="56" t="s">
        <v>120</v>
      </c>
      <c r="AI38" s="225"/>
      <c r="AJ38" s="225"/>
      <c r="AK38" s="176">
        <f>SUM('WRA Report Data'!B14,'WRA Report Data'!D14,'WRA Report Data'!F14,'WRA Report Data'!H14,'WRA Report Data'!J14,'WRA Report Data'!N14)/1000000</f>
        <v>57.018839999999997</v>
      </c>
      <c r="AL38" s="174">
        <f>SUM('WRA Report Data'!C14,'WRA Report Data'!E14,'WRA Report Data'!G14,'WRA Report Data'!I14,'WRA Report Data'!K14,'WRA Report Data'!O14)/1000000</f>
        <v>2.7572100000000002</v>
      </c>
      <c r="AM38" s="156"/>
      <c r="AN38" s="155">
        <f>SUM(AI38:AM38)</f>
        <v>59.776049999999998</v>
      </c>
      <c r="AP38" s="224" t="s">
        <v>120</v>
      </c>
      <c r="AQ38" s="224"/>
      <c r="AR38" s="174">
        <f>('WRA Report Data'!F15+'WRA Report Data'!H15)/1000000</f>
        <v>37.920945000000003</v>
      </c>
      <c r="AS38" s="174">
        <f>SUM('WRA Report Data'!B15,'WRA Report Data'!D15,'WRA Report Data'!J15,'WRA Report Data'!N15)/1000000</f>
        <v>21.007940000000001</v>
      </c>
      <c r="AT38" s="174">
        <f>SUM('WRA Report Data'!C15,'WRA Report Data'!E15,'WRA Report Data'!G15,'WRA Report Data'!I15,'WRA Report Data'!K15,'WRA Report Data'!O15)/1000000</f>
        <v>140.167665</v>
      </c>
      <c r="AU38" s="224"/>
      <c r="AV38" s="224">
        <f t="shared" si="44"/>
        <v>199.09655000000001</v>
      </c>
      <c r="AX38" s="270" t="s">
        <v>120</v>
      </c>
      <c r="AY38" s="176">
        <f>SUM('WRA Report Data'!B17,'WRA Report Data'!D17,'WRA Report Data'!J17,'WRA Report Data'!N17)/1000000</f>
        <v>354.77014500000001</v>
      </c>
      <c r="AZ38" s="225"/>
      <c r="BA38" s="174">
        <f>SUM('WRA Report Data'!F17,'WRA Report Data'!H17)/1000000</f>
        <v>348.93160499999999</v>
      </c>
      <c r="BB38" s="174">
        <f>SUM('WRA Report Data'!C17,'WRA Report Data'!E17,'WRA Report Data'!G17,'WRA Report Data'!I17,'WRA Report Data'!K17,'WRA Report Data'!O17)/1000000</f>
        <v>80.469359999999995</v>
      </c>
      <c r="BC38" s="224"/>
      <c r="BD38" s="224">
        <f>SUM(AY38:BC38)</f>
        <v>784.17111</v>
      </c>
    </row>
    <row r="39" spans="2:56" x14ac:dyDescent="0.3">
      <c r="B39" s="58" t="s">
        <v>114</v>
      </c>
      <c r="C39" s="174">
        <f>SUM(K39,S39,AA39,AI39,AQ39,AY39)</f>
        <v>899.70273499999985</v>
      </c>
      <c r="D39" s="149"/>
      <c r="E39" s="174">
        <f>SUM(M39,U39,AC39,AK39,AS39,BA39)</f>
        <v>1185.41561</v>
      </c>
      <c r="F39" s="174">
        <f>SUM(N39,V39,AD39,AL39,AT39,BB39)</f>
        <v>2.7010000000000005</v>
      </c>
      <c r="G39" s="149"/>
      <c r="H39" s="155">
        <f t="shared" ref="H39" si="52">SUM(C39:G39)</f>
        <v>2087.8193449999999</v>
      </c>
      <c r="J39" s="58" t="s">
        <v>114</v>
      </c>
      <c r="K39" s="174">
        <f>'WRA Report Data'!$L$16/1000000</f>
        <v>2.555E-2</v>
      </c>
      <c r="L39" s="149"/>
      <c r="M39" s="149"/>
      <c r="N39" s="174">
        <f>'WRA Report Data'!M50/1000000</f>
        <v>0.54020000000000001</v>
      </c>
      <c r="O39" s="149"/>
      <c r="P39" s="155">
        <f>SUM(K39:O39)</f>
        <v>0.56574999999999998</v>
      </c>
      <c r="R39" s="226" t="s">
        <v>114</v>
      </c>
      <c r="S39" s="225"/>
      <c r="T39" s="224"/>
      <c r="U39" s="174">
        <f>'WRA Report Data'!L18/1000000</f>
        <v>2.555E-2</v>
      </c>
      <c r="V39" s="174">
        <f>'WRA Report Data'!M18/1000000</f>
        <v>1.6060000000000001</v>
      </c>
      <c r="W39" s="224"/>
      <c r="X39" s="224">
        <f>SUM(T39:W39)</f>
        <v>1.6315500000000001</v>
      </c>
      <c r="Z39" s="58" t="s">
        <v>114</v>
      </c>
      <c r="AA39" s="149"/>
      <c r="AB39" s="149"/>
      <c r="AC39" s="174">
        <f>'WRA Report Data'!L13/1000000</f>
        <v>150.01499999999999</v>
      </c>
      <c r="AD39" s="225"/>
      <c r="AE39" s="149"/>
      <c r="AF39" s="155">
        <f>SUM(AA39:AE39)</f>
        <v>150.01499999999999</v>
      </c>
      <c r="AH39" s="58" t="s">
        <v>114</v>
      </c>
      <c r="AI39" s="225"/>
      <c r="AJ39" s="225"/>
      <c r="AK39" s="174">
        <f>'WRA Report Data'!L14/1000000</f>
        <v>1035.3750600000001</v>
      </c>
      <c r="AL39" s="149"/>
      <c r="AM39" s="149"/>
      <c r="AN39" s="155">
        <f t="shared" ref="AN39:AN43" si="53">SUM(AI39:AM39)</f>
        <v>1035.3750600000001</v>
      </c>
      <c r="AP39" s="226" t="s">
        <v>114</v>
      </c>
      <c r="AQ39" s="174">
        <f>'WRA Report Data'!L15/1000000</f>
        <v>605.35578499999997</v>
      </c>
      <c r="AR39" s="224"/>
      <c r="AS39" s="224"/>
      <c r="AT39" s="174">
        <f>'WRA Report Data'!M15/1000000</f>
        <v>0.55479999999999996</v>
      </c>
      <c r="AU39" s="224"/>
      <c r="AV39" s="224">
        <f t="shared" si="44"/>
        <v>605.91058499999997</v>
      </c>
      <c r="AX39" s="337" t="s">
        <v>114</v>
      </c>
      <c r="AY39" s="174">
        <f>'WRA Report Data'!L17/1000000</f>
        <v>294.32139999999998</v>
      </c>
      <c r="AZ39" s="225"/>
      <c r="BA39" s="224"/>
      <c r="BB39" s="224"/>
      <c r="BC39" s="224"/>
      <c r="BD39" s="224">
        <f t="shared" ref="BD39:BD44" si="54">SUM(AY39:BC39)</f>
        <v>294.32139999999998</v>
      </c>
    </row>
    <row r="40" spans="2:56" x14ac:dyDescent="0.3">
      <c r="B40" s="56" t="s">
        <v>121</v>
      </c>
      <c r="C40" s="176">
        <f>SUM(K40,S40,AA40,AI40,AQ40,AY40)</f>
        <v>482.00423664740288</v>
      </c>
      <c r="D40" s="176">
        <f>SUM(L40,T40,AB40,AJ40,AR40,AZ40)</f>
        <v>18455.881633164463</v>
      </c>
      <c r="E40" s="176">
        <f>SUM(M40,U40,AC40,AK40,AS40,BA40)</f>
        <v>2551.5176686082723</v>
      </c>
      <c r="F40" s="225"/>
      <c r="G40" s="176">
        <f>SUM(O40,W40,AE40,AM40,AU40,BC40)</f>
        <v>532485.90372570965</v>
      </c>
      <c r="H40" s="155">
        <f>SUM(C40:G40)</f>
        <v>553975.30726412975</v>
      </c>
      <c r="J40" s="56" t="s">
        <v>121</v>
      </c>
      <c r="K40" s="176">
        <f>K32*'Basin Data WS1'!$I$6</f>
        <v>2.2713599142615326</v>
      </c>
      <c r="L40" s="176">
        <f>L32*'Basin Data WS1'!$I$6</f>
        <v>52.059289252142207</v>
      </c>
      <c r="M40" s="176">
        <f>M32*'Basin Data WS1'!$I$6</f>
        <v>318.54836733333337</v>
      </c>
      <c r="N40" s="59"/>
      <c r="O40" s="339">
        <f>O32*94.2%</f>
        <v>68249.283110339995</v>
      </c>
      <c r="P40" s="155">
        <f>'Basin Data WS2'!F21</f>
        <v>63709.673466666667</v>
      </c>
      <c r="R40" s="224" t="s">
        <v>121</v>
      </c>
      <c r="S40" s="225"/>
      <c r="T40" s="176">
        <f>T32*'Basin Data WS1'!$J$6</f>
        <v>32.420527792208212</v>
      </c>
      <c r="U40" s="176">
        <f>U32*'Basin Data WS1'!$J$6</f>
        <v>791.76803157894722</v>
      </c>
      <c r="V40" s="225"/>
      <c r="W40" s="176">
        <f>W36*95.9%</f>
        <v>163879.60746391836</v>
      </c>
      <c r="X40" s="224">
        <f t="shared" ref="X40:X42" si="55">SUM(T40:W40)</f>
        <v>164703.79602328953</v>
      </c>
      <c r="Z40" s="56" t="s">
        <v>121</v>
      </c>
      <c r="AA40" s="176">
        <f>AA32*'Basin Data WS1'!$K$6</f>
        <v>13.806890921661029</v>
      </c>
      <c r="AB40" s="176">
        <f>AB32*'Basin Data WS1'!$K$6</f>
        <v>31.041254207024473</v>
      </c>
      <c r="AC40" s="176">
        <f>AC32*'Basin Data WS1'!$K$6</f>
        <v>153.52018906249998</v>
      </c>
      <c r="AD40" s="59"/>
      <c r="AE40" s="339">
        <f>AE32*81.1%</f>
        <v>32462.09649446289</v>
      </c>
      <c r="AF40" s="155">
        <f>'Basin Data WS2'!F23</f>
        <v>30704.037812499995</v>
      </c>
      <c r="AH40" s="56" t="s">
        <v>121</v>
      </c>
      <c r="AI40" s="225"/>
      <c r="AJ40" s="225"/>
      <c r="AK40" s="176">
        <f>AK32*'Basin Data WS1'!L6</f>
        <v>169.44048437689972</v>
      </c>
      <c r="AL40" s="59"/>
      <c r="AM40" s="339">
        <f>AM32*76.5%</f>
        <v>35389.741622400004</v>
      </c>
      <c r="AN40" s="155">
        <f>'Basin Data WS2'!F24</f>
        <v>33888.096875379946</v>
      </c>
      <c r="AP40" s="224" t="s">
        <v>121</v>
      </c>
      <c r="AQ40" s="176">
        <f>AQ32*'Basin Data WS1'!$N$6</f>
        <v>40.928387173382092</v>
      </c>
      <c r="AR40" s="176">
        <f>RiftValley_Subbasin_Monthly!M27</f>
        <v>18340.360561913087</v>
      </c>
      <c r="AS40" s="176">
        <f>AS32*'Basin Data WS1'!$N$6</f>
        <v>486.46666656862749</v>
      </c>
      <c r="AT40" s="225"/>
      <c r="AU40" s="176">
        <f>AU32*95.4%</f>
        <v>101402.78342230637</v>
      </c>
      <c r="AV40" s="224">
        <f t="shared" si="44"/>
        <v>120270.53903796147</v>
      </c>
      <c r="AX40" s="270" t="s">
        <v>121</v>
      </c>
      <c r="AY40" s="176">
        <f>AY32*'Basin Data WS1'!$M$6</f>
        <v>424.99759863809822</v>
      </c>
      <c r="AZ40" s="225"/>
      <c r="BA40" s="176">
        <f>BA32*'Basin Data WS1'!$M$6</f>
        <v>631.77392968796437</v>
      </c>
      <c r="BB40" s="225"/>
      <c r="BC40" s="176">
        <f>BC32*88.85%</f>
        <v>131102.39161228208</v>
      </c>
      <c r="BD40" s="224">
        <f t="shared" si="54"/>
        <v>132159.16314060814</v>
      </c>
    </row>
    <row r="41" spans="2:56" x14ac:dyDescent="0.3">
      <c r="B41" s="56" t="s">
        <v>122</v>
      </c>
      <c r="C41" s="59"/>
      <c r="D41" s="59"/>
      <c r="E41" s="174">
        <f>SUM(M41,U41,AC41,AK41,AS41,BA41)</f>
        <v>19912.32450960065</v>
      </c>
      <c r="F41" s="149"/>
      <c r="G41" s="59"/>
      <c r="H41" s="155">
        <f t="shared" ref="H41:H42" si="56">SUM(C41:G41)</f>
        <v>19912.32450960065</v>
      </c>
      <c r="J41" s="56" t="s">
        <v>122</v>
      </c>
      <c r="K41" s="59"/>
      <c r="L41" s="59"/>
      <c r="M41" s="174">
        <f>'Basin Data WS2'!AE21</f>
        <v>156</v>
      </c>
      <c r="N41" s="149"/>
      <c r="O41" s="59"/>
      <c r="P41" s="155">
        <f>SUM(K41:O41)</f>
        <v>156</v>
      </c>
      <c r="R41" s="224" t="s">
        <v>122</v>
      </c>
      <c r="S41" s="225"/>
      <c r="T41" s="225"/>
      <c r="U41" s="174">
        <f>'Basin Data WS2'!AE22</f>
        <v>4774.3962674684408</v>
      </c>
      <c r="V41" s="224"/>
      <c r="W41" s="225"/>
      <c r="X41" s="224">
        <f t="shared" si="55"/>
        <v>4774.3962674684408</v>
      </c>
      <c r="Z41" s="56" t="s">
        <v>122</v>
      </c>
      <c r="AA41" s="59"/>
      <c r="AB41" s="59"/>
      <c r="AC41" s="174">
        <f>'Basin Data WS2'!AD23+'Basin Data WS2'!AE23</f>
        <v>4539.3991015000038</v>
      </c>
      <c r="AD41" s="149"/>
      <c r="AE41" s="59"/>
      <c r="AF41" s="155">
        <f>SUM(AA41:AE41)</f>
        <v>4539.3991015000038</v>
      </c>
      <c r="AH41" s="56" t="s">
        <v>122</v>
      </c>
      <c r="AI41" s="225"/>
      <c r="AJ41" s="225"/>
      <c r="AK41" s="174">
        <f>('Basin Data WS2'!AD24)*1.2</f>
        <v>9754.5291406322085</v>
      </c>
      <c r="AL41" s="149"/>
      <c r="AM41" s="59"/>
      <c r="AN41" s="155">
        <f t="shared" si="53"/>
        <v>9754.5291406322085</v>
      </c>
      <c r="AP41" s="224" t="s">
        <v>122</v>
      </c>
      <c r="AQ41" s="225"/>
      <c r="AR41" s="225"/>
      <c r="AS41" s="176">
        <f>'Basin Data WS2'!AE25*1.6</f>
        <v>688</v>
      </c>
      <c r="AT41" s="224"/>
      <c r="AU41" s="225"/>
      <c r="AV41" s="224">
        <f t="shared" si="44"/>
        <v>688</v>
      </c>
      <c r="AX41" s="270" t="s">
        <v>122</v>
      </c>
      <c r="AY41" s="174">
        <f>K33</f>
        <v>51.057481083675171</v>
      </c>
      <c r="AZ41" s="225"/>
      <c r="BA41" s="224"/>
      <c r="BB41" s="224"/>
      <c r="BC41" s="225"/>
      <c r="BD41" s="224">
        <f t="shared" si="54"/>
        <v>51.057481083675171</v>
      </c>
    </row>
    <row r="42" spans="2:56" x14ac:dyDescent="0.3">
      <c r="B42" s="56" t="s">
        <v>123</v>
      </c>
      <c r="C42" s="59"/>
      <c r="D42" s="59"/>
      <c r="E42" s="178">
        <f>SUM(M42,U42,AC42,AK42,AS42,BA42)</f>
        <v>17243.020616424204</v>
      </c>
      <c r="F42" s="149"/>
      <c r="G42" s="59"/>
      <c r="H42" s="155">
        <f t="shared" si="56"/>
        <v>17243.020616424204</v>
      </c>
      <c r="J42" s="56" t="s">
        <v>123</v>
      </c>
      <c r="K42" s="59"/>
      <c r="L42" s="59"/>
      <c r="M42" s="174">
        <v>2210</v>
      </c>
      <c r="N42" s="149"/>
      <c r="O42" s="59"/>
      <c r="P42" s="155">
        <f t="shared" ref="P42:P44" si="57">SUM(K42:O42)</f>
        <v>2210</v>
      </c>
      <c r="R42" s="224" t="s">
        <v>123</v>
      </c>
      <c r="S42" s="225"/>
      <c r="T42" s="225"/>
      <c r="U42" s="225"/>
      <c r="V42" s="224"/>
      <c r="W42" s="225"/>
      <c r="X42" s="224">
        <f t="shared" si="55"/>
        <v>0</v>
      </c>
      <c r="Z42" s="56" t="s">
        <v>123</v>
      </c>
      <c r="AA42" s="59"/>
      <c r="AB42" s="59"/>
      <c r="AC42" s="225"/>
      <c r="AD42" s="149"/>
      <c r="AE42" s="59"/>
      <c r="AF42" s="155">
        <f t="shared" ref="AF42:AF43" si="58">SUM(AA42:AE42)</f>
        <v>0</v>
      </c>
      <c r="AH42" s="56" t="s">
        <v>123</v>
      </c>
      <c r="AI42" s="225"/>
      <c r="AJ42" s="225"/>
      <c r="AL42" s="149"/>
      <c r="AM42" s="59"/>
      <c r="AN42" s="155">
        <f t="shared" si="53"/>
        <v>0</v>
      </c>
      <c r="AP42" s="224" t="s">
        <v>123</v>
      </c>
      <c r="AQ42" s="225"/>
      <c r="AR42" s="225"/>
      <c r="AS42" s="225"/>
      <c r="AT42" s="224"/>
      <c r="AU42" s="225"/>
      <c r="AV42" s="224">
        <f t="shared" si="44"/>
        <v>0</v>
      </c>
      <c r="AX42" s="270" t="s">
        <v>123</v>
      </c>
      <c r="AY42" s="225"/>
      <c r="AZ42" s="225"/>
      <c r="BA42" s="178">
        <v>15033.020616424204</v>
      </c>
      <c r="BB42" s="224"/>
      <c r="BC42" s="225"/>
      <c r="BD42" s="224">
        <f t="shared" si="54"/>
        <v>15033.020616424204</v>
      </c>
    </row>
    <row r="43" spans="2:56" ht="15" thickBot="1" x14ac:dyDescent="0.35">
      <c r="B43" s="258" t="s">
        <v>124</v>
      </c>
      <c r="C43" s="259">
        <f>SUM(K43,S43,AA43,AI43,AQ43,AY43)</f>
        <v>52.441049018397351</v>
      </c>
      <c r="D43" s="259">
        <f>SUM(L43,T43,AB43,AJ43,AR43,AZ43)</f>
        <v>3659.2464554418129</v>
      </c>
      <c r="E43" s="259">
        <f>SUM(M43,U43,AC43,AK43,AS43,BA43)</f>
        <v>4550.9582807076258</v>
      </c>
      <c r="F43" s="254"/>
      <c r="G43" s="259">
        <f>SUM(O43,W43,AE43,AM43,AU43,BC43)</f>
        <v>50333.741340447697</v>
      </c>
      <c r="H43" s="255">
        <f>SUM(C43:G43)</f>
        <v>58596.387125615533</v>
      </c>
      <c r="J43" s="258" t="s">
        <v>124</v>
      </c>
      <c r="K43" s="259">
        <f>K34</f>
        <v>4.4000000000000004</v>
      </c>
      <c r="L43" s="259">
        <f>(L28+L36-L40-L38)*0.03</f>
        <v>8.4432213224357326</v>
      </c>
      <c r="M43" s="259">
        <f>K34+L34</f>
        <v>108.4</v>
      </c>
      <c r="N43" s="254"/>
      <c r="O43" s="259">
        <f>(O32-O40-M38)-(O28*0.1)</f>
        <v>4006.9568846600027</v>
      </c>
      <c r="P43" s="255">
        <f t="shared" si="57"/>
        <v>4128.2001059824388</v>
      </c>
      <c r="R43" s="234" t="s">
        <v>124</v>
      </c>
      <c r="S43" s="235"/>
      <c r="T43" s="259">
        <f>T34</f>
        <v>155.43999276009436</v>
      </c>
      <c r="U43" s="259">
        <f>'Basin Data WS2'!AD22</f>
        <v>34</v>
      </c>
      <c r="V43" s="234"/>
      <c r="W43" s="259">
        <f>(W32-W40)-(W28*0.1)</f>
        <v>6866.789576444331</v>
      </c>
      <c r="X43" s="234">
        <f>SUM(T43:W43)</f>
        <v>7056.2295692044254</v>
      </c>
      <c r="Z43" s="258" t="s">
        <v>124</v>
      </c>
      <c r="AA43" s="259">
        <v>20.740963304111638</v>
      </c>
      <c r="AB43" s="259">
        <v>1139</v>
      </c>
      <c r="AC43" s="259"/>
      <c r="AD43" s="254"/>
      <c r="AE43" s="259">
        <f>(AE32-AE40)-(AE28*0.1)</f>
        <v>7530.0020954779975</v>
      </c>
      <c r="AF43" s="255">
        <f t="shared" si="58"/>
        <v>8689.7430587821091</v>
      </c>
      <c r="AH43" s="258" t="s">
        <v>124</v>
      </c>
      <c r="AI43" s="235"/>
      <c r="AJ43" s="235"/>
      <c r="AK43" s="259"/>
      <c r="AL43" s="254"/>
      <c r="AM43" s="259">
        <f>(AM32-AM40)-(AM28*0.1)</f>
        <v>10816.340908420667</v>
      </c>
      <c r="AN43" s="255">
        <f t="shared" si="53"/>
        <v>10816.340908420667</v>
      </c>
      <c r="AP43" s="234" t="s">
        <v>124</v>
      </c>
      <c r="AQ43" s="259">
        <f>AQ32*0.6</f>
        <v>27.300085714285711</v>
      </c>
      <c r="AR43" s="259">
        <f>AR28*0.01</f>
        <v>2356.3632413592827</v>
      </c>
      <c r="AS43" s="259">
        <f>AS34*(AS20/AS11)</f>
        <v>3691.5582807076253</v>
      </c>
      <c r="AT43" s="254"/>
      <c r="AU43" s="259">
        <f>(AU32-AU40)-(AU28*0.1)</f>
        <v>4775.3700549381501</v>
      </c>
      <c r="AV43" s="234">
        <f t="shared" si="44"/>
        <v>10850.591662719344</v>
      </c>
      <c r="AX43" s="270" t="s">
        <v>124</v>
      </c>
      <c r="AY43" s="224"/>
      <c r="AZ43" s="225"/>
      <c r="BA43" s="178">
        <f>AY34</f>
        <v>717</v>
      </c>
      <c r="BB43" s="224"/>
      <c r="BC43" s="178">
        <f>(BC32-BC40)-(BC28*0.1)</f>
        <v>16338.28182050656</v>
      </c>
      <c r="BD43" s="224">
        <f t="shared" si="54"/>
        <v>17055.28182050656</v>
      </c>
    </row>
    <row r="44" spans="2:56" ht="15" thickBot="1" x14ac:dyDescent="0.35">
      <c r="B44" s="240" t="s">
        <v>125</v>
      </c>
      <c r="C44" s="261">
        <f>SUM(C38:C43)</f>
        <v>1845.1752506658001</v>
      </c>
      <c r="D44" s="261">
        <f t="shared" ref="D44" si="59">SUM(D38:D43)</f>
        <v>22153.049033606279</v>
      </c>
      <c r="E44" s="261">
        <f>SUM(E38:E43)</f>
        <v>48214.362675340759</v>
      </c>
      <c r="F44" s="261">
        <f t="shared" ref="F44" si="60">SUM(F38:F43)</f>
        <v>410.83907249999999</v>
      </c>
      <c r="G44" s="261">
        <f>SUM(G38:G43)</f>
        <v>582819.64506615733</v>
      </c>
      <c r="H44" s="262">
        <f>SUM(H38:H43)</f>
        <v>655443.07109827001</v>
      </c>
      <c r="J44" s="240" t="s">
        <v>125</v>
      </c>
      <c r="K44" s="261">
        <f>SUM(K38:K43)</f>
        <v>58.052044914261529</v>
      </c>
      <c r="L44" s="261">
        <f t="shared" ref="L44:O44" si="61">SUM(L38:L43)</f>
        <v>60.50251057457794</v>
      </c>
      <c r="M44" s="261">
        <f>SUM(M38:M43)</f>
        <v>2902.3195223333337</v>
      </c>
      <c r="N44" s="261">
        <f t="shared" si="61"/>
        <v>89.773209999999992</v>
      </c>
      <c r="O44" s="261">
        <f t="shared" si="61"/>
        <v>72256.239994999996</v>
      </c>
      <c r="P44" s="262">
        <f t="shared" si="57"/>
        <v>75366.887282822165</v>
      </c>
      <c r="R44" s="240" t="s">
        <v>125</v>
      </c>
      <c r="S44" s="241"/>
      <c r="T44" s="242">
        <f>SUM(T38:T43)</f>
        <v>187.86052055230257</v>
      </c>
      <c r="U44" s="242">
        <f t="shared" ref="U44:W44" si="62">SUM(U38:U43)</f>
        <v>5682.3710590473884</v>
      </c>
      <c r="V44" s="242">
        <f t="shared" si="62"/>
        <v>90.30610999999999</v>
      </c>
      <c r="W44" s="242">
        <f t="shared" si="62"/>
        <v>170746.3970403627</v>
      </c>
      <c r="X44" s="243">
        <f>SUM(T44:W44)</f>
        <v>176706.93472996241</v>
      </c>
      <c r="Z44" s="240" t="s">
        <v>125</v>
      </c>
      <c r="AA44" s="261">
        <f>SUM(AA38:AA43)</f>
        <v>39.449804225772667</v>
      </c>
      <c r="AB44" s="261">
        <f>SUM(AB38:AB43)</f>
        <v>1170.0412542070244</v>
      </c>
      <c r="AC44" s="261">
        <f t="shared" ref="AC44:AE44" si="63">SUM(AC38:AC43)</f>
        <v>6995.5495305625036</v>
      </c>
      <c r="AD44" s="261">
        <f t="shared" si="63"/>
        <v>6.8107175</v>
      </c>
      <c r="AE44" s="261">
        <f t="shared" si="63"/>
        <v>39992.098589940884</v>
      </c>
      <c r="AF44" s="262">
        <f>SUM(AF38:AF43)</f>
        <v>46247.522880282108</v>
      </c>
      <c r="AH44" s="240" t="s">
        <v>125</v>
      </c>
      <c r="AI44" s="241"/>
      <c r="AJ44" s="241"/>
      <c r="AK44" s="261">
        <f t="shared" ref="AK44:AM44" si="64">SUM(AK38:AK43)</f>
        <v>11016.363525009108</v>
      </c>
      <c r="AL44" s="261">
        <f t="shared" si="64"/>
        <v>2.7572100000000002</v>
      </c>
      <c r="AM44" s="261">
        <f t="shared" si="64"/>
        <v>46206.082530820669</v>
      </c>
      <c r="AN44" s="262">
        <f>SUM(AN38:AN43)</f>
        <v>55554.118034432817</v>
      </c>
      <c r="AP44" s="240" t="s">
        <v>125</v>
      </c>
      <c r="AQ44" s="242">
        <f>SUM(AQ38:AQ43)</f>
        <v>673.58425788766783</v>
      </c>
      <c r="AR44" s="242">
        <f t="shared" ref="AR44:AU44" si="65">SUM(AR38:AR43)</f>
        <v>20734.644748272371</v>
      </c>
      <c r="AS44" s="242">
        <f t="shared" si="65"/>
        <v>4887.0328872762529</v>
      </c>
      <c r="AT44" s="242">
        <f t="shared" si="65"/>
        <v>140.722465</v>
      </c>
      <c r="AU44" s="242">
        <f t="shared" si="65"/>
        <v>106178.15347724452</v>
      </c>
      <c r="AV44" s="243">
        <f t="shared" si="44"/>
        <v>132614.1378356808</v>
      </c>
      <c r="AX44" s="340" t="s">
        <v>125</v>
      </c>
      <c r="AY44" s="326">
        <f>SUM(AY38:AY43)</f>
        <v>1125.1466247217734</v>
      </c>
      <c r="AZ44" s="327"/>
      <c r="BA44" s="326">
        <f>SUM(BA38:BA43)</f>
        <v>16730.726151112169</v>
      </c>
      <c r="BB44" s="326">
        <f>SUM(BB38:BB43)</f>
        <v>80.469359999999995</v>
      </c>
      <c r="BC44" s="326">
        <f>SUM(BC38:BC43)</f>
        <v>147440.67343278864</v>
      </c>
      <c r="BD44" s="326">
        <f t="shared" si="54"/>
        <v>165377.01556862256</v>
      </c>
    </row>
    <row r="45" spans="2:56" ht="15" thickBot="1" x14ac:dyDescent="0.35">
      <c r="B45" s="240" t="s">
        <v>126</v>
      </c>
      <c r="C45" s="261">
        <f>C28+C36-C44</f>
        <v>4571.4607713275136</v>
      </c>
      <c r="D45" s="261">
        <f>D28+D36-D44</f>
        <v>236184.76725108031</v>
      </c>
      <c r="E45" s="261">
        <f t="shared" ref="E45" si="66">E28+E36-E44</f>
        <v>48509.60655149931</v>
      </c>
      <c r="F45" s="261">
        <f>F28+F36-F44</f>
        <v>29327.971906659397</v>
      </c>
      <c r="G45" s="261">
        <f>G28+G36-G44</f>
        <v>6090.0754291812191</v>
      </c>
      <c r="H45" s="262">
        <f t="shared" ref="H45" si="67">H28+H36-H44</f>
        <v>322937.94846974791</v>
      </c>
      <c r="J45" s="260" t="s">
        <v>126</v>
      </c>
      <c r="K45" s="329">
        <f>K28+K36-K44</f>
        <v>22.001436169413637</v>
      </c>
      <c r="L45" s="329">
        <f t="shared" ref="L45:O45" si="68">L28+L36-L44</f>
        <v>272.99748942542203</v>
      </c>
      <c r="M45" s="329">
        <f t="shared" si="68"/>
        <v>5288.208476067568</v>
      </c>
      <c r="N45" s="329">
        <f t="shared" si="68"/>
        <v>4292.8560000000007</v>
      </c>
      <c r="O45" s="329">
        <f t="shared" si="68"/>
        <v>1053.7994750000071</v>
      </c>
      <c r="P45" s="329">
        <f>P28+P36-P44</f>
        <v>8353.5977492325183</v>
      </c>
      <c r="R45" s="227" t="s">
        <v>126</v>
      </c>
      <c r="S45" s="232"/>
      <c r="T45" s="228">
        <f>T28+T36-T44</f>
        <v>131.74885289773582</v>
      </c>
      <c r="U45" s="228">
        <f>U28+U36-U44</f>
        <v>6721.0256030702885</v>
      </c>
      <c r="V45" s="228">
        <f>V28+V36-V44</f>
        <v>6976.6789473684221</v>
      </c>
      <c r="W45" s="228">
        <f>W28+W36-W44</f>
        <v>1534.8693684210593</v>
      </c>
      <c r="X45" s="233">
        <f>SUM(T45:W45)</f>
        <v>15364.322771757506</v>
      </c>
      <c r="Z45" s="263" t="s">
        <v>126</v>
      </c>
      <c r="AA45" s="333">
        <f>AA28+AA36-AA44</f>
        <v>32.000000000000014</v>
      </c>
      <c r="AB45" s="333">
        <f t="shared" ref="AB45:AD45" si="69">AB28+AB36-AB44</f>
        <v>77.940851159733484</v>
      </c>
      <c r="AC45" s="333">
        <f t="shared" si="69"/>
        <v>7467.3190733875063</v>
      </c>
      <c r="AD45" s="333">
        <f t="shared" si="69"/>
        <v>1757.3697916666667</v>
      </c>
      <c r="AE45" s="333">
        <f>(AE28+AE36)-AE44</f>
        <v>386.62135416667297</v>
      </c>
      <c r="AF45" s="333">
        <f>SUM(AF38:AF44)</f>
        <v>92495.045760564215</v>
      </c>
      <c r="AH45" s="260" t="s">
        <v>126</v>
      </c>
      <c r="AI45" s="331">
        <f>AI28+AI36-AI44</f>
        <v>1</v>
      </c>
      <c r="AJ45" s="332"/>
      <c r="AK45" s="331">
        <f t="shared" ref="AK45:AM45" si="70">AK28+AK36-AK44</f>
        <v>10034.365005878275</v>
      </c>
      <c r="AL45" s="331">
        <f t="shared" si="70"/>
        <v>2750.8814589665653</v>
      </c>
      <c r="AM45" s="331">
        <f t="shared" si="70"/>
        <v>605.1939209726479</v>
      </c>
      <c r="AN45" s="331">
        <f>AN28+AN36-AN44</f>
        <v>15062.525617214444</v>
      </c>
      <c r="AP45" s="227" t="s">
        <v>126</v>
      </c>
      <c r="AQ45" s="264">
        <f>AQ28+AQ34-AQ44</f>
        <v>1988.6157421123321</v>
      </c>
      <c r="AR45" s="264">
        <f>AR28+AR36-AR44</f>
        <v>235702.0800575974</v>
      </c>
      <c r="AS45" s="264">
        <f>AS28+AS36-AS44</f>
        <v>5502.688393095681</v>
      </c>
      <c r="AT45" s="264">
        <f>AT28+AT36-AT44</f>
        <v>5703.6166150470444</v>
      </c>
      <c r="AU45" s="264">
        <f>AU28+AU36-AU44</f>
        <v>1254.7956553103577</v>
      </c>
      <c r="AV45" s="264">
        <f t="shared" si="44"/>
        <v>250151.79646316281</v>
      </c>
      <c r="AX45" s="338" t="s">
        <v>126</v>
      </c>
      <c r="AY45" s="242">
        <f>AY28+AY36-AY44</f>
        <v>2482.3434501886259</v>
      </c>
      <c r="AZ45" s="241"/>
      <c r="BA45" s="242">
        <f>BA28+BA36-BA44</f>
        <v>13496</v>
      </c>
      <c r="BB45" s="242">
        <f>BB28+BB36-BB44</f>
        <v>7846.5690936106985</v>
      </c>
      <c r="BC45" s="242">
        <f>BC28+BC36-BC44</f>
        <v>1254.7956553103577</v>
      </c>
      <c r="BD45" s="243">
        <f>SUM(AY45:BC45)</f>
        <v>25079.708199109682</v>
      </c>
    </row>
  </sheetData>
  <mergeCells count="77">
    <mergeCell ref="Z14:AF14"/>
    <mergeCell ref="AH14:AN14"/>
    <mergeCell ref="AP14:AV14"/>
    <mergeCell ref="AX14:BD14"/>
    <mergeCell ref="AQ25:AU25"/>
    <mergeCell ref="AY25:BC25"/>
    <mergeCell ref="AP24:AV24"/>
    <mergeCell ref="AX24:BD24"/>
    <mergeCell ref="Z24:AF24"/>
    <mergeCell ref="AH24:AN24"/>
    <mergeCell ref="AA25:AE25"/>
    <mergeCell ref="AI25:AM25"/>
    <mergeCell ref="J37:P37"/>
    <mergeCell ref="AY26:BA26"/>
    <mergeCell ref="AX29:BC29"/>
    <mergeCell ref="AQ26:AS26"/>
    <mergeCell ref="AP29:AU29"/>
    <mergeCell ref="AH37:AN37"/>
    <mergeCell ref="Z37:AF37"/>
    <mergeCell ref="AA26:AC26"/>
    <mergeCell ref="Z29:AE29"/>
    <mergeCell ref="AI26:AK26"/>
    <mergeCell ref="AH29:AM29"/>
    <mergeCell ref="R24:X24"/>
    <mergeCell ref="S25:W25"/>
    <mergeCell ref="S26:U26"/>
    <mergeCell ref="R29:W29"/>
    <mergeCell ref="AP1:AV1"/>
    <mergeCell ref="AQ2:AU2"/>
    <mergeCell ref="AQ3:AS3"/>
    <mergeCell ref="AP6:AU6"/>
    <mergeCell ref="AA3:AC3"/>
    <mergeCell ref="Z6:AE6"/>
    <mergeCell ref="AH1:AN1"/>
    <mergeCell ref="AI2:AM2"/>
    <mergeCell ref="AI3:AK3"/>
    <mergeCell ref="AH6:AM6"/>
    <mergeCell ref="Z1:AF1"/>
    <mergeCell ref="AA2:AE2"/>
    <mergeCell ref="AX1:BD1"/>
    <mergeCell ref="AY2:BC2"/>
    <mergeCell ref="AY3:BA3"/>
    <mergeCell ref="AX6:BC6"/>
    <mergeCell ref="BH1:BN1"/>
    <mergeCell ref="BI2:BM2"/>
    <mergeCell ref="BI3:BK3"/>
    <mergeCell ref="BH6:BM6"/>
    <mergeCell ref="BH13:BN13"/>
    <mergeCell ref="BR1:BX1"/>
    <mergeCell ref="BS2:BW2"/>
    <mergeCell ref="BS3:BU3"/>
    <mergeCell ref="BR6:BW6"/>
    <mergeCell ref="BR13:BX13"/>
    <mergeCell ref="R1:X1"/>
    <mergeCell ref="S2:W2"/>
    <mergeCell ref="S3:U3"/>
    <mergeCell ref="R6:W6"/>
    <mergeCell ref="R14:X14"/>
    <mergeCell ref="J1:P1"/>
    <mergeCell ref="K26:M26"/>
    <mergeCell ref="J29:O29"/>
    <mergeCell ref="K3:M3"/>
    <mergeCell ref="K2:O2"/>
    <mergeCell ref="J6:O6"/>
    <mergeCell ref="J14:P14"/>
    <mergeCell ref="J24:P24"/>
    <mergeCell ref="K25:O25"/>
    <mergeCell ref="B1:H1"/>
    <mergeCell ref="C2:G2"/>
    <mergeCell ref="C3:E3"/>
    <mergeCell ref="B6:G6"/>
    <mergeCell ref="B14:H14"/>
    <mergeCell ref="B24:H24"/>
    <mergeCell ref="C25:G25"/>
    <mergeCell ref="C26:E26"/>
    <mergeCell ref="B29:G29"/>
    <mergeCell ref="B37:H37"/>
  </mergeCells>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5397-AD5C-4689-951B-43352A85545F}">
  <sheetPr>
    <tabColor rgb="FF002060"/>
  </sheetPr>
  <dimension ref="B1:T38"/>
  <sheetViews>
    <sheetView topLeftCell="A8" workbookViewId="0">
      <selection activeCell="AE20" sqref="AE20"/>
    </sheetView>
  </sheetViews>
  <sheetFormatPr defaultRowHeight="14.4" x14ac:dyDescent="0.3"/>
  <cols>
    <col min="2" max="2" width="44.88671875" customWidth="1"/>
    <col min="3" max="3" width="15.44140625" bestFit="1" customWidth="1"/>
    <col min="4" max="10" width="16.77734375" customWidth="1"/>
    <col min="14" max="14" width="35.88671875" customWidth="1"/>
    <col min="15" max="15" width="10.33203125" customWidth="1"/>
    <col min="16" max="16" width="16.6640625" bestFit="1" customWidth="1"/>
    <col min="17" max="17" width="17" bestFit="1" customWidth="1"/>
    <col min="18" max="18" width="17.21875" bestFit="1" customWidth="1"/>
    <col min="19" max="19" width="9.109375" bestFit="1" customWidth="1"/>
  </cols>
  <sheetData>
    <row r="1" spans="2:20" ht="15" thickBot="1" x14ac:dyDescent="0.35"/>
    <row r="2" spans="2:20" x14ac:dyDescent="0.3">
      <c r="N2" s="509" t="s">
        <v>691</v>
      </c>
      <c r="O2" s="510"/>
      <c r="P2" s="510"/>
      <c r="Q2" s="510"/>
      <c r="R2" s="510"/>
      <c r="S2" s="510"/>
      <c r="T2" s="511"/>
    </row>
    <row r="3" spans="2:20" x14ac:dyDescent="0.3">
      <c r="B3" s="53" t="s">
        <v>683</v>
      </c>
      <c r="C3" s="53"/>
      <c r="D3" s="451">
        <v>2021</v>
      </c>
      <c r="N3" s="512" t="s">
        <v>456</v>
      </c>
      <c r="O3" s="54" t="s">
        <v>0</v>
      </c>
      <c r="P3" s="54" t="s">
        <v>1</v>
      </c>
      <c r="Q3" s="54" t="s">
        <v>2</v>
      </c>
      <c r="R3" s="54" t="s">
        <v>3</v>
      </c>
      <c r="S3" s="54" t="s">
        <v>5</v>
      </c>
      <c r="T3" s="513" t="s">
        <v>4</v>
      </c>
    </row>
    <row r="4" spans="2:20" x14ac:dyDescent="0.3">
      <c r="B4" s="450"/>
      <c r="C4" s="450" t="s">
        <v>684</v>
      </c>
      <c r="D4" s="450" t="s">
        <v>674</v>
      </c>
      <c r="E4" s="450" t="str">
        <f>'Basin Data WS2'!A3</f>
        <v>Athi</v>
      </c>
      <c r="F4" s="450" t="str">
        <f>'Basin Data WS2'!A4</f>
        <v>Ewaso Ngiro North</v>
      </c>
      <c r="G4" s="450" t="str">
        <f>'Basin Data WS2'!A5</f>
        <v>Lake Victoria North</v>
      </c>
      <c r="H4" s="450" t="str">
        <f>'Basin Data WS2'!A6</f>
        <v>Lake Victoria South</v>
      </c>
      <c r="I4" s="450" t="str">
        <f>'Basin Data WS2'!A7</f>
        <v>Rift Valley</v>
      </c>
      <c r="J4" s="450" t="str">
        <f>'Basin Data WS2'!A8</f>
        <v>Tana</v>
      </c>
      <c r="N4" s="512">
        <v>2021</v>
      </c>
      <c r="O4" s="508">
        <f>E19</f>
        <v>16.085834078115685</v>
      </c>
      <c r="P4" s="508">
        <f>F19</f>
        <v>24.835384545106312</v>
      </c>
      <c r="Q4" s="508">
        <f>G19</f>
        <v>10.22992313346399</v>
      </c>
      <c r="R4" s="508">
        <f>H19</f>
        <v>7.9947903770538886</v>
      </c>
      <c r="S4" s="508">
        <f>I19</f>
        <v>20.167324075366949</v>
      </c>
      <c r="T4" s="514">
        <f>J19</f>
        <v>91.116634327142037</v>
      </c>
    </row>
    <row r="5" spans="2:20" ht="16.8" thickBot="1" x14ac:dyDescent="0.35">
      <c r="B5" s="450" t="s">
        <v>675</v>
      </c>
      <c r="C5" s="450" t="s">
        <v>685</v>
      </c>
      <c r="D5" s="215">
        <f>'Water Asset Accounts'!C5</f>
        <v>4104</v>
      </c>
      <c r="E5" s="215">
        <f>'Water Asset Accounts'!K5</f>
        <v>22</v>
      </c>
      <c r="F5" s="448" t="str">
        <f>'Water Asset Accounts'!S5</f>
        <v>no large dams</v>
      </c>
      <c r="G5" s="215">
        <f>'Water Asset Accounts'!AA5</f>
        <v>32</v>
      </c>
      <c r="H5" s="215">
        <f>'Water Asset Accounts'!AI5</f>
        <v>1</v>
      </c>
      <c r="I5" s="215">
        <f>'Water Asset Accounts'!AQ5</f>
        <v>1659</v>
      </c>
      <c r="J5" s="215">
        <f>'Water Asset Accounts'!AY5</f>
        <v>2390</v>
      </c>
      <c r="N5" s="515">
        <v>2023</v>
      </c>
      <c r="O5" s="516">
        <f>E38</f>
        <v>16.27909561092611</v>
      </c>
      <c r="P5" s="516">
        <f>F38</f>
        <v>49.699209796506388</v>
      </c>
      <c r="Q5" s="516">
        <f>G38</f>
        <v>220.77186302304116</v>
      </c>
      <c r="R5" s="516">
        <f>H38</f>
        <v>7.8266165492683895</v>
      </c>
      <c r="S5" s="516">
        <f>I38</f>
        <v>27.821152377365149</v>
      </c>
      <c r="T5" s="517">
        <f>J38</f>
        <v>97.724063287447933</v>
      </c>
    </row>
    <row r="6" spans="2:20" ht="16.8" thickBot="1" x14ac:dyDescent="0.35">
      <c r="B6" s="450" t="s">
        <v>676</v>
      </c>
      <c r="C6" s="450" t="s">
        <v>685</v>
      </c>
      <c r="D6" s="54" t="s">
        <v>677</v>
      </c>
      <c r="E6" s="215">
        <f>'Water Asset Accounts'!K10</f>
        <v>48.594746630586386</v>
      </c>
      <c r="F6" s="54">
        <f>'Water Asset Accounts'!S10</f>
        <v>0</v>
      </c>
      <c r="G6" s="54">
        <f>'Water Asset Accounts'!AA10</f>
        <v>0</v>
      </c>
      <c r="H6" s="54">
        <f>'Water Asset Accounts'!AI10</f>
        <v>0</v>
      </c>
      <c r="I6" s="54">
        <f>'Water Asset Accounts'!AQ10</f>
        <v>0</v>
      </c>
      <c r="J6" s="54">
        <f>'Water Asset Accounts'!AY10</f>
        <v>0</v>
      </c>
    </row>
    <row r="7" spans="2:20" ht="16.2" x14ac:dyDescent="0.3">
      <c r="B7" s="450" t="s">
        <v>678</v>
      </c>
      <c r="C7" s="450" t="s">
        <v>685</v>
      </c>
      <c r="D7" s="215">
        <f>SUM('Water Asset Accounts'!C15,'Water Asset Accounts'!D15,'Water Asset Accounts'!E15)</f>
        <v>1096.298305</v>
      </c>
      <c r="E7" s="449">
        <f>SUM('Water Asset Accounts'!K15,'Water Asset Accounts'!L15,'Water Asset Accounts'!M15)</f>
        <v>154.71985000000001</v>
      </c>
      <c r="F7" s="215">
        <f>SUM('Water Asset Accounts'!S15:U15)</f>
        <v>68.935725000000005</v>
      </c>
      <c r="G7" s="215">
        <f>SUM('Water Asset Accounts'!AA15,'Water Asset Accounts'!AB15,'Water Asset Accounts'!AC15)</f>
        <v>90.162299999999988</v>
      </c>
      <c r="H7" s="215">
        <f>SUM('Water Asset Accounts'!AI15,'Water Asset Accounts'!AJ15,'Water Asset Accounts'!AK15)</f>
        <v>56.415129999999998</v>
      </c>
      <c r="I7" s="215">
        <f>SUM('Water Asset Accounts'!AQ15,'Water Asset Accounts'!AR15,'Water Asset Accounts'!AS15)</f>
        <v>30.083300000000001</v>
      </c>
      <c r="J7" s="215">
        <f>SUM('Water Asset Accounts'!AY15,'Water Asset Accounts'!AZ15,'Water Asset Accounts'!BA15)</f>
        <v>695.98199999999997</v>
      </c>
      <c r="N7" s="509" t="s">
        <v>700</v>
      </c>
      <c r="O7" s="510"/>
      <c r="P7" s="510"/>
      <c r="Q7" s="510"/>
      <c r="R7" s="510"/>
      <c r="S7" s="510"/>
      <c r="T7" s="511"/>
    </row>
    <row r="8" spans="2:20" ht="16.2" x14ac:dyDescent="0.3">
      <c r="B8" s="450" t="s">
        <v>64</v>
      </c>
      <c r="C8" s="450" t="s">
        <v>685</v>
      </c>
      <c r="D8" s="215">
        <f>('WRA Report Data'!L53+'WRA Report Data'!M53)/1000000</f>
        <v>2017.91345</v>
      </c>
      <c r="E8" s="449">
        <f>('WRA Report Data'!L50+'WRA Report Data'!M50)/1000000</f>
        <v>0.56574999999999998</v>
      </c>
      <c r="F8" s="215">
        <f>('WRA Report Data'!L52+'WRA Report Data'!M52)/1000000</f>
        <v>1.6315500000000001</v>
      </c>
      <c r="G8" s="215">
        <f>('WRA Report Data'!L47+'WRA Report Data'!M47)/1000000</f>
        <v>150.19749999999999</v>
      </c>
      <c r="H8" s="215">
        <f>('WRA Report Data'!L48+'WRA Report Data'!M48)/1000000</f>
        <v>965.97614999999996</v>
      </c>
      <c r="I8" s="215">
        <f>('WRA Report Data'!L49+'WRA Report Data'!M49)/1000000</f>
        <v>605.25030000000004</v>
      </c>
      <c r="J8" s="215">
        <f>('WRA Report Data'!L51+'WRA Report Data'!M51)/1000000</f>
        <v>294.29219999999998</v>
      </c>
      <c r="N8" s="518"/>
      <c r="O8" s="505" t="s">
        <v>0</v>
      </c>
      <c r="P8" s="505" t="s">
        <v>1</v>
      </c>
      <c r="Q8" s="505" t="s">
        <v>2</v>
      </c>
      <c r="R8" s="505" t="s">
        <v>3</v>
      </c>
      <c r="S8" s="505" t="s">
        <v>5</v>
      </c>
      <c r="T8" s="519" t="s">
        <v>4</v>
      </c>
    </row>
    <row r="9" spans="2:20" ht="16.2" x14ac:dyDescent="0.3">
      <c r="B9" s="450" t="s">
        <v>679</v>
      </c>
      <c r="C9" s="450" t="s">
        <v>685</v>
      </c>
      <c r="D9" s="215">
        <f>SUM('Water Asset Accounts'!C15:E16)</f>
        <v>3111.9451049999998</v>
      </c>
      <c r="E9" s="449">
        <f>SUM('Water Asset Accounts'!K15:M16)</f>
        <v>154.74540000000002</v>
      </c>
      <c r="F9" s="215">
        <f>SUM('Water Asset Accounts'!S15:U16)</f>
        <v>68.961275000000001</v>
      </c>
      <c r="G9" s="215">
        <f>SUM('Water Asset Accounts'!AA15:AC16)</f>
        <v>240.35979999999998</v>
      </c>
      <c r="H9" s="215">
        <f>SUM('Water Asset Accounts'!AI15:AK16)</f>
        <v>1022.3876299999999</v>
      </c>
      <c r="I9" s="215">
        <f>SUM('Water Asset Accounts'!AQ15:AS16)</f>
        <v>635.21680000000003</v>
      </c>
      <c r="J9" s="215">
        <f>SUM('Water Asset Accounts'!AY15:BA16)</f>
        <v>990.27419999999995</v>
      </c>
      <c r="N9" s="518" t="s">
        <v>692</v>
      </c>
      <c r="O9" s="505">
        <v>305</v>
      </c>
      <c r="P9" s="505">
        <v>449</v>
      </c>
      <c r="Q9" s="505">
        <v>116</v>
      </c>
      <c r="R9" s="505">
        <v>203</v>
      </c>
      <c r="S9" s="505">
        <v>102</v>
      </c>
      <c r="T9" s="519">
        <v>675</v>
      </c>
    </row>
    <row r="10" spans="2:20" ht="16.2" x14ac:dyDescent="0.3">
      <c r="B10" s="450" t="s">
        <v>689</v>
      </c>
      <c r="C10" s="450" t="s">
        <v>685</v>
      </c>
      <c r="D10" s="224">
        <f>('WRA Report Data'!H53+'WRA Report Data'!I53)/1000000</f>
        <v>608.06444999999997</v>
      </c>
      <c r="E10" s="224">
        <f>('WRA Report Data'!H50+'WRA Report Data'!I50)/1000000</f>
        <v>116.5445</v>
      </c>
      <c r="F10" s="224">
        <f>('WRA Report Data'!H52+'WRA Report Data'!I52)/1000000</f>
        <v>45.223500000000001</v>
      </c>
      <c r="G10" s="224">
        <f>('WRA Report Data'!H47+'WRA Report Data'!I47)/1000000</f>
        <v>4.1573500000000001</v>
      </c>
      <c r="H10" s="224">
        <f>('WRA Report Data'!H48+'WRA Report Data'!I48)/1000000</f>
        <v>6.2999000000000001</v>
      </c>
      <c r="I10" s="224">
        <f>('WRA Report Data'!H49+'WRA Report Data'!I49)/1000000</f>
        <v>93.907200000000003</v>
      </c>
      <c r="J10" s="224">
        <f>('WRA Report Data'!H51+'WRA Report Data'!I51)/1000000</f>
        <v>341.93200000000002</v>
      </c>
      <c r="N10" s="518" t="s">
        <v>680</v>
      </c>
      <c r="O10" s="506">
        <f>E12</f>
        <v>84.154399999999995</v>
      </c>
      <c r="P10" s="506">
        <f>F12</f>
        <v>14.245950000000001</v>
      </c>
      <c r="Q10" s="506">
        <f>G12</f>
        <v>6.6211000000000002</v>
      </c>
      <c r="R10" s="506">
        <f>H12</f>
        <v>2.5112000000000001</v>
      </c>
      <c r="S10" s="506">
        <f>I12</f>
        <v>109.58395</v>
      </c>
      <c r="T10" s="520">
        <f>J12</f>
        <v>9.6141000000000005</v>
      </c>
    </row>
    <row r="11" spans="2:20" ht="16.2" x14ac:dyDescent="0.3">
      <c r="B11" s="450" t="s">
        <v>692</v>
      </c>
      <c r="C11" s="450" t="s">
        <v>685</v>
      </c>
      <c r="D11" s="215">
        <f>SUM(E11:J11)</f>
        <v>1850</v>
      </c>
      <c r="E11" s="215">
        <f>O9</f>
        <v>305</v>
      </c>
      <c r="F11" s="215">
        <f t="shared" ref="F11:J11" si="0">P9</f>
        <v>449</v>
      </c>
      <c r="G11" s="215">
        <f t="shared" si="0"/>
        <v>116</v>
      </c>
      <c r="H11" s="215">
        <f t="shared" si="0"/>
        <v>203</v>
      </c>
      <c r="I11" s="215">
        <f t="shared" si="0"/>
        <v>102</v>
      </c>
      <c r="J11" s="215">
        <f t="shared" si="0"/>
        <v>675</v>
      </c>
      <c r="N11" s="518" t="s">
        <v>698</v>
      </c>
      <c r="O11" s="507">
        <f>E18</f>
        <v>0.27591606557377046</v>
      </c>
      <c r="P11" s="507">
        <f>F18</f>
        <v>3.172817371937639E-2</v>
      </c>
      <c r="Q11" s="507">
        <f>G18</f>
        <v>5.7078448275862073E-2</v>
      </c>
      <c r="R11" s="507">
        <f>H18</f>
        <v>1.2370443349753695E-2</v>
      </c>
      <c r="S11" s="507">
        <f>I18</f>
        <v>1.0743524509803921</v>
      </c>
      <c r="T11" s="521">
        <f>J18</f>
        <v>1.4243111111111113E-2</v>
      </c>
    </row>
    <row r="12" spans="2:20" ht="16.8" thickBot="1" x14ac:dyDescent="0.35">
      <c r="B12" s="450" t="s">
        <v>680</v>
      </c>
      <c r="C12" s="450" t="s">
        <v>685</v>
      </c>
      <c r="D12" s="224">
        <f>'Water Asset Accounts'!F21</f>
        <v>226.73069999999998</v>
      </c>
      <c r="E12" s="224">
        <f>'Water Asset Accounts'!N21</f>
        <v>84.154399999999995</v>
      </c>
      <c r="F12" s="224">
        <f>'Water Asset Accounts'!V21</f>
        <v>14.245950000000001</v>
      </c>
      <c r="G12" s="224">
        <f>'Water Asset Accounts'!AD21</f>
        <v>6.6211000000000002</v>
      </c>
      <c r="H12" s="224">
        <f>'Water Asset Accounts'!AL21</f>
        <v>2.5112000000000001</v>
      </c>
      <c r="I12" s="224">
        <f>'Water Asset Accounts'!AT21</f>
        <v>109.58395</v>
      </c>
      <c r="J12" s="449">
        <f>'Water Asset Accounts'!BB21</f>
        <v>9.6141000000000005</v>
      </c>
      <c r="N12" s="522" t="s">
        <v>699</v>
      </c>
      <c r="O12" s="523">
        <f>E37</f>
        <v>0.29433839344262291</v>
      </c>
      <c r="P12" s="523">
        <f t="shared" ref="P12:T12" si="1">F37</f>
        <v>0.2011271937639198</v>
      </c>
      <c r="Q12" s="523">
        <f t="shared" si="1"/>
        <v>5.8713081896551722E-2</v>
      </c>
      <c r="R12" s="523">
        <f t="shared" si="1"/>
        <v>1.3582315270935962E-2</v>
      </c>
      <c r="S12" s="523">
        <f t="shared" si="1"/>
        <v>1.3796320098039216</v>
      </c>
      <c r="T12" s="524">
        <f t="shared" si="1"/>
        <v>0.11921386666666665</v>
      </c>
    </row>
    <row r="13" spans="2:20" ht="16.2" x14ac:dyDescent="0.3">
      <c r="B13" s="450" t="s">
        <v>693</v>
      </c>
      <c r="C13" s="450" t="s">
        <v>685</v>
      </c>
      <c r="D13" s="215">
        <f>D9+D12</f>
        <v>3338.6758049999999</v>
      </c>
      <c r="E13" s="215">
        <f>E9+E12</f>
        <v>238.89980000000003</v>
      </c>
      <c r="F13" s="215">
        <f>F9+F12</f>
        <v>83.207224999999994</v>
      </c>
      <c r="G13" s="215">
        <f>G9+G12</f>
        <v>246.98089999999999</v>
      </c>
      <c r="H13" s="215">
        <f>H9+H12</f>
        <v>1024.8988299999999</v>
      </c>
      <c r="I13" s="215">
        <f>I9+I12</f>
        <v>744.80074999999999</v>
      </c>
      <c r="J13" s="215">
        <f>J9+J12</f>
        <v>999.88829999999996</v>
      </c>
    </row>
    <row r="14" spans="2:20" x14ac:dyDescent="0.3">
      <c r="B14" s="450" t="s">
        <v>681</v>
      </c>
      <c r="C14" s="450" t="s">
        <v>687</v>
      </c>
      <c r="D14" s="383">
        <v>49700000</v>
      </c>
      <c r="E14" s="383">
        <v>14849976</v>
      </c>
      <c r="F14" s="383">
        <v>3349321</v>
      </c>
      <c r="G14" s="383">
        <v>9460814</v>
      </c>
      <c r="H14" s="383">
        <v>7370591</v>
      </c>
      <c r="I14" s="383">
        <v>6925423</v>
      </c>
      <c r="J14" s="383">
        <v>7743878</v>
      </c>
    </row>
    <row r="15" spans="2:20" x14ac:dyDescent="0.3">
      <c r="B15" s="450" t="s">
        <v>694</v>
      </c>
      <c r="C15" s="450" t="s">
        <v>686</v>
      </c>
      <c r="D15" s="452">
        <f>D7/D5</f>
        <v>0.26712921661793371</v>
      </c>
      <c r="E15" s="452">
        <f>E7/E5</f>
        <v>7.0327204545454549</v>
      </c>
      <c r="F15" s="453" t="s">
        <v>677</v>
      </c>
      <c r="G15" s="452">
        <f>G7/G5</f>
        <v>2.8175718749999996</v>
      </c>
      <c r="H15" s="452">
        <f>H7/H5</f>
        <v>56.415129999999998</v>
      </c>
      <c r="I15" s="452">
        <f>I7/I5</f>
        <v>1.8133393610608801E-2</v>
      </c>
      <c r="J15" s="452">
        <f>J7/J5</f>
        <v>0.29120585774058577</v>
      </c>
    </row>
    <row r="16" spans="2:20" x14ac:dyDescent="0.3">
      <c r="B16" s="450" t="s">
        <v>697</v>
      </c>
      <c r="C16" s="450" t="s">
        <v>686</v>
      </c>
      <c r="D16" s="452">
        <f>D9/D5</f>
        <v>0.75827122441520467</v>
      </c>
      <c r="E16" s="452">
        <f>E9/E5</f>
        <v>7.0338818181818192</v>
      </c>
      <c r="F16" s="453" t="s">
        <v>677</v>
      </c>
      <c r="G16" s="452">
        <f>G9/G5</f>
        <v>7.5112437499999993</v>
      </c>
      <c r="H16" s="214">
        <f>H9/H5</f>
        <v>1022.3876299999999</v>
      </c>
      <c r="I16" s="452">
        <f>I9/I5</f>
        <v>0.38289138034960823</v>
      </c>
      <c r="J16" s="452">
        <f>J9/J5</f>
        <v>0.4143406694560669</v>
      </c>
    </row>
    <row r="17" spans="2:10" x14ac:dyDescent="0.3">
      <c r="B17" s="450" t="s">
        <v>695</v>
      </c>
      <c r="C17" s="450" t="s">
        <v>686</v>
      </c>
      <c r="D17" s="452">
        <f>D10/D5</f>
        <v>0.14816385233918128</v>
      </c>
      <c r="E17" s="452">
        <f>E10/E5</f>
        <v>5.2974772727272725</v>
      </c>
      <c r="F17" s="452"/>
      <c r="G17" s="452">
        <f>G10/G5</f>
        <v>0.1299171875</v>
      </c>
      <c r="H17" s="452">
        <f>H10/H5</f>
        <v>6.2999000000000001</v>
      </c>
      <c r="I17" s="452">
        <f>I10/I5</f>
        <v>5.6604701627486438E-2</v>
      </c>
      <c r="J17" s="452">
        <f>J10/J5</f>
        <v>0.14306778242677826</v>
      </c>
    </row>
    <row r="18" spans="2:10" x14ac:dyDescent="0.3">
      <c r="B18" s="502" t="s">
        <v>696</v>
      </c>
      <c r="C18" s="450" t="s">
        <v>686</v>
      </c>
      <c r="D18" s="500">
        <f>D12/D11</f>
        <v>0.12255713513513512</v>
      </c>
      <c r="E18" s="500">
        <f>E12/E11</f>
        <v>0.27591606557377046</v>
      </c>
      <c r="F18" s="500">
        <f>F12/F11</f>
        <v>3.172817371937639E-2</v>
      </c>
      <c r="G18" s="500">
        <f>G12/G11</f>
        <v>5.7078448275862073E-2</v>
      </c>
      <c r="H18" s="500">
        <f>H12/H11</f>
        <v>1.2370443349753695E-2</v>
      </c>
      <c r="I18" s="500">
        <f>I12/I11</f>
        <v>1.0743524509803921</v>
      </c>
      <c r="J18" s="500">
        <f>J12/J11</f>
        <v>1.4243111111111113E-2</v>
      </c>
    </row>
    <row r="19" spans="2:10" ht="16.2" x14ac:dyDescent="0.3">
      <c r="B19" s="502" t="s">
        <v>682</v>
      </c>
      <c r="C19" s="450" t="s">
        <v>688</v>
      </c>
      <c r="D19" s="452">
        <f>((D7+D12)*1000000)/D14</f>
        <v>26.620301911468815</v>
      </c>
      <c r="E19" s="452">
        <f>((E7+E12)*1000000)/E14</f>
        <v>16.085834078115685</v>
      </c>
      <c r="F19" s="452">
        <f>((F7+F12)*1000000)/F14</f>
        <v>24.835384545106312</v>
      </c>
      <c r="G19" s="452">
        <f>((G7+G12)*1000000)/G14</f>
        <v>10.22992313346399</v>
      </c>
      <c r="H19" s="452">
        <f>((H7+H12)*1000000)/H14</f>
        <v>7.9947903770538886</v>
      </c>
      <c r="I19" s="452">
        <f>((I7+I12)*1000000)/I14</f>
        <v>20.167324075366949</v>
      </c>
      <c r="J19" s="452">
        <f>((J7+J12)*1000000)/J14</f>
        <v>91.116634327142037</v>
      </c>
    </row>
    <row r="22" spans="2:10" x14ac:dyDescent="0.3">
      <c r="B22" s="53" t="s">
        <v>683</v>
      </c>
      <c r="C22" s="53"/>
      <c r="D22" s="451">
        <v>2023</v>
      </c>
    </row>
    <row r="23" spans="2:10" x14ac:dyDescent="0.3">
      <c r="B23" s="450"/>
      <c r="C23" s="450" t="s">
        <v>684</v>
      </c>
      <c r="D23" s="450" t="s">
        <v>674</v>
      </c>
      <c r="E23" s="450" t="str">
        <f>E4</f>
        <v>Athi</v>
      </c>
      <c r="F23" s="450" t="str">
        <f t="shared" ref="F23:J23" si="2">F4</f>
        <v>Ewaso Ngiro North</v>
      </c>
      <c r="G23" s="450" t="str">
        <f t="shared" si="2"/>
        <v>Lake Victoria North</v>
      </c>
      <c r="H23" s="450" t="str">
        <f t="shared" si="2"/>
        <v>Lake Victoria South</v>
      </c>
      <c r="I23" s="450" t="str">
        <f t="shared" si="2"/>
        <v>Rift Valley</v>
      </c>
      <c r="J23" s="450" t="str">
        <f t="shared" si="2"/>
        <v>Tana</v>
      </c>
    </row>
    <row r="24" spans="2:10" ht="16.2" x14ac:dyDescent="0.3">
      <c r="B24" s="450" t="s">
        <v>675</v>
      </c>
      <c r="C24" s="450" t="s">
        <v>685</v>
      </c>
      <c r="D24" s="215">
        <f>'Water Asset Accounts'!C28</f>
        <v>4104</v>
      </c>
      <c r="E24" s="215">
        <f>'Water Asset Accounts'!K28</f>
        <v>22</v>
      </c>
      <c r="F24" s="448">
        <f>'Water Asset Accounts'!S28</f>
        <v>0</v>
      </c>
      <c r="G24" s="215">
        <f>'Water Asset Accounts'!AA28</f>
        <v>32</v>
      </c>
      <c r="H24" s="215">
        <f>'Water Asset Accounts'!AI28</f>
        <v>1</v>
      </c>
      <c r="I24" s="215">
        <f>'Water Asset Accounts'!AQ28</f>
        <v>1659</v>
      </c>
      <c r="J24" s="215">
        <f>'Water Asset Accounts'!AY28</f>
        <v>2390</v>
      </c>
    </row>
    <row r="25" spans="2:10" ht="16.2" x14ac:dyDescent="0.3">
      <c r="B25" s="450" t="s">
        <v>676</v>
      </c>
      <c r="C25" s="450" t="s">
        <v>685</v>
      </c>
      <c r="D25" s="54" t="s">
        <v>677</v>
      </c>
      <c r="E25" s="215">
        <f>'Water Asset Accounts'!K33</f>
        <v>51.057481083675171</v>
      </c>
      <c r="F25" s="54">
        <f>'Water Asset Accounts'!S33</f>
        <v>0</v>
      </c>
      <c r="G25" s="54">
        <f>'Water Asset Accounts'!AA33</f>
        <v>0</v>
      </c>
      <c r="H25" s="54">
        <f>'Water Asset Accounts'!AI33</f>
        <v>0</v>
      </c>
      <c r="I25" s="54">
        <f>'Water Asset Accounts'!AQ33</f>
        <v>0</v>
      </c>
      <c r="J25" s="54">
        <f>'Water Asset Accounts'!AY33</f>
        <v>0</v>
      </c>
    </row>
    <row r="26" spans="2:10" ht="16.2" x14ac:dyDescent="0.3">
      <c r="B26" s="450" t="s">
        <v>678</v>
      </c>
      <c r="C26" s="450" t="s">
        <v>685</v>
      </c>
      <c r="D26" s="215">
        <f>SUM('Water Asset Accounts'!C38,'Water Asset Accounts'!D38,'Water Asset Accounts'!E38)</f>
        <v>3220.0741650000004</v>
      </c>
      <c r="E26" s="449">
        <f>SUM('Water Asset Accounts'!K38,'Water Asset Accounts'!L38,'Water Asset Accounts'!M38)</f>
        <v>160.72629000000001</v>
      </c>
      <c r="F26" s="215">
        <f>SUM('Water Asset Accounts'!S38:U38)</f>
        <v>82.181209999999993</v>
      </c>
      <c r="G26" s="503">
        <f>SUM('Water Asset Accounts'!AA38,'Water Asset Accounts'!AB38,'Water Asset Accounts'!AC38)</f>
        <v>2157.51719</v>
      </c>
      <c r="H26" s="215">
        <f>SUM('Water Asset Accounts'!AI38,'Water Asset Accounts'!AJ38,'Water Asset Accounts'!AK38)</f>
        <v>57.018839999999997</v>
      </c>
      <c r="I26" s="215">
        <f>SUM('Water Asset Accounts'!AQ38,'Water Asset Accounts'!AR38,'Water Asset Accounts'!AS38)</f>
        <v>58.928885000000008</v>
      </c>
      <c r="J26" s="215">
        <f>SUM('Water Asset Accounts'!AY38,'Water Asset Accounts'!AZ38,'Water Asset Accounts'!BA38)</f>
        <v>703.70174999999995</v>
      </c>
    </row>
    <row r="27" spans="2:10" ht="16.2" x14ac:dyDescent="0.3">
      <c r="B27" s="450" t="s">
        <v>64</v>
      </c>
      <c r="C27" s="450" t="s">
        <v>685</v>
      </c>
      <c r="D27" s="215">
        <f>('WRA Report Data'!L19+'WRA Report Data'!M19)/1000000</f>
        <v>2087.8193449999999</v>
      </c>
      <c r="E27" s="449">
        <f>('WRA Report Data'!L16+'WRA Report Data'!M16)/1000000</f>
        <v>0.56574999999999998</v>
      </c>
      <c r="F27" s="215">
        <f>('WRA Report Data'!L18+'WRA Report Data'!M18)/1000000</f>
        <v>1.6315500000000001</v>
      </c>
      <c r="G27" s="215">
        <f>('WRA Report Data'!L13+'WRA Report Data'!M13)/1000000</f>
        <v>150.01499999999999</v>
      </c>
      <c r="H27" s="215">
        <f>('WRA Report Data'!L14+'WRA Report Data'!M14)/1000000</f>
        <v>1035.3750600000001</v>
      </c>
      <c r="I27" s="215">
        <f>('WRA Report Data'!L15+'WRA Report Data'!M15)/1000000</f>
        <v>605.91058499999997</v>
      </c>
      <c r="J27" s="215">
        <f>('WRA Report Data'!L17+'WRA Report Data'!M17)/1000000</f>
        <v>294.32139999999998</v>
      </c>
    </row>
    <row r="28" spans="2:10" ht="16.2" x14ac:dyDescent="0.3">
      <c r="B28" s="450" t="s">
        <v>679</v>
      </c>
      <c r="C28" s="450" t="s">
        <v>685</v>
      </c>
      <c r="D28" s="215">
        <f>SUM('Water Asset Accounts'!C38:E39)</f>
        <v>5305.1925100000008</v>
      </c>
      <c r="E28" s="449">
        <f>SUM('Water Asset Accounts'!K38:M39)</f>
        <v>160.75184000000002</v>
      </c>
      <c r="F28" s="215">
        <f>SUM('Water Asset Accounts'!S38:U39)</f>
        <v>82.206759999999989</v>
      </c>
      <c r="G28" s="215">
        <f>SUM('Water Asset Accounts'!AA38:AC39)</f>
        <v>2307.5321899999999</v>
      </c>
      <c r="H28" s="215">
        <f>SUM('Water Asset Accounts'!AI38:AK39)</f>
        <v>1092.3939</v>
      </c>
      <c r="I28" s="215">
        <f>SUM('Water Asset Accounts'!AQ38:AS39)</f>
        <v>664.28467000000001</v>
      </c>
      <c r="J28" s="215">
        <f>SUM('Water Asset Accounts'!AY38:BA39)</f>
        <v>998.02314999999999</v>
      </c>
    </row>
    <row r="29" spans="2:10" ht="16.2" x14ac:dyDescent="0.3">
      <c r="B29" s="450" t="s">
        <v>689</v>
      </c>
      <c r="C29" s="450" t="s">
        <v>685</v>
      </c>
      <c r="D29" s="224">
        <f>('WRA Report Data'!H19+'WRA Report Data'!I19)/1000000</f>
        <v>741.46100000000001</v>
      </c>
      <c r="E29" s="224">
        <f>('WRA Report Data'!H16+'WRA Report Data'!I16)/1000000</f>
        <v>121.71509</v>
      </c>
      <c r="F29" s="224">
        <f>('WRA Report Data'!H18+'WRA Report Data'!I18)/1000000</f>
        <v>126.14874500000001</v>
      </c>
      <c r="G29" s="224">
        <f>('WRA Report Data'!H13+'WRA Report Data'!I13)/1000000</f>
        <v>4.2705000000000002</v>
      </c>
      <c r="H29" s="224">
        <f>('WRA Report Data'!H14+'WRA Report Data'!I14)/1000000</f>
        <v>6.5159799999999999</v>
      </c>
      <c r="I29" s="224">
        <f>('WRA Report Data'!H15+'WRA Report Data'!I15)/1000000</f>
        <v>134.47366500000001</v>
      </c>
      <c r="J29" s="224">
        <f>('WRA Report Data'!H17+'WRA Report Data'!I17)/1000000</f>
        <v>348.33702</v>
      </c>
    </row>
    <row r="30" spans="2:10" ht="16.2" x14ac:dyDescent="0.3">
      <c r="B30" s="450" t="s">
        <v>692</v>
      </c>
      <c r="C30" s="450" t="s">
        <v>685</v>
      </c>
      <c r="D30" s="215">
        <f>SUM(E30:J30)</f>
        <v>1850</v>
      </c>
      <c r="E30" s="215">
        <f>O9</f>
        <v>305</v>
      </c>
      <c r="F30" s="215">
        <f t="shared" ref="F30:J30" si="3">P9</f>
        <v>449</v>
      </c>
      <c r="G30" s="215">
        <f t="shared" si="3"/>
        <v>116</v>
      </c>
      <c r="H30" s="215">
        <f t="shared" si="3"/>
        <v>203</v>
      </c>
      <c r="I30" s="215">
        <f t="shared" si="3"/>
        <v>102</v>
      </c>
      <c r="J30" s="215">
        <f t="shared" si="3"/>
        <v>675</v>
      </c>
    </row>
    <row r="31" spans="2:10" ht="16.2" x14ac:dyDescent="0.3">
      <c r="B31" s="450" t="s">
        <v>680</v>
      </c>
      <c r="C31" s="450" t="s">
        <v>685</v>
      </c>
      <c r="D31" s="224">
        <f>'Water Asset Accounts'!F44</f>
        <v>410.83907249999999</v>
      </c>
      <c r="E31" s="224">
        <f>'Water Asset Accounts'!N44</f>
        <v>89.773209999999992</v>
      </c>
      <c r="F31" s="224">
        <f>'Water Asset Accounts'!V44</f>
        <v>90.30610999999999</v>
      </c>
      <c r="G31" s="224">
        <f>'Water Asset Accounts'!AD44</f>
        <v>6.8107175</v>
      </c>
      <c r="H31" s="224">
        <f>'Water Asset Accounts'!AL44</f>
        <v>2.7572100000000002</v>
      </c>
      <c r="I31" s="224">
        <f>'Water Asset Accounts'!AT44</f>
        <v>140.722465</v>
      </c>
      <c r="J31" s="449">
        <f>'Water Asset Accounts'!BB44</f>
        <v>80.469359999999995</v>
      </c>
    </row>
    <row r="32" spans="2:10" ht="16.2" x14ac:dyDescent="0.3">
      <c r="B32" s="450" t="s">
        <v>693</v>
      </c>
      <c r="C32" s="450" t="s">
        <v>685</v>
      </c>
      <c r="D32" s="215">
        <f>D28+D31</f>
        <v>5716.0315825000007</v>
      </c>
      <c r="E32" s="215">
        <f>E28+E31</f>
        <v>250.52505000000002</v>
      </c>
      <c r="F32" s="215">
        <f>F28+F31</f>
        <v>172.51286999999996</v>
      </c>
      <c r="G32" s="215">
        <f>G28+G31</f>
        <v>2314.3429074999999</v>
      </c>
      <c r="H32" s="215">
        <f>H28+H31</f>
        <v>1095.15111</v>
      </c>
      <c r="I32" s="215">
        <f>I28+I31</f>
        <v>805.00713500000006</v>
      </c>
      <c r="J32" s="215">
        <f>J28+J31</f>
        <v>1078.49251</v>
      </c>
    </row>
    <row r="33" spans="2:10" x14ac:dyDescent="0.3">
      <c r="B33" s="450" t="s">
        <v>681</v>
      </c>
      <c r="C33" s="450" t="s">
        <v>687</v>
      </c>
      <c r="D33" s="383">
        <v>51500000</v>
      </c>
      <c r="E33" s="383">
        <v>15387802</v>
      </c>
      <c r="F33" s="383">
        <v>3470625</v>
      </c>
      <c r="G33" s="383">
        <v>9803459</v>
      </c>
      <c r="H33" s="383">
        <v>7637534</v>
      </c>
      <c r="I33" s="383">
        <v>7176243</v>
      </c>
      <c r="J33" s="383">
        <v>8024340</v>
      </c>
    </row>
    <row r="34" spans="2:10" x14ac:dyDescent="0.3">
      <c r="B34" s="450" t="s">
        <v>694</v>
      </c>
      <c r="C34" s="450" t="s">
        <v>686</v>
      </c>
      <c r="D34" s="452">
        <f>D26/D24</f>
        <v>0.78461846125731005</v>
      </c>
      <c r="E34" s="452">
        <f>E26/E24</f>
        <v>7.3057404545454547</v>
      </c>
      <c r="F34" s="453" t="s">
        <v>677</v>
      </c>
      <c r="G34" s="452">
        <f>G26/G24</f>
        <v>67.422412187500001</v>
      </c>
      <c r="H34" s="452">
        <f>H26/H24</f>
        <v>57.018839999999997</v>
      </c>
      <c r="I34" s="452">
        <f>I26/I24</f>
        <v>3.5520726341169387E-2</v>
      </c>
      <c r="J34" s="452">
        <f>J26/J24</f>
        <v>0.29443587866108784</v>
      </c>
    </row>
    <row r="35" spans="2:10" x14ac:dyDescent="0.3">
      <c r="B35" s="450" t="s">
        <v>697</v>
      </c>
      <c r="C35" s="450" t="s">
        <v>686</v>
      </c>
      <c r="D35" s="452">
        <f>D28/D24</f>
        <v>1.2926882334307994</v>
      </c>
      <c r="E35" s="452">
        <f>E28/E24</f>
        <v>7.3069018181818191</v>
      </c>
      <c r="F35" s="453" t="s">
        <v>677</v>
      </c>
      <c r="G35" s="452">
        <f>G28/G24</f>
        <v>72.110380937499997</v>
      </c>
      <c r="H35" s="214">
        <f>H28/H24</f>
        <v>1092.3939</v>
      </c>
      <c r="I35" s="452">
        <f>I28/I24</f>
        <v>0.40041270042194094</v>
      </c>
      <c r="J35" s="452">
        <f>J28/J24</f>
        <v>0.4175829079497908</v>
      </c>
    </row>
    <row r="36" spans="2:10" x14ac:dyDescent="0.3">
      <c r="B36" s="450" t="s">
        <v>695</v>
      </c>
      <c r="C36" s="450" t="s">
        <v>686</v>
      </c>
      <c r="D36" s="452">
        <f>D29/D24</f>
        <v>0.18066788499025341</v>
      </c>
      <c r="E36" s="452">
        <f>E29/E24</f>
        <v>5.5325040909090912</v>
      </c>
      <c r="F36" s="452"/>
      <c r="G36" s="452">
        <f>G29/G24</f>
        <v>0.13345312500000001</v>
      </c>
      <c r="H36" s="452">
        <f>H29/H24</f>
        <v>6.5159799999999999</v>
      </c>
      <c r="I36" s="452">
        <f>I29/I24</f>
        <v>8.1057061482820977E-2</v>
      </c>
      <c r="J36" s="452">
        <f>J29/J24</f>
        <v>0.14574770711297072</v>
      </c>
    </row>
    <row r="37" spans="2:10" x14ac:dyDescent="0.3">
      <c r="B37" s="502" t="s">
        <v>696</v>
      </c>
      <c r="C37" s="450" t="s">
        <v>686</v>
      </c>
      <c r="D37" s="500">
        <f>D31/D30</f>
        <v>0.2220751743243243</v>
      </c>
      <c r="E37" s="500">
        <f>E31/E30</f>
        <v>0.29433839344262291</v>
      </c>
      <c r="F37" s="500">
        <f>F31/F30</f>
        <v>0.2011271937639198</v>
      </c>
      <c r="G37" s="500">
        <f>G31/G30</f>
        <v>5.8713081896551722E-2</v>
      </c>
      <c r="H37" s="500">
        <f>H31/H30</f>
        <v>1.3582315270935962E-2</v>
      </c>
      <c r="I37" s="500">
        <f>I31/I30</f>
        <v>1.3796320098039216</v>
      </c>
      <c r="J37" s="500">
        <f>J31/J30</f>
        <v>0.11921386666666665</v>
      </c>
    </row>
    <row r="38" spans="2:10" ht="16.2" x14ac:dyDescent="0.3">
      <c r="B38" s="502" t="s">
        <v>682</v>
      </c>
      <c r="C38" s="450" t="s">
        <v>688</v>
      </c>
      <c r="D38" s="452">
        <f>((D26+D31)*1000000)/D33</f>
        <v>70.503169660194189</v>
      </c>
      <c r="E38" s="452">
        <f>((E26+E31)*1000000)/E33</f>
        <v>16.27909561092611</v>
      </c>
      <c r="F38" s="452">
        <f>((F26+F31)*1000000)/F33</f>
        <v>49.699209796506388</v>
      </c>
      <c r="G38" s="452">
        <f>((G26+G31)*1000000)/G33</f>
        <v>220.77186302304116</v>
      </c>
      <c r="H38" s="452">
        <f>((H26+H31)*1000000)/H33</f>
        <v>7.8266165492683895</v>
      </c>
      <c r="I38" s="452">
        <f>((I26+I31)*1000000)/I33</f>
        <v>27.821152377365149</v>
      </c>
      <c r="J38" s="452">
        <f>((J26+J31)*1000000)/J33</f>
        <v>97.724063287447933</v>
      </c>
    </row>
  </sheetData>
  <mergeCells count="2">
    <mergeCell ref="N2:T2"/>
    <mergeCell ref="N7:T7"/>
  </mergeCells>
  <phoneticPr fontId="41" type="noConversion"/>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C0EC-CF90-4E70-A5B3-BB8CF115221C}">
  <sheetPr filterMode="1">
    <tabColor theme="7" tint="0.79998168889431442"/>
  </sheetPr>
  <dimension ref="A1:E25"/>
  <sheetViews>
    <sheetView workbookViewId="0"/>
  </sheetViews>
  <sheetFormatPr defaultRowHeight="14.4" x14ac:dyDescent="0.3"/>
  <cols>
    <col min="1" max="1" width="13.6640625" customWidth="1"/>
    <col min="2" max="2" width="29.109375" customWidth="1"/>
    <col min="3" max="3" width="13.5546875" customWidth="1"/>
  </cols>
  <sheetData>
    <row r="1" spans="1:5" x14ac:dyDescent="0.3">
      <c r="A1" s="2" t="s">
        <v>80</v>
      </c>
      <c r="B1" s="2" t="s">
        <v>81</v>
      </c>
      <c r="C1" s="2" t="s">
        <v>82</v>
      </c>
      <c r="D1" s="2" t="s">
        <v>89</v>
      </c>
    </row>
    <row r="2" spans="1:5" hidden="1" x14ac:dyDescent="0.3">
      <c r="A2">
        <v>2021</v>
      </c>
      <c r="B2" t="s">
        <v>83</v>
      </c>
      <c r="C2">
        <v>354</v>
      </c>
      <c r="D2">
        <v>147</v>
      </c>
    </row>
    <row r="3" spans="1:5" hidden="1" x14ac:dyDescent="0.3">
      <c r="A3">
        <v>2021</v>
      </c>
      <c r="B3" t="s">
        <v>84</v>
      </c>
      <c r="C3">
        <v>201</v>
      </c>
      <c r="D3">
        <v>74</v>
      </c>
    </row>
    <row r="4" spans="1:5" hidden="1" x14ac:dyDescent="0.3">
      <c r="A4">
        <v>2021</v>
      </c>
      <c r="B4" t="s">
        <v>85</v>
      </c>
      <c r="C4">
        <v>852</v>
      </c>
      <c r="D4">
        <v>380</v>
      </c>
    </row>
    <row r="5" spans="1:5" hidden="1" x14ac:dyDescent="0.3">
      <c r="A5">
        <v>2021</v>
      </c>
      <c r="B5" t="s">
        <v>86</v>
      </c>
      <c r="C5">
        <v>763</v>
      </c>
      <c r="D5">
        <v>407</v>
      </c>
    </row>
    <row r="6" spans="1:5" hidden="1" x14ac:dyDescent="0.3">
      <c r="A6">
        <v>2021</v>
      </c>
      <c r="B6" t="s">
        <v>87</v>
      </c>
      <c r="C6">
        <v>253</v>
      </c>
      <c r="D6">
        <v>160</v>
      </c>
    </row>
    <row r="7" spans="1:5" hidden="1" x14ac:dyDescent="0.3">
      <c r="A7">
        <v>2021</v>
      </c>
      <c r="B7" t="s">
        <v>88</v>
      </c>
      <c r="C7">
        <v>293</v>
      </c>
      <c r="D7">
        <v>118</v>
      </c>
    </row>
    <row r="8" spans="1:5" x14ac:dyDescent="0.3">
      <c r="A8">
        <v>2022</v>
      </c>
      <c r="B8" t="s">
        <v>83</v>
      </c>
      <c r="C8">
        <v>364</v>
      </c>
      <c r="D8">
        <v>110</v>
      </c>
      <c r="E8" s="6">
        <f>D8/C8</f>
        <v>0.30219780219780218</v>
      </c>
    </row>
    <row r="9" spans="1:5" x14ac:dyDescent="0.3">
      <c r="A9">
        <v>2022</v>
      </c>
      <c r="B9" t="s">
        <v>84</v>
      </c>
      <c r="C9">
        <v>215</v>
      </c>
      <c r="D9">
        <v>49</v>
      </c>
      <c r="E9" s="6">
        <f t="shared" ref="E9:E13" si="0">D9/C9</f>
        <v>0.22790697674418606</v>
      </c>
    </row>
    <row r="10" spans="1:5" x14ac:dyDescent="0.3">
      <c r="A10">
        <v>2022</v>
      </c>
      <c r="B10" t="s">
        <v>85</v>
      </c>
      <c r="C10">
        <v>763</v>
      </c>
      <c r="D10">
        <v>299</v>
      </c>
      <c r="E10" s="6">
        <f t="shared" si="0"/>
        <v>0.39187418086500653</v>
      </c>
    </row>
    <row r="11" spans="1:5" x14ac:dyDescent="0.3">
      <c r="A11">
        <v>2022</v>
      </c>
      <c r="B11" t="s">
        <v>86</v>
      </c>
      <c r="C11">
        <v>771</v>
      </c>
      <c r="D11">
        <v>335</v>
      </c>
      <c r="E11" s="6">
        <f t="shared" si="0"/>
        <v>0.43450064850843062</v>
      </c>
    </row>
    <row r="12" spans="1:5" x14ac:dyDescent="0.3">
      <c r="A12">
        <v>2022</v>
      </c>
      <c r="B12" t="s">
        <v>87</v>
      </c>
      <c r="C12">
        <v>250</v>
      </c>
      <c r="D12">
        <v>114</v>
      </c>
      <c r="E12" s="6">
        <f t="shared" si="0"/>
        <v>0.45600000000000002</v>
      </c>
    </row>
    <row r="13" spans="1:5" x14ac:dyDescent="0.3">
      <c r="A13">
        <v>2022</v>
      </c>
      <c r="B13" t="s">
        <v>88</v>
      </c>
      <c r="C13">
        <v>337</v>
      </c>
      <c r="D13">
        <v>105</v>
      </c>
      <c r="E13" s="6">
        <f t="shared" si="0"/>
        <v>0.31157270029673589</v>
      </c>
    </row>
    <row r="14" spans="1:5" x14ac:dyDescent="0.3">
      <c r="A14">
        <v>2023</v>
      </c>
      <c r="B14" t="s">
        <v>83</v>
      </c>
      <c r="C14">
        <v>775</v>
      </c>
      <c r="D14" s="34">
        <f>C14*E8</f>
        <v>234.2032967032967</v>
      </c>
    </row>
    <row r="15" spans="1:5" x14ac:dyDescent="0.3">
      <c r="A15">
        <v>2023</v>
      </c>
      <c r="B15" t="s">
        <v>84</v>
      </c>
      <c r="C15">
        <v>681</v>
      </c>
      <c r="D15" s="34">
        <f>C15*E9</f>
        <v>155.2046511627907</v>
      </c>
    </row>
    <row r="16" spans="1:5" x14ac:dyDescent="0.3">
      <c r="A16">
        <v>2023</v>
      </c>
      <c r="B16" t="s">
        <v>85</v>
      </c>
      <c r="C16">
        <v>963</v>
      </c>
      <c r="D16" s="34">
        <f t="shared" ref="D16:D19" si="1">C16*E10</f>
        <v>377.37483617300131</v>
      </c>
    </row>
    <row r="17" spans="1:4" x14ac:dyDescent="0.3">
      <c r="A17">
        <v>2023</v>
      </c>
      <c r="B17" t="s">
        <v>86</v>
      </c>
      <c r="C17">
        <v>991</v>
      </c>
      <c r="D17" s="34">
        <f t="shared" si="1"/>
        <v>430.59014267185472</v>
      </c>
    </row>
    <row r="18" spans="1:4" x14ac:dyDescent="0.3">
      <c r="A18">
        <v>2023</v>
      </c>
      <c r="B18" t="s">
        <v>87</v>
      </c>
      <c r="C18">
        <v>418</v>
      </c>
      <c r="D18" s="34">
        <f t="shared" si="1"/>
        <v>190.608</v>
      </c>
    </row>
    <row r="19" spans="1:4" x14ac:dyDescent="0.3">
      <c r="A19">
        <v>2023</v>
      </c>
      <c r="B19" t="s">
        <v>88</v>
      </c>
      <c r="C19">
        <v>784</v>
      </c>
      <c r="D19" s="34">
        <f t="shared" si="1"/>
        <v>244.27299703264094</v>
      </c>
    </row>
    <row r="20" spans="1:4" hidden="1" x14ac:dyDescent="0.3">
      <c r="A20">
        <v>2024</v>
      </c>
      <c r="B20" t="s">
        <v>83</v>
      </c>
      <c r="C20">
        <v>656</v>
      </c>
      <c r="D20">
        <v>0</v>
      </c>
    </row>
    <row r="21" spans="1:4" hidden="1" x14ac:dyDescent="0.3">
      <c r="A21">
        <v>2024</v>
      </c>
      <c r="B21" t="s">
        <v>84</v>
      </c>
      <c r="C21">
        <v>375</v>
      </c>
      <c r="D21">
        <v>0</v>
      </c>
    </row>
    <row r="22" spans="1:4" hidden="1" x14ac:dyDescent="0.3">
      <c r="A22">
        <v>2024</v>
      </c>
      <c r="B22" t="s">
        <v>85</v>
      </c>
      <c r="C22">
        <v>984</v>
      </c>
      <c r="D22">
        <v>0</v>
      </c>
    </row>
    <row r="23" spans="1:4" hidden="1" x14ac:dyDescent="0.3">
      <c r="A23">
        <v>2024</v>
      </c>
      <c r="B23" t="s">
        <v>86</v>
      </c>
      <c r="C23">
        <v>901</v>
      </c>
      <c r="D23">
        <v>0</v>
      </c>
    </row>
    <row r="24" spans="1:4" hidden="1" x14ac:dyDescent="0.3">
      <c r="A24">
        <v>2024</v>
      </c>
      <c r="B24" t="s">
        <v>87</v>
      </c>
      <c r="C24">
        <v>514</v>
      </c>
      <c r="D24">
        <v>0</v>
      </c>
    </row>
    <row r="25" spans="1:4" hidden="1" x14ac:dyDescent="0.3">
      <c r="A25">
        <v>2024</v>
      </c>
      <c r="B25" t="s">
        <v>88</v>
      </c>
      <c r="C25">
        <v>617</v>
      </c>
      <c r="D25">
        <v>0</v>
      </c>
    </row>
  </sheetData>
  <autoFilter ref="A1:C25" xr:uid="{5F31C0EC-CF90-4E70-A5B3-BB8CF115221C}">
    <filterColumn colId="0">
      <filters>
        <filter val="2022"/>
        <filter val="2023"/>
      </filters>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6CB53-7F60-4CBA-B0FF-CAC10640FB6E}">
  <sheetPr filterMode="1">
    <tabColor theme="7" tint="0.59999389629810485"/>
  </sheetPr>
  <dimension ref="A1:K1801"/>
  <sheetViews>
    <sheetView workbookViewId="0"/>
  </sheetViews>
  <sheetFormatPr defaultRowHeight="14.4" x14ac:dyDescent="0.3"/>
  <cols>
    <col min="5" max="5" width="14.109375" bestFit="1" customWidth="1"/>
    <col min="7" max="7" width="14.109375" bestFit="1" customWidth="1"/>
    <col min="10" max="10" width="15" bestFit="1" customWidth="1"/>
    <col min="11" max="11" width="13.5546875" bestFit="1" customWidth="1"/>
  </cols>
  <sheetData>
    <row r="1" spans="1:11" x14ac:dyDescent="0.3">
      <c r="A1" t="s">
        <v>80</v>
      </c>
      <c r="B1" t="s">
        <v>96</v>
      </c>
      <c r="C1" t="s">
        <v>97</v>
      </c>
      <c r="D1" t="s">
        <v>81</v>
      </c>
      <c r="E1" t="s">
        <v>98</v>
      </c>
      <c r="F1" t="s">
        <v>82</v>
      </c>
      <c r="G1" t="s">
        <v>99</v>
      </c>
      <c r="H1" t="s">
        <v>89</v>
      </c>
      <c r="I1" t="s">
        <v>102</v>
      </c>
      <c r="J1" t="s">
        <v>100</v>
      </c>
      <c r="K1" t="s">
        <v>101</v>
      </c>
    </row>
    <row r="2" spans="1:11" hidden="1" x14ac:dyDescent="0.3">
      <c r="A2">
        <v>2000</v>
      </c>
      <c r="B2">
        <v>1</v>
      </c>
      <c r="C2" s="39">
        <v>36526</v>
      </c>
      <c r="D2" t="s">
        <v>87</v>
      </c>
      <c r="E2" s="40">
        <v>138168862439</v>
      </c>
      <c r="F2">
        <v>6</v>
      </c>
      <c r="G2" s="40">
        <v>837497243</v>
      </c>
      <c r="H2">
        <v>0</v>
      </c>
      <c r="J2">
        <v>0</v>
      </c>
      <c r="K2" s="40">
        <v>837497243</v>
      </c>
    </row>
    <row r="3" spans="1:11" hidden="1" x14ac:dyDescent="0.3">
      <c r="A3">
        <v>2000</v>
      </c>
      <c r="B3">
        <v>1</v>
      </c>
      <c r="C3" s="39">
        <v>36526</v>
      </c>
      <c r="D3" t="s">
        <v>84</v>
      </c>
      <c r="E3" s="40">
        <v>210575800352</v>
      </c>
      <c r="F3">
        <v>4</v>
      </c>
      <c r="G3" s="40">
        <v>841675666</v>
      </c>
      <c r="H3">
        <v>0</v>
      </c>
      <c r="J3">
        <v>0</v>
      </c>
      <c r="K3" s="40">
        <v>841675666</v>
      </c>
    </row>
    <row r="4" spans="1:11" hidden="1" x14ac:dyDescent="0.3">
      <c r="A4">
        <v>2000</v>
      </c>
      <c r="B4">
        <v>1</v>
      </c>
      <c r="C4" s="39">
        <v>36526</v>
      </c>
      <c r="D4" t="s">
        <v>88</v>
      </c>
      <c r="E4" s="40">
        <v>126682371168</v>
      </c>
      <c r="F4">
        <v>9</v>
      </c>
      <c r="G4" s="40">
        <v>1095217823</v>
      </c>
      <c r="H4">
        <v>0</v>
      </c>
      <c r="J4">
        <v>0</v>
      </c>
      <c r="K4" s="40">
        <v>1095217823</v>
      </c>
    </row>
    <row r="5" spans="1:11" s="42" customFormat="1" hidden="1" x14ac:dyDescent="0.3">
      <c r="A5" s="42">
        <v>2000</v>
      </c>
      <c r="B5" s="42">
        <v>1</v>
      </c>
      <c r="C5" s="43">
        <v>36526</v>
      </c>
      <c r="D5" s="42" t="s">
        <v>83</v>
      </c>
      <c r="E5" s="44">
        <v>67506899374</v>
      </c>
      <c r="F5" s="42">
        <v>7</v>
      </c>
      <c r="G5" s="44">
        <v>445812749</v>
      </c>
      <c r="H5" s="42">
        <v>0</v>
      </c>
      <c r="J5" s="42">
        <v>0</v>
      </c>
      <c r="K5" s="44">
        <v>445812749</v>
      </c>
    </row>
    <row r="6" spans="1:11" hidden="1" x14ac:dyDescent="0.3">
      <c r="A6">
        <v>2000</v>
      </c>
      <c r="B6">
        <v>1</v>
      </c>
      <c r="C6" s="39">
        <v>36526</v>
      </c>
      <c r="D6" t="s">
        <v>85</v>
      </c>
      <c r="E6" s="40">
        <v>18404979292</v>
      </c>
      <c r="F6">
        <v>24</v>
      </c>
      <c r="G6" s="40">
        <v>446327321</v>
      </c>
      <c r="H6">
        <v>0</v>
      </c>
      <c r="J6">
        <v>0</v>
      </c>
      <c r="K6" s="40">
        <v>446327321</v>
      </c>
    </row>
    <row r="7" spans="1:11" hidden="1" x14ac:dyDescent="0.3">
      <c r="A7">
        <v>2000</v>
      </c>
      <c r="B7">
        <v>1</v>
      </c>
      <c r="C7" s="39">
        <v>36526</v>
      </c>
      <c r="D7" t="s">
        <v>86</v>
      </c>
      <c r="E7" s="40">
        <v>28154023826</v>
      </c>
      <c r="F7">
        <v>35</v>
      </c>
      <c r="G7" s="40">
        <v>980993224</v>
      </c>
      <c r="H7">
        <v>0</v>
      </c>
      <c r="J7">
        <v>0</v>
      </c>
      <c r="K7" s="40">
        <v>980993224</v>
      </c>
    </row>
    <row r="8" spans="1:11" hidden="1" x14ac:dyDescent="0.3">
      <c r="A8">
        <v>2000</v>
      </c>
      <c r="B8">
        <v>2</v>
      </c>
      <c r="C8" s="39">
        <v>36557</v>
      </c>
      <c r="D8" t="s">
        <v>87</v>
      </c>
      <c r="E8" s="40">
        <v>138168862439</v>
      </c>
      <c r="F8">
        <v>5</v>
      </c>
      <c r="G8" s="40">
        <v>658820854</v>
      </c>
      <c r="H8">
        <v>0</v>
      </c>
      <c r="J8">
        <v>0</v>
      </c>
      <c r="K8" s="40">
        <v>658820854</v>
      </c>
    </row>
    <row r="9" spans="1:11" hidden="1" x14ac:dyDescent="0.3">
      <c r="A9">
        <v>2000</v>
      </c>
      <c r="B9">
        <v>2</v>
      </c>
      <c r="C9" s="39">
        <v>36557</v>
      </c>
      <c r="D9" t="s">
        <v>84</v>
      </c>
      <c r="E9" s="40">
        <v>210575800352</v>
      </c>
      <c r="F9">
        <v>1</v>
      </c>
      <c r="G9" s="40">
        <v>235615727</v>
      </c>
      <c r="H9">
        <v>0</v>
      </c>
      <c r="J9">
        <v>0</v>
      </c>
      <c r="K9" s="40">
        <v>235615727</v>
      </c>
    </row>
    <row r="10" spans="1:11" hidden="1" x14ac:dyDescent="0.3">
      <c r="A10">
        <v>2000</v>
      </c>
      <c r="B10">
        <v>2</v>
      </c>
      <c r="C10" s="39">
        <v>36557</v>
      </c>
      <c r="D10" t="s">
        <v>88</v>
      </c>
      <c r="E10" s="40">
        <v>126682371168</v>
      </c>
      <c r="F10">
        <v>3</v>
      </c>
      <c r="G10" s="40">
        <v>408820913</v>
      </c>
      <c r="H10">
        <v>0</v>
      </c>
      <c r="J10">
        <v>0</v>
      </c>
      <c r="K10" s="40">
        <v>408820913</v>
      </c>
    </row>
    <row r="11" spans="1:11" s="42" customFormat="1" hidden="1" x14ac:dyDescent="0.3">
      <c r="A11" s="42">
        <v>2000</v>
      </c>
      <c r="B11" s="42">
        <v>2</v>
      </c>
      <c r="C11" s="43">
        <v>36557</v>
      </c>
      <c r="D11" s="42" t="s">
        <v>83</v>
      </c>
      <c r="E11" s="44">
        <v>67506899374</v>
      </c>
      <c r="F11" s="42">
        <v>5</v>
      </c>
      <c r="G11" s="44">
        <v>349696376</v>
      </c>
      <c r="H11" s="42">
        <v>0</v>
      </c>
      <c r="J11" s="42">
        <v>0</v>
      </c>
      <c r="K11" s="44">
        <v>349696376</v>
      </c>
    </row>
    <row r="12" spans="1:11" hidden="1" x14ac:dyDescent="0.3">
      <c r="A12">
        <v>2000</v>
      </c>
      <c r="B12">
        <v>2</v>
      </c>
      <c r="C12" s="39">
        <v>36557</v>
      </c>
      <c r="D12" t="s">
        <v>85</v>
      </c>
      <c r="E12" s="40">
        <v>18404979292</v>
      </c>
      <c r="F12">
        <v>17</v>
      </c>
      <c r="G12" s="40">
        <v>318124560</v>
      </c>
      <c r="H12">
        <v>0</v>
      </c>
      <c r="J12">
        <v>0</v>
      </c>
      <c r="K12" s="40">
        <v>318124560</v>
      </c>
    </row>
    <row r="13" spans="1:11" hidden="1" x14ac:dyDescent="0.3">
      <c r="A13">
        <v>2000</v>
      </c>
      <c r="B13">
        <v>2</v>
      </c>
      <c r="C13" s="39">
        <v>36557</v>
      </c>
      <c r="D13" t="s">
        <v>86</v>
      </c>
      <c r="E13" s="40">
        <v>28154023826</v>
      </c>
      <c r="F13">
        <v>30</v>
      </c>
      <c r="G13" s="40">
        <v>845621011</v>
      </c>
      <c r="H13">
        <v>0</v>
      </c>
      <c r="J13">
        <v>0</v>
      </c>
      <c r="K13" s="40">
        <v>845621011</v>
      </c>
    </row>
    <row r="14" spans="1:11" hidden="1" x14ac:dyDescent="0.3">
      <c r="A14">
        <v>2000</v>
      </c>
      <c r="B14">
        <v>3</v>
      </c>
      <c r="C14" s="39">
        <v>36586</v>
      </c>
      <c r="D14" t="s">
        <v>87</v>
      </c>
      <c r="E14" s="40">
        <v>138168862439</v>
      </c>
      <c r="F14">
        <v>22</v>
      </c>
      <c r="G14" s="40">
        <v>3035804545</v>
      </c>
      <c r="H14">
        <v>0</v>
      </c>
      <c r="J14">
        <v>0</v>
      </c>
      <c r="K14" s="40">
        <v>3035804545</v>
      </c>
    </row>
    <row r="15" spans="1:11" hidden="1" x14ac:dyDescent="0.3">
      <c r="A15">
        <v>2000</v>
      </c>
      <c r="B15">
        <v>3</v>
      </c>
      <c r="C15" s="39">
        <v>36586</v>
      </c>
      <c r="D15" t="s">
        <v>84</v>
      </c>
      <c r="E15" s="40">
        <v>210575800352</v>
      </c>
      <c r="F15">
        <v>7</v>
      </c>
      <c r="G15" s="40">
        <v>1558392584</v>
      </c>
      <c r="H15">
        <v>0</v>
      </c>
      <c r="J15">
        <v>0</v>
      </c>
      <c r="K15" s="40">
        <v>1558392584</v>
      </c>
    </row>
    <row r="16" spans="1:11" hidden="1" x14ac:dyDescent="0.3">
      <c r="A16">
        <v>2000</v>
      </c>
      <c r="B16">
        <v>3</v>
      </c>
      <c r="C16" s="39">
        <v>36586</v>
      </c>
      <c r="D16" t="s">
        <v>88</v>
      </c>
      <c r="E16" s="40">
        <v>126682371168</v>
      </c>
      <c r="F16">
        <v>28</v>
      </c>
      <c r="G16" s="40">
        <v>3573681096</v>
      </c>
      <c r="H16">
        <v>0</v>
      </c>
      <c r="J16">
        <v>0</v>
      </c>
      <c r="K16" s="40">
        <v>3573681096</v>
      </c>
    </row>
    <row r="17" spans="1:11" s="42" customFormat="1" hidden="1" x14ac:dyDescent="0.3">
      <c r="A17" s="42">
        <v>2000</v>
      </c>
      <c r="B17" s="42">
        <v>3</v>
      </c>
      <c r="C17" s="43">
        <v>36586</v>
      </c>
      <c r="D17" s="42" t="s">
        <v>83</v>
      </c>
      <c r="E17" s="44">
        <v>67506899374</v>
      </c>
      <c r="F17" s="42">
        <v>67</v>
      </c>
      <c r="G17" s="44">
        <v>4511072505</v>
      </c>
      <c r="H17" s="42">
        <v>0</v>
      </c>
      <c r="J17" s="42">
        <v>0</v>
      </c>
      <c r="K17" s="44">
        <v>4511072505</v>
      </c>
    </row>
    <row r="18" spans="1:11" hidden="1" x14ac:dyDescent="0.3">
      <c r="A18">
        <v>2000</v>
      </c>
      <c r="B18">
        <v>3</v>
      </c>
      <c r="C18" s="39">
        <v>36586</v>
      </c>
      <c r="D18" t="s">
        <v>85</v>
      </c>
      <c r="E18" s="40">
        <v>18404979292</v>
      </c>
      <c r="F18">
        <v>55</v>
      </c>
      <c r="G18" s="40">
        <v>1005303421</v>
      </c>
      <c r="H18">
        <v>0</v>
      </c>
      <c r="J18">
        <v>0</v>
      </c>
      <c r="K18" s="40">
        <v>1005303421</v>
      </c>
    </row>
    <row r="19" spans="1:11" hidden="1" x14ac:dyDescent="0.3">
      <c r="A19">
        <v>2000</v>
      </c>
      <c r="B19">
        <v>3</v>
      </c>
      <c r="C19" s="39">
        <v>36586</v>
      </c>
      <c r="D19" t="s">
        <v>86</v>
      </c>
      <c r="E19" s="40">
        <v>28154023826</v>
      </c>
      <c r="F19">
        <v>117</v>
      </c>
      <c r="G19" s="40">
        <v>3308057026</v>
      </c>
      <c r="H19">
        <v>0</v>
      </c>
      <c r="J19">
        <v>0</v>
      </c>
      <c r="K19" s="40">
        <v>3308057026</v>
      </c>
    </row>
    <row r="20" spans="1:11" hidden="1" x14ac:dyDescent="0.3">
      <c r="A20">
        <v>2000</v>
      </c>
      <c r="B20">
        <v>4</v>
      </c>
      <c r="C20" s="39">
        <v>36617</v>
      </c>
      <c r="D20" t="s">
        <v>87</v>
      </c>
      <c r="E20" s="40">
        <v>138168862439</v>
      </c>
      <c r="F20">
        <v>31</v>
      </c>
      <c r="G20" s="40">
        <v>4333729994</v>
      </c>
      <c r="H20">
        <v>0</v>
      </c>
      <c r="J20">
        <v>0</v>
      </c>
      <c r="K20" s="40">
        <v>4333729994</v>
      </c>
    </row>
    <row r="21" spans="1:11" hidden="1" x14ac:dyDescent="0.3">
      <c r="A21">
        <v>2000</v>
      </c>
      <c r="B21">
        <v>4</v>
      </c>
      <c r="C21" s="39">
        <v>36617</v>
      </c>
      <c r="D21" t="s">
        <v>84</v>
      </c>
      <c r="E21" s="40">
        <v>210575800352</v>
      </c>
      <c r="F21">
        <v>28</v>
      </c>
      <c r="G21" s="40">
        <v>5813746509</v>
      </c>
      <c r="H21">
        <v>0</v>
      </c>
      <c r="J21">
        <v>0</v>
      </c>
      <c r="K21" s="40">
        <v>5813746509</v>
      </c>
    </row>
    <row r="22" spans="1:11" hidden="1" x14ac:dyDescent="0.3">
      <c r="A22">
        <v>2000</v>
      </c>
      <c r="B22">
        <v>4</v>
      </c>
      <c r="C22" s="39">
        <v>36617</v>
      </c>
      <c r="D22" t="s">
        <v>88</v>
      </c>
      <c r="E22" s="40">
        <v>126682371168</v>
      </c>
      <c r="F22">
        <v>74</v>
      </c>
      <c r="G22" s="40">
        <v>9405946771</v>
      </c>
      <c r="H22">
        <v>0</v>
      </c>
      <c r="J22">
        <v>0</v>
      </c>
      <c r="K22" s="40">
        <v>9405946771</v>
      </c>
    </row>
    <row r="23" spans="1:11" s="42" customFormat="1" hidden="1" x14ac:dyDescent="0.3">
      <c r="A23" s="42">
        <v>2000</v>
      </c>
      <c r="B23" s="42">
        <v>4</v>
      </c>
      <c r="C23" s="43">
        <v>36617</v>
      </c>
      <c r="D23" s="42" t="s">
        <v>83</v>
      </c>
      <c r="E23" s="44">
        <v>67506899374</v>
      </c>
      <c r="F23" s="42">
        <v>82</v>
      </c>
      <c r="G23" s="44">
        <v>5530617279</v>
      </c>
      <c r="H23" s="42">
        <v>0</v>
      </c>
      <c r="J23" s="42">
        <v>0</v>
      </c>
      <c r="K23" s="44">
        <v>5530617279</v>
      </c>
    </row>
    <row r="24" spans="1:11" hidden="1" x14ac:dyDescent="0.3">
      <c r="A24">
        <v>2000</v>
      </c>
      <c r="B24">
        <v>4</v>
      </c>
      <c r="C24" s="39">
        <v>36617</v>
      </c>
      <c r="D24" t="s">
        <v>85</v>
      </c>
      <c r="E24" s="40">
        <v>18404979292</v>
      </c>
      <c r="F24">
        <v>144</v>
      </c>
      <c r="G24" s="40">
        <v>2641967767</v>
      </c>
      <c r="H24">
        <v>0</v>
      </c>
      <c r="J24">
        <v>0</v>
      </c>
      <c r="K24" s="40">
        <v>2641967767</v>
      </c>
    </row>
    <row r="25" spans="1:11" hidden="1" x14ac:dyDescent="0.3">
      <c r="A25">
        <v>2000</v>
      </c>
      <c r="B25">
        <v>4</v>
      </c>
      <c r="C25" s="39">
        <v>36617</v>
      </c>
      <c r="D25" t="s">
        <v>86</v>
      </c>
      <c r="E25" s="40">
        <v>28154023826</v>
      </c>
      <c r="F25">
        <v>139</v>
      </c>
      <c r="G25" s="40">
        <v>3926535128</v>
      </c>
      <c r="H25">
        <v>0</v>
      </c>
      <c r="J25">
        <v>0</v>
      </c>
      <c r="K25" s="40">
        <v>3926535128</v>
      </c>
    </row>
    <row r="26" spans="1:11" hidden="1" x14ac:dyDescent="0.3">
      <c r="A26">
        <v>2000</v>
      </c>
      <c r="B26">
        <v>5</v>
      </c>
      <c r="C26" s="39">
        <v>36647</v>
      </c>
      <c r="D26" t="s">
        <v>87</v>
      </c>
      <c r="E26" s="40">
        <v>138168862439</v>
      </c>
      <c r="F26">
        <v>30</v>
      </c>
      <c r="G26" s="40">
        <v>4109212878</v>
      </c>
      <c r="H26">
        <v>0</v>
      </c>
      <c r="J26">
        <v>0</v>
      </c>
      <c r="K26" s="40">
        <v>4109212878</v>
      </c>
    </row>
    <row r="27" spans="1:11" hidden="1" x14ac:dyDescent="0.3">
      <c r="A27">
        <v>2000</v>
      </c>
      <c r="B27">
        <v>5</v>
      </c>
      <c r="C27" s="39">
        <v>36647</v>
      </c>
      <c r="D27" t="s">
        <v>84</v>
      </c>
      <c r="E27" s="40">
        <v>210575800352</v>
      </c>
      <c r="F27">
        <v>19</v>
      </c>
      <c r="G27" s="40">
        <v>4037044072</v>
      </c>
      <c r="H27">
        <v>0</v>
      </c>
      <c r="J27">
        <v>0</v>
      </c>
      <c r="K27" s="40">
        <v>4037044072</v>
      </c>
    </row>
    <row r="28" spans="1:11" hidden="1" x14ac:dyDescent="0.3">
      <c r="A28">
        <v>2000</v>
      </c>
      <c r="B28">
        <v>5</v>
      </c>
      <c r="C28" s="39">
        <v>36647</v>
      </c>
      <c r="D28" t="s">
        <v>88</v>
      </c>
      <c r="E28" s="40">
        <v>126682371168</v>
      </c>
      <c r="F28">
        <v>53</v>
      </c>
      <c r="G28" s="40">
        <v>6751854958</v>
      </c>
      <c r="H28">
        <v>0</v>
      </c>
      <c r="J28">
        <v>0</v>
      </c>
      <c r="K28" s="40">
        <v>6751854958</v>
      </c>
    </row>
    <row r="29" spans="1:11" s="42" customFormat="1" hidden="1" x14ac:dyDescent="0.3">
      <c r="A29" s="42">
        <v>2000</v>
      </c>
      <c r="B29" s="42">
        <v>5</v>
      </c>
      <c r="C29" s="43">
        <v>36647</v>
      </c>
      <c r="D29" s="42" t="s">
        <v>83</v>
      </c>
      <c r="E29" s="44">
        <v>67506899374</v>
      </c>
      <c r="F29" s="42">
        <v>80</v>
      </c>
      <c r="G29" s="44">
        <v>5392384002</v>
      </c>
      <c r="H29" s="42">
        <v>0</v>
      </c>
      <c r="J29" s="42">
        <v>0</v>
      </c>
      <c r="K29" s="44">
        <v>5392384002</v>
      </c>
    </row>
    <row r="30" spans="1:11" hidden="1" x14ac:dyDescent="0.3">
      <c r="A30">
        <v>2000</v>
      </c>
      <c r="B30">
        <v>5</v>
      </c>
      <c r="C30" s="39">
        <v>36647</v>
      </c>
      <c r="D30" t="s">
        <v>85</v>
      </c>
      <c r="E30" s="40">
        <v>18404979292</v>
      </c>
      <c r="F30">
        <v>187</v>
      </c>
      <c r="G30" s="40">
        <v>3438313970</v>
      </c>
      <c r="H30">
        <v>0</v>
      </c>
      <c r="J30">
        <v>0</v>
      </c>
      <c r="K30" s="40">
        <v>3438313970</v>
      </c>
    </row>
    <row r="31" spans="1:11" hidden="1" x14ac:dyDescent="0.3">
      <c r="A31">
        <v>2000</v>
      </c>
      <c r="B31">
        <v>5</v>
      </c>
      <c r="C31" s="39">
        <v>36647</v>
      </c>
      <c r="D31" t="s">
        <v>86</v>
      </c>
      <c r="E31" s="40">
        <v>28154023826</v>
      </c>
      <c r="F31">
        <v>132</v>
      </c>
      <c r="G31" s="40">
        <v>3707079640</v>
      </c>
      <c r="H31">
        <v>0</v>
      </c>
      <c r="J31">
        <v>0</v>
      </c>
      <c r="K31" s="40">
        <v>3707079640</v>
      </c>
    </row>
    <row r="32" spans="1:11" hidden="1" x14ac:dyDescent="0.3">
      <c r="A32">
        <v>2000</v>
      </c>
      <c r="B32">
        <v>6</v>
      </c>
      <c r="C32" s="39">
        <v>36678</v>
      </c>
      <c r="D32" t="s">
        <v>87</v>
      </c>
      <c r="E32" s="40">
        <v>138168862439</v>
      </c>
      <c r="F32">
        <v>24</v>
      </c>
      <c r="G32" s="40">
        <v>3347556049</v>
      </c>
      <c r="H32">
        <v>0</v>
      </c>
      <c r="J32">
        <v>0</v>
      </c>
      <c r="K32" s="40">
        <v>3347556049</v>
      </c>
    </row>
    <row r="33" spans="1:11" hidden="1" x14ac:dyDescent="0.3">
      <c r="A33">
        <v>2000</v>
      </c>
      <c r="B33">
        <v>6</v>
      </c>
      <c r="C33" s="39">
        <v>36678</v>
      </c>
      <c r="D33" t="s">
        <v>84</v>
      </c>
      <c r="E33" s="40">
        <v>210575800352</v>
      </c>
      <c r="F33">
        <v>3</v>
      </c>
      <c r="G33" s="40">
        <v>593296620</v>
      </c>
      <c r="H33">
        <v>0</v>
      </c>
      <c r="J33">
        <v>0</v>
      </c>
      <c r="K33" s="40">
        <v>593296620</v>
      </c>
    </row>
    <row r="34" spans="1:11" hidden="1" x14ac:dyDescent="0.3">
      <c r="A34">
        <v>2000</v>
      </c>
      <c r="B34">
        <v>6</v>
      </c>
      <c r="C34" s="39">
        <v>36678</v>
      </c>
      <c r="D34" t="s">
        <v>88</v>
      </c>
      <c r="E34" s="40">
        <v>126682371168</v>
      </c>
      <c r="F34">
        <v>19</v>
      </c>
      <c r="G34" s="40">
        <v>2460194863</v>
      </c>
      <c r="H34">
        <v>0</v>
      </c>
      <c r="J34">
        <v>0</v>
      </c>
      <c r="K34" s="40">
        <v>2460194863</v>
      </c>
    </row>
    <row r="35" spans="1:11" s="42" customFormat="1" hidden="1" x14ac:dyDescent="0.3">
      <c r="A35" s="42">
        <v>2000</v>
      </c>
      <c r="B35" s="42">
        <v>6</v>
      </c>
      <c r="C35" s="43">
        <v>36678</v>
      </c>
      <c r="D35" s="42" t="s">
        <v>83</v>
      </c>
      <c r="E35" s="44">
        <v>67506899374</v>
      </c>
      <c r="F35" s="42">
        <v>42</v>
      </c>
      <c r="G35" s="44">
        <v>2844411109</v>
      </c>
      <c r="H35" s="42">
        <v>0</v>
      </c>
      <c r="J35" s="42">
        <v>0</v>
      </c>
      <c r="K35" s="44">
        <v>2844411109</v>
      </c>
    </row>
    <row r="36" spans="1:11" hidden="1" x14ac:dyDescent="0.3">
      <c r="A36">
        <v>2000</v>
      </c>
      <c r="B36">
        <v>6</v>
      </c>
      <c r="C36" s="39">
        <v>36678</v>
      </c>
      <c r="D36" t="s">
        <v>85</v>
      </c>
      <c r="E36" s="40">
        <v>18404979292</v>
      </c>
      <c r="F36">
        <v>107</v>
      </c>
      <c r="G36" s="40">
        <v>1965518548</v>
      </c>
      <c r="H36">
        <v>0</v>
      </c>
      <c r="J36">
        <v>0</v>
      </c>
      <c r="K36" s="40">
        <v>1965518548</v>
      </c>
    </row>
    <row r="37" spans="1:11" hidden="1" x14ac:dyDescent="0.3">
      <c r="A37">
        <v>2000</v>
      </c>
      <c r="B37">
        <v>6</v>
      </c>
      <c r="C37" s="39">
        <v>36678</v>
      </c>
      <c r="D37" t="s">
        <v>86</v>
      </c>
      <c r="E37" s="40">
        <v>28154023826</v>
      </c>
      <c r="F37">
        <v>83</v>
      </c>
      <c r="G37" s="40">
        <v>2337894947</v>
      </c>
      <c r="H37">
        <v>0</v>
      </c>
      <c r="J37">
        <v>0</v>
      </c>
      <c r="K37" s="40">
        <v>2337894947</v>
      </c>
    </row>
    <row r="38" spans="1:11" hidden="1" x14ac:dyDescent="0.3">
      <c r="A38">
        <v>2000</v>
      </c>
      <c r="B38">
        <v>7</v>
      </c>
      <c r="C38" s="39">
        <v>36708</v>
      </c>
      <c r="D38" t="s">
        <v>87</v>
      </c>
      <c r="E38" s="40">
        <v>138168862439</v>
      </c>
      <c r="F38">
        <v>34</v>
      </c>
      <c r="G38" s="40">
        <v>4656828854</v>
      </c>
      <c r="H38">
        <v>0</v>
      </c>
      <c r="J38">
        <v>0</v>
      </c>
      <c r="K38" s="40">
        <v>4656828854</v>
      </c>
    </row>
    <row r="39" spans="1:11" hidden="1" x14ac:dyDescent="0.3">
      <c r="A39">
        <v>2000</v>
      </c>
      <c r="B39">
        <v>7</v>
      </c>
      <c r="C39" s="39">
        <v>36708</v>
      </c>
      <c r="D39" t="s">
        <v>84</v>
      </c>
      <c r="E39" s="40">
        <v>210575800352</v>
      </c>
      <c r="F39">
        <v>5</v>
      </c>
      <c r="G39" s="40">
        <v>1120518702</v>
      </c>
      <c r="H39">
        <v>0</v>
      </c>
      <c r="J39">
        <v>0</v>
      </c>
      <c r="K39" s="40">
        <v>1120518702</v>
      </c>
    </row>
    <row r="40" spans="1:11" hidden="1" x14ac:dyDescent="0.3">
      <c r="A40">
        <v>2000</v>
      </c>
      <c r="B40">
        <v>7</v>
      </c>
      <c r="C40" s="39">
        <v>36708</v>
      </c>
      <c r="D40" t="s">
        <v>88</v>
      </c>
      <c r="E40" s="40">
        <v>126682371168</v>
      </c>
      <c r="F40">
        <v>16</v>
      </c>
      <c r="G40" s="40">
        <v>2024616053</v>
      </c>
      <c r="H40">
        <v>0</v>
      </c>
      <c r="J40">
        <v>0</v>
      </c>
      <c r="K40" s="40">
        <v>2024616053</v>
      </c>
    </row>
    <row r="41" spans="1:11" s="42" customFormat="1" hidden="1" x14ac:dyDescent="0.3">
      <c r="A41" s="42">
        <v>2000</v>
      </c>
      <c r="B41" s="42">
        <v>7</v>
      </c>
      <c r="C41" s="43">
        <v>36708</v>
      </c>
      <c r="D41" s="42" t="s">
        <v>83</v>
      </c>
      <c r="E41" s="44">
        <v>67506899374</v>
      </c>
      <c r="F41" s="42">
        <v>19</v>
      </c>
      <c r="G41" s="44">
        <v>1292848161</v>
      </c>
      <c r="H41" s="42">
        <v>0</v>
      </c>
      <c r="J41" s="42">
        <v>0</v>
      </c>
      <c r="K41" s="44">
        <v>1292848161</v>
      </c>
    </row>
    <row r="42" spans="1:11" hidden="1" x14ac:dyDescent="0.3">
      <c r="A42">
        <v>2000</v>
      </c>
      <c r="B42">
        <v>7</v>
      </c>
      <c r="C42" s="39">
        <v>36708</v>
      </c>
      <c r="D42" t="s">
        <v>85</v>
      </c>
      <c r="E42" s="40">
        <v>18404979292</v>
      </c>
      <c r="F42">
        <v>145</v>
      </c>
      <c r="G42" s="40">
        <v>2660996889</v>
      </c>
      <c r="H42">
        <v>0</v>
      </c>
      <c r="J42">
        <v>0</v>
      </c>
      <c r="K42" s="40">
        <v>2660996889</v>
      </c>
    </row>
    <row r="43" spans="1:11" hidden="1" x14ac:dyDescent="0.3">
      <c r="A43">
        <v>2000</v>
      </c>
      <c r="B43">
        <v>7</v>
      </c>
      <c r="C43" s="39">
        <v>36708</v>
      </c>
      <c r="D43" t="s">
        <v>86</v>
      </c>
      <c r="E43" s="40">
        <v>28154023826</v>
      </c>
      <c r="F43">
        <v>82</v>
      </c>
      <c r="G43" s="40">
        <v>2319245700</v>
      </c>
      <c r="H43">
        <v>0</v>
      </c>
      <c r="J43">
        <v>0</v>
      </c>
      <c r="K43" s="40">
        <v>2319245700</v>
      </c>
    </row>
    <row r="44" spans="1:11" hidden="1" x14ac:dyDescent="0.3">
      <c r="A44">
        <v>2000</v>
      </c>
      <c r="B44">
        <v>8</v>
      </c>
      <c r="C44" s="39">
        <v>36739</v>
      </c>
      <c r="D44" t="s">
        <v>87</v>
      </c>
      <c r="E44" s="40">
        <v>138168862439</v>
      </c>
      <c r="F44">
        <v>42</v>
      </c>
      <c r="G44" s="40">
        <v>5789985486</v>
      </c>
      <c r="H44">
        <v>0</v>
      </c>
      <c r="J44">
        <v>0</v>
      </c>
      <c r="K44" s="40">
        <v>5789985486</v>
      </c>
    </row>
    <row r="45" spans="1:11" hidden="1" x14ac:dyDescent="0.3">
      <c r="A45">
        <v>2000</v>
      </c>
      <c r="B45">
        <v>8</v>
      </c>
      <c r="C45" s="39">
        <v>36739</v>
      </c>
      <c r="D45" t="s">
        <v>84</v>
      </c>
      <c r="E45" s="40">
        <v>210575800352</v>
      </c>
      <c r="F45">
        <v>6</v>
      </c>
      <c r="G45" s="40">
        <v>1319791345</v>
      </c>
      <c r="H45">
        <v>0</v>
      </c>
      <c r="J45">
        <v>0</v>
      </c>
      <c r="K45" s="40">
        <v>1319791345</v>
      </c>
    </row>
    <row r="46" spans="1:11" hidden="1" x14ac:dyDescent="0.3">
      <c r="A46">
        <v>2000</v>
      </c>
      <c r="B46">
        <v>8</v>
      </c>
      <c r="C46" s="39">
        <v>36739</v>
      </c>
      <c r="D46" t="s">
        <v>88</v>
      </c>
      <c r="E46" s="40">
        <v>126682371168</v>
      </c>
      <c r="F46">
        <v>12</v>
      </c>
      <c r="G46" s="40">
        <v>1467767390</v>
      </c>
      <c r="H46">
        <v>0</v>
      </c>
      <c r="J46">
        <v>0</v>
      </c>
      <c r="K46" s="40">
        <v>1467767390</v>
      </c>
    </row>
    <row r="47" spans="1:11" s="42" customFormat="1" hidden="1" x14ac:dyDescent="0.3">
      <c r="A47" s="42">
        <v>2000</v>
      </c>
      <c r="B47" s="42">
        <v>8</v>
      </c>
      <c r="C47" s="43">
        <v>36739</v>
      </c>
      <c r="D47" s="42" t="s">
        <v>83</v>
      </c>
      <c r="E47" s="44">
        <v>67506899374</v>
      </c>
      <c r="F47" s="42">
        <v>22</v>
      </c>
      <c r="G47" s="44">
        <v>1483007466</v>
      </c>
      <c r="H47" s="42">
        <v>0</v>
      </c>
      <c r="J47" s="42">
        <v>0</v>
      </c>
      <c r="K47" s="44">
        <v>1483007466</v>
      </c>
    </row>
    <row r="48" spans="1:11" hidden="1" x14ac:dyDescent="0.3">
      <c r="A48">
        <v>2000</v>
      </c>
      <c r="B48">
        <v>8</v>
      </c>
      <c r="C48" s="39">
        <v>36739</v>
      </c>
      <c r="D48" t="s">
        <v>85</v>
      </c>
      <c r="E48" s="40">
        <v>18404979292</v>
      </c>
      <c r="F48">
        <v>165</v>
      </c>
      <c r="G48" s="40">
        <v>3029002707</v>
      </c>
      <c r="H48">
        <v>0</v>
      </c>
      <c r="J48">
        <v>0</v>
      </c>
      <c r="K48" s="40">
        <v>3029002707</v>
      </c>
    </row>
    <row r="49" spans="1:11" hidden="1" x14ac:dyDescent="0.3">
      <c r="A49">
        <v>2000</v>
      </c>
      <c r="B49">
        <v>8</v>
      </c>
      <c r="C49" s="39">
        <v>36739</v>
      </c>
      <c r="D49" t="s">
        <v>86</v>
      </c>
      <c r="E49" s="40">
        <v>28154023826</v>
      </c>
      <c r="F49">
        <v>92</v>
      </c>
      <c r="G49" s="40">
        <v>2585686784</v>
      </c>
      <c r="H49">
        <v>0</v>
      </c>
      <c r="J49">
        <v>0</v>
      </c>
      <c r="K49" s="40">
        <v>2585686784</v>
      </c>
    </row>
    <row r="50" spans="1:11" hidden="1" x14ac:dyDescent="0.3">
      <c r="A50">
        <v>2000</v>
      </c>
      <c r="B50">
        <v>9</v>
      </c>
      <c r="C50" s="39">
        <v>36770</v>
      </c>
      <c r="D50" t="s">
        <v>87</v>
      </c>
      <c r="E50" s="40">
        <v>138168862439</v>
      </c>
      <c r="F50">
        <v>15</v>
      </c>
      <c r="G50" s="40">
        <v>2015419218</v>
      </c>
      <c r="H50">
        <v>0</v>
      </c>
      <c r="J50">
        <v>0</v>
      </c>
      <c r="K50" s="40">
        <v>2015419218</v>
      </c>
    </row>
    <row r="51" spans="1:11" hidden="1" x14ac:dyDescent="0.3">
      <c r="A51">
        <v>2000</v>
      </c>
      <c r="B51">
        <v>9</v>
      </c>
      <c r="C51" s="39">
        <v>36770</v>
      </c>
      <c r="D51" t="s">
        <v>84</v>
      </c>
      <c r="E51" s="40">
        <v>210575800352</v>
      </c>
      <c r="F51">
        <v>2</v>
      </c>
      <c r="G51" s="40">
        <v>516235550</v>
      </c>
      <c r="H51">
        <v>0</v>
      </c>
      <c r="J51">
        <v>0</v>
      </c>
      <c r="K51" s="40">
        <v>516235550</v>
      </c>
    </row>
    <row r="52" spans="1:11" hidden="1" x14ac:dyDescent="0.3">
      <c r="A52">
        <v>2000</v>
      </c>
      <c r="B52">
        <v>9</v>
      </c>
      <c r="C52" s="39">
        <v>36770</v>
      </c>
      <c r="D52" t="s">
        <v>88</v>
      </c>
      <c r="E52" s="40">
        <v>126682371168</v>
      </c>
      <c r="F52">
        <v>14</v>
      </c>
      <c r="G52" s="40">
        <v>1786775800</v>
      </c>
      <c r="H52">
        <v>0</v>
      </c>
      <c r="J52">
        <v>0</v>
      </c>
      <c r="K52" s="40">
        <v>1786775800</v>
      </c>
    </row>
    <row r="53" spans="1:11" s="42" customFormat="1" hidden="1" x14ac:dyDescent="0.3">
      <c r="A53" s="42">
        <v>2000</v>
      </c>
      <c r="B53" s="42">
        <v>9</v>
      </c>
      <c r="C53" s="43">
        <v>36770</v>
      </c>
      <c r="D53" s="42" t="s">
        <v>83</v>
      </c>
      <c r="E53" s="44">
        <v>67506899374</v>
      </c>
      <c r="F53" s="42">
        <v>18</v>
      </c>
      <c r="G53" s="44">
        <v>1207964036</v>
      </c>
      <c r="H53" s="42">
        <v>0</v>
      </c>
      <c r="J53" s="42">
        <v>0</v>
      </c>
      <c r="K53" s="44">
        <v>1207964036</v>
      </c>
    </row>
    <row r="54" spans="1:11" hidden="1" x14ac:dyDescent="0.3">
      <c r="A54">
        <v>2000</v>
      </c>
      <c r="B54">
        <v>9</v>
      </c>
      <c r="C54" s="39">
        <v>36770</v>
      </c>
      <c r="D54" t="s">
        <v>85</v>
      </c>
      <c r="E54" s="40">
        <v>18404979292</v>
      </c>
      <c r="F54">
        <v>114</v>
      </c>
      <c r="G54" s="40">
        <v>2089416787</v>
      </c>
      <c r="H54">
        <v>0</v>
      </c>
      <c r="J54">
        <v>0</v>
      </c>
      <c r="K54" s="40">
        <v>2089416787</v>
      </c>
    </row>
    <row r="55" spans="1:11" hidden="1" x14ac:dyDescent="0.3">
      <c r="A55">
        <v>2000</v>
      </c>
      <c r="B55">
        <v>9</v>
      </c>
      <c r="C55" s="39">
        <v>36770</v>
      </c>
      <c r="D55" t="s">
        <v>86</v>
      </c>
      <c r="E55" s="40">
        <v>28154023826</v>
      </c>
      <c r="F55">
        <v>74</v>
      </c>
      <c r="G55" s="40">
        <v>2081459904</v>
      </c>
      <c r="H55">
        <v>0</v>
      </c>
      <c r="J55">
        <v>0</v>
      </c>
      <c r="K55" s="40">
        <v>2081459904</v>
      </c>
    </row>
    <row r="56" spans="1:11" hidden="1" x14ac:dyDescent="0.3">
      <c r="A56">
        <v>2000</v>
      </c>
      <c r="B56">
        <v>10</v>
      </c>
      <c r="C56" s="39">
        <v>36800</v>
      </c>
      <c r="D56" t="s">
        <v>87</v>
      </c>
      <c r="E56" s="40">
        <v>138168862439</v>
      </c>
      <c r="F56">
        <v>37</v>
      </c>
      <c r="G56" s="40">
        <v>5045452284</v>
      </c>
      <c r="H56">
        <v>0</v>
      </c>
      <c r="J56">
        <v>0</v>
      </c>
      <c r="K56" s="40">
        <v>5045452284</v>
      </c>
    </row>
    <row r="57" spans="1:11" hidden="1" x14ac:dyDescent="0.3">
      <c r="A57">
        <v>2000</v>
      </c>
      <c r="B57">
        <v>10</v>
      </c>
      <c r="C57" s="39">
        <v>36800</v>
      </c>
      <c r="D57" t="s">
        <v>84</v>
      </c>
      <c r="E57" s="40">
        <v>210575800352</v>
      </c>
      <c r="F57">
        <v>25</v>
      </c>
      <c r="G57" s="40">
        <v>5237165276</v>
      </c>
      <c r="H57">
        <v>0</v>
      </c>
      <c r="J57">
        <v>0</v>
      </c>
      <c r="K57" s="40">
        <v>5237165276</v>
      </c>
    </row>
    <row r="58" spans="1:11" hidden="1" x14ac:dyDescent="0.3">
      <c r="A58">
        <v>2000</v>
      </c>
      <c r="B58">
        <v>10</v>
      </c>
      <c r="C58" s="39">
        <v>36800</v>
      </c>
      <c r="D58" t="s">
        <v>88</v>
      </c>
      <c r="E58" s="40">
        <v>126682371168</v>
      </c>
      <c r="F58">
        <v>43</v>
      </c>
      <c r="G58" s="40">
        <v>5414090101</v>
      </c>
      <c r="H58">
        <v>0</v>
      </c>
      <c r="J58">
        <v>0</v>
      </c>
      <c r="K58" s="40">
        <v>5414090101</v>
      </c>
    </row>
    <row r="59" spans="1:11" s="42" customFormat="1" hidden="1" x14ac:dyDescent="0.3">
      <c r="A59" s="42">
        <v>2000</v>
      </c>
      <c r="B59" s="42">
        <v>10</v>
      </c>
      <c r="C59" s="43">
        <v>36800</v>
      </c>
      <c r="D59" s="42" t="s">
        <v>83</v>
      </c>
      <c r="E59" s="44">
        <v>67506899374</v>
      </c>
      <c r="F59" s="42">
        <v>53</v>
      </c>
      <c r="G59" s="44">
        <v>3585571139</v>
      </c>
      <c r="H59" s="42">
        <v>0</v>
      </c>
      <c r="J59" s="42">
        <v>0</v>
      </c>
      <c r="K59" s="44">
        <v>3585571139</v>
      </c>
    </row>
    <row r="60" spans="1:11" hidden="1" x14ac:dyDescent="0.3">
      <c r="A60">
        <v>2000</v>
      </c>
      <c r="B60">
        <v>10</v>
      </c>
      <c r="C60" s="39">
        <v>36800</v>
      </c>
      <c r="D60" t="s">
        <v>85</v>
      </c>
      <c r="E60" s="40">
        <v>18404979292</v>
      </c>
      <c r="F60">
        <v>160</v>
      </c>
      <c r="G60" s="40">
        <v>2946184335</v>
      </c>
      <c r="H60">
        <v>0</v>
      </c>
      <c r="J60">
        <v>0</v>
      </c>
      <c r="K60" s="40">
        <v>2946184335</v>
      </c>
    </row>
    <row r="61" spans="1:11" hidden="1" x14ac:dyDescent="0.3">
      <c r="A61">
        <v>2000</v>
      </c>
      <c r="B61">
        <v>10</v>
      </c>
      <c r="C61" s="39">
        <v>36800</v>
      </c>
      <c r="D61" t="s">
        <v>86</v>
      </c>
      <c r="E61" s="40">
        <v>28154023826</v>
      </c>
      <c r="F61">
        <v>94</v>
      </c>
      <c r="G61" s="40">
        <v>2657470221</v>
      </c>
      <c r="H61">
        <v>0</v>
      </c>
      <c r="J61">
        <v>0</v>
      </c>
      <c r="K61" s="40">
        <v>2657470221</v>
      </c>
    </row>
    <row r="62" spans="1:11" hidden="1" x14ac:dyDescent="0.3">
      <c r="A62">
        <v>2000</v>
      </c>
      <c r="B62">
        <v>11</v>
      </c>
      <c r="C62" s="39">
        <v>36831</v>
      </c>
      <c r="D62" t="s">
        <v>87</v>
      </c>
      <c r="E62" s="40">
        <v>138168862439</v>
      </c>
      <c r="F62">
        <v>49</v>
      </c>
      <c r="G62" s="40">
        <v>6827340900</v>
      </c>
      <c r="H62">
        <v>0</v>
      </c>
      <c r="J62">
        <v>0</v>
      </c>
      <c r="K62" s="40">
        <v>6827340900</v>
      </c>
    </row>
    <row r="63" spans="1:11" hidden="1" x14ac:dyDescent="0.3">
      <c r="A63">
        <v>2000</v>
      </c>
      <c r="B63">
        <v>11</v>
      </c>
      <c r="C63" s="39">
        <v>36831</v>
      </c>
      <c r="D63" t="s">
        <v>84</v>
      </c>
      <c r="E63" s="40">
        <v>210575800352</v>
      </c>
      <c r="F63">
        <v>57</v>
      </c>
      <c r="G63" s="40">
        <v>11940516277</v>
      </c>
      <c r="H63">
        <v>0</v>
      </c>
      <c r="J63">
        <v>0</v>
      </c>
      <c r="K63" s="40">
        <v>11940516277</v>
      </c>
    </row>
    <row r="64" spans="1:11" hidden="1" x14ac:dyDescent="0.3">
      <c r="A64">
        <v>2000</v>
      </c>
      <c r="B64">
        <v>11</v>
      </c>
      <c r="C64" s="39">
        <v>36831</v>
      </c>
      <c r="D64" t="s">
        <v>88</v>
      </c>
      <c r="E64" s="40">
        <v>126682371168</v>
      </c>
      <c r="F64">
        <v>147</v>
      </c>
      <c r="G64" s="40">
        <v>18666585375</v>
      </c>
      <c r="H64">
        <v>0</v>
      </c>
      <c r="J64">
        <v>0</v>
      </c>
      <c r="K64" s="40">
        <v>18666585375</v>
      </c>
    </row>
    <row r="65" spans="1:11" s="42" customFormat="1" hidden="1" x14ac:dyDescent="0.3">
      <c r="A65" s="42">
        <v>2000</v>
      </c>
      <c r="B65" s="42">
        <v>11</v>
      </c>
      <c r="C65" s="43">
        <v>36831</v>
      </c>
      <c r="D65" s="42" t="s">
        <v>83</v>
      </c>
      <c r="E65" s="44">
        <v>67506899374</v>
      </c>
      <c r="F65" s="42">
        <v>161</v>
      </c>
      <c r="G65" s="44">
        <v>10901459471</v>
      </c>
      <c r="H65" s="42">
        <v>0</v>
      </c>
      <c r="J65" s="42">
        <v>0</v>
      </c>
      <c r="K65" s="44">
        <v>10901459471</v>
      </c>
    </row>
    <row r="66" spans="1:11" hidden="1" x14ac:dyDescent="0.3">
      <c r="A66">
        <v>2000</v>
      </c>
      <c r="B66">
        <v>11</v>
      </c>
      <c r="C66" s="39">
        <v>36831</v>
      </c>
      <c r="D66" t="s">
        <v>85</v>
      </c>
      <c r="E66" s="40">
        <v>18404979292</v>
      </c>
      <c r="F66">
        <v>113</v>
      </c>
      <c r="G66" s="40">
        <v>2086235616</v>
      </c>
      <c r="H66">
        <v>0</v>
      </c>
      <c r="J66">
        <v>0</v>
      </c>
      <c r="K66" s="40">
        <v>2086235616</v>
      </c>
    </row>
    <row r="67" spans="1:11" hidden="1" x14ac:dyDescent="0.3">
      <c r="A67">
        <v>2000</v>
      </c>
      <c r="B67">
        <v>11</v>
      </c>
      <c r="C67" s="39">
        <v>36831</v>
      </c>
      <c r="D67" t="s">
        <v>86</v>
      </c>
      <c r="E67" s="40">
        <v>28154023826</v>
      </c>
      <c r="F67">
        <v>162</v>
      </c>
      <c r="G67" s="40">
        <v>4561326744</v>
      </c>
      <c r="H67">
        <v>0</v>
      </c>
      <c r="J67">
        <v>0</v>
      </c>
      <c r="K67" s="40">
        <v>4561326744</v>
      </c>
    </row>
    <row r="68" spans="1:11" hidden="1" x14ac:dyDescent="0.3">
      <c r="A68">
        <v>2000</v>
      </c>
      <c r="B68">
        <v>12</v>
      </c>
      <c r="C68" s="39">
        <v>36861</v>
      </c>
      <c r="D68" t="s">
        <v>87</v>
      </c>
      <c r="E68" s="40">
        <v>138168862439</v>
      </c>
      <c r="F68">
        <v>30</v>
      </c>
      <c r="G68" s="40">
        <v>4177152448</v>
      </c>
      <c r="H68">
        <v>0</v>
      </c>
      <c r="J68">
        <v>0</v>
      </c>
      <c r="K68" s="40">
        <v>4177152448</v>
      </c>
    </row>
    <row r="69" spans="1:11" hidden="1" x14ac:dyDescent="0.3">
      <c r="A69">
        <v>2000</v>
      </c>
      <c r="B69">
        <v>12</v>
      </c>
      <c r="C69" s="39">
        <v>36861</v>
      </c>
      <c r="D69" t="s">
        <v>84</v>
      </c>
      <c r="E69" s="40">
        <v>210575800352</v>
      </c>
      <c r="F69">
        <v>23</v>
      </c>
      <c r="G69" s="40">
        <v>4872959081</v>
      </c>
      <c r="H69">
        <v>0</v>
      </c>
      <c r="J69">
        <v>0</v>
      </c>
      <c r="K69" s="40">
        <v>4872959081</v>
      </c>
    </row>
    <row r="70" spans="1:11" hidden="1" x14ac:dyDescent="0.3">
      <c r="A70">
        <v>2000</v>
      </c>
      <c r="B70">
        <v>12</v>
      </c>
      <c r="C70" s="39">
        <v>36861</v>
      </c>
      <c r="D70" t="s">
        <v>88</v>
      </c>
      <c r="E70" s="40">
        <v>126682371168</v>
      </c>
      <c r="F70">
        <v>74</v>
      </c>
      <c r="G70" s="40">
        <v>9385409821</v>
      </c>
      <c r="H70">
        <v>0</v>
      </c>
      <c r="J70">
        <v>0</v>
      </c>
      <c r="K70" s="40">
        <v>9385409821</v>
      </c>
    </row>
    <row r="71" spans="1:11" s="42" customFormat="1" hidden="1" x14ac:dyDescent="0.3">
      <c r="A71" s="42">
        <v>2000</v>
      </c>
      <c r="B71" s="42">
        <v>12</v>
      </c>
      <c r="C71" s="43">
        <v>36861</v>
      </c>
      <c r="D71" s="42" t="s">
        <v>83</v>
      </c>
      <c r="E71" s="44">
        <v>67506899374</v>
      </c>
      <c r="F71" s="42">
        <v>116</v>
      </c>
      <c r="G71" s="44">
        <v>7829784335</v>
      </c>
      <c r="H71" s="42">
        <v>0</v>
      </c>
      <c r="J71" s="42">
        <v>0</v>
      </c>
      <c r="K71" s="44">
        <v>7829784335</v>
      </c>
    </row>
    <row r="72" spans="1:11" hidden="1" x14ac:dyDescent="0.3">
      <c r="A72">
        <v>2000</v>
      </c>
      <c r="B72">
        <v>12</v>
      </c>
      <c r="C72" s="39">
        <v>36861</v>
      </c>
      <c r="D72" t="s">
        <v>85</v>
      </c>
      <c r="E72" s="40">
        <v>18404979292</v>
      </c>
      <c r="F72">
        <v>74</v>
      </c>
      <c r="G72" s="40">
        <v>1355542427</v>
      </c>
      <c r="H72">
        <v>0</v>
      </c>
      <c r="J72">
        <v>0</v>
      </c>
      <c r="K72" s="40">
        <v>1355542427</v>
      </c>
    </row>
    <row r="73" spans="1:11" hidden="1" x14ac:dyDescent="0.3">
      <c r="A73">
        <v>2000</v>
      </c>
      <c r="B73">
        <v>12</v>
      </c>
      <c r="C73" s="39">
        <v>36861</v>
      </c>
      <c r="D73" t="s">
        <v>86</v>
      </c>
      <c r="E73" s="40">
        <v>28154023826</v>
      </c>
      <c r="F73">
        <v>144</v>
      </c>
      <c r="G73" s="40">
        <v>4040186772</v>
      </c>
      <c r="H73">
        <v>0</v>
      </c>
      <c r="J73">
        <v>0</v>
      </c>
      <c r="K73" s="40">
        <v>4040186772</v>
      </c>
    </row>
    <row r="74" spans="1:11" hidden="1" x14ac:dyDescent="0.3">
      <c r="A74">
        <v>2001</v>
      </c>
      <c r="B74">
        <v>1</v>
      </c>
      <c r="C74" s="41">
        <v>45658</v>
      </c>
      <c r="D74" t="s">
        <v>87</v>
      </c>
      <c r="E74" s="40">
        <v>138168862439</v>
      </c>
      <c r="F74">
        <v>48</v>
      </c>
      <c r="G74" s="40">
        <v>6695765136</v>
      </c>
      <c r="H74">
        <v>23</v>
      </c>
      <c r="J74" s="40">
        <v>3238731379</v>
      </c>
      <c r="K74" s="40">
        <v>3457033757</v>
      </c>
    </row>
    <row r="75" spans="1:11" hidden="1" x14ac:dyDescent="0.3">
      <c r="A75">
        <v>2001</v>
      </c>
      <c r="B75">
        <v>1</v>
      </c>
      <c r="C75" s="41">
        <v>45658</v>
      </c>
      <c r="D75" t="s">
        <v>84</v>
      </c>
      <c r="E75" s="40">
        <v>210575800352</v>
      </c>
      <c r="F75">
        <v>16</v>
      </c>
      <c r="G75" s="40">
        <v>3374346605</v>
      </c>
      <c r="H75">
        <v>10</v>
      </c>
      <c r="J75" s="40">
        <v>2032096149</v>
      </c>
      <c r="K75" s="40">
        <v>1342250456</v>
      </c>
    </row>
    <row r="76" spans="1:11" hidden="1" x14ac:dyDescent="0.3">
      <c r="A76">
        <v>2001</v>
      </c>
      <c r="B76">
        <v>1</v>
      </c>
      <c r="C76" s="41">
        <v>45658</v>
      </c>
      <c r="D76" t="s">
        <v>88</v>
      </c>
      <c r="E76" s="40">
        <v>126682371168</v>
      </c>
      <c r="F76">
        <v>30</v>
      </c>
      <c r="G76" s="40">
        <v>3841299673</v>
      </c>
      <c r="H76">
        <v>30</v>
      </c>
      <c r="J76" s="40">
        <v>3740021058</v>
      </c>
      <c r="K76" s="40">
        <v>101278615</v>
      </c>
    </row>
    <row r="77" spans="1:11" hidden="1" x14ac:dyDescent="0.3">
      <c r="A77">
        <v>2001</v>
      </c>
      <c r="B77">
        <v>1</v>
      </c>
      <c r="C77" s="41">
        <v>45658</v>
      </c>
      <c r="D77" t="s">
        <v>83</v>
      </c>
      <c r="E77" s="40">
        <v>67506899374</v>
      </c>
      <c r="F77">
        <v>108</v>
      </c>
      <c r="G77" s="40">
        <v>7279917855</v>
      </c>
      <c r="H77">
        <v>56</v>
      </c>
      <c r="J77" s="40">
        <v>3796391320</v>
      </c>
      <c r="K77" s="40">
        <v>3483526535</v>
      </c>
    </row>
    <row r="78" spans="1:11" hidden="1" x14ac:dyDescent="0.3">
      <c r="A78">
        <v>2001</v>
      </c>
      <c r="B78">
        <v>1</v>
      </c>
      <c r="C78" s="41">
        <v>45658</v>
      </c>
      <c r="D78" t="s">
        <v>85</v>
      </c>
      <c r="E78" s="40">
        <v>18404979292</v>
      </c>
      <c r="F78">
        <v>107</v>
      </c>
      <c r="G78" s="40">
        <v>1968835166</v>
      </c>
      <c r="H78">
        <v>64</v>
      </c>
      <c r="J78" s="40">
        <v>1175675348</v>
      </c>
      <c r="K78" s="40">
        <v>793159818</v>
      </c>
    </row>
    <row r="79" spans="1:11" hidden="1" x14ac:dyDescent="0.3">
      <c r="A79">
        <v>2001</v>
      </c>
      <c r="B79">
        <v>1</v>
      </c>
      <c r="C79" s="41">
        <v>45658</v>
      </c>
      <c r="D79" t="s">
        <v>86</v>
      </c>
      <c r="E79" s="40">
        <v>28154023826</v>
      </c>
      <c r="F79">
        <v>179</v>
      </c>
      <c r="G79" s="40">
        <v>5050053152</v>
      </c>
      <c r="H79">
        <v>82</v>
      </c>
      <c r="J79" s="40">
        <v>2295811726</v>
      </c>
      <c r="K79" s="40">
        <v>2754241426</v>
      </c>
    </row>
    <row r="80" spans="1:11" hidden="1" x14ac:dyDescent="0.3">
      <c r="A80">
        <v>2001</v>
      </c>
      <c r="B80">
        <v>2</v>
      </c>
      <c r="C80" s="41">
        <v>45689</v>
      </c>
      <c r="D80" t="s">
        <v>87</v>
      </c>
      <c r="E80" s="40">
        <v>138168862439</v>
      </c>
      <c r="F80">
        <v>11</v>
      </c>
      <c r="G80" s="40">
        <v>1536721114</v>
      </c>
      <c r="H80">
        <v>24</v>
      </c>
      <c r="J80" s="40">
        <v>3262768704</v>
      </c>
      <c r="K80" s="40">
        <v>-1726047591</v>
      </c>
    </row>
    <row r="81" spans="1:11" hidden="1" x14ac:dyDescent="0.3">
      <c r="A81">
        <v>2001</v>
      </c>
      <c r="B81">
        <v>2</v>
      </c>
      <c r="C81" s="41">
        <v>45689</v>
      </c>
      <c r="D81" t="s">
        <v>84</v>
      </c>
      <c r="E81" s="40">
        <v>210575800352</v>
      </c>
      <c r="F81">
        <v>4</v>
      </c>
      <c r="G81" s="40">
        <v>924288206</v>
      </c>
      <c r="H81">
        <v>8</v>
      </c>
      <c r="J81" s="40">
        <v>1636885376</v>
      </c>
      <c r="K81" s="40">
        <v>-712597170</v>
      </c>
    </row>
    <row r="82" spans="1:11" hidden="1" x14ac:dyDescent="0.3">
      <c r="A82">
        <v>2001</v>
      </c>
      <c r="B82">
        <v>2</v>
      </c>
      <c r="C82" s="41">
        <v>45689</v>
      </c>
      <c r="D82" t="s">
        <v>88</v>
      </c>
      <c r="E82" s="40">
        <v>126682371168</v>
      </c>
      <c r="F82">
        <v>4</v>
      </c>
      <c r="G82" s="40">
        <v>553499187</v>
      </c>
      <c r="H82">
        <v>25</v>
      </c>
      <c r="J82" s="40">
        <v>3135363564</v>
      </c>
      <c r="K82" s="40">
        <v>-2581864377</v>
      </c>
    </row>
    <row r="83" spans="1:11" hidden="1" x14ac:dyDescent="0.3">
      <c r="A83">
        <v>2001</v>
      </c>
      <c r="B83">
        <v>2</v>
      </c>
      <c r="C83" s="41">
        <v>45689</v>
      </c>
      <c r="D83" t="s">
        <v>83</v>
      </c>
      <c r="E83" s="40">
        <v>67506899374</v>
      </c>
      <c r="F83">
        <v>11</v>
      </c>
      <c r="G83" s="40">
        <v>746844688</v>
      </c>
      <c r="H83">
        <v>53</v>
      </c>
      <c r="J83" s="40">
        <v>3552576990</v>
      </c>
      <c r="K83" s="40">
        <v>-2805732301</v>
      </c>
    </row>
    <row r="84" spans="1:11" hidden="1" x14ac:dyDescent="0.3">
      <c r="A84">
        <v>2001</v>
      </c>
      <c r="B84">
        <v>2</v>
      </c>
      <c r="C84" s="41">
        <v>45689</v>
      </c>
      <c r="D84" t="s">
        <v>85</v>
      </c>
      <c r="E84" s="40">
        <v>18404979292</v>
      </c>
      <c r="F84">
        <v>33</v>
      </c>
      <c r="G84" s="40">
        <v>599529667</v>
      </c>
      <c r="H84">
        <v>63</v>
      </c>
      <c r="J84" s="40">
        <v>1167074615</v>
      </c>
      <c r="K84" s="40">
        <v>-567544948</v>
      </c>
    </row>
    <row r="85" spans="1:11" hidden="1" x14ac:dyDescent="0.3">
      <c r="A85">
        <v>2001</v>
      </c>
      <c r="B85">
        <v>2</v>
      </c>
      <c r="C85" s="41">
        <v>45689</v>
      </c>
      <c r="D85" t="s">
        <v>86</v>
      </c>
      <c r="E85" s="40">
        <v>28154023826</v>
      </c>
      <c r="F85">
        <v>60</v>
      </c>
      <c r="G85" s="40">
        <v>1697474641</v>
      </c>
      <c r="H85">
        <v>99</v>
      </c>
      <c r="J85" s="40">
        <v>2797681932</v>
      </c>
      <c r="K85" s="40">
        <v>-1100207291</v>
      </c>
    </row>
    <row r="86" spans="1:11" hidden="1" x14ac:dyDescent="0.3">
      <c r="A86">
        <v>2001</v>
      </c>
      <c r="B86">
        <v>3</v>
      </c>
      <c r="C86" s="41">
        <v>45717</v>
      </c>
      <c r="D86" t="s">
        <v>87</v>
      </c>
      <c r="E86" s="40">
        <v>138168862439</v>
      </c>
      <c r="F86">
        <v>76</v>
      </c>
      <c r="G86" s="40">
        <v>10433323023</v>
      </c>
      <c r="H86">
        <v>20</v>
      </c>
      <c r="J86" s="40">
        <v>2770306843</v>
      </c>
      <c r="K86" s="40">
        <v>7663016180</v>
      </c>
    </row>
    <row r="87" spans="1:11" hidden="1" x14ac:dyDescent="0.3">
      <c r="A87">
        <v>2001</v>
      </c>
      <c r="B87">
        <v>3</v>
      </c>
      <c r="C87" s="41">
        <v>45717</v>
      </c>
      <c r="D87" t="s">
        <v>84</v>
      </c>
      <c r="E87" s="40">
        <v>210575800352</v>
      </c>
      <c r="F87">
        <v>42</v>
      </c>
      <c r="G87" s="40">
        <v>8792442441</v>
      </c>
      <c r="H87">
        <v>8</v>
      </c>
      <c r="J87" s="40">
        <v>1609265992</v>
      </c>
      <c r="K87" s="40">
        <v>7183176449</v>
      </c>
    </row>
    <row r="88" spans="1:11" hidden="1" x14ac:dyDescent="0.3">
      <c r="A88">
        <v>2001</v>
      </c>
      <c r="B88">
        <v>3</v>
      </c>
      <c r="C88" s="41">
        <v>45717</v>
      </c>
      <c r="D88" t="s">
        <v>88</v>
      </c>
      <c r="E88" s="40">
        <v>126682371168</v>
      </c>
      <c r="F88">
        <v>62</v>
      </c>
      <c r="G88" s="40">
        <v>7791213459</v>
      </c>
      <c r="H88">
        <v>19</v>
      </c>
      <c r="J88" s="40">
        <v>2369452493</v>
      </c>
      <c r="K88" s="40">
        <v>5421760966</v>
      </c>
    </row>
    <row r="89" spans="1:11" hidden="1" x14ac:dyDescent="0.3">
      <c r="A89">
        <v>2001</v>
      </c>
      <c r="B89">
        <v>3</v>
      </c>
      <c r="C89" s="41">
        <v>45717</v>
      </c>
      <c r="D89" t="s">
        <v>83</v>
      </c>
      <c r="E89" s="40">
        <v>67506899374</v>
      </c>
      <c r="F89">
        <v>92</v>
      </c>
      <c r="G89" s="40">
        <v>6178994855</v>
      </c>
      <c r="H89">
        <v>31</v>
      </c>
      <c r="J89" s="40">
        <v>2071950243</v>
      </c>
      <c r="K89" s="40">
        <v>4107044612</v>
      </c>
    </row>
    <row r="90" spans="1:11" hidden="1" x14ac:dyDescent="0.3">
      <c r="A90">
        <v>2001</v>
      </c>
      <c r="B90">
        <v>3</v>
      </c>
      <c r="C90" s="41">
        <v>45717</v>
      </c>
      <c r="D90" t="s">
        <v>85</v>
      </c>
      <c r="E90" s="40">
        <v>18404979292</v>
      </c>
      <c r="F90">
        <v>147</v>
      </c>
      <c r="G90" s="40">
        <v>2705759407</v>
      </c>
      <c r="H90">
        <v>52</v>
      </c>
      <c r="J90" s="40">
        <v>953541154</v>
      </c>
      <c r="K90" s="40">
        <v>1752218253</v>
      </c>
    </row>
    <row r="91" spans="1:11" hidden="1" x14ac:dyDescent="0.3">
      <c r="A91">
        <v>2001</v>
      </c>
      <c r="B91">
        <v>3</v>
      </c>
      <c r="C91" s="41">
        <v>45717</v>
      </c>
      <c r="D91" t="s">
        <v>86</v>
      </c>
      <c r="E91" s="40">
        <v>28154023826</v>
      </c>
      <c r="F91">
        <v>123</v>
      </c>
      <c r="G91" s="40">
        <v>3470167283</v>
      </c>
      <c r="H91">
        <v>79</v>
      </c>
      <c r="J91" s="40">
        <v>2213126268</v>
      </c>
      <c r="K91" s="40">
        <v>1257041015</v>
      </c>
    </row>
    <row r="92" spans="1:11" hidden="1" x14ac:dyDescent="0.3">
      <c r="A92">
        <v>2001</v>
      </c>
      <c r="B92">
        <v>4</v>
      </c>
      <c r="C92" s="41">
        <v>45748</v>
      </c>
      <c r="D92" t="s">
        <v>87</v>
      </c>
      <c r="E92" s="40">
        <v>138168862439</v>
      </c>
      <c r="F92">
        <v>82</v>
      </c>
      <c r="G92" s="40">
        <v>11270661090</v>
      </c>
      <c r="H92">
        <v>28</v>
      </c>
      <c r="J92" s="40">
        <v>3833864373</v>
      </c>
      <c r="K92" s="40">
        <v>7436796717</v>
      </c>
    </row>
    <row r="93" spans="1:11" hidden="1" x14ac:dyDescent="0.3">
      <c r="A93">
        <v>2001</v>
      </c>
      <c r="B93">
        <v>4</v>
      </c>
      <c r="C93" s="41">
        <v>45748</v>
      </c>
      <c r="D93" t="s">
        <v>84</v>
      </c>
      <c r="E93" s="40">
        <v>210575800352</v>
      </c>
      <c r="F93">
        <v>100</v>
      </c>
      <c r="G93" s="40">
        <v>21128511626</v>
      </c>
      <c r="H93">
        <v>16</v>
      </c>
      <c r="J93" s="40">
        <v>3321773359</v>
      </c>
      <c r="K93" s="40">
        <v>17806738266</v>
      </c>
    </row>
    <row r="94" spans="1:11" hidden="1" x14ac:dyDescent="0.3">
      <c r="A94">
        <v>2001</v>
      </c>
      <c r="B94">
        <v>4</v>
      </c>
      <c r="C94" s="41">
        <v>45748</v>
      </c>
      <c r="D94" t="s">
        <v>88</v>
      </c>
      <c r="E94" s="40">
        <v>126682371168</v>
      </c>
      <c r="F94">
        <v>107</v>
      </c>
      <c r="G94" s="40">
        <v>13614552315</v>
      </c>
      <c r="H94">
        <v>31</v>
      </c>
      <c r="J94" s="40">
        <v>3916362590</v>
      </c>
      <c r="K94" s="40">
        <v>9698189725</v>
      </c>
    </row>
    <row r="95" spans="1:11" hidden="1" x14ac:dyDescent="0.3">
      <c r="A95">
        <v>2001</v>
      </c>
      <c r="B95">
        <v>4</v>
      </c>
      <c r="C95" s="41">
        <v>45748</v>
      </c>
      <c r="D95" t="s">
        <v>83</v>
      </c>
      <c r="E95" s="40">
        <v>67506899374</v>
      </c>
      <c r="F95">
        <v>105</v>
      </c>
      <c r="G95" s="40">
        <v>7086978901</v>
      </c>
      <c r="H95">
        <v>31</v>
      </c>
      <c r="J95" s="40">
        <v>2119313615</v>
      </c>
      <c r="K95" s="40">
        <v>4967665287</v>
      </c>
    </row>
    <row r="96" spans="1:11" hidden="1" x14ac:dyDescent="0.3">
      <c r="A96">
        <v>2001</v>
      </c>
      <c r="B96">
        <v>4</v>
      </c>
      <c r="C96" s="41">
        <v>45748</v>
      </c>
      <c r="D96" t="s">
        <v>85</v>
      </c>
      <c r="E96" s="40">
        <v>18404979292</v>
      </c>
      <c r="F96">
        <v>199</v>
      </c>
      <c r="G96" s="40">
        <v>3670507192</v>
      </c>
      <c r="H96">
        <v>60</v>
      </c>
      <c r="J96" s="40">
        <v>1099315613</v>
      </c>
      <c r="K96" s="40">
        <v>2571191578</v>
      </c>
    </row>
    <row r="97" spans="1:11" hidden="1" x14ac:dyDescent="0.3">
      <c r="A97">
        <v>2001</v>
      </c>
      <c r="B97">
        <v>4</v>
      </c>
      <c r="C97" s="41">
        <v>45748</v>
      </c>
      <c r="D97" t="s">
        <v>86</v>
      </c>
      <c r="E97" s="40">
        <v>28154023826</v>
      </c>
      <c r="F97">
        <v>182</v>
      </c>
      <c r="G97" s="40">
        <v>5125409905</v>
      </c>
      <c r="H97">
        <v>77</v>
      </c>
      <c r="J97" s="40">
        <v>2165908097</v>
      </c>
      <c r="K97" s="40">
        <v>2959501808</v>
      </c>
    </row>
    <row r="98" spans="1:11" hidden="1" x14ac:dyDescent="0.3">
      <c r="A98">
        <v>2001</v>
      </c>
      <c r="B98">
        <v>5</v>
      </c>
      <c r="C98" s="41">
        <v>45778</v>
      </c>
      <c r="D98" t="s">
        <v>87</v>
      </c>
      <c r="E98" s="40">
        <v>138168862439</v>
      </c>
      <c r="F98">
        <v>31</v>
      </c>
      <c r="G98" s="40">
        <v>4343397806</v>
      </c>
      <c r="H98">
        <v>33</v>
      </c>
      <c r="J98" s="40">
        <v>4611635365</v>
      </c>
      <c r="K98" s="40">
        <v>-268237558</v>
      </c>
    </row>
    <row r="99" spans="1:11" hidden="1" x14ac:dyDescent="0.3">
      <c r="A99">
        <v>2001</v>
      </c>
      <c r="B99">
        <v>5</v>
      </c>
      <c r="C99" s="41">
        <v>45778</v>
      </c>
      <c r="D99" t="s">
        <v>84</v>
      </c>
      <c r="E99" s="40">
        <v>210575800352</v>
      </c>
      <c r="F99">
        <v>14</v>
      </c>
      <c r="G99" s="40">
        <v>2846337897</v>
      </c>
      <c r="H99">
        <v>20</v>
      </c>
      <c r="J99" s="40">
        <v>4186617512</v>
      </c>
      <c r="K99" s="40">
        <v>-1340279615</v>
      </c>
    </row>
    <row r="100" spans="1:11" hidden="1" x14ac:dyDescent="0.3">
      <c r="A100">
        <v>2001</v>
      </c>
      <c r="B100">
        <v>5</v>
      </c>
      <c r="C100" s="41">
        <v>45778</v>
      </c>
      <c r="D100" t="s">
        <v>88</v>
      </c>
      <c r="E100" s="40">
        <v>126682371168</v>
      </c>
      <c r="F100">
        <v>60</v>
      </c>
      <c r="G100" s="40">
        <v>7607388220</v>
      </c>
      <c r="H100">
        <v>38</v>
      </c>
      <c r="J100" s="40">
        <v>4786275477</v>
      </c>
      <c r="K100" s="40">
        <v>2821112744</v>
      </c>
    </row>
    <row r="101" spans="1:11" hidden="1" x14ac:dyDescent="0.3">
      <c r="A101">
        <v>2001</v>
      </c>
      <c r="B101">
        <v>5</v>
      </c>
      <c r="C101" s="41">
        <v>45778</v>
      </c>
      <c r="D101" t="s">
        <v>83</v>
      </c>
      <c r="E101" s="40">
        <v>67506899374</v>
      </c>
      <c r="F101">
        <v>61</v>
      </c>
      <c r="G101" s="40">
        <v>4123001369</v>
      </c>
      <c r="H101">
        <v>45</v>
      </c>
      <c r="J101" s="40">
        <v>3031398510</v>
      </c>
      <c r="K101" s="40">
        <v>1091602859</v>
      </c>
    </row>
    <row r="102" spans="1:11" hidden="1" x14ac:dyDescent="0.3">
      <c r="A102">
        <v>2001</v>
      </c>
      <c r="B102">
        <v>5</v>
      </c>
      <c r="C102" s="41">
        <v>45778</v>
      </c>
      <c r="D102" t="s">
        <v>85</v>
      </c>
      <c r="E102" s="40">
        <v>18404979292</v>
      </c>
      <c r="F102">
        <v>186</v>
      </c>
      <c r="G102" s="40">
        <v>3425408058</v>
      </c>
      <c r="H102">
        <v>90</v>
      </c>
      <c r="J102" s="40">
        <v>1651003463</v>
      </c>
      <c r="K102" s="40">
        <v>1774404594</v>
      </c>
    </row>
    <row r="103" spans="1:11" hidden="1" x14ac:dyDescent="0.3">
      <c r="A103">
        <v>2001</v>
      </c>
      <c r="B103">
        <v>5</v>
      </c>
      <c r="C103" s="41">
        <v>45778</v>
      </c>
      <c r="D103" t="s">
        <v>86</v>
      </c>
      <c r="E103" s="40">
        <v>28154023826</v>
      </c>
      <c r="F103">
        <v>159</v>
      </c>
      <c r="G103" s="40">
        <v>4487195356</v>
      </c>
      <c r="H103">
        <v>100</v>
      </c>
      <c r="J103" s="40">
        <v>2811615660</v>
      </c>
      <c r="K103" s="40">
        <v>1675579697</v>
      </c>
    </row>
    <row r="104" spans="1:11" hidden="1" x14ac:dyDescent="0.3">
      <c r="A104">
        <v>2001</v>
      </c>
      <c r="B104">
        <v>6</v>
      </c>
      <c r="C104" s="41">
        <v>45809</v>
      </c>
      <c r="D104" t="s">
        <v>87</v>
      </c>
      <c r="E104" s="40">
        <v>138168862439</v>
      </c>
      <c r="F104">
        <v>43</v>
      </c>
      <c r="G104" s="40">
        <v>5917347531</v>
      </c>
      <c r="H104">
        <v>14</v>
      </c>
      <c r="J104" s="40">
        <v>1943974333</v>
      </c>
      <c r="K104" s="40">
        <v>3973373198</v>
      </c>
    </row>
    <row r="105" spans="1:11" hidden="1" x14ac:dyDescent="0.3">
      <c r="A105">
        <v>2001</v>
      </c>
      <c r="B105">
        <v>6</v>
      </c>
      <c r="C105" s="41">
        <v>45809</v>
      </c>
      <c r="D105" t="s">
        <v>84</v>
      </c>
      <c r="E105" s="40">
        <v>210575800352</v>
      </c>
      <c r="F105">
        <v>5</v>
      </c>
      <c r="G105" s="40">
        <v>1065565131</v>
      </c>
      <c r="H105">
        <v>6</v>
      </c>
      <c r="J105" s="40">
        <v>1299889493</v>
      </c>
      <c r="K105" s="40">
        <v>-234324362</v>
      </c>
    </row>
    <row r="106" spans="1:11" hidden="1" x14ac:dyDescent="0.3">
      <c r="A106">
        <v>2001</v>
      </c>
      <c r="B106">
        <v>6</v>
      </c>
      <c r="C106" s="41">
        <v>45809</v>
      </c>
      <c r="D106" t="s">
        <v>88</v>
      </c>
      <c r="E106" s="40">
        <v>126682371168</v>
      </c>
      <c r="F106">
        <v>23</v>
      </c>
      <c r="G106" s="40">
        <v>2919273608</v>
      </c>
      <c r="H106">
        <v>15</v>
      </c>
      <c r="J106" s="40">
        <v>1876939136</v>
      </c>
      <c r="K106" s="40">
        <v>1042334472</v>
      </c>
    </row>
    <row r="107" spans="1:11" hidden="1" x14ac:dyDescent="0.3">
      <c r="A107">
        <v>2001</v>
      </c>
      <c r="B107">
        <v>6</v>
      </c>
      <c r="C107" s="41">
        <v>45809</v>
      </c>
      <c r="D107" t="s">
        <v>83</v>
      </c>
      <c r="E107" s="40">
        <v>67506899374</v>
      </c>
      <c r="F107">
        <v>39</v>
      </c>
      <c r="G107" s="40">
        <v>2657818814</v>
      </c>
      <c r="H107">
        <v>19</v>
      </c>
      <c r="J107" s="40">
        <v>1313149574</v>
      </c>
      <c r="K107" s="40">
        <v>1344669241</v>
      </c>
    </row>
    <row r="108" spans="1:11" hidden="1" x14ac:dyDescent="0.3">
      <c r="A108">
        <v>2001</v>
      </c>
      <c r="B108">
        <v>6</v>
      </c>
      <c r="C108" s="41">
        <v>45809</v>
      </c>
      <c r="D108" t="s">
        <v>85</v>
      </c>
      <c r="E108" s="40">
        <v>18404979292</v>
      </c>
      <c r="F108">
        <v>172</v>
      </c>
      <c r="G108" s="40">
        <v>3172258417</v>
      </c>
      <c r="H108">
        <v>40</v>
      </c>
      <c r="J108" s="40">
        <v>744673843</v>
      </c>
      <c r="K108" s="40">
        <v>2427584574</v>
      </c>
    </row>
    <row r="109" spans="1:11" hidden="1" x14ac:dyDescent="0.3">
      <c r="A109">
        <v>2001</v>
      </c>
      <c r="B109">
        <v>6</v>
      </c>
      <c r="C109" s="41">
        <v>45809</v>
      </c>
      <c r="D109" t="s">
        <v>86</v>
      </c>
      <c r="E109" s="40">
        <v>28154023826</v>
      </c>
      <c r="F109">
        <v>111</v>
      </c>
      <c r="G109" s="40">
        <v>3135916536</v>
      </c>
      <c r="H109">
        <v>46</v>
      </c>
      <c r="J109" s="40">
        <v>1299265773</v>
      </c>
      <c r="K109" s="40">
        <v>1836650763</v>
      </c>
    </row>
    <row r="110" spans="1:11" hidden="1" x14ac:dyDescent="0.3">
      <c r="A110">
        <v>2001</v>
      </c>
      <c r="B110">
        <v>7</v>
      </c>
      <c r="C110" s="41">
        <v>45839</v>
      </c>
      <c r="D110" t="s">
        <v>87</v>
      </c>
      <c r="E110" s="40">
        <v>138168862439</v>
      </c>
      <c r="F110">
        <v>40</v>
      </c>
      <c r="G110" s="40">
        <v>5473217648</v>
      </c>
      <c r="H110">
        <v>27</v>
      </c>
      <c r="J110" s="40">
        <v>3694251229</v>
      </c>
      <c r="K110" s="40">
        <v>1778966418</v>
      </c>
    </row>
    <row r="111" spans="1:11" hidden="1" x14ac:dyDescent="0.3">
      <c r="A111">
        <v>2001</v>
      </c>
      <c r="B111">
        <v>7</v>
      </c>
      <c r="C111" s="41">
        <v>45839</v>
      </c>
      <c r="D111" t="s">
        <v>84</v>
      </c>
      <c r="E111" s="40">
        <v>210575800352</v>
      </c>
      <c r="F111">
        <v>6</v>
      </c>
      <c r="G111" s="40">
        <v>1281141659</v>
      </c>
      <c r="H111">
        <v>10</v>
      </c>
      <c r="J111" s="40">
        <v>2162107370</v>
      </c>
      <c r="K111" s="40">
        <v>-880965711</v>
      </c>
    </row>
    <row r="112" spans="1:11" hidden="1" x14ac:dyDescent="0.3">
      <c r="A112">
        <v>2001</v>
      </c>
      <c r="B112">
        <v>7</v>
      </c>
      <c r="C112" s="41">
        <v>45839</v>
      </c>
      <c r="D112" t="s">
        <v>88</v>
      </c>
      <c r="E112" s="40">
        <v>126682371168</v>
      </c>
      <c r="F112">
        <v>15</v>
      </c>
      <c r="G112" s="40">
        <v>1954611488</v>
      </c>
      <c r="H112">
        <v>22</v>
      </c>
      <c r="J112" s="40">
        <v>2840001605</v>
      </c>
      <c r="K112" s="40">
        <v>-885390117</v>
      </c>
    </row>
    <row r="113" spans="1:11" hidden="1" x14ac:dyDescent="0.3">
      <c r="A113">
        <v>2001</v>
      </c>
      <c r="B113">
        <v>7</v>
      </c>
      <c r="C113" s="41">
        <v>45839</v>
      </c>
      <c r="D113" t="s">
        <v>83</v>
      </c>
      <c r="E113" s="40">
        <v>67506899374</v>
      </c>
      <c r="F113">
        <v>21</v>
      </c>
      <c r="G113" s="40">
        <v>1407351741</v>
      </c>
      <c r="H113">
        <v>26</v>
      </c>
      <c r="J113" s="40">
        <v>1731825211</v>
      </c>
      <c r="K113" s="40">
        <v>-324473471</v>
      </c>
    </row>
    <row r="114" spans="1:11" hidden="1" x14ac:dyDescent="0.3">
      <c r="A114">
        <v>2001</v>
      </c>
      <c r="B114">
        <v>7</v>
      </c>
      <c r="C114" s="41">
        <v>45839</v>
      </c>
      <c r="D114" t="s">
        <v>85</v>
      </c>
      <c r="E114" s="40">
        <v>18404979292</v>
      </c>
      <c r="F114">
        <v>145</v>
      </c>
      <c r="G114" s="40">
        <v>2669268712</v>
      </c>
      <c r="H114">
        <v>80</v>
      </c>
      <c r="J114" s="40">
        <v>1472362041</v>
      </c>
      <c r="K114" s="40">
        <v>1196906671</v>
      </c>
    </row>
    <row r="115" spans="1:11" hidden="1" x14ac:dyDescent="0.3">
      <c r="A115">
        <v>2001</v>
      </c>
      <c r="B115">
        <v>7</v>
      </c>
      <c r="C115" s="41">
        <v>45839</v>
      </c>
      <c r="D115" t="s">
        <v>86</v>
      </c>
      <c r="E115" s="40">
        <v>28154023826</v>
      </c>
      <c r="F115">
        <v>90</v>
      </c>
      <c r="G115" s="40">
        <v>2528889767</v>
      </c>
      <c r="H115">
        <v>72</v>
      </c>
      <c r="J115" s="40">
        <v>2024164913</v>
      </c>
      <c r="K115" s="40">
        <v>504724854</v>
      </c>
    </row>
    <row r="116" spans="1:11" hidden="1" x14ac:dyDescent="0.3">
      <c r="A116">
        <v>2001</v>
      </c>
      <c r="B116">
        <v>8</v>
      </c>
      <c r="C116" s="41">
        <v>45870</v>
      </c>
      <c r="D116" t="s">
        <v>87</v>
      </c>
      <c r="E116" s="40">
        <v>138168862439</v>
      </c>
      <c r="F116">
        <v>39</v>
      </c>
      <c r="G116" s="40">
        <v>5365088952</v>
      </c>
      <c r="H116">
        <v>35</v>
      </c>
      <c r="J116" s="40">
        <v>4826734743</v>
      </c>
      <c r="K116" s="40">
        <v>538354208</v>
      </c>
    </row>
    <row r="117" spans="1:11" hidden="1" x14ac:dyDescent="0.3">
      <c r="A117">
        <v>2001</v>
      </c>
      <c r="B117">
        <v>8</v>
      </c>
      <c r="C117" s="41">
        <v>45870</v>
      </c>
      <c r="D117" t="s">
        <v>84</v>
      </c>
      <c r="E117" s="40">
        <v>210575800352</v>
      </c>
      <c r="F117">
        <v>8</v>
      </c>
      <c r="G117" s="40">
        <v>1631381606</v>
      </c>
      <c r="H117">
        <v>10</v>
      </c>
      <c r="J117" s="40">
        <v>2101412004</v>
      </c>
      <c r="K117" s="40">
        <v>-470030398</v>
      </c>
    </row>
    <row r="118" spans="1:11" hidden="1" x14ac:dyDescent="0.3">
      <c r="A118">
        <v>2001</v>
      </c>
      <c r="B118">
        <v>8</v>
      </c>
      <c r="C118" s="41">
        <v>45870</v>
      </c>
      <c r="D118" t="s">
        <v>88</v>
      </c>
      <c r="E118" s="40">
        <v>126682371168</v>
      </c>
      <c r="F118">
        <v>11</v>
      </c>
      <c r="G118" s="40">
        <v>1378764889</v>
      </c>
      <c r="H118">
        <v>23</v>
      </c>
      <c r="J118" s="40">
        <v>2923765771</v>
      </c>
      <c r="K118" s="40">
        <v>-1545000882</v>
      </c>
    </row>
    <row r="119" spans="1:11" hidden="1" x14ac:dyDescent="0.3">
      <c r="A119">
        <v>2001</v>
      </c>
      <c r="B119">
        <v>8</v>
      </c>
      <c r="C119" s="41">
        <v>45870</v>
      </c>
      <c r="D119" t="s">
        <v>83</v>
      </c>
      <c r="E119" s="40">
        <v>67506899374</v>
      </c>
      <c r="F119">
        <v>16</v>
      </c>
      <c r="G119" s="40">
        <v>1110368882</v>
      </c>
      <c r="H119">
        <v>26</v>
      </c>
      <c r="J119" s="40">
        <v>1764161396</v>
      </c>
      <c r="K119" s="40">
        <v>-653792514</v>
      </c>
    </row>
    <row r="120" spans="1:11" hidden="1" x14ac:dyDescent="0.3">
      <c r="A120">
        <v>2001</v>
      </c>
      <c r="B120">
        <v>8</v>
      </c>
      <c r="C120" s="41">
        <v>45870</v>
      </c>
      <c r="D120" t="s">
        <v>85</v>
      </c>
      <c r="E120" s="40">
        <v>18404979292</v>
      </c>
      <c r="F120">
        <v>130</v>
      </c>
      <c r="G120" s="40">
        <v>2391487029</v>
      </c>
      <c r="H120">
        <v>84</v>
      </c>
      <c r="J120" s="40">
        <v>1553218517</v>
      </c>
      <c r="K120" s="40">
        <v>838268512</v>
      </c>
    </row>
    <row r="121" spans="1:11" hidden="1" x14ac:dyDescent="0.3">
      <c r="A121">
        <v>2001</v>
      </c>
      <c r="B121">
        <v>8</v>
      </c>
      <c r="C121" s="41">
        <v>45870</v>
      </c>
      <c r="D121" t="s">
        <v>86</v>
      </c>
      <c r="E121" s="40">
        <v>28154023826</v>
      </c>
      <c r="F121">
        <v>83</v>
      </c>
      <c r="G121" s="40">
        <v>2328416672</v>
      </c>
      <c r="H121">
        <v>73</v>
      </c>
      <c r="J121" s="40">
        <v>2054443886</v>
      </c>
      <c r="K121" s="40">
        <v>273972786</v>
      </c>
    </row>
    <row r="122" spans="1:11" hidden="1" x14ac:dyDescent="0.3">
      <c r="A122">
        <v>2001</v>
      </c>
      <c r="B122">
        <v>9</v>
      </c>
      <c r="C122" s="41">
        <v>45901</v>
      </c>
      <c r="D122" t="s">
        <v>87</v>
      </c>
      <c r="E122" s="40">
        <v>138168862439</v>
      </c>
      <c r="F122">
        <v>20</v>
      </c>
      <c r="G122" s="40">
        <v>2717012318</v>
      </c>
      <c r="H122">
        <v>28</v>
      </c>
      <c r="J122" s="40">
        <v>3847372097</v>
      </c>
      <c r="K122" s="40">
        <v>-1130359779</v>
      </c>
    </row>
    <row r="123" spans="1:11" hidden="1" x14ac:dyDescent="0.3">
      <c r="A123">
        <v>2001</v>
      </c>
      <c r="B123">
        <v>9</v>
      </c>
      <c r="C123" s="41">
        <v>45901</v>
      </c>
      <c r="D123" t="s">
        <v>84</v>
      </c>
      <c r="E123" s="40">
        <v>210575800352</v>
      </c>
      <c r="F123">
        <v>3</v>
      </c>
      <c r="G123" s="40">
        <v>584200479</v>
      </c>
      <c r="H123">
        <v>9</v>
      </c>
      <c r="J123" s="40">
        <v>1930514531</v>
      </c>
      <c r="K123" s="40">
        <v>-1346314052</v>
      </c>
    </row>
    <row r="124" spans="1:11" hidden="1" x14ac:dyDescent="0.3">
      <c r="A124">
        <v>2001</v>
      </c>
      <c r="B124">
        <v>9</v>
      </c>
      <c r="C124" s="41">
        <v>45901</v>
      </c>
      <c r="D124" t="s">
        <v>88</v>
      </c>
      <c r="E124" s="40">
        <v>126682371168</v>
      </c>
      <c r="F124">
        <v>12</v>
      </c>
      <c r="G124" s="40">
        <v>1479601044</v>
      </c>
      <c r="H124">
        <v>21</v>
      </c>
      <c r="J124" s="40">
        <v>2678511580</v>
      </c>
      <c r="K124" s="40">
        <v>-1198910536</v>
      </c>
    </row>
    <row r="125" spans="1:11" hidden="1" x14ac:dyDescent="0.3">
      <c r="A125">
        <v>2001</v>
      </c>
      <c r="B125">
        <v>9</v>
      </c>
      <c r="C125" s="41">
        <v>45901</v>
      </c>
      <c r="D125" t="s">
        <v>83</v>
      </c>
      <c r="E125" s="40">
        <v>67506899374</v>
      </c>
      <c r="F125">
        <v>10</v>
      </c>
      <c r="G125" s="40">
        <v>664835085</v>
      </c>
      <c r="H125">
        <v>23</v>
      </c>
      <c r="J125" s="40">
        <v>1546868281</v>
      </c>
      <c r="K125" s="40">
        <v>-882033196</v>
      </c>
    </row>
    <row r="126" spans="1:11" hidden="1" x14ac:dyDescent="0.3">
      <c r="A126">
        <v>2001</v>
      </c>
      <c r="B126">
        <v>9</v>
      </c>
      <c r="C126" s="41">
        <v>45901</v>
      </c>
      <c r="D126" t="s">
        <v>85</v>
      </c>
      <c r="E126" s="40">
        <v>18404979292</v>
      </c>
      <c r="F126">
        <v>139</v>
      </c>
      <c r="G126" s="40">
        <v>2551329334</v>
      </c>
      <c r="H126">
        <v>91</v>
      </c>
      <c r="J126" s="40">
        <v>1667058340</v>
      </c>
      <c r="K126" s="40">
        <v>884270995</v>
      </c>
    </row>
    <row r="127" spans="1:11" hidden="1" x14ac:dyDescent="0.3">
      <c r="A127">
        <v>2001</v>
      </c>
      <c r="B127">
        <v>9</v>
      </c>
      <c r="C127" s="41">
        <v>45901</v>
      </c>
      <c r="D127" t="s">
        <v>86</v>
      </c>
      <c r="E127" s="40">
        <v>28154023826</v>
      </c>
      <c r="F127">
        <v>124</v>
      </c>
      <c r="G127" s="40">
        <v>3501106199</v>
      </c>
      <c r="H127">
        <v>70</v>
      </c>
      <c r="J127" s="40">
        <v>1983761248</v>
      </c>
      <c r="K127" s="40">
        <v>1517344951</v>
      </c>
    </row>
    <row r="128" spans="1:11" hidden="1" x14ac:dyDescent="0.3">
      <c r="A128">
        <v>2001</v>
      </c>
      <c r="B128">
        <v>10</v>
      </c>
      <c r="C128" s="41">
        <v>45931</v>
      </c>
      <c r="D128" t="s">
        <v>87</v>
      </c>
      <c r="E128" s="40">
        <v>138168862439</v>
      </c>
      <c r="F128">
        <v>44</v>
      </c>
      <c r="G128" s="40">
        <v>6128278549</v>
      </c>
      <c r="H128">
        <v>16</v>
      </c>
      <c r="J128" s="40">
        <v>2192265770</v>
      </c>
      <c r="K128" s="40">
        <v>3936012779</v>
      </c>
    </row>
    <row r="129" spans="1:11" hidden="1" x14ac:dyDescent="0.3">
      <c r="A129">
        <v>2001</v>
      </c>
      <c r="B129">
        <v>10</v>
      </c>
      <c r="C129" s="41">
        <v>45931</v>
      </c>
      <c r="D129" t="s">
        <v>84</v>
      </c>
      <c r="E129" s="40">
        <v>210575800352</v>
      </c>
      <c r="F129">
        <v>26</v>
      </c>
      <c r="G129" s="40">
        <v>5457890136</v>
      </c>
      <c r="H129">
        <v>6</v>
      </c>
      <c r="J129" s="40">
        <v>1261275147</v>
      </c>
      <c r="K129" s="40">
        <v>4196614989</v>
      </c>
    </row>
    <row r="130" spans="1:11" hidden="1" x14ac:dyDescent="0.3">
      <c r="A130">
        <v>2001</v>
      </c>
      <c r="B130">
        <v>10</v>
      </c>
      <c r="C130" s="41">
        <v>45931</v>
      </c>
      <c r="D130" t="s">
        <v>88</v>
      </c>
      <c r="E130" s="40">
        <v>126682371168</v>
      </c>
      <c r="F130">
        <v>22</v>
      </c>
      <c r="G130" s="40">
        <v>2726625216</v>
      </c>
      <c r="H130">
        <v>16</v>
      </c>
      <c r="J130" s="40">
        <v>1969504110</v>
      </c>
      <c r="K130" s="40">
        <v>757121106</v>
      </c>
    </row>
    <row r="131" spans="1:11" hidden="1" x14ac:dyDescent="0.3">
      <c r="A131">
        <v>2001</v>
      </c>
      <c r="B131">
        <v>10</v>
      </c>
      <c r="C131" s="41">
        <v>45931</v>
      </c>
      <c r="D131" t="s">
        <v>83</v>
      </c>
      <c r="E131" s="40">
        <v>67506899374</v>
      </c>
      <c r="F131">
        <v>29</v>
      </c>
      <c r="G131" s="40">
        <v>1977432189</v>
      </c>
      <c r="H131">
        <v>16</v>
      </c>
      <c r="J131" s="40">
        <v>1110297568</v>
      </c>
      <c r="K131" s="40">
        <v>867134621</v>
      </c>
    </row>
    <row r="132" spans="1:11" hidden="1" x14ac:dyDescent="0.3">
      <c r="A132">
        <v>2001</v>
      </c>
      <c r="B132">
        <v>10</v>
      </c>
      <c r="C132" s="41">
        <v>45931</v>
      </c>
      <c r="D132" t="s">
        <v>85</v>
      </c>
      <c r="E132" s="40">
        <v>18404979292</v>
      </c>
      <c r="F132">
        <v>174</v>
      </c>
      <c r="G132" s="40">
        <v>3194624161</v>
      </c>
      <c r="H132">
        <v>56</v>
      </c>
      <c r="J132" s="40">
        <v>1026349236</v>
      </c>
      <c r="K132" s="40">
        <v>2168274925</v>
      </c>
    </row>
    <row r="133" spans="1:11" hidden="1" x14ac:dyDescent="0.3">
      <c r="A133">
        <v>2001</v>
      </c>
      <c r="B133">
        <v>10</v>
      </c>
      <c r="C133" s="41">
        <v>45931</v>
      </c>
      <c r="D133" t="s">
        <v>86</v>
      </c>
      <c r="E133" s="40">
        <v>28154023826</v>
      </c>
      <c r="F133">
        <v>122</v>
      </c>
      <c r="G133" s="40">
        <v>3429116043</v>
      </c>
      <c r="H133">
        <v>47</v>
      </c>
      <c r="J133" s="40">
        <v>1318506261</v>
      </c>
      <c r="K133" s="40">
        <v>2110609782</v>
      </c>
    </row>
    <row r="134" spans="1:11" hidden="1" x14ac:dyDescent="0.3">
      <c r="A134">
        <v>2001</v>
      </c>
      <c r="B134">
        <v>11</v>
      </c>
      <c r="C134" s="41">
        <v>45962</v>
      </c>
      <c r="D134" t="s">
        <v>87</v>
      </c>
      <c r="E134" s="40">
        <v>138168862439</v>
      </c>
      <c r="F134">
        <v>52</v>
      </c>
      <c r="G134" s="40">
        <v>7128207883</v>
      </c>
      <c r="H134">
        <v>33</v>
      </c>
      <c r="J134" s="40">
        <v>4532316592</v>
      </c>
      <c r="K134" s="40">
        <v>2595891291</v>
      </c>
    </row>
    <row r="135" spans="1:11" hidden="1" x14ac:dyDescent="0.3">
      <c r="A135">
        <v>2001</v>
      </c>
      <c r="B135">
        <v>11</v>
      </c>
      <c r="C135" s="41">
        <v>45962</v>
      </c>
      <c r="D135" t="s">
        <v>84</v>
      </c>
      <c r="E135" s="40">
        <v>210575800352</v>
      </c>
      <c r="F135">
        <v>80</v>
      </c>
      <c r="G135" s="40">
        <v>16846722690</v>
      </c>
      <c r="H135">
        <v>18</v>
      </c>
      <c r="J135" s="40">
        <v>3765016654</v>
      </c>
      <c r="K135" s="40">
        <v>13081706036</v>
      </c>
    </row>
    <row r="136" spans="1:11" hidden="1" x14ac:dyDescent="0.3">
      <c r="A136">
        <v>2001</v>
      </c>
      <c r="B136">
        <v>11</v>
      </c>
      <c r="C136" s="41">
        <v>45962</v>
      </c>
      <c r="D136" t="s">
        <v>88</v>
      </c>
      <c r="E136" s="40">
        <v>126682371168</v>
      </c>
      <c r="F136">
        <v>212</v>
      </c>
      <c r="G136" s="40">
        <v>26803454844</v>
      </c>
      <c r="H136">
        <v>28</v>
      </c>
      <c r="J136" s="40">
        <v>3562863337</v>
      </c>
      <c r="K136" s="40">
        <v>23240591507</v>
      </c>
    </row>
    <row r="137" spans="1:11" hidden="1" x14ac:dyDescent="0.3">
      <c r="A137">
        <v>2001</v>
      </c>
      <c r="B137">
        <v>11</v>
      </c>
      <c r="C137" s="41">
        <v>45962</v>
      </c>
      <c r="D137" t="s">
        <v>83</v>
      </c>
      <c r="E137" s="40">
        <v>67506899374</v>
      </c>
      <c r="F137">
        <v>152</v>
      </c>
      <c r="G137" s="40">
        <v>10251796129</v>
      </c>
      <c r="H137">
        <v>29</v>
      </c>
      <c r="J137" s="40">
        <v>1939590942</v>
      </c>
      <c r="K137" s="40">
        <v>8312205187</v>
      </c>
    </row>
    <row r="138" spans="1:11" hidden="1" x14ac:dyDescent="0.3">
      <c r="A138">
        <v>2001</v>
      </c>
      <c r="B138">
        <v>11</v>
      </c>
      <c r="C138" s="41">
        <v>45962</v>
      </c>
      <c r="D138" t="s">
        <v>85</v>
      </c>
      <c r="E138" s="40">
        <v>18404979292</v>
      </c>
      <c r="F138">
        <v>165</v>
      </c>
      <c r="G138" s="40">
        <v>3032812386</v>
      </c>
      <c r="H138">
        <v>83</v>
      </c>
      <c r="J138" s="40">
        <v>1524284156</v>
      </c>
      <c r="K138" s="40">
        <v>1508528230</v>
      </c>
    </row>
    <row r="139" spans="1:11" hidden="1" x14ac:dyDescent="0.3">
      <c r="A139">
        <v>2001</v>
      </c>
      <c r="B139">
        <v>11</v>
      </c>
      <c r="C139" s="41">
        <v>45962</v>
      </c>
      <c r="D139" t="s">
        <v>86</v>
      </c>
      <c r="E139" s="40">
        <v>28154023826</v>
      </c>
      <c r="F139">
        <v>131</v>
      </c>
      <c r="G139" s="40">
        <v>3676929376</v>
      </c>
      <c r="H139">
        <v>83</v>
      </c>
      <c r="J139" s="40">
        <v>2336443968</v>
      </c>
      <c r="K139" s="40">
        <v>1340485408</v>
      </c>
    </row>
    <row r="140" spans="1:11" hidden="1" x14ac:dyDescent="0.3">
      <c r="A140">
        <v>2001</v>
      </c>
      <c r="B140">
        <v>12</v>
      </c>
      <c r="C140" s="41">
        <v>45992</v>
      </c>
      <c r="D140" t="s">
        <v>87</v>
      </c>
      <c r="E140" s="40">
        <v>138168862439</v>
      </c>
      <c r="F140">
        <v>14</v>
      </c>
      <c r="G140" s="40">
        <v>1873423119</v>
      </c>
      <c r="H140">
        <v>26</v>
      </c>
      <c r="J140" s="40">
        <v>3661240336</v>
      </c>
      <c r="K140" s="40">
        <v>-1787817217</v>
      </c>
    </row>
    <row r="141" spans="1:11" hidden="1" x14ac:dyDescent="0.3">
      <c r="A141">
        <v>2001</v>
      </c>
      <c r="B141">
        <v>12</v>
      </c>
      <c r="C141" s="41">
        <v>45992</v>
      </c>
      <c r="D141" t="s">
        <v>84</v>
      </c>
      <c r="E141" s="40">
        <v>210575800352</v>
      </c>
      <c r="F141">
        <v>21</v>
      </c>
      <c r="G141" s="40">
        <v>4409277508</v>
      </c>
      <c r="H141">
        <v>18</v>
      </c>
      <c r="J141" s="40">
        <v>3885037626</v>
      </c>
      <c r="K141" s="40">
        <v>524239882</v>
      </c>
    </row>
    <row r="142" spans="1:11" hidden="1" x14ac:dyDescent="0.3">
      <c r="A142">
        <v>2001</v>
      </c>
      <c r="B142">
        <v>12</v>
      </c>
      <c r="C142" s="41">
        <v>45992</v>
      </c>
      <c r="D142" t="s">
        <v>88</v>
      </c>
      <c r="E142" s="40">
        <v>126682371168</v>
      </c>
      <c r="F142">
        <v>57</v>
      </c>
      <c r="G142" s="40">
        <v>7177869060</v>
      </c>
      <c r="H142">
        <v>34</v>
      </c>
      <c r="J142" s="40">
        <v>4283417942</v>
      </c>
      <c r="K142" s="40">
        <v>2894451118</v>
      </c>
    </row>
    <row r="143" spans="1:11" hidden="1" x14ac:dyDescent="0.3">
      <c r="A143">
        <v>2001</v>
      </c>
      <c r="B143">
        <v>12</v>
      </c>
      <c r="C143" s="41">
        <v>45992</v>
      </c>
      <c r="D143" t="s">
        <v>83</v>
      </c>
      <c r="E143" s="40">
        <v>67506899374</v>
      </c>
      <c r="F143">
        <v>50</v>
      </c>
      <c r="G143" s="40">
        <v>3344065741</v>
      </c>
      <c r="H143">
        <v>33</v>
      </c>
      <c r="J143" s="40">
        <v>2226626908</v>
      </c>
      <c r="K143" s="40">
        <v>1117438833</v>
      </c>
    </row>
    <row r="144" spans="1:11" hidden="1" x14ac:dyDescent="0.3">
      <c r="A144">
        <v>2001</v>
      </c>
      <c r="B144">
        <v>12</v>
      </c>
      <c r="C144" s="41">
        <v>45992</v>
      </c>
      <c r="D144" t="s">
        <v>85</v>
      </c>
      <c r="E144" s="40">
        <v>18404979292</v>
      </c>
      <c r="F144">
        <v>23</v>
      </c>
      <c r="G144" s="40">
        <v>424307103</v>
      </c>
      <c r="H144">
        <v>81</v>
      </c>
      <c r="J144" s="40">
        <v>1498064298</v>
      </c>
      <c r="K144" s="40">
        <v>-1073757194</v>
      </c>
    </row>
    <row r="145" spans="1:11" hidden="1" x14ac:dyDescent="0.3">
      <c r="A145">
        <v>2001</v>
      </c>
      <c r="B145">
        <v>12</v>
      </c>
      <c r="C145" s="41">
        <v>45992</v>
      </c>
      <c r="D145" t="s">
        <v>86</v>
      </c>
      <c r="E145" s="40">
        <v>28154023826</v>
      </c>
      <c r="F145">
        <v>52</v>
      </c>
      <c r="G145" s="40">
        <v>1464847350</v>
      </c>
      <c r="H145">
        <v>79</v>
      </c>
      <c r="J145" s="40">
        <v>2232932456</v>
      </c>
      <c r="K145" s="40">
        <v>-768085106</v>
      </c>
    </row>
    <row r="146" spans="1:11" hidden="1" x14ac:dyDescent="0.3">
      <c r="A146">
        <v>2002</v>
      </c>
      <c r="B146">
        <v>1</v>
      </c>
      <c r="C146" s="41">
        <v>45659</v>
      </c>
      <c r="D146" t="s">
        <v>87</v>
      </c>
      <c r="E146" s="40">
        <v>138168862439</v>
      </c>
      <c r="F146">
        <v>24</v>
      </c>
      <c r="G146" s="40">
        <v>3254346518</v>
      </c>
      <c r="H146">
        <v>20</v>
      </c>
      <c r="J146" s="40">
        <v>2761971914</v>
      </c>
      <c r="K146" s="40">
        <v>492374604</v>
      </c>
    </row>
    <row r="147" spans="1:11" hidden="1" x14ac:dyDescent="0.3">
      <c r="A147">
        <v>2002</v>
      </c>
      <c r="B147">
        <v>1</v>
      </c>
      <c r="C147" s="41">
        <v>45659</v>
      </c>
      <c r="D147" t="s">
        <v>84</v>
      </c>
      <c r="E147" s="40">
        <v>210575800352</v>
      </c>
      <c r="F147">
        <v>9</v>
      </c>
      <c r="G147" s="40">
        <v>1817994842</v>
      </c>
      <c r="H147">
        <v>11</v>
      </c>
      <c r="J147" s="40">
        <v>2356152861</v>
      </c>
      <c r="K147" s="40">
        <v>-538158018</v>
      </c>
    </row>
    <row r="148" spans="1:11" hidden="1" x14ac:dyDescent="0.3">
      <c r="A148">
        <v>2002</v>
      </c>
      <c r="B148">
        <v>1</v>
      </c>
      <c r="C148" s="41">
        <v>45659</v>
      </c>
      <c r="D148" t="s">
        <v>88</v>
      </c>
      <c r="E148" s="40">
        <v>126682371168</v>
      </c>
      <c r="F148">
        <v>16</v>
      </c>
      <c r="G148" s="40">
        <v>2007358488</v>
      </c>
      <c r="H148">
        <v>30</v>
      </c>
      <c r="J148" s="40">
        <v>3850082395</v>
      </c>
      <c r="K148" s="40">
        <v>-1842723908</v>
      </c>
    </row>
    <row r="149" spans="1:11" hidden="1" x14ac:dyDescent="0.3">
      <c r="A149">
        <v>2002</v>
      </c>
      <c r="B149">
        <v>1</v>
      </c>
      <c r="C149" s="41">
        <v>45659</v>
      </c>
      <c r="D149" t="s">
        <v>83</v>
      </c>
      <c r="E149" s="40">
        <v>67506899374</v>
      </c>
      <c r="F149">
        <v>54</v>
      </c>
      <c r="G149" s="40">
        <v>3659722236</v>
      </c>
      <c r="H149">
        <v>34</v>
      </c>
      <c r="J149" s="40">
        <v>2296509609</v>
      </c>
      <c r="K149" s="40">
        <v>1363212628</v>
      </c>
    </row>
    <row r="150" spans="1:11" hidden="1" x14ac:dyDescent="0.3">
      <c r="A150">
        <v>2002</v>
      </c>
      <c r="B150">
        <v>1</v>
      </c>
      <c r="C150" s="41">
        <v>45659</v>
      </c>
      <c r="D150" t="s">
        <v>85</v>
      </c>
      <c r="E150" s="40">
        <v>18404979292</v>
      </c>
      <c r="F150">
        <v>64</v>
      </c>
      <c r="G150" s="40">
        <v>1184858008</v>
      </c>
      <c r="H150">
        <v>68</v>
      </c>
      <c r="J150" s="40">
        <v>1259263988</v>
      </c>
      <c r="K150" s="40">
        <v>-74405980</v>
      </c>
    </row>
    <row r="151" spans="1:11" hidden="1" x14ac:dyDescent="0.3">
      <c r="A151">
        <v>2002</v>
      </c>
      <c r="B151">
        <v>1</v>
      </c>
      <c r="C151" s="41">
        <v>45659</v>
      </c>
      <c r="D151" t="s">
        <v>86</v>
      </c>
      <c r="E151" s="40">
        <v>28154023826</v>
      </c>
      <c r="F151">
        <v>123</v>
      </c>
      <c r="G151" s="40">
        <v>3470511270</v>
      </c>
      <c r="H151">
        <v>74</v>
      </c>
      <c r="J151" s="40">
        <v>2071409697</v>
      </c>
      <c r="K151" s="40">
        <v>1399101573</v>
      </c>
    </row>
    <row r="152" spans="1:11" hidden="1" x14ac:dyDescent="0.3">
      <c r="A152">
        <v>2002</v>
      </c>
      <c r="B152">
        <v>2</v>
      </c>
      <c r="C152" s="41">
        <v>45690</v>
      </c>
      <c r="D152" t="s">
        <v>87</v>
      </c>
      <c r="E152" s="40">
        <v>138168862439</v>
      </c>
      <c r="F152">
        <v>10</v>
      </c>
      <c r="G152" s="40">
        <v>1337326142</v>
      </c>
      <c r="H152">
        <v>18</v>
      </c>
      <c r="J152" s="40">
        <v>2446030358</v>
      </c>
      <c r="K152" s="40">
        <v>-1108704217</v>
      </c>
    </row>
    <row r="153" spans="1:11" hidden="1" x14ac:dyDescent="0.3">
      <c r="A153">
        <v>2002</v>
      </c>
      <c r="B153">
        <v>2</v>
      </c>
      <c r="C153" s="41">
        <v>45690</v>
      </c>
      <c r="D153" t="s">
        <v>84</v>
      </c>
      <c r="E153" s="40">
        <v>210575800352</v>
      </c>
      <c r="F153">
        <v>2</v>
      </c>
      <c r="G153" s="40">
        <v>498928754</v>
      </c>
      <c r="H153">
        <v>8</v>
      </c>
      <c r="J153" s="40">
        <v>1627769925</v>
      </c>
      <c r="K153" s="40">
        <v>-1128841171</v>
      </c>
    </row>
    <row r="154" spans="1:11" hidden="1" x14ac:dyDescent="0.3">
      <c r="A154">
        <v>2002</v>
      </c>
      <c r="B154">
        <v>2</v>
      </c>
      <c r="C154" s="41">
        <v>45690</v>
      </c>
      <c r="D154" t="s">
        <v>88</v>
      </c>
      <c r="E154" s="40">
        <v>126682371168</v>
      </c>
      <c r="F154">
        <v>6</v>
      </c>
      <c r="G154" s="40">
        <v>821560105</v>
      </c>
      <c r="H154">
        <v>27</v>
      </c>
      <c r="J154" s="40">
        <v>3423949928</v>
      </c>
      <c r="K154" s="40">
        <v>-2602389823</v>
      </c>
    </row>
    <row r="155" spans="1:11" hidden="1" x14ac:dyDescent="0.3">
      <c r="A155">
        <v>2002</v>
      </c>
      <c r="B155">
        <v>2</v>
      </c>
      <c r="C155" s="41">
        <v>45690</v>
      </c>
      <c r="D155" t="s">
        <v>83</v>
      </c>
      <c r="E155" s="40">
        <v>67506899374</v>
      </c>
      <c r="F155">
        <v>18</v>
      </c>
      <c r="G155" s="40">
        <v>1192907371</v>
      </c>
      <c r="H155">
        <v>37</v>
      </c>
      <c r="J155" s="40">
        <v>2502020386</v>
      </c>
      <c r="K155" s="40">
        <v>-1309113015</v>
      </c>
    </row>
    <row r="156" spans="1:11" hidden="1" x14ac:dyDescent="0.3">
      <c r="A156">
        <v>2002</v>
      </c>
      <c r="B156">
        <v>2</v>
      </c>
      <c r="C156" s="41">
        <v>45690</v>
      </c>
      <c r="D156" t="s">
        <v>85</v>
      </c>
      <c r="E156" s="40">
        <v>18404979292</v>
      </c>
      <c r="F156">
        <v>33</v>
      </c>
      <c r="G156" s="40">
        <v>607140613</v>
      </c>
      <c r="H156">
        <v>54</v>
      </c>
      <c r="J156" s="40">
        <v>1001778870</v>
      </c>
      <c r="K156" s="40">
        <v>-394638257</v>
      </c>
    </row>
    <row r="157" spans="1:11" hidden="1" x14ac:dyDescent="0.3">
      <c r="A157">
        <v>2002</v>
      </c>
      <c r="B157">
        <v>2</v>
      </c>
      <c r="C157" s="41">
        <v>45690</v>
      </c>
      <c r="D157" t="s">
        <v>86</v>
      </c>
      <c r="E157" s="40">
        <v>28154023826</v>
      </c>
      <c r="F157">
        <v>51</v>
      </c>
      <c r="G157" s="40">
        <v>1426079255</v>
      </c>
      <c r="H157">
        <v>77</v>
      </c>
      <c r="J157" s="40">
        <v>2154525688</v>
      </c>
      <c r="K157" s="40">
        <v>-728446434</v>
      </c>
    </row>
    <row r="158" spans="1:11" hidden="1" x14ac:dyDescent="0.3">
      <c r="A158">
        <v>2002</v>
      </c>
      <c r="B158">
        <v>3</v>
      </c>
      <c r="C158" s="41">
        <v>45718</v>
      </c>
      <c r="D158" t="s">
        <v>87</v>
      </c>
      <c r="E158" s="40">
        <v>138168862439</v>
      </c>
      <c r="F158">
        <v>78</v>
      </c>
      <c r="G158" s="40">
        <v>10835184335</v>
      </c>
      <c r="H158">
        <v>23</v>
      </c>
      <c r="J158" s="40">
        <v>3108979595</v>
      </c>
      <c r="K158" s="40">
        <v>7726204740</v>
      </c>
    </row>
    <row r="159" spans="1:11" hidden="1" x14ac:dyDescent="0.3">
      <c r="A159">
        <v>2002</v>
      </c>
      <c r="B159">
        <v>3</v>
      </c>
      <c r="C159" s="41">
        <v>45718</v>
      </c>
      <c r="D159" t="s">
        <v>84</v>
      </c>
      <c r="E159" s="40">
        <v>210575800352</v>
      </c>
      <c r="F159">
        <v>45</v>
      </c>
      <c r="G159" s="40">
        <v>9527404254</v>
      </c>
      <c r="H159">
        <v>10</v>
      </c>
      <c r="J159" s="40">
        <v>2065829202</v>
      </c>
      <c r="K159" s="40">
        <v>7461575052</v>
      </c>
    </row>
    <row r="160" spans="1:11" hidden="1" x14ac:dyDescent="0.3">
      <c r="A160">
        <v>2002</v>
      </c>
      <c r="B160">
        <v>3</v>
      </c>
      <c r="C160" s="41">
        <v>45718</v>
      </c>
      <c r="D160" t="s">
        <v>88</v>
      </c>
      <c r="E160" s="40">
        <v>126682371168</v>
      </c>
      <c r="F160">
        <v>57</v>
      </c>
      <c r="G160" s="40">
        <v>7170329660</v>
      </c>
      <c r="H160">
        <v>24</v>
      </c>
      <c r="J160" s="40">
        <v>3047938095</v>
      </c>
      <c r="K160" s="40">
        <v>4122391565</v>
      </c>
    </row>
    <row r="161" spans="1:11" hidden="1" x14ac:dyDescent="0.3">
      <c r="A161">
        <v>2002</v>
      </c>
      <c r="B161">
        <v>3</v>
      </c>
      <c r="C161" s="41">
        <v>45718</v>
      </c>
      <c r="D161" t="s">
        <v>83</v>
      </c>
      <c r="E161" s="40">
        <v>67506899374</v>
      </c>
      <c r="F161">
        <v>113</v>
      </c>
      <c r="G161" s="40">
        <v>7650519077</v>
      </c>
      <c r="H161">
        <v>35</v>
      </c>
      <c r="J161" s="40">
        <v>2373686731</v>
      </c>
      <c r="K161" s="40">
        <v>5276832346</v>
      </c>
    </row>
    <row r="162" spans="1:11" hidden="1" x14ac:dyDescent="0.3">
      <c r="A162">
        <v>2002</v>
      </c>
      <c r="B162">
        <v>3</v>
      </c>
      <c r="C162" s="41">
        <v>45718</v>
      </c>
      <c r="D162" t="s">
        <v>85</v>
      </c>
      <c r="E162" s="40">
        <v>18404979292</v>
      </c>
      <c r="F162">
        <v>157</v>
      </c>
      <c r="G162" s="40">
        <v>2892124688</v>
      </c>
      <c r="H162">
        <v>57</v>
      </c>
      <c r="J162" s="40">
        <v>1049237790</v>
      </c>
      <c r="K162" s="40">
        <v>1842886898</v>
      </c>
    </row>
    <row r="163" spans="1:11" hidden="1" x14ac:dyDescent="0.3">
      <c r="A163">
        <v>2002</v>
      </c>
      <c r="B163">
        <v>3</v>
      </c>
      <c r="C163" s="41">
        <v>45718</v>
      </c>
      <c r="D163" t="s">
        <v>86</v>
      </c>
      <c r="E163" s="40">
        <v>28154023826</v>
      </c>
      <c r="F163">
        <v>170</v>
      </c>
      <c r="G163" s="40">
        <v>4793568693</v>
      </c>
      <c r="H163">
        <v>85</v>
      </c>
      <c r="J163" s="40">
        <v>2399716717</v>
      </c>
      <c r="K163" s="40">
        <v>2393851977</v>
      </c>
    </row>
    <row r="164" spans="1:11" hidden="1" x14ac:dyDescent="0.3">
      <c r="A164">
        <v>2002</v>
      </c>
      <c r="B164">
        <v>4</v>
      </c>
      <c r="C164" s="41">
        <v>45749</v>
      </c>
      <c r="D164" t="s">
        <v>87</v>
      </c>
      <c r="E164" s="40">
        <v>138168862439</v>
      </c>
      <c r="F164">
        <v>84</v>
      </c>
      <c r="G164" s="40">
        <v>11540850581</v>
      </c>
      <c r="H164">
        <v>18</v>
      </c>
      <c r="J164" s="40">
        <v>2419113498</v>
      </c>
      <c r="K164" s="40">
        <v>9121737082</v>
      </c>
    </row>
    <row r="165" spans="1:11" hidden="1" x14ac:dyDescent="0.3">
      <c r="A165">
        <v>2002</v>
      </c>
      <c r="B165">
        <v>4</v>
      </c>
      <c r="C165" s="41">
        <v>45749</v>
      </c>
      <c r="D165" t="s">
        <v>84</v>
      </c>
      <c r="E165" s="40">
        <v>210575800352</v>
      </c>
      <c r="F165">
        <v>172</v>
      </c>
      <c r="G165" s="40">
        <v>36264010118</v>
      </c>
      <c r="H165">
        <v>13</v>
      </c>
      <c r="J165" s="40">
        <v>2779958354</v>
      </c>
      <c r="K165" s="40">
        <v>33484051763</v>
      </c>
    </row>
    <row r="166" spans="1:11" hidden="1" x14ac:dyDescent="0.3">
      <c r="A166">
        <v>2002</v>
      </c>
      <c r="B166">
        <v>4</v>
      </c>
      <c r="C166" s="41">
        <v>45749</v>
      </c>
      <c r="D166" t="s">
        <v>88</v>
      </c>
      <c r="E166" s="40">
        <v>126682371168</v>
      </c>
      <c r="F166">
        <v>149</v>
      </c>
      <c r="G166" s="40">
        <v>18888278887</v>
      </c>
      <c r="H166">
        <v>22</v>
      </c>
      <c r="J166" s="40">
        <v>2829644122</v>
      </c>
      <c r="K166" s="40">
        <v>16058634764</v>
      </c>
    </row>
    <row r="167" spans="1:11" hidden="1" x14ac:dyDescent="0.3">
      <c r="A167">
        <v>2002</v>
      </c>
      <c r="B167">
        <v>4</v>
      </c>
      <c r="C167" s="41">
        <v>45749</v>
      </c>
      <c r="D167" t="s">
        <v>83</v>
      </c>
      <c r="E167" s="40">
        <v>67506899374</v>
      </c>
      <c r="F167">
        <v>122</v>
      </c>
      <c r="G167" s="40">
        <v>8251238050</v>
      </c>
      <c r="H167">
        <v>24</v>
      </c>
      <c r="J167" s="40">
        <v>1627595326</v>
      </c>
      <c r="K167" s="40">
        <v>6623642724</v>
      </c>
    </row>
    <row r="168" spans="1:11" hidden="1" x14ac:dyDescent="0.3">
      <c r="A168">
        <v>2002</v>
      </c>
      <c r="B168">
        <v>4</v>
      </c>
      <c r="C168" s="41">
        <v>45749</v>
      </c>
      <c r="D168" t="s">
        <v>85</v>
      </c>
      <c r="E168" s="40">
        <v>18404979292</v>
      </c>
      <c r="F168">
        <v>212</v>
      </c>
      <c r="G168" s="40">
        <v>3903633585</v>
      </c>
      <c r="H168">
        <v>46</v>
      </c>
      <c r="J168" s="40">
        <v>846519149</v>
      </c>
      <c r="K168" s="40">
        <v>3057114437</v>
      </c>
    </row>
    <row r="169" spans="1:11" hidden="1" x14ac:dyDescent="0.3">
      <c r="A169">
        <v>2002</v>
      </c>
      <c r="B169">
        <v>4</v>
      </c>
      <c r="C169" s="41">
        <v>45749</v>
      </c>
      <c r="D169" t="s">
        <v>86</v>
      </c>
      <c r="E169" s="40">
        <v>28154023826</v>
      </c>
      <c r="F169">
        <v>198</v>
      </c>
      <c r="G169" s="40">
        <v>5584067569</v>
      </c>
      <c r="H169">
        <v>64</v>
      </c>
      <c r="J169" s="40">
        <v>1793385803</v>
      </c>
      <c r="K169" s="40">
        <v>3790681766</v>
      </c>
    </row>
    <row r="170" spans="1:11" hidden="1" x14ac:dyDescent="0.3">
      <c r="A170">
        <v>2002</v>
      </c>
      <c r="B170">
        <v>5</v>
      </c>
      <c r="C170" s="41">
        <v>45779</v>
      </c>
      <c r="D170" t="s">
        <v>87</v>
      </c>
      <c r="E170" s="40">
        <v>138168862439</v>
      </c>
      <c r="F170">
        <v>88</v>
      </c>
      <c r="G170" s="40">
        <v>12164462288</v>
      </c>
      <c r="H170">
        <v>38</v>
      </c>
      <c r="J170" s="40">
        <v>5253129362</v>
      </c>
      <c r="K170" s="40">
        <v>6911332926</v>
      </c>
    </row>
    <row r="171" spans="1:11" hidden="1" x14ac:dyDescent="0.3">
      <c r="A171">
        <v>2002</v>
      </c>
      <c r="B171">
        <v>5</v>
      </c>
      <c r="C171" s="41">
        <v>45779</v>
      </c>
      <c r="D171" t="s">
        <v>84</v>
      </c>
      <c r="E171" s="40">
        <v>210575800352</v>
      </c>
      <c r="F171">
        <v>29</v>
      </c>
      <c r="G171" s="40">
        <v>6167878440</v>
      </c>
      <c r="H171">
        <v>33</v>
      </c>
      <c r="J171" s="40">
        <v>6884722037</v>
      </c>
      <c r="K171" s="40">
        <v>-716843597</v>
      </c>
    </row>
    <row r="172" spans="1:11" hidden="1" x14ac:dyDescent="0.3">
      <c r="A172">
        <v>2002</v>
      </c>
      <c r="B172">
        <v>5</v>
      </c>
      <c r="C172" s="41">
        <v>45779</v>
      </c>
      <c r="D172" t="s">
        <v>88</v>
      </c>
      <c r="E172" s="40">
        <v>126682371168</v>
      </c>
      <c r="F172">
        <v>66</v>
      </c>
      <c r="G172" s="40">
        <v>8336566173</v>
      </c>
      <c r="H172">
        <v>45</v>
      </c>
      <c r="J172" s="40">
        <v>5712667164</v>
      </c>
      <c r="K172" s="40">
        <v>2623899009</v>
      </c>
    </row>
    <row r="173" spans="1:11" hidden="1" x14ac:dyDescent="0.3">
      <c r="A173">
        <v>2002</v>
      </c>
      <c r="B173">
        <v>5</v>
      </c>
      <c r="C173" s="41">
        <v>45779</v>
      </c>
      <c r="D173" t="s">
        <v>83</v>
      </c>
      <c r="E173" s="40">
        <v>67506899374</v>
      </c>
      <c r="F173">
        <v>76</v>
      </c>
      <c r="G173" s="40">
        <v>5115747043</v>
      </c>
      <c r="H173">
        <v>46</v>
      </c>
      <c r="J173" s="40">
        <v>3103814724</v>
      </c>
      <c r="K173" s="40">
        <v>2011932319</v>
      </c>
    </row>
    <row r="174" spans="1:11" hidden="1" x14ac:dyDescent="0.3">
      <c r="A174">
        <v>2002</v>
      </c>
      <c r="B174">
        <v>5</v>
      </c>
      <c r="C174" s="41">
        <v>45779</v>
      </c>
      <c r="D174" t="s">
        <v>85</v>
      </c>
      <c r="E174" s="40">
        <v>18404979292</v>
      </c>
      <c r="F174">
        <v>221</v>
      </c>
      <c r="G174" s="40">
        <v>4065063031</v>
      </c>
      <c r="H174">
        <v>92</v>
      </c>
      <c r="J174" s="40">
        <v>1687305997</v>
      </c>
      <c r="K174" s="40">
        <v>2377757034</v>
      </c>
    </row>
    <row r="175" spans="1:11" hidden="1" x14ac:dyDescent="0.3">
      <c r="A175">
        <v>2002</v>
      </c>
      <c r="B175">
        <v>5</v>
      </c>
      <c r="C175" s="41">
        <v>45779</v>
      </c>
      <c r="D175" t="s">
        <v>86</v>
      </c>
      <c r="E175" s="40">
        <v>28154023826</v>
      </c>
      <c r="F175">
        <v>194</v>
      </c>
      <c r="G175" s="40">
        <v>5453153988</v>
      </c>
      <c r="H175">
        <v>105</v>
      </c>
      <c r="J175" s="40">
        <v>2953527150</v>
      </c>
      <c r="K175" s="40">
        <v>2499626838</v>
      </c>
    </row>
    <row r="176" spans="1:11" hidden="1" x14ac:dyDescent="0.3">
      <c r="A176">
        <v>2002</v>
      </c>
      <c r="B176">
        <v>6</v>
      </c>
      <c r="C176" s="41">
        <v>45810</v>
      </c>
      <c r="D176" t="s">
        <v>87</v>
      </c>
      <c r="E176" s="40">
        <v>138168862439</v>
      </c>
      <c r="F176">
        <v>27</v>
      </c>
      <c r="G176" s="40">
        <v>3780766829</v>
      </c>
      <c r="H176">
        <v>35</v>
      </c>
      <c r="J176" s="40">
        <v>4899159299</v>
      </c>
      <c r="K176" s="40">
        <v>-1118392470</v>
      </c>
    </row>
    <row r="177" spans="1:11" hidden="1" x14ac:dyDescent="0.3">
      <c r="A177">
        <v>2002</v>
      </c>
      <c r="B177">
        <v>6</v>
      </c>
      <c r="C177" s="41">
        <v>45810</v>
      </c>
      <c r="D177" t="s">
        <v>84</v>
      </c>
      <c r="E177" s="40">
        <v>210575800352</v>
      </c>
      <c r="F177">
        <v>3</v>
      </c>
      <c r="G177" s="40">
        <v>690722182</v>
      </c>
      <c r="H177">
        <v>18</v>
      </c>
      <c r="J177" s="40">
        <v>3843223850</v>
      </c>
      <c r="K177" s="40">
        <v>-3152501668</v>
      </c>
    </row>
    <row r="178" spans="1:11" hidden="1" x14ac:dyDescent="0.3">
      <c r="A178">
        <v>2002</v>
      </c>
      <c r="B178">
        <v>6</v>
      </c>
      <c r="C178" s="41">
        <v>45810</v>
      </c>
      <c r="D178" t="s">
        <v>88</v>
      </c>
      <c r="E178" s="40">
        <v>126682371168</v>
      </c>
      <c r="F178">
        <v>28</v>
      </c>
      <c r="G178" s="40">
        <v>3585643117</v>
      </c>
      <c r="H178">
        <v>30</v>
      </c>
      <c r="J178" s="40">
        <v>3799308703</v>
      </c>
      <c r="K178" s="40">
        <v>-213665586</v>
      </c>
    </row>
    <row r="179" spans="1:11" hidden="1" x14ac:dyDescent="0.3">
      <c r="A179">
        <v>2002</v>
      </c>
      <c r="B179">
        <v>6</v>
      </c>
      <c r="C179" s="41">
        <v>45810</v>
      </c>
      <c r="D179" t="s">
        <v>83</v>
      </c>
      <c r="E179" s="40">
        <v>67506899374</v>
      </c>
      <c r="F179">
        <v>21</v>
      </c>
      <c r="G179" s="40">
        <v>1386874541</v>
      </c>
      <c r="H179">
        <v>30</v>
      </c>
      <c r="J179" s="40">
        <v>2034814803</v>
      </c>
      <c r="K179" s="40">
        <v>-647940262</v>
      </c>
    </row>
    <row r="180" spans="1:11" hidden="1" x14ac:dyDescent="0.3">
      <c r="A180">
        <v>2002</v>
      </c>
      <c r="B180">
        <v>6</v>
      </c>
      <c r="C180" s="41">
        <v>45810</v>
      </c>
      <c r="D180" t="s">
        <v>85</v>
      </c>
      <c r="E180" s="40">
        <v>18404979292</v>
      </c>
      <c r="F180">
        <v>114</v>
      </c>
      <c r="G180" s="40">
        <v>2092507538</v>
      </c>
      <c r="H180">
        <v>94</v>
      </c>
      <c r="J180" s="40">
        <v>1733275272</v>
      </c>
      <c r="K180" s="40">
        <v>359232266</v>
      </c>
    </row>
    <row r="181" spans="1:11" hidden="1" x14ac:dyDescent="0.3">
      <c r="A181">
        <v>2002</v>
      </c>
      <c r="B181">
        <v>6</v>
      </c>
      <c r="C181" s="41">
        <v>45810</v>
      </c>
      <c r="D181" t="s">
        <v>86</v>
      </c>
      <c r="E181" s="40">
        <v>28154023826</v>
      </c>
      <c r="F181">
        <v>64</v>
      </c>
      <c r="G181" s="40">
        <v>1802695851</v>
      </c>
      <c r="H181">
        <v>94</v>
      </c>
      <c r="J181" s="40">
        <v>2654191790</v>
      </c>
      <c r="K181" s="40">
        <v>-851495939</v>
      </c>
    </row>
    <row r="182" spans="1:11" hidden="1" x14ac:dyDescent="0.3">
      <c r="A182">
        <v>2002</v>
      </c>
      <c r="B182">
        <v>7</v>
      </c>
      <c r="C182" s="41">
        <v>45840</v>
      </c>
      <c r="D182" t="s">
        <v>87</v>
      </c>
      <c r="E182" s="40">
        <v>138168862439</v>
      </c>
      <c r="F182">
        <v>25</v>
      </c>
      <c r="G182" s="40">
        <v>3458941804</v>
      </c>
      <c r="H182">
        <v>26</v>
      </c>
      <c r="J182" s="40">
        <v>3556996170</v>
      </c>
      <c r="K182" s="40">
        <v>-98054366</v>
      </c>
    </row>
    <row r="183" spans="1:11" hidden="1" x14ac:dyDescent="0.3">
      <c r="A183">
        <v>2002</v>
      </c>
      <c r="B183">
        <v>7</v>
      </c>
      <c r="C183" s="41">
        <v>45840</v>
      </c>
      <c r="D183" t="s">
        <v>84</v>
      </c>
      <c r="E183" s="40">
        <v>210575800352</v>
      </c>
      <c r="F183">
        <v>5</v>
      </c>
      <c r="G183" s="40">
        <v>971798190</v>
      </c>
      <c r="H183">
        <v>14</v>
      </c>
      <c r="J183" s="40">
        <v>2933590398</v>
      </c>
      <c r="K183" s="40">
        <v>-1961792208</v>
      </c>
    </row>
    <row r="184" spans="1:11" hidden="1" x14ac:dyDescent="0.3">
      <c r="A184">
        <v>2002</v>
      </c>
      <c r="B184">
        <v>7</v>
      </c>
      <c r="C184" s="41">
        <v>45840</v>
      </c>
      <c r="D184" t="s">
        <v>88</v>
      </c>
      <c r="E184" s="40">
        <v>126682371168</v>
      </c>
      <c r="F184">
        <v>20</v>
      </c>
      <c r="G184" s="40">
        <v>2567690056</v>
      </c>
      <c r="H184">
        <v>29</v>
      </c>
      <c r="J184" s="40">
        <v>3676963206</v>
      </c>
      <c r="K184" s="40">
        <v>-1109273151</v>
      </c>
    </row>
    <row r="185" spans="1:11" hidden="1" x14ac:dyDescent="0.3">
      <c r="A185">
        <v>2002</v>
      </c>
      <c r="B185">
        <v>7</v>
      </c>
      <c r="C185" s="41">
        <v>45840</v>
      </c>
      <c r="D185" t="s">
        <v>83</v>
      </c>
      <c r="E185" s="40">
        <v>67506899374</v>
      </c>
      <c r="F185">
        <v>18</v>
      </c>
      <c r="G185" s="40">
        <v>1190881913</v>
      </c>
      <c r="H185">
        <v>26</v>
      </c>
      <c r="J185" s="40">
        <v>1787078756</v>
      </c>
      <c r="K185" s="40">
        <v>-596196844</v>
      </c>
    </row>
    <row r="186" spans="1:11" hidden="1" x14ac:dyDescent="0.3">
      <c r="A186">
        <v>2002</v>
      </c>
      <c r="B186">
        <v>7</v>
      </c>
      <c r="C186" s="41">
        <v>45840</v>
      </c>
      <c r="D186" t="s">
        <v>85</v>
      </c>
      <c r="E186" s="40">
        <v>18404979292</v>
      </c>
      <c r="F186">
        <v>110</v>
      </c>
      <c r="G186" s="40">
        <v>2030973106</v>
      </c>
      <c r="H186">
        <v>84</v>
      </c>
      <c r="J186" s="40">
        <v>1548685351</v>
      </c>
      <c r="K186" s="40">
        <v>482287755</v>
      </c>
    </row>
    <row r="187" spans="1:11" hidden="1" x14ac:dyDescent="0.3">
      <c r="A187">
        <v>2002</v>
      </c>
      <c r="B187">
        <v>7</v>
      </c>
      <c r="C187" s="41">
        <v>45840</v>
      </c>
      <c r="D187" t="s">
        <v>86</v>
      </c>
      <c r="E187" s="40">
        <v>28154023826</v>
      </c>
      <c r="F187">
        <v>70</v>
      </c>
      <c r="G187" s="40">
        <v>1967607816</v>
      </c>
      <c r="H187">
        <v>75</v>
      </c>
      <c r="J187" s="40">
        <v>2115741836</v>
      </c>
      <c r="K187" s="40">
        <v>-148134020</v>
      </c>
    </row>
    <row r="188" spans="1:11" hidden="1" x14ac:dyDescent="0.3">
      <c r="A188">
        <v>2002</v>
      </c>
      <c r="B188">
        <v>8</v>
      </c>
      <c r="C188" s="41">
        <v>45871</v>
      </c>
      <c r="D188" t="s">
        <v>87</v>
      </c>
      <c r="E188" s="40">
        <v>138168862439</v>
      </c>
      <c r="F188">
        <v>29</v>
      </c>
      <c r="G188" s="40">
        <v>3940342844</v>
      </c>
      <c r="H188">
        <v>26</v>
      </c>
      <c r="J188" s="40">
        <v>3538943899</v>
      </c>
      <c r="K188" s="40">
        <v>401398945</v>
      </c>
    </row>
    <row r="189" spans="1:11" hidden="1" x14ac:dyDescent="0.3">
      <c r="A189">
        <v>2002</v>
      </c>
      <c r="B189">
        <v>8</v>
      </c>
      <c r="C189" s="41">
        <v>45871</v>
      </c>
      <c r="D189" t="s">
        <v>84</v>
      </c>
      <c r="E189" s="40">
        <v>210575800352</v>
      </c>
      <c r="F189">
        <v>5</v>
      </c>
      <c r="G189" s="40">
        <v>1070294095</v>
      </c>
      <c r="H189">
        <v>10</v>
      </c>
      <c r="J189" s="40">
        <v>2209135277</v>
      </c>
      <c r="K189" s="40">
        <v>-1138841182</v>
      </c>
    </row>
    <row r="190" spans="1:11" hidden="1" x14ac:dyDescent="0.3">
      <c r="A190">
        <v>2002</v>
      </c>
      <c r="B190">
        <v>8</v>
      </c>
      <c r="C190" s="41">
        <v>45871</v>
      </c>
      <c r="D190" t="s">
        <v>88</v>
      </c>
      <c r="E190" s="40">
        <v>126682371168</v>
      </c>
      <c r="F190">
        <v>16</v>
      </c>
      <c r="G190" s="40">
        <v>2044275129</v>
      </c>
      <c r="H190">
        <v>19</v>
      </c>
      <c r="J190" s="40">
        <v>2460656160</v>
      </c>
      <c r="K190" s="40">
        <v>-416381030</v>
      </c>
    </row>
    <row r="191" spans="1:11" hidden="1" x14ac:dyDescent="0.3">
      <c r="A191">
        <v>2002</v>
      </c>
      <c r="B191">
        <v>8</v>
      </c>
      <c r="C191" s="41">
        <v>45871</v>
      </c>
      <c r="D191" t="s">
        <v>83</v>
      </c>
      <c r="E191" s="40">
        <v>67506899374</v>
      </c>
      <c r="F191">
        <v>25</v>
      </c>
      <c r="G191" s="40">
        <v>1699185880</v>
      </c>
      <c r="H191">
        <v>18</v>
      </c>
      <c r="J191" s="40">
        <v>1227551783</v>
      </c>
      <c r="K191" s="40">
        <v>471634097</v>
      </c>
    </row>
    <row r="192" spans="1:11" hidden="1" x14ac:dyDescent="0.3">
      <c r="A192">
        <v>2002</v>
      </c>
      <c r="B192">
        <v>8</v>
      </c>
      <c r="C192" s="41">
        <v>45871</v>
      </c>
      <c r="D192" t="s">
        <v>85</v>
      </c>
      <c r="E192" s="40">
        <v>18404979292</v>
      </c>
      <c r="F192">
        <v>137</v>
      </c>
      <c r="G192" s="40">
        <v>2525271697</v>
      </c>
      <c r="H192">
        <v>92</v>
      </c>
      <c r="J192" s="40">
        <v>1691867619</v>
      </c>
      <c r="K192" s="40">
        <v>833404078</v>
      </c>
    </row>
    <row r="193" spans="1:11" hidden="1" x14ac:dyDescent="0.3">
      <c r="A193">
        <v>2002</v>
      </c>
      <c r="B193">
        <v>8</v>
      </c>
      <c r="C193" s="41">
        <v>45871</v>
      </c>
      <c r="D193" t="s">
        <v>86</v>
      </c>
      <c r="E193" s="40">
        <v>28154023826</v>
      </c>
      <c r="F193">
        <v>68</v>
      </c>
      <c r="G193" s="40">
        <v>1923205907</v>
      </c>
      <c r="H193">
        <v>73</v>
      </c>
      <c r="J193" s="40">
        <v>2059774635</v>
      </c>
      <c r="K193" s="40">
        <v>-136568728</v>
      </c>
    </row>
    <row r="194" spans="1:11" hidden="1" x14ac:dyDescent="0.3">
      <c r="A194">
        <v>2002</v>
      </c>
      <c r="B194">
        <v>9</v>
      </c>
      <c r="C194" s="41">
        <v>45902</v>
      </c>
      <c r="D194" t="s">
        <v>87</v>
      </c>
      <c r="E194" s="40">
        <v>138168862439</v>
      </c>
      <c r="F194">
        <v>11</v>
      </c>
      <c r="G194" s="40">
        <v>1570792358</v>
      </c>
      <c r="H194">
        <v>18</v>
      </c>
      <c r="J194" s="40">
        <v>2512912846</v>
      </c>
      <c r="K194" s="40">
        <v>-942120487</v>
      </c>
    </row>
    <row r="195" spans="1:11" hidden="1" x14ac:dyDescent="0.3">
      <c r="A195">
        <v>2002</v>
      </c>
      <c r="B195">
        <v>9</v>
      </c>
      <c r="C195" s="41">
        <v>45902</v>
      </c>
      <c r="D195" t="s">
        <v>84</v>
      </c>
      <c r="E195" s="40">
        <v>210575800352</v>
      </c>
      <c r="F195">
        <v>3</v>
      </c>
      <c r="G195" s="40">
        <v>658826938</v>
      </c>
      <c r="H195">
        <v>10</v>
      </c>
      <c r="J195" s="40">
        <v>2187739613</v>
      </c>
      <c r="K195" s="40">
        <v>-1528912675</v>
      </c>
    </row>
    <row r="196" spans="1:11" hidden="1" x14ac:dyDescent="0.3">
      <c r="A196">
        <v>2002</v>
      </c>
      <c r="B196">
        <v>9</v>
      </c>
      <c r="C196" s="41">
        <v>45902</v>
      </c>
      <c r="D196" t="s">
        <v>88</v>
      </c>
      <c r="E196" s="40">
        <v>126682371168</v>
      </c>
      <c r="F196">
        <v>16</v>
      </c>
      <c r="G196" s="40">
        <v>1965170500</v>
      </c>
      <c r="H196">
        <v>22</v>
      </c>
      <c r="J196" s="40">
        <v>2800235836</v>
      </c>
      <c r="K196" s="40">
        <v>-835065335</v>
      </c>
    </row>
    <row r="197" spans="1:11" hidden="1" x14ac:dyDescent="0.3">
      <c r="A197">
        <v>2002</v>
      </c>
      <c r="B197">
        <v>9</v>
      </c>
      <c r="C197" s="41">
        <v>45902</v>
      </c>
      <c r="D197" t="s">
        <v>83</v>
      </c>
      <c r="E197" s="40">
        <v>67506899374</v>
      </c>
      <c r="F197">
        <v>32</v>
      </c>
      <c r="G197" s="40">
        <v>2189620665</v>
      </c>
      <c r="H197">
        <v>26</v>
      </c>
      <c r="J197" s="40">
        <v>1776510162</v>
      </c>
      <c r="K197" s="40">
        <v>413110504</v>
      </c>
    </row>
    <row r="198" spans="1:11" hidden="1" x14ac:dyDescent="0.3">
      <c r="A198">
        <v>2002</v>
      </c>
      <c r="B198">
        <v>9</v>
      </c>
      <c r="C198" s="41">
        <v>45902</v>
      </c>
      <c r="D198" t="s">
        <v>85</v>
      </c>
      <c r="E198" s="40">
        <v>18404979292</v>
      </c>
      <c r="F198">
        <v>74</v>
      </c>
      <c r="G198" s="40">
        <v>1368834605</v>
      </c>
      <c r="H198">
        <v>88</v>
      </c>
      <c r="J198" s="40">
        <v>1619210416</v>
      </c>
      <c r="K198" s="40">
        <v>-250375810</v>
      </c>
    </row>
    <row r="199" spans="1:11" hidden="1" x14ac:dyDescent="0.3">
      <c r="A199">
        <v>2002</v>
      </c>
      <c r="B199">
        <v>9</v>
      </c>
      <c r="C199" s="41">
        <v>45902</v>
      </c>
      <c r="D199" t="s">
        <v>86</v>
      </c>
      <c r="E199" s="40">
        <v>28154023826</v>
      </c>
      <c r="F199">
        <v>58</v>
      </c>
      <c r="G199" s="40">
        <v>1636550113</v>
      </c>
      <c r="H199">
        <v>64</v>
      </c>
      <c r="J199" s="40">
        <v>1802913682</v>
      </c>
      <c r="K199" s="40">
        <v>-166363569</v>
      </c>
    </row>
    <row r="200" spans="1:11" hidden="1" x14ac:dyDescent="0.3">
      <c r="A200">
        <v>2002</v>
      </c>
      <c r="B200">
        <v>10</v>
      </c>
      <c r="C200" s="41">
        <v>45932</v>
      </c>
      <c r="D200" t="s">
        <v>87</v>
      </c>
      <c r="E200" s="40">
        <v>138168862439</v>
      </c>
      <c r="F200">
        <v>36</v>
      </c>
      <c r="G200" s="40">
        <v>4972393978</v>
      </c>
      <c r="H200">
        <v>15</v>
      </c>
      <c r="J200" s="40">
        <v>2009814129</v>
      </c>
      <c r="K200" s="40">
        <v>2962579849</v>
      </c>
    </row>
    <row r="201" spans="1:11" hidden="1" x14ac:dyDescent="0.3">
      <c r="A201">
        <v>2002</v>
      </c>
      <c r="B201">
        <v>10</v>
      </c>
      <c r="C201" s="41">
        <v>45932</v>
      </c>
      <c r="D201" t="s">
        <v>84</v>
      </c>
      <c r="E201" s="40">
        <v>210575800352</v>
      </c>
      <c r="F201">
        <v>60</v>
      </c>
      <c r="G201" s="40">
        <v>12572091585</v>
      </c>
      <c r="H201">
        <v>8</v>
      </c>
      <c r="J201" s="40">
        <v>1698392102</v>
      </c>
      <c r="K201" s="40">
        <v>10873699483</v>
      </c>
    </row>
    <row r="202" spans="1:11" hidden="1" x14ac:dyDescent="0.3">
      <c r="A202">
        <v>2002</v>
      </c>
      <c r="B202">
        <v>10</v>
      </c>
      <c r="C202" s="41">
        <v>45932</v>
      </c>
      <c r="D202" t="s">
        <v>88</v>
      </c>
      <c r="E202" s="40">
        <v>126682371168</v>
      </c>
      <c r="F202">
        <v>73</v>
      </c>
      <c r="G202" s="40">
        <v>9305903521</v>
      </c>
      <c r="H202">
        <v>17</v>
      </c>
      <c r="J202" s="40">
        <v>2135189347</v>
      </c>
      <c r="K202" s="40">
        <v>7170714174</v>
      </c>
    </row>
    <row r="203" spans="1:11" hidden="1" x14ac:dyDescent="0.3">
      <c r="A203">
        <v>2002</v>
      </c>
      <c r="B203">
        <v>10</v>
      </c>
      <c r="C203" s="41">
        <v>45932</v>
      </c>
      <c r="D203" t="s">
        <v>83</v>
      </c>
      <c r="E203" s="40">
        <v>67506899374</v>
      </c>
      <c r="F203">
        <v>99</v>
      </c>
      <c r="G203" s="40">
        <v>6656289662</v>
      </c>
      <c r="H203">
        <v>21</v>
      </c>
      <c r="J203" s="40">
        <v>1402531737</v>
      </c>
      <c r="K203" s="40">
        <v>5253757925</v>
      </c>
    </row>
    <row r="204" spans="1:11" hidden="1" x14ac:dyDescent="0.3">
      <c r="A204">
        <v>2002</v>
      </c>
      <c r="B204">
        <v>10</v>
      </c>
      <c r="C204" s="41">
        <v>45932</v>
      </c>
      <c r="D204" t="s">
        <v>85</v>
      </c>
      <c r="E204" s="40">
        <v>18404979292</v>
      </c>
      <c r="F204">
        <v>164</v>
      </c>
      <c r="G204" s="40">
        <v>3013445757</v>
      </c>
      <c r="H204">
        <v>63</v>
      </c>
      <c r="J204" s="40">
        <v>1157955601</v>
      </c>
      <c r="K204" s="40">
        <v>1855490156</v>
      </c>
    </row>
    <row r="205" spans="1:11" hidden="1" x14ac:dyDescent="0.3">
      <c r="A205">
        <v>2002</v>
      </c>
      <c r="B205">
        <v>10</v>
      </c>
      <c r="C205" s="41">
        <v>45932</v>
      </c>
      <c r="D205" t="s">
        <v>86</v>
      </c>
      <c r="E205" s="40">
        <v>28154023826</v>
      </c>
      <c r="F205">
        <v>95</v>
      </c>
      <c r="G205" s="40">
        <v>2664956411</v>
      </c>
      <c r="H205">
        <v>45</v>
      </c>
      <c r="J205" s="40">
        <v>1268970808</v>
      </c>
      <c r="K205" s="40">
        <v>1395985603</v>
      </c>
    </row>
    <row r="206" spans="1:11" hidden="1" x14ac:dyDescent="0.3">
      <c r="A206">
        <v>2002</v>
      </c>
      <c r="B206">
        <v>11</v>
      </c>
      <c r="C206" s="41">
        <v>45963</v>
      </c>
      <c r="D206" t="s">
        <v>87</v>
      </c>
      <c r="E206" s="40">
        <v>138168862439</v>
      </c>
      <c r="F206">
        <v>39</v>
      </c>
      <c r="G206" s="40">
        <v>5345210819</v>
      </c>
      <c r="H206">
        <v>23</v>
      </c>
      <c r="J206" s="40">
        <v>3221472425</v>
      </c>
      <c r="K206" s="40">
        <v>2123738394</v>
      </c>
    </row>
    <row r="207" spans="1:11" hidden="1" x14ac:dyDescent="0.3">
      <c r="A207">
        <v>2002</v>
      </c>
      <c r="B207">
        <v>11</v>
      </c>
      <c r="C207" s="41">
        <v>45963</v>
      </c>
      <c r="D207" t="s">
        <v>84</v>
      </c>
      <c r="E207" s="40">
        <v>210575800352</v>
      </c>
      <c r="F207">
        <v>60</v>
      </c>
      <c r="G207" s="40">
        <v>12697070191</v>
      </c>
      <c r="H207">
        <v>23</v>
      </c>
      <c r="J207" s="40">
        <v>4821438670</v>
      </c>
      <c r="K207" s="40">
        <v>7875631521</v>
      </c>
    </row>
    <row r="208" spans="1:11" hidden="1" x14ac:dyDescent="0.3">
      <c r="A208">
        <v>2002</v>
      </c>
      <c r="B208">
        <v>11</v>
      </c>
      <c r="C208" s="41">
        <v>45963</v>
      </c>
      <c r="D208" t="s">
        <v>88</v>
      </c>
      <c r="E208" s="40">
        <v>126682371168</v>
      </c>
      <c r="F208">
        <v>135</v>
      </c>
      <c r="G208" s="40">
        <v>17058992559</v>
      </c>
      <c r="H208">
        <v>52</v>
      </c>
      <c r="J208" s="40">
        <v>6534828263</v>
      </c>
      <c r="K208" s="40">
        <v>10524164296</v>
      </c>
    </row>
    <row r="209" spans="1:11" hidden="1" x14ac:dyDescent="0.3">
      <c r="A209">
        <v>2002</v>
      </c>
      <c r="B209">
        <v>11</v>
      </c>
      <c r="C209" s="41">
        <v>45963</v>
      </c>
      <c r="D209" t="s">
        <v>83</v>
      </c>
      <c r="E209" s="40">
        <v>67506899374</v>
      </c>
      <c r="F209">
        <v>146</v>
      </c>
      <c r="G209" s="40">
        <v>9860687010</v>
      </c>
      <c r="H209">
        <v>51</v>
      </c>
      <c r="J209" s="40">
        <v>3451578451</v>
      </c>
      <c r="K209" s="40">
        <v>6409108559</v>
      </c>
    </row>
    <row r="210" spans="1:11" hidden="1" x14ac:dyDescent="0.3">
      <c r="A210">
        <v>2002</v>
      </c>
      <c r="B210">
        <v>11</v>
      </c>
      <c r="C210" s="41">
        <v>45963</v>
      </c>
      <c r="D210" t="s">
        <v>85</v>
      </c>
      <c r="E210" s="40">
        <v>18404979292</v>
      </c>
      <c r="F210">
        <v>128</v>
      </c>
      <c r="G210" s="40">
        <v>2357216105</v>
      </c>
      <c r="H210">
        <v>85</v>
      </c>
      <c r="J210" s="40">
        <v>1555706328</v>
      </c>
      <c r="K210" s="40">
        <v>801509778</v>
      </c>
    </row>
    <row r="211" spans="1:11" hidden="1" x14ac:dyDescent="0.3">
      <c r="A211">
        <v>2002</v>
      </c>
      <c r="B211">
        <v>11</v>
      </c>
      <c r="C211" s="41">
        <v>45963</v>
      </c>
      <c r="D211" t="s">
        <v>86</v>
      </c>
      <c r="E211" s="40">
        <v>28154023826</v>
      </c>
      <c r="F211">
        <v>145</v>
      </c>
      <c r="G211" s="40">
        <v>4070762262</v>
      </c>
      <c r="H211">
        <v>81</v>
      </c>
      <c r="J211" s="40">
        <v>2270358260</v>
      </c>
      <c r="K211" s="40">
        <v>1800404002</v>
      </c>
    </row>
    <row r="212" spans="1:11" hidden="1" x14ac:dyDescent="0.3">
      <c r="A212">
        <v>2002</v>
      </c>
      <c r="B212">
        <v>12</v>
      </c>
      <c r="C212" s="41">
        <v>45993</v>
      </c>
      <c r="D212" t="s">
        <v>87</v>
      </c>
      <c r="E212" s="40">
        <v>138168862439</v>
      </c>
      <c r="F212">
        <v>86</v>
      </c>
      <c r="G212" s="40">
        <v>11815141408</v>
      </c>
      <c r="H212">
        <v>25</v>
      </c>
      <c r="J212" s="40">
        <v>3465942661</v>
      </c>
      <c r="K212" s="40">
        <v>8349198747</v>
      </c>
    </row>
    <row r="213" spans="1:11" hidden="1" x14ac:dyDescent="0.3">
      <c r="A213">
        <v>2002</v>
      </c>
      <c r="B213">
        <v>12</v>
      </c>
      <c r="C213" s="41">
        <v>45993</v>
      </c>
      <c r="D213" t="s">
        <v>84</v>
      </c>
      <c r="E213" s="40">
        <v>210575800352</v>
      </c>
      <c r="F213">
        <v>93</v>
      </c>
      <c r="G213" s="40">
        <v>19586846314</v>
      </c>
      <c r="H213">
        <v>19</v>
      </c>
      <c r="J213" s="40">
        <v>3950739727</v>
      </c>
      <c r="K213" s="40">
        <v>15636106586</v>
      </c>
    </row>
    <row r="214" spans="1:11" hidden="1" x14ac:dyDescent="0.3">
      <c r="A214">
        <v>2002</v>
      </c>
      <c r="B214">
        <v>12</v>
      </c>
      <c r="C214" s="41">
        <v>45993</v>
      </c>
      <c r="D214" t="s">
        <v>88</v>
      </c>
      <c r="E214" s="40">
        <v>126682371168</v>
      </c>
      <c r="F214">
        <v>128</v>
      </c>
      <c r="G214" s="40">
        <v>16226631781</v>
      </c>
      <c r="H214">
        <v>42</v>
      </c>
      <c r="J214" s="40">
        <v>5289027243</v>
      </c>
      <c r="K214" s="40">
        <v>10937604538</v>
      </c>
    </row>
    <row r="215" spans="1:11" hidden="1" x14ac:dyDescent="0.3">
      <c r="A215">
        <v>2002</v>
      </c>
      <c r="B215">
        <v>12</v>
      </c>
      <c r="C215" s="41">
        <v>45993</v>
      </c>
      <c r="D215" t="s">
        <v>83</v>
      </c>
      <c r="E215" s="40">
        <v>67506899374</v>
      </c>
      <c r="F215">
        <v>165</v>
      </c>
      <c r="G215" s="40">
        <v>11156230320</v>
      </c>
      <c r="H215">
        <v>47</v>
      </c>
      <c r="J215" s="40">
        <v>3152345338</v>
      </c>
      <c r="K215" s="40">
        <v>8003884982</v>
      </c>
    </row>
    <row r="216" spans="1:11" hidden="1" x14ac:dyDescent="0.3">
      <c r="A216">
        <v>2002</v>
      </c>
      <c r="B216">
        <v>12</v>
      </c>
      <c r="C216" s="41">
        <v>45993</v>
      </c>
      <c r="D216" t="s">
        <v>85</v>
      </c>
      <c r="E216" s="40">
        <v>18404979292</v>
      </c>
      <c r="F216">
        <v>148</v>
      </c>
      <c r="G216" s="40">
        <v>2732956702</v>
      </c>
      <c r="H216">
        <v>70</v>
      </c>
      <c r="J216" s="40">
        <v>1283649640</v>
      </c>
      <c r="K216" s="40">
        <v>1449307063</v>
      </c>
    </row>
    <row r="217" spans="1:11" hidden="1" x14ac:dyDescent="0.3">
      <c r="A217">
        <v>2002</v>
      </c>
      <c r="B217">
        <v>12</v>
      </c>
      <c r="C217" s="41">
        <v>45993</v>
      </c>
      <c r="D217" t="s">
        <v>86</v>
      </c>
      <c r="E217" s="40">
        <v>28154023826</v>
      </c>
      <c r="F217">
        <v>153</v>
      </c>
      <c r="G217" s="40">
        <v>4302636941</v>
      </c>
      <c r="H217">
        <v>73</v>
      </c>
      <c r="J217" s="40">
        <v>2055434220</v>
      </c>
      <c r="K217" s="40">
        <v>2247202720</v>
      </c>
    </row>
    <row r="218" spans="1:11" hidden="1" x14ac:dyDescent="0.3">
      <c r="A218">
        <v>2003</v>
      </c>
      <c r="B218">
        <v>1</v>
      </c>
      <c r="C218" s="41">
        <v>45660</v>
      </c>
      <c r="D218" t="s">
        <v>87</v>
      </c>
      <c r="E218" s="40">
        <v>138168862439</v>
      </c>
      <c r="F218">
        <v>12</v>
      </c>
      <c r="G218" s="40">
        <v>1590732592</v>
      </c>
      <c r="H218">
        <v>34</v>
      </c>
      <c r="J218" s="40">
        <v>4740074097</v>
      </c>
      <c r="K218" s="40">
        <v>-3149341504</v>
      </c>
    </row>
    <row r="219" spans="1:11" hidden="1" x14ac:dyDescent="0.3">
      <c r="A219">
        <v>2003</v>
      </c>
      <c r="B219">
        <v>1</v>
      </c>
      <c r="C219" s="41">
        <v>45660</v>
      </c>
      <c r="D219" t="s">
        <v>84</v>
      </c>
      <c r="E219" s="40">
        <v>210575800352</v>
      </c>
      <c r="F219">
        <v>3</v>
      </c>
      <c r="G219" s="40">
        <v>701308106</v>
      </c>
      <c r="H219">
        <v>18</v>
      </c>
      <c r="J219" s="40">
        <v>3862093571</v>
      </c>
      <c r="K219" s="40">
        <v>-3160785464</v>
      </c>
    </row>
    <row r="220" spans="1:11" hidden="1" x14ac:dyDescent="0.3">
      <c r="A220">
        <v>2003</v>
      </c>
      <c r="B220">
        <v>1</v>
      </c>
      <c r="C220" s="41">
        <v>45660</v>
      </c>
      <c r="D220" t="s">
        <v>88</v>
      </c>
      <c r="E220" s="40">
        <v>126682371168</v>
      </c>
      <c r="F220">
        <v>6</v>
      </c>
      <c r="G220" s="40">
        <v>724669349</v>
      </c>
      <c r="H220">
        <v>42</v>
      </c>
      <c r="J220" s="40">
        <v>5296240704</v>
      </c>
      <c r="K220" s="40">
        <v>-4571571355</v>
      </c>
    </row>
    <row r="221" spans="1:11" hidden="1" x14ac:dyDescent="0.3">
      <c r="A221">
        <v>2003</v>
      </c>
      <c r="B221">
        <v>1</v>
      </c>
      <c r="C221" s="41">
        <v>45660</v>
      </c>
      <c r="D221" t="s">
        <v>83</v>
      </c>
      <c r="E221" s="40">
        <v>67506899374</v>
      </c>
      <c r="F221">
        <v>11</v>
      </c>
      <c r="G221" s="40">
        <v>769354298</v>
      </c>
      <c r="H221">
        <v>65</v>
      </c>
      <c r="J221" s="40">
        <v>4370917278</v>
      </c>
      <c r="K221" s="40">
        <v>-3601562980</v>
      </c>
    </row>
    <row r="222" spans="1:11" hidden="1" x14ac:dyDescent="0.3">
      <c r="A222">
        <v>2003</v>
      </c>
      <c r="B222">
        <v>1</v>
      </c>
      <c r="C222" s="41">
        <v>45660</v>
      </c>
      <c r="D222" t="s">
        <v>85</v>
      </c>
      <c r="E222" s="40">
        <v>18404979292</v>
      </c>
      <c r="F222">
        <v>38</v>
      </c>
      <c r="G222" s="40">
        <v>696969538</v>
      </c>
      <c r="H222">
        <v>83</v>
      </c>
      <c r="J222" s="40">
        <v>1531648579</v>
      </c>
      <c r="K222" s="40">
        <v>-834679041</v>
      </c>
    </row>
    <row r="223" spans="1:11" hidden="1" x14ac:dyDescent="0.3">
      <c r="A223">
        <v>2003</v>
      </c>
      <c r="B223">
        <v>1</v>
      </c>
      <c r="C223" s="41">
        <v>45660</v>
      </c>
      <c r="D223" t="s">
        <v>86</v>
      </c>
      <c r="E223" s="40">
        <v>28154023826</v>
      </c>
      <c r="F223">
        <v>50</v>
      </c>
      <c r="G223" s="40">
        <v>1399782373</v>
      </c>
      <c r="H223">
        <v>102</v>
      </c>
      <c r="J223" s="40">
        <v>2876417188</v>
      </c>
      <c r="K223" s="40">
        <v>-1476634815</v>
      </c>
    </row>
    <row r="224" spans="1:11" hidden="1" x14ac:dyDescent="0.3">
      <c r="A224">
        <v>2003</v>
      </c>
      <c r="B224">
        <v>2</v>
      </c>
      <c r="C224" s="41">
        <v>45691</v>
      </c>
      <c r="D224" t="s">
        <v>87</v>
      </c>
      <c r="E224" s="40">
        <v>138168862439</v>
      </c>
      <c r="F224">
        <v>11</v>
      </c>
      <c r="G224" s="40">
        <v>1497974917</v>
      </c>
      <c r="H224">
        <v>19</v>
      </c>
      <c r="J224" s="40">
        <v>2576420819</v>
      </c>
      <c r="K224" s="40">
        <v>-1078445902</v>
      </c>
    </row>
    <row r="225" spans="1:11" hidden="1" x14ac:dyDescent="0.3">
      <c r="A225">
        <v>2003</v>
      </c>
      <c r="B225">
        <v>2</v>
      </c>
      <c r="C225" s="41">
        <v>45691</v>
      </c>
      <c r="D225" t="s">
        <v>84</v>
      </c>
      <c r="E225" s="40">
        <v>210575800352</v>
      </c>
      <c r="F225">
        <v>5</v>
      </c>
      <c r="G225" s="40">
        <v>1013137599</v>
      </c>
      <c r="H225">
        <v>8</v>
      </c>
      <c r="J225" s="40">
        <v>1775499935</v>
      </c>
      <c r="K225" s="40">
        <v>-762362336</v>
      </c>
    </row>
    <row r="226" spans="1:11" hidden="1" x14ac:dyDescent="0.3">
      <c r="A226">
        <v>2003</v>
      </c>
      <c r="B226">
        <v>2</v>
      </c>
      <c r="C226" s="41">
        <v>45691</v>
      </c>
      <c r="D226" t="s">
        <v>88</v>
      </c>
      <c r="E226" s="40">
        <v>126682371168</v>
      </c>
      <c r="F226">
        <v>10</v>
      </c>
      <c r="G226" s="40">
        <v>1321003857</v>
      </c>
      <c r="H226">
        <v>26</v>
      </c>
      <c r="J226" s="40">
        <v>3247049644</v>
      </c>
      <c r="K226" s="40">
        <v>-1926045787</v>
      </c>
    </row>
    <row r="227" spans="1:11" hidden="1" x14ac:dyDescent="0.3">
      <c r="A227">
        <v>2003</v>
      </c>
      <c r="B227">
        <v>2</v>
      </c>
      <c r="C227" s="41">
        <v>45691</v>
      </c>
      <c r="D227" t="s">
        <v>83</v>
      </c>
      <c r="E227" s="40">
        <v>67506899374</v>
      </c>
      <c r="F227">
        <v>19</v>
      </c>
      <c r="G227" s="40">
        <v>1289993267</v>
      </c>
      <c r="H227">
        <v>40</v>
      </c>
      <c r="J227" s="40">
        <v>2732541562</v>
      </c>
      <c r="K227" s="40">
        <v>-1442548295</v>
      </c>
    </row>
    <row r="228" spans="1:11" hidden="1" x14ac:dyDescent="0.3">
      <c r="A228">
        <v>2003</v>
      </c>
      <c r="B228">
        <v>2</v>
      </c>
      <c r="C228" s="41">
        <v>45691</v>
      </c>
      <c r="D228" t="s">
        <v>85</v>
      </c>
      <c r="E228" s="40">
        <v>18404979292</v>
      </c>
      <c r="F228">
        <v>33</v>
      </c>
      <c r="G228" s="40">
        <v>601983347</v>
      </c>
      <c r="H228">
        <v>57</v>
      </c>
      <c r="J228" s="40">
        <v>1057941163</v>
      </c>
      <c r="K228" s="40">
        <v>-455957816</v>
      </c>
    </row>
    <row r="229" spans="1:11" hidden="1" x14ac:dyDescent="0.3">
      <c r="A229">
        <v>2003</v>
      </c>
      <c r="B229">
        <v>2</v>
      </c>
      <c r="C229" s="41">
        <v>45691</v>
      </c>
      <c r="D229" t="s">
        <v>86</v>
      </c>
      <c r="E229" s="40">
        <v>28154023826</v>
      </c>
      <c r="F229">
        <v>42</v>
      </c>
      <c r="G229" s="40">
        <v>1182655926</v>
      </c>
      <c r="H229">
        <v>71</v>
      </c>
      <c r="J229" s="40">
        <v>1991690092</v>
      </c>
      <c r="K229" s="40">
        <v>-809034166</v>
      </c>
    </row>
    <row r="230" spans="1:11" hidden="1" x14ac:dyDescent="0.3">
      <c r="A230">
        <v>2003</v>
      </c>
      <c r="B230">
        <v>3</v>
      </c>
      <c r="C230" s="41">
        <v>45719</v>
      </c>
      <c r="D230" t="s">
        <v>87</v>
      </c>
      <c r="E230" s="40">
        <v>138168862439</v>
      </c>
      <c r="F230">
        <v>58</v>
      </c>
      <c r="G230" s="40">
        <v>7963206701</v>
      </c>
      <c r="H230">
        <v>17</v>
      </c>
      <c r="J230" s="40">
        <v>2357659423</v>
      </c>
      <c r="K230" s="40">
        <v>5605547278</v>
      </c>
    </row>
    <row r="231" spans="1:11" hidden="1" x14ac:dyDescent="0.3">
      <c r="A231">
        <v>2003</v>
      </c>
      <c r="B231">
        <v>3</v>
      </c>
      <c r="C231" s="41">
        <v>45719</v>
      </c>
      <c r="D231" t="s">
        <v>84</v>
      </c>
      <c r="E231" s="40">
        <v>210575800352</v>
      </c>
      <c r="F231">
        <v>25</v>
      </c>
      <c r="G231" s="40">
        <v>5207999727</v>
      </c>
      <c r="H231">
        <v>9</v>
      </c>
      <c r="J231" s="40">
        <v>1800143363</v>
      </c>
      <c r="K231" s="40">
        <v>3407856364</v>
      </c>
    </row>
    <row r="232" spans="1:11" hidden="1" x14ac:dyDescent="0.3">
      <c r="A232">
        <v>2003</v>
      </c>
      <c r="B232">
        <v>3</v>
      </c>
      <c r="C232" s="41">
        <v>45719</v>
      </c>
      <c r="D232" t="s">
        <v>88</v>
      </c>
      <c r="E232" s="40">
        <v>126682371168</v>
      </c>
      <c r="F232">
        <v>38</v>
      </c>
      <c r="G232" s="40">
        <v>4795227455</v>
      </c>
      <c r="H232">
        <v>22</v>
      </c>
      <c r="J232" s="40">
        <v>2849072297</v>
      </c>
      <c r="K232" s="40">
        <v>1946155158</v>
      </c>
    </row>
    <row r="233" spans="1:11" hidden="1" x14ac:dyDescent="0.3">
      <c r="A233">
        <v>2003</v>
      </c>
      <c r="B233">
        <v>3</v>
      </c>
      <c r="C233" s="41">
        <v>45719</v>
      </c>
      <c r="D233" t="s">
        <v>83</v>
      </c>
      <c r="E233" s="40">
        <v>67506899374</v>
      </c>
      <c r="F233">
        <v>49</v>
      </c>
      <c r="G233" s="40">
        <v>3302617106</v>
      </c>
      <c r="H233">
        <v>31</v>
      </c>
      <c r="J233" s="40">
        <v>2117478659</v>
      </c>
      <c r="K233" s="40">
        <v>1185138446</v>
      </c>
    </row>
    <row r="234" spans="1:11" hidden="1" x14ac:dyDescent="0.3">
      <c r="A234">
        <v>2003</v>
      </c>
      <c r="B234">
        <v>3</v>
      </c>
      <c r="C234" s="41">
        <v>45719</v>
      </c>
      <c r="D234" t="s">
        <v>85</v>
      </c>
      <c r="E234" s="40">
        <v>18404979292</v>
      </c>
      <c r="F234">
        <v>112</v>
      </c>
      <c r="G234" s="40">
        <v>2055536829</v>
      </c>
      <c r="H234">
        <v>45</v>
      </c>
      <c r="J234" s="40">
        <v>834744571</v>
      </c>
      <c r="K234" s="40">
        <v>1220792258</v>
      </c>
    </row>
    <row r="235" spans="1:11" hidden="1" x14ac:dyDescent="0.3">
      <c r="A235">
        <v>2003</v>
      </c>
      <c r="B235">
        <v>3</v>
      </c>
      <c r="C235" s="41">
        <v>45719</v>
      </c>
      <c r="D235" t="s">
        <v>86</v>
      </c>
      <c r="E235" s="40">
        <v>28154023826</v>
      </c>
      <c r="F235">
        <v>114</v>
      </c>
      <c r="G235" s="40">
        <v>3197244924</v>
      </c>
      <c r="H235">
        <v>62</v>
      </c>
      <c r="J235" s="40">
        <v>1738323236</v>
      </c>
      <c r="K235" s="40">
        <v>1458921687</v>
      </c>
    </row>
    <row r="236" spans="1:11" hidden="1" x14ac:dyDescent="0.3">
      <c r="A236">
        <v>2003</v>
      </c>
      <c r="B236">
        <v>4</v>
      </c>
      <c r="C236" s="41">
        <v>45750</v>
      </c>
      <c r="D236" t="s">
        <v>87</v>
      </c>
      <c r="E236" s="40">
        <v>138168862439</v>
      </c>
      <c r="F236">
        <v>121</v>
      </c>
      <c r="G236" s="40">
        <v>16714200687</v>
      </c>
      <c r="H236">
        <v>15</v>
      </c>
      <c r="J236" s="40">
        <v>2014009744</v>
      </c>
      <c r="K236" s="40">
        <v>14700190943</v>
      </c>
    </row>
    <row r="237" spans="1:11" hidden="1" x14ac:dyDescent="0.3">
      <c r="A237">
        <v>2003</v>
      </c>
      <c r="B237">
        <v>4</v>
      </c>
      <c r="C237" s="41">
        <v>45750</v>
      </c>
      <c r="D237" t="s">
        <v>84</v>
      </c>
      <c r="E237" s="40">
        <v>210575800352</v>
      </c>
      <c r="F237">
        <v>183</v>
      </c>
      <c r="G237" s="40">
        <v>38450829156</v>
      </c>
      <c r="H237">
        <v>12</v>
      </c>
      <c r="J237" s="40">
        <v>2501915439</v>
      </c>
      <c r="K237" s="40">
        <v>35948913717</v>
      </c>
    </row>
    <row r="238" spans="1:11" hidden="1" x14ac:dyDescent="0.3">
      <c r="A238">
        <v>2003</v>
      </c>
      <c r="B238">
        <v>4</v>
      </c>
      <c r="C238" s="41">
        <v>45750</v>
      </c>
      <c r="D238" t="s">
        <v>88</v>
      </c>
      <c r="E238" s="40">
        <v>126682371168</v>
      </c>
      <c r="F238">
        <v>115</v>
      </c>
      <c r="G238" s="40">
        <v>14566559140</v>
      </c>
      <c r="H238">
        <v>19</v>
      </c>
      <c r="J238" s="40">
        <v>2345502927</v>
      </c>
      <c r="K238" s="40">
        <v>12221056212</v>
      </c>
    </row>
    <row r="239" spans="1:11" hidden="1" x14ac:dyDescent="0.3">
      <c r="A239">
        <v>2003</v>
      </c>
      <c r="B239">
        <v>4</v>
      </c>
      <c r="C239" s="41">
        <v>45750</v>
      </c>
      <c r="D239" t="s">
        <v>83</v>
      </c>
      <c r="E239" s="40">
        <v>67506899374</v>
      </c>
      <c r="F239">
        <v>101</v>
      </c>
      <c r="G239" s="40">
        <v>6806422229</v>
      </c>
      <c r="H239">
        <v>22</v>
      </c>
      <c r="J239" s="40">
        <v>1468401978</v>
      </c>
      <c r="K239" s="40">
        <v>5338020251</v>
      </c>
    </row>
    <row r="240" spans="1:11" hidden="1" x14ac:dyDescent="0.3">
      <c r="A240">
        <v>2003</v>
      </c>
      <c r="B240">
        <v>4</v>
      </c>
      <c r="C240" s="41">
        <v>45750</v>
      </c>
      <c r="D240" t="s">
        <v>85</v>
      </c>
      <c r="E240" s="40">
        <v>18404979292</v>
      </c>
      <c r="F240">
        <v>244</v>
      </c>
      <c r="G240" s="40">
        <v>4487129381</v>
      </c>
      <c r="H240">
        <v>37</v>
      </c>
      <c r="J240" s="40">
        <v>677536043</v>
      </c>
      <c r="K240" s="40">
        <v>3809593338</v>
      </c>
    </row>
    <row r="241" spans="1:11" hidden="1" x14ac:dyDescent="0.3">
      <c r="A241">
        <v>2003</v>
      </c>
      <c r="B241">
        <v>4</v>
      </c>
      <c r="C241" s="41">
        <v>45750</v>
      </c>
      <c r="D241" t="s">
        <v>86</v>
      </c>
      <c r="E241" s="40">
        <v>28154023826</v>
      </c>
      <c r="F241">
        <v>209</v>
      </c>
      <c r="G241" s="40">
        <v>5875955590</v>
      </c>
      <c r="H241">
        <v>51</v>
      </c>
      <c r="J241" s="40">
        <v>1438040882</v>
      </c>
      <c r="K241" s="40">
        <v>4437914708</v>
      </c>
    </row>
    <row r="242" spans="1:11" hidden="1" x14ac:dyDescent="0.3">
      <c r="A242">
        <v>2003</v>
      </c>
      <c r="B242">
        <v>5</v>
      </c>
      <c r="C242" s="41">
        <v>45780</v>
      </c>
      <c r="D242" t="s">
        <v>87</v>
      </c>
      <c r="E242" s="40">
        <v>138168862439</v>
      </c>
      <c r="F242">
        <v>107</v>
      </c>
      <c r="G242" s="40">
        <v>14825777830</v>
      </c>
      <c r="H242">
        <v>45</v>
      </c>
      <c r="J242" s="40">
        <v>6254655660</v>
      </c>
      <c r="K242" s="40">
        <v>8571122169</v>
      </c>
    </row>
    <row r="243" spans="1:11" hidden="1" x14ac:dyDescent="0.3">
      <c r="A243">
        <v>2003</v>
      </c>
      <c r="B243">
        <v>5</v>
      </c>
      <c r="C243" s="41">
        <v>45780</v>
      </c>
      <c r="D243" t="s">
        <v>84</v>
      </c>
      <c r="E243" s="40">
        <v>210575800352</v>
      </c>
      <c r="F243">
        <v>51</v>
      </c>
      <c r="G243" s="40">
        <v>10656969776</v>
      </c>
      <c r="H243">
        <v>36</v>
      </c>
      <c r="J243" s="40">
        <v>7531898410</v>
      </c>
      <c r="K243" s="40">
        <v>3125071367</v>
      </c>
    </row>
    <row r="244" spans="1:11" hidden="1" x14ac:dyDescent="0.3">
      <c r="A244">
        <v>2003</v>
      </c>
      <c r="B244">
        <v>5</v>
      </c>
      <c r="C244" s="41">
        <v>45780</v>
      </c>
      <c r="D244" t="s">
        <v>88</v>
      </c>
      <c r="E244" s="40">
        <v>126682371168</v>
      </c>
      <c r="F244">
        <v>106</v>
      </c>
      <c r="G244" s="40">
        <v>13414354251</v>
      </c>
      <c r="H244">
        <v>38</v>
      </c>
      <c r="J244" s="40">
        <v>4813913308</v>
      </c>
      <c r="K244" s="40">
        <v>8600440944</v>
      </c>
    </row>
    <row r="245" spans="1:11" hidden="1" x14ac:dyDescent="0.3">
      <c r="A245">
        <v>2003</v>
      </c>
      <c r="B245">
        <v>5</v>
      </c>
      <c r="C245" s="41">
        <v>45780</v>
      </c>
      <c r="D245" t="s">
        <v>83</v>
      </c>
      <c r="E245" s="40">
        <v>67506899374</v>
      </c>
      <c r="F245">
        <v>115</v>
      </c>
      <c r="G245" s="40">
        <v>7792916954</v>
      </c>
      <c r="H245">
        <v>38</v>
      </c>
      <c r="J245" s="40">
        <v>2580532177</v>
      </c>
      <c r="K245" s="40">
        <v>5212384777</v>
      </c>
    </row>
    <row r="246" spans="1:11" hidden="1" x14ac:dyDescent="0.3">
      <c r="A246">
        <v>2003</v>
      </c>
      <c r="B246">
        <v>5</v>
      </c>
      <c r="C246" s="41">
        <v>45780</v>
      </c>
      <c r="D246" t="s">
        <v>85</v>
      </c>
      <c r="E246" s="40">
        <v>18404979292</v>
      </c>
      <c r="F246">
        <v>255</v>
      </c>
      <c r="G246" s="40">
        <v>4684503761</v>
      </c>
      <c r="H246">
        <v>81</v>
      </c>
      <c r="J246" s="40">
        <v>1498500158</v>
      </c>
      <c r="K246" s="40">
        <v>3186003603</v>
      </c>
    </row>
    <row r="247" spans="1:11" hidden="1" x14ac:dyDescent="0.3">
      <c r="A247">
        <v>2003</v>
      </c>
      <c r="B247">
        <v>5</v>
      </c>
      <c r="C247" s="41">
        <v>45780</v>
      </c>
      <c r="D247" t="s">
        <v>86</v>
      </c>
      <c r="E247" s="40">
        <v>28154023826</v>
      </c>
      <c r="F247">
        <v>181</v>
      </c>
      <c r="G247" s="40">
        <v>5091468838</v>
      </c>
      <c r="H247">
        <v>94</v>
      </c>
      <c r="J247" s="40">
        <v>2644090827</v>
      </c>
      <c r="K247" s="40">
        <v>2447378011</v>
      </c>
    </row>
    <row r="248" spans="1:11" hidden="1" x14ac:dyDescent="0.3">
      <c r="A248">
        <v>2003</v>
      </c>
      <c r="B248">
        <v>6</v>
      </c>
      <c r="C248" s="41">
        <v>45811</v>
      </c>
      <c r="D248" t="s">
        <v>87</v>
      </c>
      <c r="E248" s="40">
        <v>138168862439</v>
      </c>
      <c r="F248">
        <v>30</v>
      </c>
      <c r="G248" s="40">
        <v>4180428785</v>
      </c>
      <c r="H248">
        <v>41</v>
      </c>
      <c r="J248" s="40">
        <v>5722030173</v>
      </c>
      <c r="K248" s="40">
        <v>-1541601388</v>
      </c>
    </row>
    <row r="249" spans="1:11" hidden="1" x14ac:dyDescent="0.3">
      <c r="A249">
        <v>2003</v>
      </c>
      <c r="B249">
        <v>6</v>
      </c>
      <c r="C249" s="41">
        <v>45811</v>
      </c>
      <c r="D249" t="s">
        <v>84</v>
      </c>
      <c r="E249" s="40">
        <v>210575800352</v>
      </c>
      <c r="F249">
        <v>3</v>
      </c>
      <c r="G249" s="40">
        <v>583565288</v>
      </c>
      <c r="H249">
        <v>24</v>
      </c>
      <c r="J249" s="40">
        <v>5095226237</v>
      </c>
      <c r="K249" s="40">
        <v>-4511660948</v>
      </c>
    </row>
    <row r="250" spans="1:11" hidden="1" x14ac:dyDescent="0.3">
      <c r="A250">
        <v>2003</v>
      </c>
      <c r="B250">
        <v>6</v>
      </c>
      <c r="C250" s="41">
        <v>45811</v>
      </c>
      <c r="D250" t="s">
        <v>88</v>
      </c>
      <c r="E250" s="40">
        <v>126682371168</v>
      </c>
      <c r="F250">
        <v>21</v>
      </c>
      <c r="G250" s="40">
        <v>2714750337</v>
      </c>
      <c r="H250">
        <v>37</v>
      </c>
      <c r="J250" s="40">
        <v>4652226374</v>
      </c>
      <c r="K250" s="40">
        <v>-1937476037</v>
      </c>
    </row>
    <row r="251" spans="1:11" hidden="1" x14ac:dyDescent="0.3">
      <c r="A251">
        <v>2003</v>
      </c>
      <c r="B251">
        <v>6</v>
      </c>
      <c r="C251" s="41">
        <v>45811</v>
      </c>
      <c r="D251" t="s">
        <v>83</v>
      </c>
      <c r="E251" s="40">
        <v>67506899374</v>
      </c>
      <c r="F251">
        <v>24</v>
      </c>
      <c r="G251" s="40">
        <v>1591872062</v>
      </c>
      <c r="H251">
        <v>49</v>
      </c>
      <c r="J251" s="40">
        <v>3300509039</v>
      </c>
      <c r="K251" s="40">
        <v>-1708636977</v>
      </c>
    </row>
    <row r="252" spans="1:11" hidden="1" x14ac:dyDescent="0.3">
      <c r="A252">
        <v>2003</v>
      </c>
      <c r="B252">
        <v>6</v>
      </c>
      <c r="C252" s="41">
        <v>45811</v>
      </c>
      <c r="D252" t="s">
        <v>85</v>
      </c>
      <c r="E252" s="40">
        <v>18404979292</v>
      </c>
      <c r="F252">
        <v>180</v>
      </c>
      <c r="G252" s="40">
        <v>3305964624</v>
      </c>
      <c r="H252">
        <v>84</v>
      </c>
      <c r="J252" s="40">
        <v>1552056969</v>
      </c>
      <c r="K252" s="40">
        <v>1753907655</v>
      </c>
    </row>
    <row r="253" spans="1:11" hidden="1" x14ac:dyDescent="0.3">
      <c r="A253">
        <v>2003</v>
      </c>
      <c r="B253">
        <v>6</v>
      </c>
      <c r="C253" s="41">
        <v>45811</v>
      </c>
      <c r="D253" t="s">
        <v>86</v>
      </c>
      <c r="E253" s="40">
        <v>28154023826</v>
      </c>
      <c r="F253">
        <v>90</v>
      </c>
      <c r="G253" s="40">
        <v>2523633853</v>
      </c>
      <c r="H253">
        <v>97</v>
      </c>
      <c r="J253" s="40">
        <v>2735410178</v>
      </c>
      <c r="K253" s="40">
        <v>-211776326</v>
      </c>
    </row>
    <row r="254" spans="1:11" hidden="1" x14ac:dyDescent="0.3">
      <c r="A254">
        <v>2003</v>
      </c>
      <c r="B254">
        <v>7</v>
      </c>
      <c r="C254" s="41">
        <v>45841</v>
      </c>
      <c r="D254" t="s">
        <v>87</v>
      </c>
      <c r="E254" s="40">
        <v>138168862439</v>
      </c>
      <c r="F254">
        <v>38</v>
      </c>
      <c r="G254" s="40">
        <v>5319151487</v>
      </c>
      <c r="H254">
        <v>34</v>
      </c>
      <c r="J254" s="40">
        <v>4699479107</v>
      </c>
      <c r="K254" s="40">
        <v>619672380</v>
      </c>
    </row>
    <row r="255" spans="1:11" hidden="1" x14ac:dyDescent="0.3">
      <c r="A255">
        <v>2003</v>
      </c>
      <c r="B255">
        <v>7</v>
      </c>
      <c r="C255" s="41">
        <v>45841</v>
      </c>
      <c r="D255" t="s">
        <v>84</v>
      </c>
      <c r="E255" s="40">
        <v>210575800352</v>
      </c>
      <c r="F255">
        <v>6</v>
      </c>
      <c r="G255" s="40">
        <v>1230529176</v>
      </c>
      <c r="H255">
        <v>17</v>
      </c>
      <c r="J255" s="40">
        <v>3547595567</v>
      </c>
      <c r="K255" s="40">
        <v>-2317066391</v>
      </c>
    </row>
    <row r="256" spans="1:11" hidden="1" x14ac:dyDescent="0.3">
      <c r="A256">
        <v>2003</v>
      </c>
      <c r="B256">
        <v>7</v>
      </c>
      <c r="C256" s="41">
        <v>45841</v>
      </c>
      <c r="D256" t="s">
        <v>88</v>
      </c>
      <c r="E256" s="40">
        <v>126682371168</v>
      </c>
      <c r="F256">
        <v>16</v>
      </c>
      <c r="G256" s="40">
        <v>2075320276</v>
      </c>
      <c r="H256">
        <v>26</v>
      </c>
      <c r="J256" s="40">
        <v>3276324438</v>
      </c>
      <c r="K256" s="40">
        <v>-1201004162</v>
      </c>
    </row>
    <row r="257" spans="1:11" hidden="1" x14ac:dyDescent="0.3">
      <c r="A257">
        <v>2003</v>
      </c>
      <c r="B257">
        <v>7</v>
      </c>
      <c r="C257" s="41">
        <v>45841</v>
      </c>
      <c r="D257" t="s">
        <v>83</v>
      </c>
      <c r="E257" s="40">
        <v>67506899374</v>
      </c>
      <c r="F257">
        <v>18</v>
      </c>
      <c r="G257" s="40">
        <v>1237578415</v>
      </c>
      <c r="H257">
        <v>32</v>
      </c>
      <c r="J257" s="40">
        <v>2156990027</v>
      </c>
      <c r="K257" s="40">
        <v>-919411613</v>
      </c>
    </row>
    <row r="258" spans="1:11" hidden="1" x14ac:dyDescent="0.3">
      <c r="A258">
        <v>2003</v>
      </c>
      <c r="B258">
        <v>7</v>
      </c>
      <c r="C258" s="41">
        <v>45841</v>
      </c>
      <c r="D258" t="s">
        <v>85</v>
      </c>
      <c r="E258" s="40">
        <v>18404979292</v>
      </c>
      <c r="F258">
        <v>150</v>
      </c>
      <c r="G258" s="40">
        <v>2765882431</v>
      </c>
      <c r="H258">
        <v>84</v>
      </c>
      <c r="J258" s="40">
        <v>1540578207</v>
      </c>
      <c r="K258" s="40">
        <v>1225304224</v>
      </c>
    </row>
    <row r="259" spans="1:11" hidden="1" x14ac:dyDescent="0.3">
      <c r="A259">
        <v>2003</v>
      </c>
      <c r="B259">
        <v>7</v>
      </c>
      <c r="C259" s="41">
        <v>45841</v>
      </c>
      <c r="D259" t="s">
        <v>86</v>
      </c>
      <c r="E259" s="40">
        <v>28154023826</v>
      </c>
      <c r="F259">
        <v>56</v>
      </c>
      <c r="G259" s="40">
        <v>1588027729</v>
      </c>
      <c r="H259">
        <v>85</v>
      </c>
      <c r="J259" s="40">
        <v>2403435744</v>
      </c>
      <c r="K259" s="40">
        <v>-815408015</v>
      </c>
    </row>
    <row r="260" spans="1:11" hidden="1" x14ac:dyDescent="0.3">
      <c r="A260">
        <v>2003</v>
      </c>
      <c r="B260">
        <v>8</v>
      </c>
      <c r="C260" s="41">
        <v>45872</v>
      </c>
      <c r="D260" t="s">
        <v>87</v>
      </c>
      <c r="E260" s="40">
        <v>138168862439</v>
      </c>
      <c r="F260">
        <v>70</v>
      </c>
      <c r="G260" s="40">
        <v>9670602312</v>
      </c>
      <c r="H260">
        <v>36</v>
      </c>
      <c r="J260" s="40">
        <v>5013739469</v>
      </c>
      <c r="K260" s="40">
        <v>4656862842</v>
      </c>
    </row>
    <row r="261" spans="1:11" hidden="1" x14ac:dyDescent="0.3">
      <c r="A261">
        <v>2003</v>
      </c>
      <c r="B261">
        <v>8</v>
      </c>
      <c r="C261" s="41">
        <v>45872</v>
      </c>
      <c r="D261" t="s">
        <v>84</v>
      </c>
      <c r="E261" s="40">
        <v>210575800352</v>
      </c>
      <c r="F261">
        <v>11</v>
      </c>
      <c r="G261" s="40">
        <v>2371712968</v>
      </c>
      <c r="H261">
        <v>14</v>
      </c>
      <c r="J261" s="40">
        <v>2865462235</v>
      </c>
      <c r="K261" s="40">
        <v>-493749267</v>
      </c>
    </row>
    <row r="262" spans="1:11" hidden="1" x14ac:dyDescent="0.3">
      <c r="A262">
        <v>2003</v>
      </c>
      <c r="B262">
        <v>8</v>
      </c>
      <c r="C262" s="41">
        <v>45872</v>
      </c>
      <c r="D262" t="s">
        <v>88</v>
      </c>
      <c r="E262" s="40">
        <v>126682371168</v>
      </c>
      <c r="F262">
        <v>15</v>
      </c>
      <c r="G262" s="40">
        <v>1928425647</v>
      </c>
      <c r="H262">
        <v>24</v>
      </c>
      <c r="J262" s="40">
        <v>3071670880</v>
      </c>
      <c r="K262" s="40">
        <v>-1143245233</v>
      </c>
    </row>
    <row r="263" spans="1:11" hidden="1" x14ac:dyDescent="0.3">
      <c r="A263">
        <v>2003</v>
      </c>
      <c r="B263">
        <v>8</v>
      </c>
      <c r="C263" s="41">
        <v>45872</v>
      </c>
      <c r="D263" t="s">
        <v>83</v>
      </c>
      <c r="E263" s="40">
        <v>67506899374</v>
      </c>
      <c r="F263">
        <v>20</v>
      </c>
      <c r="G263" s="40">
        <v>1350441184</v>
      </c>
      <c r="H263">
        <v>28</v>
      </c>
      <c r="J263" s="40">
        <v>1900496712</v>
      </c>
      <c r="K263" s="40">
        <v>-550055528</v>
      </c>
    </row>
    <row r="264" spans="1:11" hidden="1" x14ac:dyDescent="0.3">
      <c r="A264">
        <v>2003</v>
      </c>
      <c r="B264">
        <v>8</v>
      </c>
      <c r="C264" s="41">
        <v>45872</v>
      </c>
      <c r="D264" t="s">
        <v>85</v>
      </c>
      <c r="E264" s="40">
        <v>18404979292</v>
      </c>
      <c r="F264">
        <v>220</v>
      </c>
      <c r="G264" s="40">
        <v>4047079008</v>
      </c>
      <c r="H264">
        <v>82</v>
      </c>
      <c r="J264" s="40">
        <v>1509739946</v>
      </c>
      <c r="K264" s="40">
        <v>2537339062</v>
      </c>
    </row>
    <row r="265" spans="1:11" hidden="1" x14ac:dyDescent="0.3">
      <c r="A265">
        <v>2003</v>
      </c>
      <c r="B265">
        <v>8</v>
      </c>
      <c r="C265" s="41">
        <v>45872</v>
      </c>
      <c r="D265" t="s">
        <v>86</v>
      </c>
      <c r="E265" s="40">
        <v>28154023826</v>
      </c>
      <c r="F265">
        <v>149</v>
      </c>
      <c r="G265" s="40">
        <v>4191367245</v>
      </c>
      <c r="H265">
        <v>75</v>
      </c>
      <c r="J265" s="40">
        <v>2125009846</v>
      </c>
      <c r="K265" s="40">
        <v>2066357400</v>
      </c>
    </row>
    <row r="266" spans="1:11" hidden="1" x14ac:dyDescent="0.3">
      <c r="A266">
        <v>2003</v>
      </c>
      <c r="B266">
        <v>9</v>
      </c>
      <c r="C266" s="41">
        <v>45903</v>
      </c>
      <c r="D266" t="s">
        <v>87</v>
      </c>
      <c r="E266" s="40">
        <v>138168862439</v>
      </c>
      <c r="F266">
        <v>16</v>
      </c>
      <c r="G266" s="40">
        <v>2209479620</v>
      </c>
      <c r="H266">
        <v>34</v>
      </c>
      <c r="J266" s="40">
        <v>4714826895</v>
      </c>
      <c r="K266" s="40">
        <v>-2505347275</v>
      </c>
    </row>
    <row r="267" spans="1:11" hidden="1" x14ac:dyDescent="0.3">
      <c r="A267">
        <v>2003</v>
      </c>
      <c r="B267">
        <v>9</v>
      </c>
      <c r="C267" s="41">
        <v>45903</v>
      </c>
      <c r="D267" t="s">
        <v>84</v>
      </c>
      <c r="E267" s="40">
        <v>210575800352</v>
      </c>
      <c r="F267">
        <v>2</v>
      </c>
      <c r="G267" s="40">
        <v>504357458</v>
      </c>
      <c r="H267">
        <v>11</v>
      </c>
      <c r="J267" s="40">
        <v>2372864307</v>
      </c>
      <c r="K267" s="40">
        <v>-1868506849</v>
      </c>
    </row>
    <row r="268" spans="1:11" hidden="1" x14ac:dyDescent="0.3">
      <c r="A268">
        <v>2003</v>
      </c>
      <c r="B268">
        <v>9</v>
      </c>
      <c r="C268" s="41">
        <v>45903</v>
      </c>
      <c r="D268" t="s">
        <v>88</v>
      </c>
      <c r="E268" s="40">
        <v>126682371168</v>
      </c>
      <c r="F268">
        <v>12</v>
      </c>
      <c r="G268" s="40">
        <v>1527379702</v>
      </c>
      <c r="H268">
        <v>24</v>
      </c>
      <c r="J268" s="40">
        <v>3022885728</v>
      </c>
      <c r="K268" s="40">
        <v>-1495506027</v>
      </c>
    </row>
    <row r="269" spans="1:11" hidden="1" x14ac:dyDescent="0.3">
      <c r="A269">
        <v>2003</v>
      </c>
      <c r="B269">
        <v>9</v>
      </c>
      <c r="C269" s="41">
        <v>45903</v>
      </c>
      <c r="D269" t="s">
        <v>83</v>
      </c>
      <c r="E269" s="40">
        <v>67506899374</v>
      </c>
      <c r="F269">
        <v>18</v>
      </c>
      <c r="G269" s="40">
        <v>1182907353</v>
      </c>
      <c r="H269">
        <v>28</v>
      </c>
      <c r="J269" s="40">
        <v>1861201039</v>
      </c>
      <c r="K269" s="40">
        <v>-678293686</v>
      </c>
    </row>
    <row r="270" spans="1:11" hidden="1" x14ac:dyDescent="0.3">
      <c r="A270">
        <v>2003</v>
      </c>
      <c r="B270">
        <v>9</v>
      </c>
      <c r="C270" s="41">
        <v>45903</v>
      </c>
      <c r="D270" t="s">
        <v>85</v>
      </c>
      <c r="E270" s="40">
        <v>18404979292</v>
      </c>
      <c r="F270">
        <v>107</v>
      </c>
      <c r="G270" s="40">
        <v>1974254636</v>
      </c>
      <c r="H270">
        <v>92</v>
      </c>
      <c r="J270" s="40">
        <v>1694827188</v>
      </c>
      <c r="K270" s="40">
        <v>279427449</v>
      </c>
    </row>
    <row r="271" spans="1:11" hidden="1" x14ac:dyDescent="0.3">
      <c r="A271">
        <v>2003</v>
      </c>
      <c r="B271">
        <v>9</v>
      </c>
      <c r="C271" s="41">
        <v>45903</v>
      </c>
      <c r="D271" t="s">
        <v>86</v>
      </c>
      <c r="E271" s="40">
        <v>28154023826</v>
      </c>
      <c r="F271">
        <v>86</v>
      </c>
      <c r="G271" s="40">
        <v>2433432392</v>
      </c>
      <c r="H271">
        <v>85</v>
      </c>
      <c r="J271" s="40">
        <v>2381299292</v>
      </c>
      <c r="K271" s="40">
        <v>52133101</v>
      </c>
    </row>
    <row r="272" spans="1:11" hidden="1" x14ac:dyDescent="0.3">
      <c r="A272">
        <v>2003</v>
      </c>
      <c r="B272">
        <v>10</v>
      </c>
      <c r="C272" s="41">
        <v>45933</v>
      </c>
      <c r="D272" t="s">
        <v>87</v>
      </c>
      <c r="E272" s="40">
        <v>138168862439</v>
      </c>
      <c r="F272">
        <v>24</v>
      </c>
      <c r="G272" s="40">
        <v>3374875361</v>
      </c>
      <c r="H272">
        <v>17</v>
      </c>
      <c r="J272" s="40">
        <v>2362371003</v>
      </c>
      <c r="K272" s="40">
        <v>1012504357</v>
      </c>
    </row>
    <row r="273" spans="1:11" hidden="1" x14ac:dyDescent="0.3">
      <c r="A273">
        <v>2003</v>
      </c>
      <c r="B273">
        <v>10</v>
      </c>
      <c r="C273" s="41">
        <v>45933</v>
      </c>
      <c r="D273" t="s">
        <v>84</v>
      </c>
      <c r="E273" s="40">
        <v>210575800352</v>
      </c>
      <c r="F273">
        <v>35</v>
      </c>
      <c r="G273" s="40">
        <v>7333665470</v>
      </c>
      <c r="H273">
        <v>10</v>
      </c>
      <c r="J273" s="40">
        <v>2017562257</v>
      </c>
      <c r="K273" s="40">
        <v>5316103213</v>
      </c>
    </row>
    <row r="274" spans="1:11" hidden="1" x14ac:dyDescent="0.3">
      <c r="A274">
        <v>2003</v>
      </c>
      <c r="B274">
        <v>10</v>
      </c>
      <c r="C274" s="41">
        <v>45933</v>
      </c>
      <c r="D274" t="s">
        <v>88</v>
      </c>
      <c r="E274" s="40">
        <v>126682371168</v>
      </c>
      <c r="F274">
        <v>75</v>
      </c>
      <c r="G274" s="40">
        <v>9475106306</v>
      </c>
      <c r="H274">
        <v>13</v>
      </c>
      <c r="J274" s="40">
        <v>1692846299</v>
      </c>
      <c r="K274" s="40">
        <v>7782260006</v>
      </c>
    </row>
    <row r="275" spans="1:11" hidden="1" x14ac:dyDescent="0.3">
      <c r="A275">
        <v>2003</v>
      </c>
      <c r="B275">
        <v>10</v>
      </c>
      <c r="C275" s="41">
        <v>45933</v>
      </c>
      <c r="D275" t="s">
        <v>83</v>
      </c>
      <c r="E275" s="40">
        <v>67506899374</v>
      </c>
      <c r="F275">
        <v>38</v>
      </c>
      <c r="G275" s="40">
        <v>2565697731</v>
      </c>
      <c r="H275">
        <v>18</v>
      </c>
      <c r="J275" s="40">
        <v>1225288270</v>
      </c>
      <c r="K275" s="40">
        <v>1340409461</v>
      </c>
    </row>
    <row r="276" spans="1:11" hidden="1" x14ac:dyDescent="0.3">
      <c r="A276">
        <v>2003</v>
      </c>
      <c r="B276">
        <v>10</v>
      </c>
      <c r="C276" s="41">
        <v>45933</v>
      </c>
      <c r="D276" t="s">
        <v>85</v>
      </c>
      <c r="E276" s="40">
        <v>18404979292</v>
      </c>
      <c r="F276">
        <v>92</v>
      </c>
      <c r="G276" s="40">
        <v>1692258733</v>
      </c>
      <c r="H276">
        <v>61</v>
      </c>
      <c r="J276" s="40">
        <v>1114226359</v>
      </c>
      <c r="K276" s="40">
        <v>578032374</v>
      </c>
    </row>
    <row r="277" spans="1:11" hidden="1" x14ac:dyDescent="0.3">
      <c r="A277">
        <v>2003</v>
      </c>
      <c r="B277">
        <v>10</v>
      </c>
      <c r="C277" s="41">
        <v>45933</v>
      </c>
      <c r="D277" t="s">
        <v>86</v>
      </c>
      <c r="E277" s="40">
        <v>28154023826</v>
      </c>
      <c r="F277">
        <v>85</v>
      </c>
      <c r="G277" s="40">
        <v>2400864941</v>
      </c>
      <c r="H277">
        <v>50</v>
      </c>
      <c r="J277" s="40">
        <v>1417462789</v>
      </c>
      <c r="K277" s="40">
        <v>983402152</v>
      </c>
    </row>
    <row r="278" spans="1:11" hidden="1" x14ac:dyDescent="0.3">
      <c r="A278">
        <v>2003</v>
      </c>
      <c r="B278">
        <v>11</v>
      </c>
      <c r="C278" s="41">
        <v>45964</v>
      </c>
      <c r="D278" t="s">
        <v>87</v>
      </c>
      <c r="E278" s="40">
        <v>138168862439</v>
      </c>
      <c r="F278">
        <v>33</v>
      </c>
      <c r="G278" s="40">
        <v>4597224106</v>
      </c>
      <c r="H278">
        <v>29</v>
      </c>
      <c r="J278" s="40">
        <v>3947299145</v>
      </c>
      <c r="K278" s="40">
        <v>649924961</v>
      </c>
    </row>
    <row r="279" spans="1:11" hidden="1" x14ac:dyDescent="0.3">
      <c r="A279">
        <v>2003</v>
      </c>
      <c r="B279">
        <v>11</v>
      </c>
      <c r="C279" s="41">
        <v>45964</v>
      </c>
      <c r="D279" t="s">
        <v>84</v>
      </c>
      <c r="E279" s="40">
        <v>210575800352</v>
      </c>
      <c r="F279">
        <v>84</v>
      </c>
      <c r="G279" s="40">
        <v>17658006403</v>
      </c>
      <c r="H279">
        <v>23</v>
      </c>
      <c r="J279" s="40">
        <v>4914655184</v>
      </c>
      <c r="K279" s="40">
        <v>12743351219</v>
      </c>
    </row>
    <row r="280" spans="1:11" hidden="1" x14ac:dyDescent="0.3">
      <c r="A280">
        <v>2003</v>
      </c>
      <c r="B280">
        <v>11</v>
      </c>
      <c r="C280" s="41">
        <v>45964</v>
      </c>
      <c r="D280" t="s">
        <v>88</v>
      </c>
      <c r="E280" s="40">
        <v>126682371168</v>
      </c>
      <c r="F280">
        <v>146</v>
      </c>
      <c r="G280" s="40">
        <v>18524552898</v>
      </c>
      <c r="H280">
        <v>45</v>
      </c>
      <c r="J280" s="40">
        <v>5756385133</v>
      </c>
      <c r="K280" s="40">
        <v>12768167765</v>
      </c>
    </row>
    <row r="281" spans="1:11" hidden="1" x14ac:dyDescent="0.3">
      <c r="A281">
        <v>2003</v>
      </c>
      <c r="B281">
        <v>11</v>
      </c>
      <c r="C281" s="41">
        <v>45964</v>
      </c>
      <c r="D281" t="s">
        <v>83</v>
      </c>
      <c r="E281" s="40">
        <v>67506899374</v>
      </c>
      <c r="F281">
        <v>96</v>
      </c>
      <c r="G281" s="40">
        <v>6495053463</v>
      </c>
      <c r="H281">
        <v>37</v>
      </c>
      <c r="J281" s="40">
        <v>2500504497</v>
      </c>
      <c r="K281" s="40">
        <v>3994548966</v>
      </c>
    </row>
    <row r="282" spans="1:11" hidden="1" x14ac:dyDescent="0.3">
      <c r="A282">
        <v>2003</v>
      </c>
      <c r="B282">
        <v>11</v>
      </c>
      <c r="C282" s="41">
        <v>45964</v>
      </c>
      <c r="D282" t="s">
        <v>85</v>
      </c>
      <c r="E282" s="40">
        <v>18404979292</v>
      </c>
      <c r="F282">
        <v>82</v>
      </c>
      <c r="G282" s="40">
        <v>1500677653</v>
      </c>
      <c r="H282">
        <v>80</v>
      </c>
      <c r="J282" s="40">
        <v>1479437100</v>
      </c>
      <c r="K282" s="40">
        <v>21240553</v>
      </c>
    </row>
    <row r="283" spans="1:11" hidden="1" x14ac:dyDescent="0.3">
      <c r="A283">
        <v>2003</v>
      </c>
      <c r="B283">
        <v>11</v>
      </c>
      <c r="C283" s="41">
        <v>45964</v>
      </c>
      <c r="D283" t="s">
        <v>86</v>
      </c>
      <c r="E283" s="40">
        <v>28154023826</v>
      </c>
      <c r="F283">
        <v>72</v>
      </c>
      <c r="G283" s="40">
        <v>2021337549</v>
      </c>
      <c r="H283">
        <v>73</v>
      </c>
      <c r="J283" s="40">
        <v>2042109041</v>
      </c>
      <c r="K283" s="40">
        <v>-20771492</v>
      </c>
    </row>
    <row r="284" spans="1:11" hidden="1" x14ac:dyDescent="0.3">
      <c r="A284">
        <v>2003</v>
      </c>
      <c r="B284">
        <v>12</v>
      </c>
      <c r="C284" s="41">
        <v>45994</v>
      </c>
      <c r="D284" t="s">
        <v>87</v>
      </c>
      <c r="E284" s="40">
        <v>138168862439</v>
      </c>
      <c r="F284">
        <v>28</v>
      </c>
      <c r="G284" s="40">
        <v>3812757076</v>
      </c>
      <c r="H284">
        <v>23</v>
      </c>
      <c r="J284" s="40">
        <v>3170863420</v>
      </c>
      <c r="K284" s="40">
        <v>641893656</v>
      </c>
    </row>
    <row r="285" spans="1:11" hidden="1" x14ac:dyDescent="0.3">
      <c r="A285">
        <v>2003</v>
      </c>
      <c r="B285">
        <v>12</v>
      </c>
      <c r="C285" s="41">
        <v>45994</v>
      </c>
      <c r="D285" t="s">
        <v>84</v>
      </c>
      <c r="E285" s="40">
        <v>210575800352</v>
      </c>
      <c r="F285">
        <v>42</v>
      </c>
      <c r="G285" s="40">
        <v>8806145538</v>
      </c>
      <c r="H285">
        <v>30</v>
      </c>
      <c r="J285" s="40">
        <v>6406784339</v>
      </c>
      <c r="K285" s="40">
        <v>2399361199</v>
      </c>
    </row>
    <row r="286" spans="1:11" hidden="1" x14ac:dyDescent="0.3">
      <c r="A286">
        <v>2003</v>
      </c>
      <c r="B286">
        <v>12</v>
      </c>
      <c r="C286" s="41">
        <v>45994</v>
      </c>
      <c r="D286" t="s">
        <v>88</v>
      </c>
      <c r="E286" s="40">
        <v>126682371168</v>
      </c>
      <c r="F286">
        <v>56</v>
      </c>
      <c r="G286" s="40">
        <v>7081307377</v>
      </c>
      <c r="H286">
        <v>57</v>
      </c>
      <c r="J286" s="40">
        <v>7185425375</v>
      </c>
      <c r="K286" s="40">
        <v>-104117998</v>
      </c>
    </row>
    <row r="287" spans="1:11" hidden="1" x14ac:dyDescent="0.3">
      <c r="A287">
        <v>2003</v>
      </c>
      <c r="B287">
        <v>12</v>
      </c>
      <c r="C287" s="41">
        <v>45994</v>
      </c>
      <c r="D287" t="s">
        <v>83</v>
      </c>
      <c r="E287" s="40">
        <v>67506899374</v>
      </c>
      <c r="F287">
        <v>41</v>
      </c>
      <c r="G287" s="40">
        <v>2796770521</v>
      </c>
      <c r="H287">
        <v>36</v>
      </c>
      <c r="J287" s="40">
        <v>2425162188</v>
      </c>
      <c r="K287" s="40">
        <v>371608334</v>
      </c>
    </row>
    <row r="288" spans="1:11" hidden="1" x14ac:dyDescent="0.3">
      <c r="A288">
        <v>2003</v>
      </c>
      <c r="B288">
        <v>12</v>
      </c>
      <c r="C288" s="41">
        <v>45994</v>
      </c>
      <c r="D288" t="s">
        <v>85</v>
      </c>
      <c r="E288" s="40">
        <v>18404979292</v>
      </c>
      <c r="F288">
        <v>66</v>
      </c>
      <c r="G288" s="40">
        <v>1222152520</v>
      </c>
      <c r="H288">
        <v>62</v>
      </c>
      <c r="J288" s="40">
        <v>1138782878</v>
      </c>
      <c r="K288" s="40">
        <v>83369643</v>
      </c>
    </row>
    <row r="289" spans="1:11" hidden="1" x14ac:dyDescent="0.3">
      <c r="A289">
        <v>2003</v>
      </c>
      <c r="B289">
        <v>12</v>
      </c>
      <c r="C289" s="41">
        <v>45994</v>
      </c>
      <c r="D289" t="s">
        <v>86</v>
      </c>
      <c r="E289" s="40">
        <v>28154023826</v>
      </c>
      <c r="F289">
        <v>75</v>
      </c>
      <c r="G289" s="40">
        <v>2116058748</v>
      </c>
      <c r="H289">
        <v>63</v>
      </c>
      <c r="J289" s="40">
        <v>1765911437</v>
      </c>
      <c r="K289" s="40">
        <v>350147311</v>
      </c>
    </row>
    <row r="290" spans="1:11" hidden="1" x14ac:dyDescent="0.3">
      <c r="A290">
        <v>2004</v>
      </c>
      <c r="B290">
        <v>1</v>
      </c>
      <c r="C290" s="41">
        <v>45661</v>
      </c>
      <c r="D290" t="s">
        <v>87</v>
      </c>
      <c r="E290" s="40">
        <v>138168862439</v>
      </c>
      <c r="F290">
        <v>32</v>
      </c>
      <c r="G290" s="40">
        <v>4379477902</v>
      </c>
      <c r="H290">
        <v>22</v>
      </c>
      <c r="J290" s="40">
        <v>3094253405</v>
      </c>
      <c r="K290" s="40">
        <v>1285224497</v>
      </c>
    </row>
    <row r="291" spans="1:11" hidden="1" x14ac:dyDescent="0.3">
      <c r="A291">
        <v>2004</v>
      </c>
      <c r="B291">
        <v>1</v>
      </c>
      <c r="C291" s="41">
        <v>45661</v>
      </c>
      <c r="D291" t="s">
        <v>84</v>
      </c>
      <c r="E291" s="40">
        <v>210575800352</v>
      </c>
      <c r="F291">
        <v>19</v>
      </c>
      <c r="G291" s="40">
        <v>4104942368</v>
      </c>
      <c r="H291">
        <v>17</v>
      </c>
      <c r="J291" s="40">
        <v>3536237754</v>
      </c>
      <c r="K291" s="40">
        <v>568704614</v>
      </c>
    </row>
    <row r="292" spans="1:11" hidden="1" x14ac:dyDescent="0.3">
      <c r="A292">
        <v>2004</v>
      </c>
      <c r="B292">
        <v>1</v>
      </c>
      <c r="C292" s="41">
        <v>45661</v>
      </c>
      <c r="D292" t="s">
        <v>88</v>
      </c>
      <c r="E292" s="40">
        <v>126682371168</v>
      </c>
      <c r="F292">
        <v>28</v>
      </c>
      <c r="G292" s="40">
        <v>3575837004</v>
      </c>
      <c r="H292">
        <v>31</v>
      </c>
      <c r="J292" s="40">
        <v>3975301071</v>
      </c>
      <c r="K292" s="40">
        <v>-399464067</v>
      </c>
    </row>
    <row r="293" spans="1:11" hidden="1" x14ac:dyDescent="0.3">
      <c r="A293">
        <v>2004</v>
      </c>
      <c r="B293">
        <v>1</v>
      </c>
      <c r="C293" s="41">
        <v>45661</v>
      </c>
      <c r="D293" t="s">
        <v>83</v>
      </c>
      <c r="E293" s="40">
        <v>67506899374</v>
      </c>
      <c r="F293">
        <v>78</v>
      </c>
      <c r="G293" s="40">
        <v>5233954301</v>
      </c>
      <c r="H293">
        <v>34</v>
      </c>
      <c r="J293" s="40">
        <v>2308703833</v>
      </c>
      <c r="K293" s="40">
        <v>2925250468</v>
      </c>
    </row>
    <row r="294" spans="1:11" hidden="1" x14ac:dyDescent="0.3">
      <c r="A294">
        <v>2004</v>
      </c>
      <c r="B294">
        <v>1</v>
      </c>
      <c r="C294" s="41">
        <v>45661</v>
      </c>
      <c r="D294" t="s">
        <v>85</v>
      </c>
      <c r="E294" s="40">
        <v>18404979292</v>
      </c>
      <c r="F294">
        <v>81</v>
      </c>
      <c r="G294" s="40">
        <v>1486435247</v>
      </c>
      <c r="H294">
        <v>64</v>
      </c>
      <c r="J294" s="40">
        <v>1174950806</v>
      </c>
      <c r="K294" s="40">
        <v>311484441</v>
      </c>
    </row>
    <row r="295" spans="1:11" hidden="1" x14ac:dyDescent="0.3">
      <c r="A295">
        <v>2004</v>
      </c>
      <c r="B295">
        <v>1</v>
      </c>
      <c r="C295" s="41">
        <v>45661</v>
      </c>
      <c r="D295" t="s">
        <v>86</v>
      </c>
      <c r="E295" s="40">
        <v>28154023826</v>
      </c>
      <c r="F295">
        <v>120</v>
      </c>
      <c r="G295" s="40">
        <v>3383236197</v>
      </c>
      <c r="H295">
        <v>70</v>
      </c>
      <c r="J295" s="40">
        <v>1969607602</v>
      </c>
      <c r="K295" s="40">
        <v>1413628595</v>
      </c>
    </row>
    <row r="296" spans="1:11" hidden="1" x14ac:dyDescent="0.3">
      <c r="A296">
        <v>2004</v>
      </c>
      <c r="B296">
        <v>2</v>
      </c>
      <c r="C296" s="41">
        <v>45692</v>
      </c>
      <c r="D296" t="s">
        <v>87</v>
      </c>
      <c r="E296" s="40">
        <v>138168862439</v>
      </c>
      <c r="F296">
        <v>16</v>
      </c>
      <c r="G296" s="40">
        <v>2217696945</v>
      </c>
      <c r="H296">
        <v>18</v>
      </c>
      <c r="J296" s="40">
        <v>2435873677</v>
      </c>
      <c r="K296" s="40">
        <v>-218176733</v>
      </c>
    </row>
    <row r="297" spans="1:11" hidden="1" x14ac:dyDescent="0.3">
      <c r="A297">
        <v>2004</v>
      </c>
      <c r="B297">
        <v>2</v>
      </c>
      <c r="C297" s="41">
        <v>45692</v>
      </c>
      <c r="D297" t="s">
        <v>84</v>
      </c>
      <c r="E297" s="40">
        <v>210575800352</v>
      </c>
      <c r="F297">
        <v>7</v>
      </c>
      <c r="G297" s="40">
        <v>1407296056</v>
      </c>
      <c r="H297">
        <v>10</v>
      </c>
      <c r="J297" s="40">
        <v>2193498504</v>
      </c>
      <c r="K297" s="40">
        <v>-786202448</v>
      </c>
    </row>
    <row r="298" spans="1:11" hidden="1" x14ac:dyDescent="0.3">
      <c r="A298">
        <v>2004</v>
      </c>
      <c r="B298">
        <v>2</v>
      </c>
      <c r="C298" s="41">
        <v>45692</v>
      </c>
      <c r="D298" t="s">
        <v>88</v>
      </c>
      <c r="E298" s="40">
        <v>126682371168</v>
      </c>
      <c r="F298">
        <v>13</v>
      </c>
      <c r="G298" s="40">
        <v>1643888659</v>
      </c>
      <c r="H298">
        <v>26</v>
      </c>
      <c r="J298" s="40">
        <v>3336914500</v>
      </c>
      <c r="K298" s="40">
        <v>-1693025841</v>
      </c>
    </row>
    <row r="299" spans="1:11" hidden="1" x14ac:dyDescent="0.3">
      <c r="A299">
        <v>2004</v>
      </c>
      <c r="B299">
        <v>2</v>
      </c>
      <c r="C299" s="41">
        <v>45692</v>
      </c>
      <c r="D299" t="s">
        <v>83</v>
      </c>
      <c r="E299" s="40">
        <v>67506899374</v>
      </c>
      <c r="F299">
        <v>44</v>
      </c>
      <c r="G299" s="40">
        <v>2963192547</v>
      </c>
      <c r="H299">
        <v>39</v>
      </c>
      <c r="J299" s="40">
        <v>2617497553</v>
      </c>
      <c r="K299" s="40">
        <v>345694994</v>
      </c>
    </row>
    <row r="300" spans="1:11" hidden="1" x14ac:dyDescent="0.3">
      <c r="A300">
        <v>2004</v>
      </c>
      <c r="B300">
        <v>2</v>
      </c>
      <c r="C300" s="41">
        <v>45692</v>
      </c>
      <c r="D300" t="s">
        <v>85</v>
      </c>
      <c r="E300" s="40">
        <v>18404979292</v>
      </c>
      <c r="F300">
        <v>51</v>
      </c>
      <c r="G300" s="40">
        <v>932295694</v>
      </c>
      <c r="H300">
        <v>51</v>
      </c>
      <c r="J300" s="40">
        <v>944588486</v>
      </c>
      <c r="K300" s="40">
        <v>-12292792</v>
      </c>
    </row>
    <row r="301" spans="1:11" hidden="1" x14ac:dyDescent="0.3">
      <c r="A301">
        <v>2004</v>
      </c>
      <c r="B301">
        <v>2</v>
      </c>
      <c r="C301" s="41">
        <v>45692</v>
      </c>
      <c r="D301" t="s">
        <v>86</v>
      </c>
      <c r="E301" s="40">
        <v>28154023826</v>
      </c>
      <c r="F301">
        <v>72</v>
      </c>
      <c r="G301" s="40">
        <v>2032772292</v>
      </c>
      <c r="H301">
        <v>69</v>
      </c>
      <c r="J301" s="40">
        <v>1935629513</v>
      </c>
      <c r="K301" s="40">
        <v>97142779</v>
      </c>
    </row>
    <row r="302" spans="1:11" hidden="1" x14ac:dyDescent="0.3">
      <c r="A302">
        <v>2004</v>
      </c>
      <c r="B302">
        <v>3</v>
      </c>
      <c r="C302" s="41">
        <v>45720</v>
      </c>
      <c r="D302" t="s">
        <v>87</v>
      </c>
      <c r="E302" s="40">
        <v>138168862439</v>
      </c>
      <c r="F302">
        <v>49</v>
      </c>
      <c r="G302" s="40">
        <v>6838977202</v>
      </c>
      <c r="H302">
        <v>20</v>
      </c>
      <c r="J302" s="40">
        <v>2774061598</v>
      </c>
      <c r="K302" s="40">
        <v>4064915604</v>
      </c>
    </row>
    <row r="303" spans="1:11" hidden="1" x14ac:dyDescent="0.3">
      <c r="A303">
        <v>2004</v>
      </c>
      <c r="B303">
        <v>3</v>
      </c>
      <c r="C303" s="41">
        <v>45720</v>
      </c>
      <c r="D303" t="s">
        <v>84</v>
      </c>
      <c r="E303" s="40">
        <v>210575800352</v>
      </c>
      <c r="F303">
        <v>32</v>
      </c>
      <c r="G303" s="40">
        <v>6819230030</v>
      </c>
      <c r="H303">
        <v>11</v>
      </c>
      <c r="J303" s="40">
        <v>2273980117</v>
      </c>
      <c r="K303" s="40">
        <v>4545249913</v>
      </c>
    </row>
    <row r="304" spans="1:11" hidden="1" x14ac:dyDescent="0.3">
      <c r="A304">
        <v>2004</v>
      </c>
      <c r="B304">
        <v>3</v>
      </c>
      <c r="C304" s="41">
        <v>45720</v>
      </c>
      <c r="D304" t="s">
        <v>88</v>
      </c>
      <c r="E304" s="40">
        <v>126682371168</v>
      </c>
      <c r="F304">
        <v>33</v>
      </c>
      <c r="G304" s="40">
        <v>4207851339</v>
      </c>
      <c r="H304">
        <v>23</v>
      </c>
      <c r="J304" s="40">
        <v>2951242498</v>
      </c>
      <c r="K304" s="40">
        <v>1256608841</v>
      </c>
    </row>
    <row r="305" spans="1:11" hidden="1" x14ac:dyDescent="0.3">
      <c r="A305">
        <v>2004</v>
      </c>
      <c r="B305">
        <v>3</v>
      </c>
      <c r="C305" s="41">
        <v>45720</v>
      </c>
      <c r="D305" t="s">
        <v>83</v>
      </c>
      <c r="E305" s="40">
        <v>67506899374</v>
      </c>
      <c r="F305">
        <v>53</v>
      </c>
      <c r="G305" s="40">
        <v>3576353912</v>
      </c>
      <c r="H305">
        <v>31</v>
      </c>
      <c r="J305" s="40">
        <v>2082908525</v>
      </c>
      <c r="K305" s="40">
        <v>1493445388</v>
      </c>
    </row>
    <row r="306" spans="1:11" hidden="1" x14ac:dyDescent="0.3">
      <c r="A306">
        <v>2004</v>
      </c>
      <c r="B306">
        <v>3</v>
      </c>
      <c r="C306" s="41">
        <v>45720</v>
      </c>
      <c r="D306" t="s">
        <v>85</v>
      </c>
      <c r="E306" s="40">
        <v>18404979292</v>
      </c>
      <c r="F306">
        <v>105</v>
      </c>
      <c r="G306" s="40">
        <v>1936058876</v>
      </c>
      <c r="H306">
        <v>45</v>
      </c>
      <c r="J306" s="40">
        <v>834443233</v>
      </c>
      <c r="K306" s="40">
        <v>1101615643</v>
      </c>
    </row>
    <row r="307" spans="1:11" hidden="1" x14ac:dyDescent="0.3">
      <c r="A307">
        <v>2004</v>
      </c>
      <c r="B307">
        <v>3</v>
      </c>
      <c r="C307" s="41">
        <v>45720</v>
      </c>
      <c r="D307" t="s">
        <v>86</v>
      </c>
      <c r="E307" s="40">
        <v>28154023826</v>
      </c>
      <c r="F307">
        <v>117</v>
      </c>
      <c r="G307" s="40">
        <v>3280492284</v>
      </c>
      <c r="H307">
        <v>65</v>
      </c>
      <c r="J307" s="40">
        <v>1831603148</v>
      </c>
      <c r="K307" s="40">
        <v>1448889136</v>
      </c>
    </row>
    <row r="308" spans="1:11" hidden="1" x14ac:dyDescent="0.3">
      <c r="A308">
        <v>2004</v>
      </c>
      <c r="B308">
        <v>4</v>
      </c>
      <c r="C308" s="41">
        <v>45751</v>
      </c>
      <c r="D308" t="s">
        <v>87</v>
      </c>
      <c r="E308" s="40">
        <v>138168862439</v>
      </c>
      <c r="F308">
        <v>122</v>
      </c>
      <c r="G308" s="40">
        <v>16819086610</v>
      </c>
      <c r="H308">
        <v>35</v>
      </c>
      <c r="J308" s="40">
        <v>4819879792</v>
      </c>
      <c r="K308" s="40">
        <v>11999206819</v>
      </c>
    </row>
    <row r="309" spans="1:11" hidden="1" x14ac:dyDescent="0.3">
      <c r="A309">
        <v>2004</v>
      </c>
      <c r="B309">
        <v>4</v>
      </c>
      <c r="C309" s="41">
        <v>45751</v>
      </c>
      <c r="D309" t="s">
        <v>84</v>
      </c>
      <c r="E309" s="40">
        <v>210575800352</v>
      </c>
      <c r="F309">
        <v>119</v>
      </c>
      <c r="G309" s="40">
        <v>25103861857</v>
      </c>
      <c r="H309">
        <v>21</v>
      </c>
      <c r="J309" s="40">
        <v>4403056226</v>
      </c>
      <c r="K309" s="40">
        <v>20700805632</v>
      </c>
    </row>
    <row r="310" spans="1:11" hidden="1" x14ac:dyDescent="0.3">
      <c r="A310">
        <v>2004</v>
      </c>
      <c r="B310">
        <v>4</v>
      </c>
      <c r="C310" s="41">
        <v>45751</v>
      </c>
      <c r="D310" t="s">
        <v>88</v>
      </c>
      <c r="E310" s="40">
        <v>126682371168</v>
      </c>
      <c r="F310">
        <v>95</v>
      </c>
      <c r="G310" s="40">
        <v>12071052941</v>
      </c>
      <c r="H310">
        <v>32</v>
      </c>
      <c r="J310" s="40">
        <v>4072190248</v>
      </c>
      <c r="K310" s="40">
        <v>7998862693</v>
      </c>
    </row>
    <row r="311" spans="1:11" hidden="1" x14ac:dyDescent="0.3">
      <c r="A311">
        <v>2004</v>
      </c>
      <c r="B311">
        <v>4</v>
      </c>
      <c r="C311" s="41">
        <v>45751</v>
      </c>
      <c r="D311" t="s">
        <v>83</v>
      </c>
      <c r="E311" s="40">
        <v>67506899374</v>
      </c>
      <c r="F311">
        <v>156</v>
      </c>
      <c r="G311" s="40">
        <v>10511276832</v>
      </c>
      <c r="H311">
        <v>43</v>
      </c>
      <c r="J311" s="40">
        <v>2922344355</v>
      </c>
      <c r="K311" s="40">
        <v>7588932477</v>
      </c>
    </row>
    <row r="312" spans="1:11" hidden="1" x14ac:dyDescent="0.3">
      <c r="A312">
        <v>2004</v>
      </c>
      <c r="B312">
        <v>4</v>
      </c>
      <c r="C312" s="41">
        <v>45751</v>
      </c>
      <c r="D312" t="s">
        <v>85</v>
      </c>
      <c r="E312" s="40">
        <v>18404979292</v>
      </c>
      <c r="F312">
        <v>249</v>
      </c>
      <c r="G312" s="40">
        <v>4584357957</v>
      </c>
      <c r="H312">
        <v>67</v>
      </c>
      <c r="J312" s="40">
        <v>1231343390</v>
      </c>
      <c r="K312" s="40">
        <v>3353014567</v>
      </c>
    </row>
    <row r="313" spans="1:11" hidden="1" x14ac:dyDescent="0.3">
      <c r="A313">
        <v>2004</v>
      </c>
      <c r="B313">
        <v>4</v>
      </c>
      <c r="C313" s="41">
        <v>45751</v>
      </c>
      <c r="D313" t="s">
        <v>86</v>
      </c>
      <c r="E313" s="40">
        <v>28154023826</v>
      </c>
      <c r="F313">
        <v>261</v>
      </c>
      <c r="G313" s="40">
        <v>7353639646</v>
      </c>
      <c r="H313">
        <v>77</v>
      </c>
      <c r="J313" s="40">
        <v>2177099140</v>
      </c>
      <c r="K313" s="40">
        <v>5176540506</v>
      </c>
    </row>
    <row r="314" spans="1:11" hidden="1" x14ac:dyDescent="0.3">
      <c r="A314">
        <v>2004</v>
      </c>
      <c r="B314">
        <v>5</v>
      </c>
      <c r="C314" s="41">
        <v>45781</v>
      </c>
      <c r="D314" t="s">
        <v>87</v>
      </c>
      <c r="E314" s="40">
        <v>138168862439</v>
      </c>
      <c r="F314">
        <v>53</v>
      </c>
      <c r="G314" s="40">
        <v>7380690610</v>
      </c>
      <c r="H314">
        <v>34</v>
      </c>
      <c r="J314" s="40">
        <v>4704925290</v>
      </c>
      <c r="K314" s="40">
        <v>2675765320</v>
      </c>
    </row>
    <row r="315" spans="1:11" hidden="1" x14ac:dyDescent="0.3">
      <c r="A315">
        <v>2004</v>
      </c>
      <c r="B315">
        <v>5</v>
      </c>
      <c r="C315" s="41">
        <v>45781</v>
      </c>
      <c r="D315" t="s">
        <v>84</v>
      </c>
      <c r="E315" s="40">
        <v>210575800352</v>
      </c>
      <c r="F315">
        <v>26</v>
      </c>
      <c r="G315" s="40">
        <v>5476105516</v>
      </c>
      <c r="H315">
        <v>17</v>
      </c>
      <c r="J315" s="40">
        <v>3672124102</v>
      </c>
      <c r="K315" s="40">
        <v>1803981414</v>
      </c>
    </row>
    <row r="316" spans="1:11" hidden="1" x14ac:dyDescent="0.3">
      <c r="A316">
        <v>2004</v>
      </c>
      <c r="B316">
        <v>5</v>
      </c>
      <c r="C316" s="41">
        <v>45781</v>
      </c>
      <c r="D316" t="s">
        <v>88</v>
      </c>
      <c r="E316" s="40">
        <v>126682371168</v>
      </c>
      <c r="F316">
        <v>31</v>
      </c>
      <c r="G316" s="40">
        <v>3986660377</v>
      </c>
      <c r="H316">
        <v>27</v>
      </c>
      <c r="J316" s="40">
        <v>3460332266</v>
      </c>
      <c r="K316" s="40">
        <v>526328111</v>
      </c>
    </row>
    <row r="317" spans="1:11" hidden="1" x14ac:dyDescent="0.3">
      <c r="A317">
        <v>2004</v>
      </c>
      <c r="B317">
        <v>5</v>
      </c>
      <c r="C317" s="41">
        <v>45781</v>
      </c>
      <c r="D317" t="s">
        <v>83</v>
      </c>
      <c r="E317" s="40">
        <v>67506899374</v>
      </c>
      <c r="F317">
        <v>36</v>
      </c>
      <c r="G317" s="40">
        <v>2458295489</v>
      </c>
      <c r="H317">
        <v>37</v>
      </c>
      <c r="J317" s="40">
        <v>2524364984</v>
      </c>
      <c r="K317" s="40">
        <v>-66069495</v>
      </c>
    </row>
    <row r="318" spans="1:11" hidden="1" x14ac:dyDescent="0.3">
      <c r="A318">
        <v>2004</v>
      </c>
      <c r="B318">
        <v>5</v>
      </c>
      <c r="C318" s="41">
        <v>45781</v>
      </c>
      <c r="D318" t="s">
        <v>85</v>
      </c>
      <c r="E318" s="40">
        <v>18404979292</v>
      </c>
      <c r="F318">
        <v>117</v>
      </c>
      <c r="G318" s="40">
        <v>2159390816</v>
      </c>
      <c r="H318">
        <v>72</v>
      </c>
      <c r="J318" s="40">
        <v>1333565725</v>
      </c>
      <c r="K318" s="40">
        <v>825825091</v>
      </c>
    </row>
    <row r="319" spans="1:11" hidden="1" x14ac:dyDescent="0.3">
      <c r="A319">
        <v>2004</v>
      </c>
      <c r="B319">
        <v>5</v>
      </c>
      <c r="C319" s="41">
        <v>45781</v>
      </c>
      <c r="D319" t="s">
        <v>86</v>
      </c>
      <c r="E319" s="40">
        <v>28154023826</v>
      </c>
      <c r="F319">
        <v>98</v>
      </c>
      <c r="G319" s="40">
        <v>2754013599</v>
      </c>
      <c r="H319">
        <v>81</v>
      </c>
      <c r="J319" s="40">
        <v>2290104984</v>
      </c>
      <c r="K319" s="40">
        <v>463908615</v>
      </c>
    </row>
    <row r="320" spans="1:11" hidden="1" x14ac:dyDescent="0.3">
      <c r="A320">
        <v>2004</v>
      </c>
      <c r="B320">
        <v>6</v>
      </c>
      <c r="C320" s="41">
        <v>45812</v>
      </c>
      <c r="D320" t="s">
        <v>87</v>
      </c>
      <c r="E320" s="40">
        <v>138168862439</v>
      </c>
      <c r="F320">
        <v>21</v>
      </c>
      <c r="G320" s="40">
        <v>2849860994</v>
      </c>
      <c r="H320">
        <v>30</v>
      </c>
      <c r="J320" s="40">
        <v>4205488194</v>
      </c>
      <c r="K320" s="40">
        <v>-1355627200</v>
      </c>
    </row>
    <row r="321" spans="1:11" hidden="1" x14ac:dyDescent="0.3">
      <c r="A321">
        <v>2004</v>
      </c>
      <c r="B321">
        <v>6</v>
      </c>
      <c r="C321" s="41">
        <v>45812</v>
      </c>
      <c r="D321" t="s">
        <v>84</v>
      </c>
      <c r="E321" s="40">
        <v>210575800352</v>
      </c>
      <c r="F321">
        <v>3</v>
      </c>
      <c r="G321" s="40">
        <v>626590895</v>
      </c>
      <c r="H321">
        <v>15</v>
      </c>
      <c r="J321" s="40">
        <v>3111419318</v>
      </c>
      <c r="K321" s="40">
        <v>-2484828423</v>
      </c>
    </row>
    <row r="322" spans="1:11" hidden="1" x14ac:dyDescent="0.3">
      <c r="A322">
        <v>2004</v>
      </c>
      <c r="B322">
        <v>6</v>
      </c>
      <c r="C322" s="41">
        <v>45812</v>
      </c>
      <c r="D322" t="s">
        <v>88</v>
      </c>
      <c r="E322" s="40">
        <v>126682371168</v>
      </c>
      <c r="F322">
        <v>49</v>
      </c>
      <c r="G322" s="40">
        <v>6234071687</v>
      </c>
      <c r="H322">
        <v>27</v>
      </c>
      <c r="J322" s="40">
        <v>3387018120</v>
      </c>
      <c r="K322" s="40">
        <v>2847053567</v>
      </c>
    </row>
    <row r="323" spans="1:11" hidden="1" x14ac:dyDescent="0.3">
      <c r="A323">
        <v>2004</v>
      </c>
      <c r="B323">
        <v>6</v>
      </c>
      <c r="C323" s="41">
        <v>45812</v>
      </c>
      <c r="D323" t="s">
        <v>83</v>
      </c>
      <c r="E323" s="40">
        <v>67506899374</v>
      </c>
      <c r="F323">
        <v>34</v>
      </c>
      <c r="G323" s="40">
        <v>2317208172</v>
      </c>
      <c r="H323">
        <v>31</v>
      </c>
      <c r="J323" s="40">
        <v>2125529876</v>
      </c>
      <c r="K323" s="40">
        <v>191678296</v>
      </c>
    </row>
    <row r="324" spans="1:11" hidden="1" x14ac:dyDescent="0.3">
      <c r="A324">
        <v>2004</v>
      </c>
      <c r="B324">
        <v>6</v>
      </c>
      <c r="C324" s="41">
        <v>45812</v>
      </c>
      <c r="D324" t="s">
        <v>85</v>
      </c>
      <c r="E324" s="40">
        <v>18404979292</v>
      </c>
      <c r="F324">
        <v>95</v>
      </c>
      <c r="G324" s="40">
        <v>1746989334</v>
      </c>
      <c r="H324">
        <v>94</v>
      </c>
      <c r="J324" s="40">
        <v>1727890851</v>
      </c>
      <c r="K324" s="40">
        <v>19098482</v>
      </c>
    </row>
    <row r="325" spans="1:11" hidden="1" x14ac:dyDescent="0.3">
      <c r="A325">
        <v>2004</v>
      </c>
      <c r="B325">
        <v>6</v>
      </c>
      <c r="C325" s="41">
        <v>45812</v>
      </c>
      <c r="D325" t="s">
        <v>86</v>
      </c>
      <c r="E325" s="40">
        <v>28154023826</v>
      </c>
      <c r="F325">
        <v>54</v>
      </c>
      <c r="G325" s="40">
        <v>1506493937</v>
      </c>
      <c r="H325">
        <v>93</v>
      </c>
      <c r="J325" s="40">
        <v>2622172342</v>
      </c>
      <c r="K325" s="40">
        <v>-1115678405</v>
      </c>
    </row>
    <row r="326" spans="1:11" hidden="1" x14ac:dyDescent="0.3">
      <c r="A326">
        <v>2004</v>
      </c>
      <c r="B326">
        <v>7</v>
      </c>
      <c r="C326" s="41">
        <v>45842</v>
      </c>
      <c r="D326" t="s">
        <v>87</v>
      </c>
      <c r="E326" s="40">
        <v>138168862439</v>
      </c>
      <c r="F326">
        <v>32</v>
      </c>
      <c r="G326" s="40">
        <v>4386967420</v>
      </c>
      <c r="H326">
        <v>28</v>
      </c>
      <c r="J326" s="40">
        <v>3836249928</v>
      </c>
      <c r="K326" s="40">
        <v>550717492</v>
      </c>
    </row>
    <row r="327" spans="1:11" hidden="1" x14ac:dyDescent="0.3">
      <c r="A327">
        <v>2004</v>
      </c>
      <c r="B327">
        <v>7</v>
      </c>
      <c r="C327" s="41">
        <v>45842</v>
      </c>
      <c r="D327" t="s">
        <v>84</v>
      </c>
      <c r="E327" s="40">
        <v>210575800352</v>
      </c>
      <c r="F327">
        <v>6</v>
      </c>
      <c r="G327" s="40">
        <v>1311424120</v>
      </c>
      <c r="H327">
        <v>11</v>
      </c>
      <c r="J327" s="40">
        <v>2252029288</v>
      </c>
      <c r="K327" s="40">
        <v>-940605169</v>
      </c>
    </row>
    <row r="328" spans="1:11" hidden="1" x14ac:dyDescent="0.3">
      <c r="A328">
        <v>2004</v>
      </c>
      <c r="B328">
        <v>7</v>
      </c>
      <c r="C328" s="41">
        <v>45842</v>
      </c>
      <c r="D328" t="s">
        <v>88</v>
      </c>
      <c r="E328" s="40">
        <v>126682371168</v>
      </c>
      <c r="F328">
        <v>14</v>
      </c>
      <c r="G328" s="40">
        <v>1763520056</v>
      </c>
      <c r="H328">
        <v>27</v>
      </c>
      <c r="J328" s="40">
        <v>3411457646</v>
      </c>
      <c r="K328" s="40">
        <v>-1647937590</v>
      </c>
    </row>
    <row r="329" spans="1:11" hidden="1" x14ac:dyDescent="0.3">
      <c r="A329">
        <v>2004</v>
      </c>
      <c r="B329">
        <v>7</v>
      </c>
      <c r="C329" s="41">
        <v>45842</v>
      </c>
      <c r="D329" t="s">
        <v>83</v>
      </c>
      <c r="E329" s="40">
        <v>67506899374</v>
      </c>
      <c r="F329">
        <v>18</v>
      </c>
      <c r="G329" s="40">
        <v>1222857682</v>
      </c>
      <c r="H329">
        <v>28</v>
      </c>
      <c r="J329" s="40">
        <v>1861726311</v>
      </c>
      <c r="K329" s="40">
        <v>-638868629</v>
      </c>
    </row>
    <row r="330" spans="1:11" hidden="1" x14ac:dyDescent="0.3">
      <c r="A330">
        <v>2004</v>
      </c>
      <c r="B330">
        <v>7</v>
      </c>
      <c r="C330" s="41">
        <v>45842</v>
      </c>
      <c r="D330" t="s">
        <v>85</v>
      </c>
      <c r="E330" s="40">
        <v>18404979292</v>
      </c>
      <c r="F330">
        <v>86</v>
      </c>
      <c r="G330" s="40">
        <v>1583727055</v>
      </c>
      <c r="H330">
        <v>86</v>
      </c>
      <c r="J330" s="40">
        <v>1585914049</v>
      </c>
      <c r="K330" s="40">
        <v>-2186994</v>
      </c>
    </row>
    <row r="331" spans="1:11" hidden="1" x14ac:dyDescent="0.3">
      <c r="A331">
        <v>2004</v>
      </c>
      <c r="B331">
        <v>7</v>
      </c>
      <c r="C331" s="41">
        <v>45842</v>
      </c>
      <c r="D331" t="s">
        <v>86</v>
      </c>
      <c r="E331" s="40">
        <v>28154023826</v>
      </c>
      <c r="F331">
        <v>44</v>
      </c>
      <c r="G331" s="40">
        <v>1237762030</v>
      </c>
      <c r="H331">
        <v>74</v>
      </c>
      <c r="J331" s="40">
        <v>2096168241</v>
      </c>
      <c r="K331" s="40">
        <v>-858406211</v>
      </c>
    </row>
    <row r="332" spans="1:11" hidden="1" x14ac:dyDescent="0.3">
      <c r="A332">
        <v>2004</v>
      </c>
      <c r="B332">
        <v>8</v>
      </c>
      <c r="C332" s="41">
        <v>45873</v>
      </c>
      <c r="D332" t="s">
        <v>87</v>
      </c>
      <c r="E332" s="40">
        <v>138168862439</v>
      </c>
      <c r="F332">
        <v>33</v>
      </c>
      <c r="G332" s="40">
        <v>4588172193</v>
      </c>
      <c r="H332">
        <v>28</v>
      </c>
      <c r="J332" s="40">
        <v>3827159372</v>
      </c>
      <c r="K332" s="40">
        <v>761012821</v>
      </c>
    </row>
    <row r="333" spans="1:11" hidden="1" x14ac:dyDescent="0.3">
      <c r="A333">
        <v>2004</v>
      </c>
      <c r="B333">
        <v>8</v>
      </c>
      <c r="C333" s="41">
        <v>45873</v>
      </c>
      <c r="D333" t="s">
        <v>84</v>
      </c>
      <c r="E333" s="40">
        <v>210575800352</v>
      </c>
      <c r="F333">
        <v>6</v>
      </c>
      <c r="G333" s="40">
        <v>1249802755</v>
      </c>
      <c r="H333">
        <v>9</v>
      </c>
      <c r="J333" s="40">
        <v>1988666099</v>
      </c>
      <c r="K333" s="40">
        <v>-738863344</v>
      </c>
    </row>
    <row r="334" spans="1:11" hidden="1" x14ac:dyDescent="0.3">
      <c r="A334">
        <v>2004</v>
      </c>
      <c r="B334">
        <v>8</v>
      </c>
      <c r="C334" s="41">
        <v>45873</v>
      </c>
      <c r="D334" t="s">
        <v>88</v>
      </c>
      <c r="E334" s="40">
        <v>126682371168</v>
      </c>
      <c r="F334">
        <v>11</v>
      </c>
      <c r="G334" s="40">
        <v>1424769478</v>
      </c>
      <c r="H334">
        <v>25</v>
      </c>
      <c r="J334" s="40">
        <v>3223814923</v>
      </c>
      <c r="K334" s="40">
        <v>-1799045445</v>
      </c>
    </row>
    <row r="335" spans="1:11" hidden="1" x14ac:dyDescent="0.3">
      <c r="A335">
        <v>2004</v>
      </c>
      <c r="B335">
        <v>8</v>
      </c>
      <c r="C335" s="41">
        <v>45873</v>
      </c>
      <c r="D335" t="s">
        <v>83</v>
      </c>
      <c r="E335" s="40">
        <v>67506899374</v>
      </c>
      <c r="F335">
        <v>15</v>
      </c>
      <c r="G335" s="40">
        <v>1004375464</v>
      </c>
      <c r="H335">
        <v>24</v>
      </c>
      <c r="J335" s="40">
        <v>1650402822</v>
      </c>
      <c r="K335" s="40">
        <v>-646027358</v>
      </c>
    </row>
    <row r="336" spans="1:11" hidden="1" x14ac:dyDescent="0.3">
      <c r="A336">
        <v>2004</v>
      </c>
      <c r="B336">
        <v>8</v>
      </c>
      <c r="C336" s="41">
        <v>45873</v>
      </c>
      <c r="D336" t="s">
        <v>85</v>
      </c>
      <c r="E336" s="40">
        <v>18404979292</v>
      </c>
      <c r="F336">
        <v>162</v>
      </c>
      <c r="G336" s="40">
        <v>2985087048</v>
      </c>
      <c r="H336">
        <v>93</v>
      </c>
      <c r="J336" s="40">
        <v>1704164282</v>
      </c>
      <c r="K336" s="40">
        <v>1280922766</v>
      </c>
    </row>
    <row r="337" spans="1:11" hidden="1" x14ac:dyDescent="0.3">
      <c r="A337">
        <v>2004</v>
      </c>
      <c r="B337">
        <v>8</v>
      </c>
      <c r="C337" s="41">
        <v>45873</v>
      </c>
      <c r="D337" t="s">
        <v>86</v>
      </c>
      <c r="E337" s="40">
        <v>28154023826</v>
      </c>
      <c r="F337">
        <v>87</v>
      </c>
      <c r="G337" s="40">
        <v>2455644050</v>
      </c>
      <c r="H337">
        <v>70</v>
      </c>
      <c r="J337" s="40">
        <v>1962726098</v>
      </c>
      <c r="K337" s="40">
        <v>492917952</v>
      </c>
    </row>
    <row r="338" spans="1:11" hidden="1" x14ac:dyDescent="0.3">
      <c r="A338">
        <v>2004</v>
      </c>
      <c r="B338">
        <v>9</v>
      </c>
      <c r="C338" s="41">
        <v>45904</v>
      </c>
      <c r="D338" t="s">
        <v>87</v>
      </c>
      <c r="E338" s="40">
        <v>138168862439</v>
      </c>
      <c r="F338">
        <v>26</v>
      </c>
      <c r="G338" s="40">
        <v>3570861229</v>
      </c>
      <c r="H338">
        <v>23</v>
      </c>
      <c r="J338" s="40">
        <v>3241831717</v>
      </c>
      <c r="K338" s="40">
        <v>329029512</v>
      </c>
    </row>
    <row r="339" spans="1:11" hidden="1" x14ac:dyDescent="0.3">
      <c r="A339">
        <v>2004</v>
      </c>
      <c r="B339">
        <v>9</v>
      </c>
      <c r="C339" s="41">
        <v>45904</v>
      </c>
      <c r="D339" t="s">
        <v>84</v>
      </c>
      <c r="E339" s="40">
        <v>210575800352</v>
      </c>
      <c r="F339">
        <v>4</v>
      </c>
      <c r="G339" s="40">
        <v>830421365</v>
      </c>
      <c r="H339">
        <v>8</v>
      </c>
      <c r="J339" s="40">
        <v>1753987558</v>
      </c>
      <c r="K339" s="40">
        <v>-923566193</v>
      </c>
    </row>
    <row r="340" spans="1:11" hidden="1" x14ac:dyDescent="0.3">
      <c r="A340">
        <v>2004</v>
      </c>
      <c r="B340">
        <v>9</v>
      </c>
      <c r="C340" s="41">
        <v>45904</v>
      </c>
      <c r="D340" t="s">
        <v>88</v>
      </c>
      <c r="E340" s="40">
        <v>126682371168</v>
      </c>
      <c r="F340">
        <v>13</v>
      </c>
      <c r="G340" s="40">
        <v>1643040673</v>
      </c>
      <c r="H340">
        <v>22</v>
      </c>
      <c r="J340" s="40">
        <v>2839436135</v>
      </c>
      <c r="K340" s="40">
        <v>-1196395462</v>
      </c>
    </row>
    <row r="341" spans="1:11" hidden="1" x14ac:dyDescent="0.3">
      <c r="A341">
        <v>2004</v>
      </c>
      <c r="B341">
        <v>9</v>
      </c>
      <c r="C341" s="41">
        <v>45904</v>
      </c>
      <c r="D341" t="s">
        <v>83</v>
      </c>
      <c r="E341" s="40">
        <v>67506899374</v>
      </c>
      <c r="F341">
        <v>13</v>
      </c>
      <c r="G341" s="40">
        <v>893911473</v>
      </c>
      <c r="H341">
        <v>23</v>
      </c>
      <c r="J341" s="40">
        <v>1519514537</v>
      </c>
      <c r="K341" s="40">
        <v>-625603064</v>
      </c>
    </row>
    <row r="342" spans="1:11" hidden="1" x14ac:dyDescent="0.3">
      <c r="A342">
        <v>2004</v>
      </c>
      <c r="B342">
        <v>9</v>
      </c>
      <c r="C342" s="41">
        <v>45904</v>
      </c>
      <c r="D342" t="s">
        <v>85</v>
      </c>
      <c r="E342" s="40">
        <v>18404979292</v>
      </c>
      <c r="F342">
        <v>140</v>
      </c>
      <c r="G342" s="40">
        <v>2568525240</v>
      </c>
      <c r="H342">
        <v>87</v>
      </c>
      <c r="J342" s="40">
        <v>1609428302</v>
      </c>
      <c r="K342" s="40">
        <v>959096938</v>
      </c>
    </row>
    <row r="343" spans="1:11" hidden="1" x14ac:dyDescent="0.3">
      <c r="A343">
        <v>2004</v>
      </c>
      <c r="B343">
        <v>9</v>
      </c>
      <c r="C343" s="41">
        <v>45904</v>
      </c>
      <c r="D343" t="s">
        <v>86</v>
      </c>
      <c r="E343" s="40">
        <v>28154023826</v>
      </c>
      <c r="F343">
        <v>135</v>
      </c>
      <c r="G343" s="40">
        <v>3805800564</v>
      </c>
      <c r="H343">
        <v>72</v>
      </c>
      <c r="J343" s="40">
        <v>2020430958</v>
      </c>
      <c r="K343" s="40">
        <v>1785369606</v>
      </c>
    </row>
    <row r="344" spans="1:11" hidden="1" x14ac:dyDescent="0.3">
      <c r="A344">
        <v>2004</v>
      </c>
      <c r="B344">
        <v>10</v>
      </c>
      <c r="C344" s="41">
        <v>45934</v>
      </c>
      <c r="D344" t="s">
        <v>87</v>
      </c>
      <c r="E344" s="40">
        <v>138168862439</v>
      </c>
      <c r="F344">
        <v>31</v>
      </c>
      <c r="G344" s="40">
        <v>4334971882</v>
      </c>
      <c r="H344">
        <v>22</v>
      </c>
      <c r="J344" s="40">
        <v>3107361680</v>
      </c>
      <c r="K344" s="40">
        <v>1227610203</v>
      </c>
    </row>
    <row r="345" spans="1:11" hidden="1" x14ac:dyDescent="0.3">
      <c r="A345">
        <v>2004</v>
      </c>
      <c r="B345">
        <v>10</v>
      </c>
      <c r="C345" s="41">
        <v>45934</v>
      </c>
      <c r="D345" t="s">
        <v>84</v>
      </c>
      <c r="E345" s="40">
        <v>210575800352</v>
      </c>
      <c r="F345">
        <v>60</v>
      </c>
      <c r="G345" s="40">
        <v>12561235669</v>
      </c>
      <c r="H345">
        <v>17</v>
      </c>
      <c r="J345" s="40">
        <v>3651029640</v>
      </c>
      <c r="K345" s="40">
        <v>8910206029</v>
      </c>
    </row>
    <row r="346" spans="1:11" hidden="1" x14ac:dyDescent="0.3">
      <c r="A346">
        <v>2004</v>
      </c>
      <c r="B346">
        <v>10</v>
      </c>
      <c r="C346" s="41">
        <v>45934</v>
      </c>
      <c r="D346" t="s">
        <v>88</v>
      </c>
      <c r="E346" s="40">
        <v>126682371168</v>
      </c>
      <c r="F346">
        <v>53</v>
      </c>
      <c r="G346" s="40">
        <v>6651598374</v>
      </c>
      <c r="H346">
        <v>24</v>
      </c>
      <c r="J346" s="40">
        <v>3034607835</v>
      </c>
      <c r="K346" s="40">
        <v>3616990539</v>
      </c>
    </row>
    <row r="347" spans="1:11" hidden="1" x14ac:dyDescent="0.3">
      <c r="A347">
        <v>2004</v>
      </c>
      <c r="B347">
        <v>10</v>
      </c>
      <c r="C347" s="41">
        <v>45934</v>
      </c>
      <c r="D347" t="s">
        <v>83</v>
      </c>
      <c r="E347" s="40">
        <v>67506899374</v>
      </c>
      <c r="F347">
        <v>72</v>
      </c>
      <c r="G347" s="40">
        <v>4864098006</v>
      </c>
      <c r="H347">
        <v>27</v>
      </c>
      <c r="J347" s="40">
        <v>1845146225</v>
      </c>
      <c r="K347" s="40">
        <v>3018951781</v>
      </c>
    </row>
    <row r="348" spans="1:11" hidden="1" x14ac:dyDescent="0.3">
      <c r="A348">
        <v>2004</v>
      </c>
      <c r="B348">
        <v>10</v>
      </c>
      <c r="C348" s="41">
        <v>45934</v>
      </c>
      <c r="D348" t="s">
        <v>85</v>
      </c>
      <c r="E348" s="40">
        <v>18404979292</v>
      </c>
      <c r="F348">
        <v>117</v>
      </c>
      <c r="G348" s="40">
        <v>2155726940</v>
      </c>
      <c r="H348">
        <v>84</v>
      </c>
      <c r="J348" s="40">
        <v>1549558919</v>
      </c>
      <c r="K348" s="40">
        <v>606168022</v>
      </c>
    </row>
    <row r="349" spans="1:11" hidden="1" x14ac:dyDescent="0.3">
      <c r="A349">
        <v>2004</v>
      </c>
      <c r="B349">
        <v>10</v>
      </c>
      <c r="C349" s="41">
        <v>45934</v>
      </c>
      <c r="D349" t="s">
        <v>86</v>
      </c>
      <c r="E349" s="40">
        <v>28154023826</v>
      </c>
      <c r="F349">
        <v>66</v>
      </c>
      <c r="G349" s="40">
        <v>1854535128</v>
      </c>
      <c r="H349">
        <v>68</v>
      </c>
      <c r="J349" s="40">
        <v>1910367902</v>
      </c>
      <c r="K349" s="40">
        <v>-55832774</v>
      </c>
    </row>
    <row r="350" spans="1:11" hidden="1" x14ac:dyDescent="0.3">
      <c r="A350">
        <v>2004</v>
      </c>
      <c r="B350">
        <v>11</v>
      </c>
      <c r="C350" s="41">
        <v>45965</v>
      </c>
      <c r="D350" t="s">
        <v>87</v>
      </c>
      <c r="E350" s="40">
        <v>138168862439</v>
      </c>
      <c r="F350">
        <v>62</v>
      </c>
      <c r="G350" s="40">
        <v>8621807596</v>
      </c>
      <c r="H350">
        <v>24</v>
      </c>
      <c r="J350" s="40">
        <v>3365060952</v>
      </c>
      <c r="K350" s="40">
        <v>5256746644</v>
      </c>
    </row>
    <row r="351" spans="1:11" hidden="1" x14ac:dyDescent="0.3">
      <c r="A351">
        <v>2004</v>
      </c>
      <c r="B351">
        <v>11</v>
      </c>
      <c r="C351" s="41">
        <v>45965</v>
      </c>
      <c r="D351" t="s">
        <v>84</v>
      </c>
      <c r="E351" s="40">
        <v>210575800352</v>
      </c>
      <c r="F351">
        <v>102</v>
      </c>
      <c r="G351" s="40">
        <v>21451334979</v>
      </c>
      <c r="H351">
        <v>28</v>
      </c>
      <c r="J351" s="40">
        <v>5810528023</v>
      </c>
      <c r="K351" s="40">
        <v>15640806956</v>
      </c>
    </row>
    <row r="352" spans="1:11" hidden="1" x14ac:dyDescent="0.3">
      <c r="A352">
        <v>2004</v>
      </c>
      <c r="B352">
        <v>11</v>
      </c>
      <c r="C352" s="41">
        <v>45965</v>
      </c>
      <c r="D352" t="s">
        <v>88</v>
      </c>
      <c r="E352" s="40">
        <v>126682371168</v>
      </c>
      <c r="F352">
        <v>156</v>
      </c>
      <c r="G352" s="40">
        <v>19767414383</v>
      </c>
      <c r="H352">
        <v>31</v>
      </c>
      <c r="J352" s="40">
        <v>3898482747</v>
      </c>
      <c r="K352" s="40">
        <v>15868931635</v>
      </c>
    </row>
    <row r="353" spans="1:11" hidden="1" x14ac:dyDescent="0.3">
      <c r="A353">
        <v>2004</v>
      </c>
      <c r="B353">
        <v>11</v>
      </c>
      <c r="C353" s="41">
        <v>45965</v>
      </c>
      <c r="D353" t="s">
        <v>83</v>
      </c>
      <c r="E353" s="40">
        <v>67506899374</v>
      </c>
      <c r="F353">
        <v>100</v>
      </c>
      <c r="G353" s="40">
        <v>6732516539</v>
      </c>
      <c r="H353">
        <v>30</v>
      </c>
      <c r="J353" s="40">
        <v>2017441492</v>
      </c>
      <c r="K353" s="40">
        <v>4715075047</v>
      </c>
    </row>
    <row r="354" spans="1:11" hidden="1" x14ac:dyDescent="0.3">
      <c r="A354">
        <v>2004</v>
      </c>
      <c r="B354">
        <v>11</v>
      </c>
      <c r="C354" s="41">
        <v>45965</v>
      </c>
      <c r="D354" t="s">
        <v>85</v>
      </c>
      <c r="E354" s="40">
        <v>18404979292</v>
      </c>
      <c r="F354">
        <v>127</v>
      </c>
      <c r="G354" s="40">
        <v>2341473617</v>
      </c>
      <c r="H354">
        <v>77</v>
      </c>
      <c r="J354" s="40">
        <v>1411951782</v>
      </c>
      <c r="K354" s="40">
        <v>929521835</v>
      </c>
    </row>
    <row r="355" spans="1:11" hidden="1" x14ac:dyDescent="0.3">
      <c r="A355">
        <v>2004</v>
      </c>
      <c r="B355">
        <v>11</v>
      </c>
      <c r="C355" s="41">
        <v>45965</v>
      </c>
      <c r="D355" t="s">
        <v>86</v>
      </c>
      <c r="E355" s="40">
        <v>28154023826</v>
      </c>
      <c r="F355">
        <v>114</v>
      </c>
      <c r="G355" s="40">
        <v>3200386349</v>
      </c>
      <c r="H355">
        <v>62</v>
      </c>
      <c r="J355" s="40">
        <v>1744342957</v>
      </c>
      <c r="K355" s="40">
        <v>1456043393</v>
      </c>
    </row>
    <row r="356" spans="1:11" hidden="1" x14ac:dyDescent="0.3">
      <c r="A356">
        <v>2004</v>
      </c>
      <c r="B356">
        <v>12</v>
      </c>
      <c r="C356" s="41">
        <v>45995</v>
      </c>
      <c r="D356" t="s">
        <v>87</v>
      </c>
      <c r="E356" s="40">
        <v>138168862439</v>
      </c>
      <c r="F356">
        <v>34</v>
      </c>
      <c r="G356" s="40">
        <v>4738325567</v>
      </c>
      <c r="H356">
        <v>28</v>
      </c>
      <c r="J356" s="40">
        <v>3812081682</v>
      </c>
      <c r="K356" s="40">
        <v>926243884</v>
      </c>
    </row>
    <row r="357" spans="1:11" hidden="1" x14ac:dyDescent="0.3">
      <c r="A357">
        <v>2004</v>
      </c>
      <c r="B357">
        <v>12</v>
      </c>
      <c r="C357" s="41">
        <v>45995</v>
      </c>
      <c r="D357" t="s">
        <v>84</v>
      </c>
      <c r="E357" s="40">
        <v>210575800352</v>
      </c>
      <c r="F357">
        <v>22</v>
      </c>
      <c r="G357" s="40">
        <v>4607900669</v>
      </c>
      <c r="H357">
        <v>32</v>
      </c>
      <c r="J357" s="40">
        <v>6715900899</v>
      </c>
      <c r="K357" s="40">
        <v>-2108000230</v>
      </c>
    </row>
    <row r="358" spans="1:11" hidden="1" x14ac:dyDescent="0.3">
      <c r="A358">
        <v>2004</v>
      </c>
      <c r="B358">
        <v>12</v>
      </c>
      <c r="C358" s="41">
        <v>45995</v>
      </c>
      <c r="D358" t="s">
        <v>88</v>
      </c>
      <c r="E358" s="40">
        <v>126682371168</v>
      </c>
      <c r="F358">
        <v>76</v>
      </c>
      <c r="G358" s="40">
        <v>9572464641</v>
      </c>
      <c r="H358">
        <v>53</v>
      </c>
      <c r="J358" s="40">
        <v>6745726376</v>
      </c>
      <c r="K358" s="40">
        <v>2826738264</v>
      </c>
    </row>
    <row r="359" spans="1:11" hidden="1" x14ac:dyDescent="0.3">
      <c r="A359">
        <v>2004</v>
      </c>
      <c r="B359">
        <v>12</v>
      </c>
      <c r="C359" s="41">
        <v>45995</v>
      </c>
      <c r="D359" t="s">
        <v>83</v>
      </c>
      <c r="E359" s="40">
        <v>67506899374</v>
      </c>
      <c r="F359">
        <v>83</v>
      </c>
      <c r="G359" s="40">
        <v>5618149514</v>
      </c>
      <c r="H359">
        <v>50</v>
      </c>
      <c r="J359" s="40">
        <v>3373873896</v>
      </c>
      <c r="K359" s="40">
        <v>2244275619</v>
      </c>
    </row>
    <row r="360" spans="1:11" hidden="1" x14ac:dyDescent="0.3">
      <c r="A360">
        <v>2004</v>
      </c>
      <c r="B360">
        <v>12</v>
      </c>
      <c r="C360" s="41">
        <v>45995</v>
      </c>
      <c r="D360" t="s">
        <v>85</v>
      </c>
      <c r="E360" s="40">
        <v>18404979292</v>
      </c>
      <c r="F360">
        <v>65</v>
      </c>
      <c r="G360" s="40">
        <v>1202024794</v>
      </c>
      <c r="H360">
        <v>83</v>
      </c>
      <c r="J360" s="40">
        <v>1529565295</v>
      </c>
      <c r="K360" s="40">
        <v>-327540501</v>
      </c>
    </row>
    <row r="361" spans="1:11" hidden="1" x14ac:dyDescent="0.3">
      <c r="A361">
        <v>2004</v>
      </c>
      <c r="B361">
        <v>12</v>
      </c>
      <c r="C361" s="41">
        <v>45995</v>
      </c>
      <c r="D361" t="s">
        <v>86</v>
      </c>
      <c r="E361" s="40">
        <v>28154023826</v>
      </c>
      <c r="F361">
        <v>124</v>
      </c>
      <c r="G361" s="40">
        <v>3490516687</v>
      </c>
      <c r="H361">
        <v>82</v>
      </c>
      <c r="J361" s="40">
        <v>2321606224</v>
      </c>
      <c r="K361" s="40">
        <v>1168910462</v>
      </c>
    </row>
    <row r="362" spans="1:11" hidden="1" x14ac:dyDescent="0.3">
      <c r="A362">
        <v>2005</v>
      </c>
      <c r="B362">
        <v>1</v>
      </c>
      <c r="C362" s="41">
        <v>45662</v>
      </c>
      <c r="D362" t="s">
        <v>87</v>
      </c>
      <c r="E362" s="40">
        <v>138168862439</v>
      </c>
      <c r="F362">
        <v>19</v>
      </c>
      <c r="G362" s="40">
        <v>2583824606</v>
      </c>
      <c r="H362">
        <v>21</v>
      </c>
      <c r="J362" s="40">
        <v>2857871140</v>
      </c>
      <c r="K362" s="40">
        <v>-274046534</v>
      </c>
    </row>
    <row r="363" spans="1:11" hidden="1" x14ac:dyDescent="0.3">
      <c r="A363">
        <v>2005</v>
      </c>
      <c r="B363">
        <v>1</v>
      </c>
      <c r="C363" s="41">
        <v>45662</v>
      </c>
      <c r="D363" t="s">
        <v>84</v>
      </c>
      <c r="E363" s="40">
        <v>210575800352</v>
      </c>
      <c r="F363">
        <v>7</v>
      </c>
      <c r="G363" s="40">
        <v>1530508303</v>
      </c>
      <c r="H363">
        <v>14</v>
      </c>
      <c r="J363" s="40">
        <v>3019050895</v>
      </c>
      <c r="K363" s="40">
        <v>-1488542592</v>
      </c>
    </row>
    <row r="364" spans="1:11" hidden="1" x14ac:dyDescent="0.3">
      <c r="A364">
        <v>2005</v>
      </c>
      <c r="B364">
        <v>1</v>
      </c>
      <c r="C364" s="41">
        <v>45662</v>
      </c>
      <c r="D364" t="s">
        <v>88</v>
      </c>
      <c r="E364" s="40">
        <v>126682371168</v>
      </c>
      <c r="F364">
        <v>9</v>
      </c>
      <c r="G364" s="40">
        <v>1177700083</v>
      </c>
      <c r="H364">
        <v>38</v>
      </c>
      <c r="J364" s="40">
        <v>4848465317</v>
      </c>
      <c r="K364" s="40">
        <v>-3670765235</v>
      </c>
    </row>
    <row r="365" spans="1:11" hidden="1" x14ac:dyDescent="0.3">
      <c r="A365">
        <v>2005</v>
      </c>
      <c r="B365">
        <v>1</v>
      </c>
      <c r="C365" s="41">
        <v>45662</v>
      </c>
      <c r="D365" t="s">
        <v>83</v>
      </c>
      <c r="E365" s="40">
        <v>67506899374</v>
      </c>
      <c r="F365">
        <v>31</v>
      </c>
      <c r="G365" s="40">
        <v>2062216378</v>
      </c>
      <c r="H365">
        <v>40</v>
      </c>
      <c r="J365" s="40">
        <v>2697215641</v>
      </c>
      <c r="K365" s="40">
        <v>-634999263</v>
      </c>
    </row>
    <row r="366" spans="1:11" hidden="1" x14ac:dyDescent="0.3">
      <c r="A366">
        <v>2005</v>
      </c>
      <c r="B366">
        <v>1</v>
      </c>
      <c r="C366" s="41">
        <v>45662</v>
      </c>
      <c r="D366" t="s">
        <v>85</v>
      </c>
      <c r="E366" s="40">
        <v>18404979292</v>
      </c>
      <c r="F366">
        <v>59</v>
      </c>
      <c r="G366" s="40">
        <v>1093050486</v>
      </c>
      <c r="H366">
        <v>65</v>
      </c>
      <c r="J366" s="40">
        <v>1203411711</v>
      </c>
      <c r="K366" s="40">
        <v>-110361225</v>
      </c>
    </row>
    <row r="367" spans="1:11" hidden="1" x14ac:dyDescent="0.3">
      <c r="A367">
        <v>2005</v>
      </c>
      <c r="B367">
        <v>1</v>
      </c>
      <c r="C367" s="41">
        <v>45662</v>
      </c>
      <c r="D367" t="s">
        <v>86</v>
      </c>
      <c r="E367" s="40">
        <v>28154023826</v>
      </c>
      <c r="F367">
        <v>74</v>
      </c>
      <c r="G367" s="40">
        <v>2077737344</v>
      </c>
      <c r="H367">
        <v>79</v>
      </c>
      <c r="J367" s="40">
        <v>2212911432</v>
      </c>
      <c r="K367" s="40">
        <v>-135174088</v>
      </c>
    </row>
    <row r="368" spans="1:11" hidden="1" x14ac:dyDescent="0.3">
      <c r="A368">
        <v>2005</v>
      </c>
      <c r="B368">
        <v>2</v>
      </c>
      <c r="C368" s="41">
        <v>45693</v>
      </c>
      <c r="D368" t="s">
        <v>87</v>
      </c>
      <c r="E368" s="40">
        <v>138168862439</v>
      </c>
      <c r="F368">
        <v>13</v>
      </c>
      <c r="G368" s="40">
        <v>1793893173</v>
      </c>
      <c r="H368">
        <v>17</v>
      </c>
      <c r="J368" s="40">
        <v>2351660576</v>
      </c>
      <c r="K368" s="40">
        <v>-557767404</v>
      </c>
    </row>
    <row r="369" spans="1:11" hidden="1" x14ac:dyDescent="0.3">
      <c r="A369">
        <v>2005</v>
      </c>
      <c r="B369">
        <v>2</v>
      </c>
      <c r="C369" s="41">
        <v>45693</v>
      </c>
      <c r="D369" t="s">
        <v>84</v>
      </c>
      <c r="E369" s="40">
        <v>210575800352</v>
      </c>
      <c r="F369">
        <v>5</v>
      </c>
      <c r="G369" s="40">
        <v>1011547634</v>
      </c>
      <c r="H369">
        <v>10</v>
      </c>
      <c r="J369" s="40">
        <v>2081638339</v>
      </c>
      <c r="K369" s="40">
        <v>-1070090706</v>
      </c>
    </row>
    <row r="370" spans="1:11" hidden="1" x14ac:dyDescent="0.3">
      <c r="A370">
        <v>2005</v>
      </c>
      <c r="B370">
        <v>2</v>
      </c>
      <c r="C370" s="41">
        <v>45693</v>
      </c>
      <c r="D370" t="s">
        <v>88</v>
      </c>
      <c r="E370" s="40">
        <v>126682371168</v>
      </c>
      <c r="F370">
        <v>4</v>
      </c>
      <c r="G370" s="40">
        <v>508760779</v>
      </c>
      <c r="H370">
        <v>29</v>
      </c>
      <c r="J370" s="40">
        <v>3615766345</v>
      </c>
      <c r="K370" s="40">
        <v>-3107005567</v>
      </c>
    </row>
    <row r="371" spans="1:11" hidden="1" x14ac:dyDescent="0.3">
      <c r="A371">
        <v>2005</v>
      </c>
      <c r="B371">
        <v>2</v>
      </c>
      <c r="C371" s="41">
        <v>45693</v>
      </c>
      <c r="D371" t="s">
        <v>83</v>
      </c>
      <c r="E371" s="40">
        <v>67506899374</v>
      </c>
      <c r="F371">
        <v>13</v>
      </c>
      <c r="G371" s="40">
        <v>885650829</v>
      </c>
      <c r="H371">
        <v>39</v>
      </c>
      <c r="J371" s="40">
        <v>2617435254</v>
      </c>
      <c r="K371" s="40">
        <v>-1731784424</v>
      </c>
    </row>
    <row r="372" spans="1:11" hidden="1" x14ac:dyDescent="0.3">
      <c r="A372">
        <v>2005</v>
      </c>
      <c r="B372">
        <v>2</v>
      </c>
      <c r="C372" s="41">
        <v>45693</v>
      </c>
      <c r="D372" t="s">
        <v>85</v>
      </c>
      <c r="E372" s="40">
        <v>18404979292</v>
      </c>
      <c r="F372">
        <v>43</v>
      </c>
      <c r="G372" s="40">
        <v>795482482</v>
      </c>
      <c r="H372">
        <v>55</v>
      </c>
      <c r="J372" s="40">
        <v>1019748309</v>
      </c>
      <c r="K372" s="40">
        <v>-224265827</v>
      </c>
    </row>
    <row r="373" spans="1:11" hidden="1" x14ac:dyDescent="0.3">
      <c r="A373">
        <v>2005</v>
      </c>
      <c r="B373">
        <v>2</v>
      </c>
      <c r="C373" s="41">
        <v>45693</v>
      </c>
      <c r="D373" t="s">
        <v>86</v>
      </c>
      <c r="E373" s="40">
        <v>28154023826</v>
      </c>
      <c r="F373">
        <v>51</v>
      </c>
      <c r="G373" s="40">
        <v>1440420059</v>
      </c>
      <c r="H373">
        <v>71</v>
      </c>
      <c r="J373" s="40">
        <v>1988989520</v>
      </c>
      <c r="K373" s="40">
        <v>-548569461</v>
      </c>
    </row>
    <row r="374" spans="1:11" hidden="1" x14ac:dyDescent="0.3">
      <c r="A374">
        <v>2005</v>
      </c>
      <c r="B374">
        <v>3</v>
      </c>
      <c r="C374" s="41">
        <v>45721</v>
      </c>
      <c r="D374" t="s">
        <v>87</v>
      </c>
      <c r="E374" s="40">
        <v>138168862439</v>
      </c>
      <c r="F374">
        <v>55</v>
      </c>
      <c r="G374" s="40">
        <v>7543572572</v>
      </c>
      <c r="H374">
        <v>20</v>
      </c>
      <c r="J374" s="40">
        <v>2721114182</v>
      </c>
      <c r="K374" s="40">
        <v>4822458389</v>
      </c>
    </row>
    <row r="375" spans="1:11" hidden="1" x14ac:dyDescent="0.3">
      <c r="A375">
        <v>2005</v>
      </c>
      <c r="B375">
        <v>3</v>
      </c>
      <c r="C375" s="41">
        <v>45721</v>
      </c>
      <c r="D375" t="s">
        <v>84</v>
      </c>
      <c r="E375" s="40">
        <v>210575800352</v>
      </c>
      <c r="F375">
        <v>11</v>
      </c>
      <c r="G375" s="40">
        <v>2299201946</v>
      </c>
      <c r="H375">
        <v>10</v>
      </c>
      <c r="J375" s="40">
        <v>2033282233</v>
      </c>
      <c r="K375" s="40">
        <v>265919713</v>
      </c>
    </row>
    <row r="376" spans="1:11" hidden="1" x14ac:dyDescent="0.3">
      <c r="A376">
        <v>2005</v>
      </c>
      <c r="B376">
        <v>3</v>
      </c>
      <c r="C376" s="41">
        <v>45721</v>
      </c>
      <c r="D376" t="s">
        <v>88</v>
      </c>
      <c r="E376" s="40">
        <v>126682371168</v>
      </c>
      <c r="F376">
        <v>33</v>
      </c>
      <c r="G376" s="40">
        <v>4174355981</v>
      </c>
      <c r="H376">
        <v>23</v>
      </c>
      <c r="J376" s="40">
        <v>2914092992</v>
      </c>
      <c r="K376" s="40">
        <v>1260262989</v>
      </c>
    </row>
    <row r="377" spans="1:11" hidden="1" x14ac:dyDescent="0.3">
      <c r="A377">
        <v>2005</v>
      </c>
      <c r="B377">
        <v>3</v>
      </c>
      <c r="C377" s="41">
        <v>45721</v>
      </c>
      <c r="D377" t="s">
        <v>83</v>
      </c>
      <c r="E377" s="40">
        <v>67506899374</v>
      </c>
      <c r="F377">
        <v>78</v>
      </c>
      <c r="G377" s="40">
        <v>5263667256</v>
      </c>
      <c r="H377">
        <v>30</v>
      </c>
      <c r="J377" s="40">
        <v>1993646853</v>
      </c>
      <c r="K377" s="40">
        <v>3270020403</v>
      </c>
    </row>
    <row r="378" spans="1:11" hidden="1" x14ac:dyDescent="0.3">
      <c r="A378">
        <v>2005</v>
      </c>
      <c r="B378">
        <v>3</v>
      </c>
      <c r="C378" s="41">
        <v>45721</v>
      </c>
      <c r="D378" t="s">
        <v>85</v>
      </c>
      <c r="E378" s="40">
        <v>18404979292</v>
      </c>
      <c r="F378">
        <v>111</v>
      </c>
      <c r="G378" s="40">
        <v>2034990354</v>
      </c>
      <c r="H378">
        <v>56</v>
      </c>
      <c r="J378" s="40">
        <v>1034893953</v>
      </c>
      <c r="K378" s="40">
        <v>1000096401</v>
      </c>
    </row>
    <row r="379" spans="1:11" hidden="1" x14ac:dyDescent="0.3">
      <c r="A379">
        <v>2005</v>
      </c>
      <c r="B379">
        <v>3</v>
      </c>
      <c r="C379" s="41">
        <v>45721</v>
      </c>
      <c r="D379" t="s">
        <v>86</v>
      </c>
      <c r="E379" s="40">
        <v>28154023826</v>
      </c>
      <c r="F379">
        <v>142</v>
      </c>
      <c r="G379" s="40">
        <v>4010125159</v>
      </c>
      <c r="H379">
        <v>79</v>
      </c>
      <c r="J379" s="40">
        <v>2217416442</v>
      </c>
      <c r="K379" s="40">
        <v>1792708718</v>
      </c>
    </row>
    <row r="380" spans="1:11" hidden="1" x14ac:dyDescent="0.3">
      <c r="A380">
        <v>2005</v>
      </c>
      <c r="B380">
        <v>4</v>
      </c>
      <c r="C380" s="41">
        <v>45752</v>
      </c>
      <c r="D380" t="s">
        <v>87</v>
      </c>
      <c r="E380" s="40">
        <v>138168862439</v>
      </c>
      <c r="F380">
        <v>66</v>
      </c>
      <c r="G380" s="40">
        <v>9159412912</v>
      </c>
      <c r="H380">
        <v>23</v>
      </c>
      <c r="J380" s="40">
        <v>3134389249</v>
      </c>
      <c r="K380" s="40">
        <v>6025023663</v>
      </c>
    </row>
    <row r="381" spans="1:11" hidden="1" x14ac:dyDescent="0.3">
      <c r="A381">
        <v>2005</v>
      </c>
      <c r="B381">
        <v>4</v>
      </c>
      <c r="C381" s="41">
        <v>45752</v>
      </c>
      <c r="D381" t="s">
        <v>84</v>
      </c>
      <c r="E381" s="40">
        <v>210575800352</v>
      </c>
      <c r="F381">
        <v>83</v>
      </c>
      <c r="G381" s="40">
        <v>17564675931</v>
      </c>
      <c r="H381">
        <v>10</v>
      </c>
      <c r="J381" s="40">
        <v>2135940225</v>
      </c>
      <c r="K381" s="40">
        <v>15428735706</v>
      </c>
    </row>
    <row r="382" spans="1:11" hidden="1" x14ac:dyDescent="0.3">
      <c r="A382">
        <v>2005</v>
      </c>
      <c r="B382">
        <v>4</v>
      </c>
      <c r="C382" s="41">
        <v>45752</v>
      </c>
      <c r="D382" t="s">
        <v>88</v>
      </c>
      <c r="E382" s="40">
        <v>126682371168</v>
      </c>
      <c r="F382">
        <v>82</v>
      </c>
      <c r="G382" s="40">
        <v>10442520883</v>
      </c>
      <c r="H382">
        <v>25</v>
      </c>
      <c r="J382" s="40">
        <v>3173612967</v>
      </c>
      <c r="K382" s="40">
        <v>7268907916</v>
      </c>
    </row>
    <row r="383" spans="1:11" hidden="1" x14ac:dyDescent="0.3">
      <c r="A383">
        <v>2005</v>
      </c>
      <c r="B383">
        <v>4</v>
      </c>
      <c r="C383" s="41">
        <v>45752</v>
      </c>
      <c r="D383" t="s">
        <v>83</v>
      </c>
      <c r="E383" s="40">
        <v>67506899374</v>
      </c>
      <c r="F383">
        <v>114</v>
      </c>
      <c r="G383" s="40">
        <v>7728183560</v>
      </c>
      <c r="H383">
        <v>36</v>
      </c>
      <c r="J383" s="40">
        <v>2448431870</v>
      </c>
      <c r="K383" s="40">
        <v>5279751690</v>
      </c>
    </row>
    <row r="384" spans="1:11" hidden="1" x14ac:dyDescent="0.3">
      <c r="A384">
        <v>2005</v>
      </c>
      <c r="B384">
        <v>4</v>
      </c>
      <c r="C384" s="41">
        <v>45752</v>
      </c>
      <c r="D384" t="s">
        <v>85</v>
      </c>
      <c r="E384" s="40">
        <v>18404979292</v>
      </c>
      <c r="F384">
        <v>169</v>
      </c>
      <c r="G384" s="40">
        <v>3107711261</v>
      </c>
      <c r="H384">
        <v>52</v>
      </c>
      <c r="J384" s="40">
        <v>963182471</v>
      </c>
      <c r="K384" s="40">
        <v>2144528791</v>
      </c>
    </row>
    <row r="385" spans="1:11" hidden="1" x14ac:dyDescent="0.3">
      <c r="A385">
        <v>2005</v>
      </c>
      <c r="B385">
        <v>4</v>
      </c>
      <c r="C385" s="41">
        <v>45752</v>
      </c>
      <c r="D385" t="s">
        <v>86</v>
      </c>
      <c r="E385" s="40">
        <v>28154023826</v>
      </c>
      <c r="F385">
        <v>151</v>
      </c>
      <c r="G385" s="40">
        <v>4257166818</v>
      </c>
      <c r="H385">
        <v>74</v>
      </c>
      <c r="J385" s="40">
        <v>2095579571</v>
      </c>
      <c r="K385" s="40">
        <v>2161587247</v>
      </c>
    </row>
    <row r="386" spans="1:11" hidden="1" x14ac:dyDescent="0.3">
      <c r="A386">
        <v>2005</v>
      </c>
      <c r="B386">
        <v>5</v>
      </c>
      <c r="C386" s="41">
        <v>45782</v>
      </c>
      <c r="D386" t="s">
        <v>87</v>
      </c>
      <c r="E386" s="40">
        <v>138168862439</v>
      </c>
      <c r="F386">
        <v>117</v>
      </c>
      <c r="G386" s="40">
        <v>16108271104</v>
      </c>
      <c r="H386">
        <v>44</v>
      </c>
      <c r="J386" s="40">
        <v>6065928975</v>
      </c>
      <c r="K386" s="40">
        <v>10042342129</v>
      </c>
    </row>
    <row r="387" spans="1:11" hidden="1" x14ac:dyDescent="0.3">
      <c r="A387">
        <v>2005</v>
      </c>
      <c r="B387">
        <v>5</v>
      </c>
      <c r="C387" s="41">
        <v>45782</v>
      </c>
      <c r="D387" t="s">
        <v>84</v>
      </c>
      <c r="E387" s="40">
        <v>210575800352</v>
      </c>
      <c r="F387">
        <v>45</v>
      </c>
      <c r="G387" s="40">
        <v>9486569204</v>
      </c>
      <c r="H387">
        <v>23</v>
      </c>
      <c r="J387" s="40">
        <v>4863288821</v>
      </c>
      <c r="K387" s="40">
        <v>4623280384</v>
      </c>
    </row>
    <row r="388" spans="1:11" hidden="1" x14ac:dyDescent="0.3">
      <c r="A388">
        <v>2005</v>
      </c>
      <c r="B388">
        <v>5</v>
      </c>
      <c r="C388" s="41">
        <v>45782</v>
      </c>
      <c r="D388" t="s">
        <v>88</v>
      </c>
      <c r="E388" s="40">
        <v>126682371168</v>
      </c>
      <c r="F388">
        <v>95</v>
      </c>
      <c r="G388" s="40">
        <v>12059094782</v>
      </c>
      <c r="H388">
        <v>32</v>
      </c>
      <c r="J388" s="40">
        <v>4115380151</v>
      </c>
      <c r="K388" s="40">
        <v>7943714631</v>
      </c>
    </row>
    <row r="389" spans="1:11" hidden="1" x14ac:dyDescent="0.3">
      <c r="A389">
        <v>2005</v>
      </c>
      <c r="B389">
        <v>5</v>
      </c>
      <c r="C389" s="41">
        <v>45782</v>
      </c>
      <c r="D389" t="s">
        <v>83</v>
      </c>
      <c r="E389" s="40">
        <v>67506899374</v>
      </c>
      <c r="F389">
        <v>80</v>
      </c>
      <c r="G389" s="40">
        <v>5386210767</v>
      </c>
      <c r="H389">
        <v>45</v>
      </c>
      <c r="J389" s="40">
        <v>3009113471</v>
      </c>
      <c r="K389" s="40">
        <v>2377097295</v>
      </c>
    </row>
    <row r="390" spans="1:11" hidden="1" x14ac:dyDescent="0.3">
      <c r="A390">
        <v>2005</v>
      </c>
      <c r="B390">
        <v>5</v>
      </c>
      <c r="C390" s="41">
        <v>45782</v>
      </c>
      <c r="D390" t="s">
        <v>85</v>
      </c>
      <c r="E390" s="40">
        <v>18404979292</v>
      </c>
      <c r="F390">
        <v>254</v>
      </c>
      <c r="G390" s="40">
        <v>4682255915</v>
      </c>
      <c r="H390">
        <v>79</v>
      </c>
      <c r="J390" s="40">
        <v>1457731968</v>
      </c>
      <c r="K390" s="40">
        <v>3224523947</v>
      </c>
    </row>
    <row r="391" spans="1:11" hidden="1" x14ac:dyDescent="0.3">
      <c r="A391">
        <v>2005</v>
      </c>
      <c r="B391">
        <v>5</v>
      </c>
      <c r="C391" s="41">
        <v>45782</v>
      </c>
      <c r="D391" t="s">
        <v>86</v>
      </c>
      <c r="E391" s="40">
        <v>28154023826</v>
      </c>
      <c r="F391">
        <v>222</v>
      </c>
      <c r="G391" s="40">
        <v>6255745931</v>
      </c>
      <c r="H391">
        <v>95</v>
      </c>
      <c r="J391" s="40">
        <v>2668255496</v>
      </c>
      <c r="K391" s="40">
        <v>3587490436</v>
      </c>
    </row>
    <row r="392" spans="1:11" hidden="1" x14ac:dyDescent="0.3">
      <c r="A392">
        <v>2005</v>
      </c>
      <c r="B392">
        <v>6</v>
      </c>
      <c r="C392" s="41">
        <v>45813</v>
      </c>
      <c r="D392" t="s">
        <v>87</v>
      </c>
      <c r="E392" s="40">
        <v>138168862439</v>
      </c>
      <c r="F392">
        <v>31</v>
      </c>
      <c r="G392" s="40">
        <v>4257526949</v>
      </c>
      <c r="H392">
        <v>42</v>
      </c>
      <c r="J392" s="40">
        <v>5861034046</v>
      </c>
      <c r="K392" s="40">
        <v>-1603507097</v>
      </c>
    </row>
    <row r="393" spans="1:11" hidden="1" x14ac:dyDescent="0.3">
      <c r="A393">
        <v>2005</v>
      </c>
      <c r="B393">
        <v>6</v>
      </c>
      <c r="C393" s="41">
        <v>45813</v>
      </c>
      <c r="D393" t="s">
        <v>84</v>
      </c>
      <c r="E393" s="40">
        <v>210575800352</v>
      </c>
      <c r="F393">
        <v>3</v>
      </c>
      <c r="G393" s="40">
        <v>735499814</v>
      </c>
      <c r="H393">
        <v>19</v>
      </c>
      <c r="J393" s="40">
        <v>4000196477</v>
      </c>
      <c r="K393" s="40">
        <v>-3264696664</v>
      </c>
    </row>
    <row r="394" spans="1:11" hidden="1" x14ac:dyDescent="0.3">
      <c r="A394">
        <v>2005</v>
      </c>
      <c r="B394">
        <v>6</v>
      </c>
      <c r="C394" s="41">
        <v>45813</v>
      </c>
      <c r="D394" t="s">
        <v>88</v>
      </c>
      <c r="E394" s="40">
        <v>126682371168</v>
      </c>
      <c r="F394">
        <v>18</v>
      </c>
      <c r="G394" s="40">
        <v>2241049333</v>
      </c>
      <c r="H394">
        <v>28</v>
      </c>
      <c r="J394" s="40">
        <v>3560003040</v>
      </c>
      <c r="K394" s="40">
        <v>-1318953707</v>
      </c>
    </row>
    <row r="395" spans="1:11" hidden="1" x14ac:dyDescent="0.3">
      <c r="A395">
        <v>2005</v>
      </c>
      <c r="B395">
        <v>6</v>
      </c>
      <c r="C395" s="41">
        <v>45813</v>
      </c>
      <c r="D395" t="s">
        <v>83</v>
      </c>
      <c r="E395" s="40">
        <v>67506899374</v>
      </c>
      <c r="F395">
        <v>28</v>
      </c>
      <c r="G395" s="40">
        <v>1907583159</v>
      </c>
      <c r="H395">
        <v>30</v>
      </c>
      <c r="J395" s="40">
        <v>2005999909</v>
      </c>
      <c r="K395" s="40">
        <v>-98416749</v>
      </c>
    </row>
    <row r="396" spans="1:11" hidden="1" x14ac:dyDescent="0.3">
      <c r="A396">
        <v>2005</v>
      </c>
      <c r="B396">
        <v>6</v>
      </c>
      <c r="C396" s="41">
        <v>45813</v>
      </c>
      <c r="D396" t="s">
        <v>85</v>
      </c>
      <c r="E396" s="40">
        <v>18404979292</v>
      </c>
      <c r="F396">
        <v>105</v>
      </c>
      <c r="G396" s="40">
        <v>1927451115</v>
      </c>
      <c r="H396">
        <v>90</v>
      </c>
      <c r="J396" s="40">
        <v>1651728315</v>
      </c>
      <c r="K396" s="40">
        <v>275722800</v>
      </c>
    </row>
    <row r="397" spans="1:11" hidden="1" x14ac:dyDescent="0.3">
      <c r="A397">
        <v>2005</v>
      </c>
      <c r="B397">
        <v>6</v>
      </c>
      <c r="C397" s="41">
        <v>45813</v>
      </c>
      <c r="D397" t="s">
        <v>86</v>
      </c>
      <c r="E397" s="40">
        <v>28154023826</v>
      </c>
      <c r="F397">
        <v>67</v>
      </c>
      <c r="G397" s="40">
        <v>1892404774</v>
      </c>
      <c r="H397">
        <v>87</v>
      </c>
      <c r="J397" s="40">
        <v>2446402797</v>
      </c>
      <c r="K397" s="40">
        <v>-553998022</v>
      </c>
    </row>
    <row r="398" spans="1:11" hidden="1" x14ac:dyDescent="0.3">
      <c r="A398">
        <v>2005</v>
      </c>
      <c r="B398">
        <v>7</v>
      </c>
      <c r="C398" s="41">
        <v>45843</v>
      </c>
      <c r="D398" t="s">
        <v>87</v>
      </c>
      <c r="E398" s="40">
        <v>138168862439</v>
      </c>
      <c r="F398">
        <v>42</v>
      </c>
      <c r="G398" s="40">
        <v>5790662508</v>
      </c>
      <c r="H398">
        <v>36</v>
      </c>
      <c r="J398" s="40">
        <v>4925221535</v>
      </c>
      <c r="K398" s="40">
        <v>865440973</v>
      </c>
    </row>
    <row r="399" spans="1:11" hidden="1" x14ac:dyDescent="0.3">
      <c r="A399">
        <v>2005</v>
      </c>
      <c r="B399">
        <v>7</v>
      </c>
      <c r="C399" s="41">
        <v>45843</v>
      </c>
      <c r="D399" t="s">
        <v>84</v>
      </c>
      <c r="E399" s="40">
        <v>210575800352</v>
      </c>
      <c r="F399">
        <v>7</v>
      </c>
      <c r="G399" s="40">
        <v>1399993883</v>
      </c>
      <c r="H399">
        <v>15</v>
      </c>
      <c r="J399" s="40">
        <v>3258484807</v>
      </c>
      <c r="K399" s="40">
        <v>-1858490924</v>
      </c>
    </row>
    <row r="400" spans="1:11" hidden="1" x14ac:dyDescent="0.3">
      <c r="A400">
        <v>2005</v>
      </c>
      <c r="B400">
        <v>7</v>
      </c>
      <c r="C400" s="41">
        <v>45843</v>
      </c>
      <c r="D400" t="s">
        <v>88</v>
      </c>
      <c r="E400" s="40">
        <v>126682371168</v>
      </c>
      <c r="F400">
        <v>33</v>
      </c>
      <c r="G400" s="40">
        <v>4138348647</v>
      </c>
      <c r="H400">
        <v>19</v>
      </c>
      <c r="J400" s="40">
        <v>2398639128</v>
      </c>
      <c r="K400" s="40">
        <v>1739709519</v>
      </c>
    </row>
    <row r="401" spans="1:11" hidden="1" x14ac:dyDescent="0.3">
      <c r="A401">
        <v>2005</v>
      </c>
      <c r="B401">
        <v>7</v>
      </c>
      <c r="C401" s="41">
        <v>45843</v>
      </c>
      <c r="D401" t="s">
        <v>83</v>
      </c>
      <c r="E401" s="40">
        <v>67506899374</v>
      </c>
      <c r="F401">
        <v>20</v>
      </c>
      <c r="G401" s="40">
        <v>1318005537</v>
      </c>
      <c r="H401">
        <v>21</v>
      </c>
      <c r="J401" s="40">
        <v>1407294350</v>
      </c>
      <c r="K401" s="40">
        <v>-89288813</v>
      </c>
    </row>
    <row r="402" spans="1:11" hidden="1" x14ac:dyDescent="0.3">
      <c r="A402">
        <v>2005</v>
      </c>
      <c r="B402">
        <v>7</v>
      </c>
      <c r="C402" s="41">
        <v>45843</v>
      </c>
      <c r="D402" t="s">
        <v>85</v>
      </c>
      <c r="E402" s="40">
        <v>18404979292</v>
      </c>
      <c r="F402">
        <v>124</v>
      </c>
      <c r="G402" s="40">
        <v>2281213554</v>
      </c>
      <c r="H402">
        <v>96</v>
      </c>
      <c r="J402" s="40">
        <v>1765720011</v>
      </c>
      <c r="K402" s="40">
        <v>515493543</v>
      </c>
    </row>
    <row r="403" spans="1:11" hidden="1" x14ac:dyDescent="0.3">
      <c r="A403">
        <v>2005</v>
      </c>
      <c r="B403">
        <v>7</v>
      </c>
      <c r="C403" s="41">
        <v>45843</v>
      </c>
      <c r="D403" t="s">
        <v>86</v>
      </c>
      <c r="E403" s="40">
        <v>28154023826</v>
      </c>
      <c r="F403">
        <v>64</v>
      </c>
      <c r="G403" s="40">
        <v>1815539374</v>
      </c>
      <c r="H403">
        <v>83</v>
      </c>
      <c r="J403" s="40">
        <v>2349843189</v>
      </c>
      <c r="K403" s="40">
        <v>-534303815</v>
      </c>
    </row>
    <row r="404" spans="1:11" hidden="1" x14ac:dyDescent="0.3">
      <c r="A404">
        <v>2005</v>
      </c>
      <c r="B404">
        <v>8</v>
      </c>
      <c r="C404" s="41">
        <v>45874</v>
      </c>
      <c r="D404" t="s">
        <v>87</v>
      </c>
      <c r="E404" s="40">
        <v>138168862439</v>
      </c>
      <c r="F404">
        <v>31</v>
      </c>
      <c r="G404" s="40">
        <v>4306344159</v>
      </c>
      <c r="H404">
        <v>34</v>
      </c>
      <c r="J404" s="40">
        <v>4706609841</v>
      </c>
      <c r="K404" s="40">
        <v>-400265682</v>
      </c>
    </row>
    <row r="405" spans="1:11" hidden="1" x14ac:dyDescent="0.3">
      <c r="A405">
        <v>2005</v>
      </c>
      <c r="B405">
        <v>8</v>
      </c>
      <c r="C405" s="41">
        <v>45874</v>
      </c>
      <c r="D405" t="s">
        <v>84</v>
      </c>
      <c r="E405" s="40">
        <v>210575800352</v>
      </c>
      <c r="F405">
        <v>5</v>
      </c>
      <c r="G405" s="40">
        <v>1087631903</v>
      </c>
      <c r="H405">
        <v>12</v>
      </c>
      <c r="J405" s="40">
        <v>2426969659</v>
      </c>
      <c r="K405" s="40">
        <v>-1339337756</v>
      </c>
    </row>
    <row r="406" spans="1:11" hidden="1" x14ac:dyDescent="0.3">
      <c r="A406">
        <v>2005</v>
      </c>
      <c r="B406">
        <v>8</v>
      </c>
      <c r="C406" s="41">
        <v>45874</v>
      </c>
      <c r="D406" t="s">
        <v>88</v>
      </c>
      <c r="E406" s="40">
        <v>126682371168</v>
      </c>
      <c r="F406">
        <v>13</v>
      </c>
      <c r="G406" s="40">
        <v>1700762034</v>
      </c>
      <c r="H406">
        <v>24</v>
      </c>
      <c r="J406" s="40">
        <v>3093168424</v>
      </c>
      <c r="K406" s="40">
        <v>-1392406390</v>
      </c>
    </row>
    <row r="407" spans="1:11" hidden="1" x14ac:dyDescent="0.3">
      <c r="A407">
        <v>2005</v>
      </c>
      <c r="B407">
        <v>8</v>
      </c>
      <c r="C407" s="41">
        <v>45874</v>
      </c>
      <c r="D407" t="s">
        <v>83</v>
      </c>
      <c r="E407" s="40">
        <v>67506899374</v>
      </c>
      <c r="F407">
        <v>17</v>
      </c>
      <c r="G407" s="40">
        <v>1161585529</v>
      </c>
      <c r="H407">
        <v>25</v>
      </c>
      <c r="J407" s="40">
        <v>1676848608</v>
      </c>
      <c r="K407" s="40">
        <v>-515263080</v>
      </c>
    </row>
    <row r="408" spans="1:11" hidden="1" x14ac:dyDescent="0.3">
      <c r="A408">
        <v>2005</v>
      </c>
      <c r="B408">
        <v>8</v>
      </c>
      <c r="C408" s="41">
        <v>45874</v>
      </c>
      <c r="D408" t="s">
        <v>85</v>
      </c>
      <c r="E408" s="40">
        <v>18404979292</v>
      </c>
      <c r="F408">
        <v>163</v>
      </c>
      <c r="G408" s="40">
        <v>3002939037</v>
      </c>
      <c r="H408">
        <v>101</v>
      </c>
      <c r="J408" s="40">
        <v>1867600664</v>
      </c>
      <c r="K408" s="40">
        <v>1135338373</v>
      </c>
    </row>
    <row r="409" spans="1:11" hidden="1" x14ac:dyDescent="0.3">
      <c r="A409">
        <v>2005</v>
      </c>
      <c r="B409">
        <v>8</v>
      </c>
      <c r="C409" s="41">
        <v>45874</v>
      </c>
      <c r="D409" t="s">
        <v>86</v>
      </c>
      <c r="E409" s="40">
        <v>28154023826</v>
      </c>
      <c r="F409">
        <v>96</v>
      </c>
      <c r="G409" s="40">
        <v>2705034725</v>
      </c>
      <c r="H409">
        <v>80</v>
      </c>
      <c r="J409" s="40">
        <v>2244205227</v>
      </c>
      <c r="K409" s="40">
        <v>460829499</v>
      </c>
    </row>
    <row r="410" spans="1:11" hidden="1" x14ac:dyDescent="0.3">
      <c r="A410">
        <v>2005</v>
      </c>
      <c r="B410">
        <v>9</v>
      </c>
      <c r="C410" s="41">
        <v>45905</v>
      </c>
      <c r="D410" t="s">
        <v>87</v>
      </c>
      <c r="E410" s="40">
        <v>138168862439</v>
      </c>
      <c r="F410">
        <v>32</v>
      </c>
      <c r="G410" s="40">
        <v>4404442502</v>
      </c>
      <c r="H410">
        <v>32</v>
      </c>
      <c r="J410" s="40">
        <v>4361444638</v>
      </c>
      <c r="K410" s="40">
        <v>42997864</v>
      </c>
    </row>
    <row r="411" spans="1:11" hidden="1" x14ac:dyDescent="0.3">
      <c r="A411">
        <v>2005</v>
      </c>
      <c r="B411">
        <v>9</v>
      </c>
      <c r="C411" s="41">
        <v>45905</v>
      </c>
      <c r="D411" t="s">
        <v>84</v>
      </c>
      <c r="E411" s="40">
        <v>210575800352</v>
      </c>
      <c r="F411">
        <v>5</v>
      </c>
      <c r="G411" s="40">
        <v>948490440</v>
      </c>
      <c r="H411">
        <v>10</v>
      </c>
      <c r="J411" s="40">
        <v>2007780434</v>
      </c>
      <c r="K411" s="40">
        <v>-1059289994</v>
      </c>
    </row>
    <row r="412" spans="1:11" hidden="1" x14ac:dyDescent="0.3">
      <c r="A412">
        <v>2005</v>
      </c>
      <c r="B412">
        <v>9</v>
      </c>
      <c r="C412" s="41">
        <v>45905</v>
      </c>
      <c r="D412" t="s">
        <v>88</v>
      </c>
      <c r="E412" s="40">
        <v>126682371168</v>
      </c>
      <c r="F412">
        <v>11</v>
      </c>
      <c r="G412" s="40">
        <v>1395861309</v>
      </c>
      <c r="H412">
        <v>22</v>
      </c>
      <c r="J412" s="40">
        <v>2726757765</v>
      </c>
      <c r="K412" s="40">
        <v>-1330896456</v>
      </c>
    </row>
    <row r="413" spans="1:11" hidden="1" x14ac:dyDescent="0.3">
      <c r="A413">
        <v>2005</v>
      </c>
      <c r="B413">
        <v>9</v>
      </c>
      <c r="C413" s="41">
        <v>45905</v>
      </c>
      <c r="D413" t="s">
        <v>83</v>
      </c>
      <c r="E413" s="40">
        <v>67506899374</v>
      </c>
      <c r="F413">
        <v>14</v>
      </c>
      <c r="G413" s="40">
        <v>954952053</v>
      </c>
      <c r="H413">
        <v>24</v>
      </c>
      <c r="J413" s="40">
        <v>1605143408</v>
      </c>
      <c r="K413" s="40">
        <v>-650191355</v>
      </c>
    </row>
    <row r="414" spans="1:11" hidden="1" x14ac:dyDescent="0.3">
      <c r="A414">
        <v>2005</v>
      </c>
      <c r="B414">
        <v>9</v>
      </c>
      <c r="C414" s="41">
        <v>45905</v>
      </c>
      <c r="D414" t="s">
        <v>85</v>
      </c>
      <c r="E414" s="40">
        <v>18404979292</v>
      </c>
      <c r="F414">
        <v>118</v>
      </c>
      <c r="G414" s="40">
        <v>2173710208</v>
      </c>
      <c r="H414">
        <v>82</v>
      </c>
      <c r="J414" s="40">
        <v>1512257066</v>
      </c>
      <c r="K414" s="40">
        <v>661453141</v>
      </c>
    </row>
    <row r="415" spans="1:11" hidden="1" x14ac:dyDescent="0.3">
      <c r="A415">
        <v>2005</v>
      </c>
      <c r="B415">
        <v>9</v>
      </c>
      <c r="C415" s="41">
        <v>45905</v>
      </c>
      <c r="D415" t="s">
        <v>86</v>
      </c>
      <c r="E415" s="40">
        <v>28154023826</v>
      </c>
      <c r="F415">
        <v>60</v>
      </c>
      <c r="G415" s="40">
        <v>1701176656</v>
      </c>
      <c r="H415">
        <v>73</v>
      </c>
      <c r="J415" s="40">
        <v>2055882406</v>
      </c>
      <c r="K415" s="40">
        <v>-354705750</v>
      </c>
    </row>
    <row r="416" spans="1:11" hidden="1" x14ac:dyDescent="0.3">
      <c r="A416">
        <v>2005</v>
      </c>
      <c r="B416">
        <v>10</v>
      </c>
      <c r="C416" s="41">
        <v>45935</v>
      </c>
      <c r="D416" t="s">
        <v>87</v>
      </c>
      <c r="E416" s="40">
        <v>138168862439</v>
      </c>
      <c r="F416">
        <v>25</v>
      </c>
      <c r="G416" s="40">
        <v>3521802615</v>
      </c>
      <c r="H416">
        <v>19</v>
      </c>
      <c r="J416" s="40">
        <v>2663451484</v>
      </c>
      <c r="K416" s="40">
        <v>858351131</v>
      </c>
    </row>
    <row r="417" spans="1:11" hidden="1" x14ac:dyDescent="0.3">
      <c r="A417">
        <v>2005</v>
      </c>
      <c r="B417">
        <v>10</v>
      </c>
      <c r="C417" s="41">
        <v>45935</v>
      </c>
      <c r="D417" t="s">
        <v>84</v>
      </c>
      <c r="E417" s="40">
        <v>210575800352</v>
      </c>
      <c r="F417">
        <v>28</v>
      </c>
      <c r="G417" s="40">
        <v>5971619687</v>
      </c>
      <c r="H417">
        <v>8</v>
      </c>
      <c r="J417" s="40">
        <v>1599319063</v>
      </c>
      <c r="K417" s="40">
        <v>4372300624</v>
      </c>
    </row>
    <row r="418" spans="1:11" hidden="1" x14ac:dyDescent="0.3">
      <c r="A418">
        <v>2005</v>
      </c>
      <c r="B418">
        <v>10</v>
      </c>
      <c r="C418" s="41">
        <v>45935</v>
      </c>
      <c r="D418" t="s">
        <v>88</v>
      </c>
      <c r="E418" s="40">
        <v>126682371168</v>
      </c>
      <c r="F418">
        <v>30</v>
      </c>
      <c r="G418" s="40">
        <v>3742194560</v>
      </c>
      <c r="H418">
        <v>17</v>
      </c>
      <c r="J418" s="40">
        <v>2169926922</v>
      </c>
      <c r="K418" s="40">
        <v>1572267637</v>
      </c>
    </row>
    <row r="419" spans="1:11" hidden="1" x14ac:dyDescent="0.3">
      <c r="A419">
        <v>2005</v>
      </c>
      <c r="B419">
        <v>10</v>
      </c>
      <c r="C419" s="41">
        <v>45935</v>
      </c>
      <c r="D419" t="s">
        <v>83</v>
      </c>
      <c r="E419" s="40">
        <v>67506899374</v>
      </c>
      <c r="F419">
        <v>32</v>
      </c>
      <c r="G419" s="40">
        <v>2170239739</v>
      </c>
      <c r="H419">
        <v>18</v>
      </c>
      <c r="J419" s="40">
        <v>1200595747</v>
      </c>
      <c r="K419" s="40">
        <v>969643992</v>
      </c>
    </row>
    <row r="420" spans="1:11" hidden="1" x14ac:dyDescent="0.3">
      <c r="A420">
        <v>2005</v>
      </c>
      <c r="B420">
        <v>10</v>
      </c>
      <c r="C420" s="41">
        <v>45935</v>
      </c>
      <c r="D420" t="s">
        <v>85</v>
      </c>
      <c r="E420" s="40">
        <v>18404979292</v>
      </c>
      <c r="F420">
        <v>116</v>
      </c>
      <c r="G420" s="40">
        <v>2131212894</v>
      </c>
      <c r="H420">
        <v>61</v>
      </c>
      <c r="J420" s="40">
        <v>1123921738</v>
      </c>
      <c r="K420" s="40">
        <v>1007291156</v>
      </c>
    </row>
    <row r="421" spans="1:11" hidden="1" x14ac:dyDescent="0.3">
      <c r="A421">
        <v>2005</v>
      </c>
      <c r="B421">
        <v>10</v>
      </c>
      <c r="C421" s="41">
        <v>45935</v>
      </c>
      <c r="D421" t="s">
        <v>86</v>
      </c>
      <c r="E421" s="40">
        <v>28154023826</v>
      </c>
      <c r="F421">
        <v>74</v>
      </c>
      <c r="G421" s="40">
        <v>2072636177</v>
      </c>
      <c r="H421">
        <v>52</v>
      </c>
      <c r="J421" s="40">
        <v>1462392216</v>
      </c>
      <c r="K421" s="40">
        <v>610243961</v>
      </c>
    </row>
    <row r="422" spans="1:11" hidden="1" x14ac:dyDescent="0.3">
      <c r="A422">
        <v>2005</v>
      </c>
      <c r="B422">
        <v>11</v>
      </c>
      <c r="C422" s="41">
        <v>45966</v>
      </c>
      <c r="D422" t="s">
        <v>87</v>
      </c>
      <c r="E422" s="40">
        <v>138168862439</v>
      </c>
      <c r="F422">
        <v>22</v>
      </c>
      <c r="G422" s="40">
        <v>3049971878</v>
      </c>
      <c r="H422">
        <v>28</v>
      </c>
      <c r="J422" s="40">
        <v>3877090270</v>
      </c>
      <c r="K422" s="40">
        <v>-827118392</v>
      </c>
    </row>
    <row r="423" spans="1:11" hidden="1" x14ac:dyDescent="0.3">
      <c r="A423">
        <v>2005</v>
      </c>
      <c r="B423">
        <v>11</v>
      </c>
      <c r="C423" s="41">
        <v>45966</v>
      </c>
      <c r="D423" t="s">
        <v>84</v>
      </c>
      <c r="E423" s="40">
        <v>210575800352</v>
      </c>
      <c r="F423">
        <v>34</v>
      </c>
      <c r="G423" s="40">
        <v>7078033561</v>
      </c>
      <c r="H423">
        <v>15</v>
      </c>
      <c r="J423" s="40">
        <v>3125686681</v>
      </c>
      <c r="K423" s="40">
        <v>3952346879</v>
      </c>
    </row>
    <row r="424" spans="1:11" hidden="1" x14ac:dyDescent="0.3">
      <c r="A424">
        <v>2005</v>
      </c>
      <c r="B424">
        <v>11</v>
      </c>
      <c r="C424" s="41">
        <v>45966</v>
      </c>
      <c r="D424" t="s">
        <v>88</v>
      </c>
      <c r="E424" s="40">
        <v>126682371168</v>
      </c>
      <c r="F424">
        <v>93</v>
      </c>
      <c r="G424" s="40">
        <v>11804535845</v>
      </c>
      <c r="H424">
        <v>29</v>
      </c>
      <c r="J424" s="40">
        <v>3695479239</v>
      </c>
      <c r="K424" s="40">
        <v>8109056606</v>
      </c>
    </row>
    <row r="425" spans="1:11" hidden="1" x14ac:dyDescent="0.3">
      <c r="A425">
        <v>2005</v>
      </c>
      <c r="B425">
        <v>11</v>
      </c>
      <c r="C425" s="41">
        <v>45966</v>
      </c>
      <c r="D425" t="s">
        <v>83</v>
      </c>
      <c r="E425" s="40">
        <v>67506899374</v>
      </c>
      <c r="F425">
        <v>81</v>
      </c>
      <c r="G425" s="40">
        <v>5452467807</v>
      </c>
      <c r="H425">
        <v>37</v>
      </c>
      <c r="J425" s="40">
        <v>2483389029</v>
      </c>
      <c r="K425" s="40">
        <v>2969078778</v>
      </c>
    </row>
    <row r="426" spans="1:11" hidden="1" x14ac:dyDescent="0.3">
      <c r="A426">
        <v>2005</v>
      </c>
      <c r="B426">
        <v>11</v>
      </c>
      <c r="C426" s="41">
        <v>45966</v>
      </c>
      <c r="D426" t="s">
        <v>85</v>
      </c>
      <c r="E426" s="40">
        <v>18404979292</v>
      </c>
      <c r="F426">
        <v>64</v>
      </c>
      <c r="G426" s="40">
        <v>1173522553</v>
      </c>
      <c r="H426">
        <v>92</v>
      </c>
      <c r="J426" s="40">
        <v>1699024027</v>
      </c>
      <c r="K426" s="40">
        <v>-525501474</v>
      </c>
    </row>
    <row r="427" spans="1:11" hidden="1" x14ac:dyDescent="0.3">
      <c r="A427">
        <v>2005</v>
      </c>
      <c r="B427">
        <v>11</v>
      </c>
      <c r="C427" s="41">
        <v>45966</v>
      </c>
      <c r="D427" t="s">
        <v>86</v>
      </c>
      <c r="E427" s="40">
        <v>28154023826</v>
      </c>
      <c r="F427">
        <v>73</v>
      </c>
      <c r="G427" s="40">
        <v>2056243933</v>
      </c>
      <c r="H427">
        <v>83</v>
      </c>
      <c r="J427" s="40">
        <v>2337289630</v>
      </c>
      <c r="K427" s="40">
        <v>-281045698</v>
      </c>
    </row>
    <row r="428" spans="1:11" hidden="1" x14ac:dyDescent="0.3">
      <c r="A428">
        <v>2005</v>
      </c>
      <c r="B428">
        <v>12</v>
      </c>
      <c r="C428" s="41">
        <v>45996</v>
      </c>
      <c r="D428" t="s">
        <v>87</v>
      </c>
      <c r="E428" s="40">
        <v>138168862439</v>
      </c>
      <c r="F428">
        <v>12</v>
      </c>
      <c r="G428" s="40">
        <v>1600183505</v>
      </c>
      <c r="H428">
        <v>16</v>
      </c>
      <c r="J428" s="40">
        <v>2240887407</v>
      </c>
      <c r="K428" s="40">
        <v>-640703902</v>
      </c>
    </row>
    <row r="429" spans="1:11" hidden="1" x14ac:dyDescent="0.3">
      <c r="A429">
        <v>2005</v>
      </c>
      <c r="B429">
        <v>12</v>
      </c>
      <c r="C429" s="41">
        <v>45996</v>
      </c>
      <c r="D429" t="s">
        <v>84</v>
      </c>
      <c r="E429" s="40">
        <v>210575800352</v>
      </c>
      <c r="F429">
        <v>8</v>
      </c>
      <c r="G429" s="40">
        <v>1717304948</v>
      </c>
      <c r="H429">
        <v>11</v>
      </c>
      <c r="J429" s="40">
        <v>2268390834</v>
      </c>
      <c r="K429" s="40">
        <v>-551085887</v>
      </c>
    </row>
    <row r="430" spans="1:11" hidden="1" x14ac:dyDescent="0.3">
      <c r="A430">
        <v>2005</v>
      </c>
      <c r="B430">
        <v>12</v>
      </c>
      <c r="C430" s="41">
        <v>45996</v>
      </c>
      <c r="D430" t="s">
        <v>88</v>
      </c>
      <c r="E430" s="40">
        <v>126682371168</v>
      </c>
      <c r="F430">
        <v>16</v>
      </c>
      <c r="G430" s="40">
        <v>2003150941</v>
      </c>
      <c r="H430">
        <v>36</v>
      </c>
      <c r="J430" s="40">
        <v>4529108222</v>
      </c>
      <c r="K430" s="40">
        <v>-2525957281</v>
      </c>
    </row>
    <row r="431" spans="1:11" hidden="1" x14ac:dyDescent="0.3">
      <c r="A431">
        <v>2005</v>
      </c>
      <c r="B431">
        <v>12</v>
      </c>
      <c r="C431" s="41">
        <v>45996</v>
      </c>
      <c r="D431" t="s">
        <v>83</v>
      </c>
      <c r="E431" s="40">
        <v>67506899374</v>
      </c>
      <c r="F431">
        <v>24</v>
      </c>
      <c r="G431" s="40">
        <v>1617133775</v>
      </c>
      <c r="H431">
        <v>37</v>
      </c>
      <c r="J431" s="40">
        <v>2521762174</v>
      </c>
      <c r="K431" s="40">
        <v>-904628399</v>
      </c>
    </row>
    <row r="432" spans="1:11" hidden="1" x14ac:dyDescent="0.3">
      <c r="A432">
        <v>2005</v>
      </c>
      <c r="B432">
        <v>12</v>
      </c>
      <c r="C432" s="41">
        <v>45996</v>
      </c>
      <c r="D432" t="s">
        <v>85</v>
      </c>
      <c r="E432" s="40">
        <v>18404979292</v>
      </c>
      <c r="F432">
        <v>25</v>
      </c>
      <c r="G432" s="40">
        <v>459787964</v>
      </c>
      <c r="H432">
        <v>60</v>
      </c>
      <c r="J432" s="40">
        <v>1104105804</v>
      </c>
      <c r="K432" s="40">
        <v>-644317840</v>
      </c>
    </row>
    <row r="433" spans="1:11" hidden="1" x14ac:dyDescent="0.3">
      <c r="A433">
        <v>2005</v>
      </c>
      <c r="B433">
        <v>12</v>
      </c>
      <c r="C433" s="41">
        <v>45996</v>
      </c>
      <c r="D433" t="s">
        <v>86</v>
      </c>
      <c r="E433" s="40">
        <v>28154023826</v>
      </c>
      <c r="F433">
        <v>30</v>
      </c>
      <c r="G433" s="40">
        <v>856982119</v>
      </c>
      <c r="H433">
        <v>58</v>
      </c>
      <c r="J433" s="40">
        <v>1645479129</v>
      </c>
      <c r="K433" s="40">
        <v>-788497010</v>
      </c>
    </row>
    <row r="434" spans="1:11" hidden="1" x14ac:dyDescent="0.3">
      <c r="A434">
        <v>2006</v>
      </c>
      <c r="B434">
        <v>1</v>
      </c>
      <c r="C434" s="41">
        <v>45663</v>
      </c>
      <c r="D434" t="s">
        <v>87</v>
      </c>
      <c r="E434" s="40">
        <v>138168862439</v>
      </c>
      <c r="F434">
        <v>8</v>
      </c>
      <c r="G434" s="40">
        <v>1154228561</v>
      </c>
      <c r="H434">
        <v>15</v>
      </c>
      <c r="J434" s="40">
        <v>2076971008</v>
      </c>
      <c r="K434" s="40">
        <v>-922742447</v>
      </c>
    </row>
    <row r="435" spans="1:11" hidden="1" x14ac:dyDescent="0.3">
      <c r="A435">
        <v>2006</v>
      </c>
      <c r="B435">
        <v>1</v>
      </c>
      <c r="C435" s="41">
        <v>45663</v>
      </c>
      <c r="D435" t="s">
        <v>84</v>
      </c>
      <c r="E435" s="40">
        <v>210575800352</v>
      </c>
      <c r="F435">
        <v>4</v>
      </c>
      <c r="G435" s="40">
        <v>899200282</v>
      </c>
      <c r="H435">
        <v>9</v>
      </c>
      <c r="J435" s="40">
        <v>1854463145</v>
      </c>
      <c r="K435" s="40">
        <v>-955262863</v>
      </c>
    </row>
    <row r="436" spans="1:11" hidden="1" x14ac:dyDescent="0.3">
      <c r="A436">
        <v>2006</v>
      </c>
      <c r="B436">
        <v>1</v>
      </c>
      <c r="C436" s="41">
        <v>45663</v>
      </c>
      <c r="D436" t="s">
        <v>88</v>
      </c>
      <c r="E436" s="40">
        <v>126682371168</v>
      </c>
      <c r="F436">
        <v>8</v>
      </c>
      <c r="G436" s="40">
        <v>1012201981</v>
      </c>
      <c r="H436">
        <v>28</v>
      </c>
      <c r="J436" s="40">
        <v>3531057908</v>
      </c>
      <c r="K436" s="40">
        <v>-2518855927</v>
      </c>
    </row>
    <row r="437" spans="1:11" hidden="1" x14ac:dyDescent="0.3">
      <c r="A437">
        <v>2006</v>
      </c>
      <c r="B437">
        <v>1</v>
      </c>
      <c r="C437" s="41">
        <v>45663</v>
      </c>
      <c r="D437" t="s">
        <v>83</v>
      </c>
      <c r="E437" s="40">
        <v>67506899374</v>
      </c>
      <c r="F437">
        <v>10</v>
      </c>
      <c r="G437" s="40">
        <v>683603435</v>
      </c>
      <c r="H437">
        <v>27</v>
      </c>
      <c r="J437" s="40">
        <v>1793494323</v>
      </c>
      <c r="K437" s="40">
        <v>-1109890888</v>
      </c>
    </row>
    <row r="438" spans="1:11" hidden="1" x14ac:dyDescent="0.3">
      <c r="A438">
        <v>2006</v>
      </c>
      <c r="B438">
        <v>1</v>
      </c>
      <c r="C438" s="41">
        <v>45663</v>
      </c>
      <c r="D438" t="s">
        <v>85</v>
      </c>
      <c r="E438" s="40">
        <v>18404979292</v>
      </c>
      <c r="F438">
        <v>31</v>
      </c>
      <c r="G438" s="40">
        <v>566966086</v>
      </c>
      <c r="H438">
        <v>52</v>
      </c>
      <c r="J438" s="40">
        <v>961273393</v>
      </c>
      <c r="K438" s="40">
        <v>-394307307</v>
      </c>
    </row>
    <row r="439" spans="1:11" hidden="1" x14ac:dyDescent="0.3">
      <c r="A439">
        <v>2006</v>
      </c>
      <c r="B439">
        <v>1</v>
      </c>
      <c r="C439" s="41">
        <v>45663</v>
      </c>
      <c r="D439" t="s">
        <v>86</v>
      </c>
      <c r="E439" s="40">
        <v>28154023826</v>
      </c>
      <c r="F439">
        <v>56</v>
      </c>
      <c r="G439" s="40">
        <v>1579478819</v>
      </c>
      <c r="H439">
        <v>53</v>
      </c>
      <c r="J439" s="40">
        <v>1501112289</v>
      </c>
      <c r="K439" s="40">
        <v>78366529</v>
      </c>
    </row>
    <row r="440" spans="1:11" hidden="1" x14ac:dyDescent="0.3">
      <c r="A440">
        <v>2006</v>
      </c>
      <c r="B440">
        <v>2</v>
      </c>
      <c r="C440" s="41">
        <v>45694</v>
      </c>
      <c r="D440" t="s">
        <v>87</v>
      </c>
      <c r="E440" s="40">
        <v>138168862439</v>
      </c>
      <c r="F440">
        <v>19</v>
      </c>
      <c r="G440" s="40">
        <v>2563668879</v>
      </c>
      <c r="H440">
        <v>12</v>
      </c>
      <c r="J440" s="40">
        <v>1703227871</v>
      </c>
      <c r="K440" s="40">
        <v>860441008</v>
      </c>
    </row>
    <row r="441" spans="1:11" hidden="1" x14ac:dyDescent="0.3">
      <c r="A441">
        <v>2006</v>
      </c>
      <c r="B441">
        <v>2</v>
      </c>
      <c r="C441" s="41">
        <v>45694</v>
      </c>
      <c r="D441" t="s">
        <v>84</v>
      </c>
      <c r="E441" s="40">
        <v>210575800352</v>
      </c>
      <c r="F441">
        <v>8</v>
      </c>
      <c r="G441" s="40">
        <v>1709017854</v>
      </c>
      <c r="H441">
        <v>7</v>
      </c>
      <c r="J441" s="40">
        <v>1518203485</v>
      </c>
      <c r="K441" s="40">
        <v>190814369</v>
      </c>
    </row>
    <row r="442" spans="1:11" hidden="1" x14ac:dyDescent="0.3">
      <c r="A442">
        <v>2006</v>
      </c>
      <c r="B442">
        <v>2</v>
      </c>
      <c r="C442" s="41">
        <v>45694</v>
      </c>
      <c r="D442" t="s">
        <v>88</v>
      </c>
      <c r="E442" s="40">
        <v>126682371168</v>
      </c>
      <c r="F442">
        <v>8</v>
      </c>
      <c r="G442" s="40">
        <v>1027406515</v>
      </c>
      <c r="H442">
        <v>18</v>
      </c>
      <c r="J442" s="40">
        <v>2267098856</v>
      </c>
      <c r="K442" s="40">
        <v>-1239692341</v>
      </c>
    </row>
    <row r="443" spans="1:11" hidden="1" x14ac:dyDescent="0.3">
      <c r="A443">
        <v>2006</v>
      </c>
      <c r="B443">
        <v>2</v>
      </c>
      <c r="C443" s="41">
        <v>45694</v>
      </c>
      <c r="D443" t="s">
        <v>83</v>
      </c>
      <c r="E443" s="40">
        <v>67506899374</v>
      </c>
      <c r="F443">
        <v>15</v>
      </c>
      <c r="G443" s="40">
        <v>1026703929</v>
      </c>
      <c r="H443">
        <v>20</v>
      </c>
      <c r="J443" s="40">
        <v>1353610155</v>
      </c>
      <c r="K443" s="40">
        <v>-326906226</v>
      </c>
    </row>
    <row r="444" spans="1:11" hidden="1" x14ac:dyDescent="0.3">
      <c r="A444">
        <v>2006</v>
      </c>
      <c r="B444">
        <v>2</v>
      </c>
      <c r="C444" s="41">
        <v>45694</v>
      </c>
      <c r="D444" t="s">
        <v>85</v>
      </c>
      <c r="E444" s="40">
        <v>18404979292</v>
      </c>
      <c r="F444">
        <v>70</v>
      </c>
      <c r="G444" s="40">
        <v>1281941990</v>
      </c>
      <c r="H444">
        <v>45</v>
      </c>
      <c r="J444" s="40">
        <v>826953135</v>
      </c>
      <c r="K444" s="40">
        <v>454988855</v>
      </c>
    </row>
    <row r="445" spans="1:11" hidden="1" x14ac:dyDescent="0.3">
      <c r="A445">
        <v>2006</v>
      </c>
      <c r="B445">
        <v>2</v>
      </c>
      <c r="C445" s="41">
        <v>45694</v>
      </c>
      <c r="D445" t="s">
        <v>86</v>
      </c>
      <c r="E445" s="40">
        <v>28154023826</v>
      </c>
      <c r="F445">
        <v>61</v>
      </c>
      <c r="G445" s="40">
        <v>1725520872</v>
      </c>
      <c r="H445">
        <v>49</v>
      </c>
      <c r="J445" s="40">
        <v>1381678001</v>
      </c>
      <c r="K445" s="40">
        <v>343842871</v>
      </c>
    </row>
    <row r="446" spans="1:11" hidden="1" x14ac:dyDescent="0.3">
      <c r="A446">
        <v>2006</v>
      </c>
      <c r="B446">
        <v>3</v>
      </c>
      <c r="C446" s="41">
        <v>45722</v>
      </c>
      <c r="D446" t="s">
        <v>87</v>
      </c>
      <c r="E446" s="40">
        <v>138168862439</v>
      </c>
      <c r="F446">
        <v>72</v>
      </c>
      <c r="G446" s="40">
        <v>9957600784</v>
      </c>
      <c r="H446">
        <v>23</v>
      </c>
      <c r="J446" s="40">
        <v>3209706980</v>
      </c>
      <c r="K446" s="40">
        <v>6747893804</v>
      </c>
    </row>
    <row r="447" spans="1:11" hidden="1" x14ac:dyDescent="0.3">
      <c r="A447">
        <v>2006</v>
      </c>
      <c r="B447">
        <v>3</v>
      </c>
      <c r="C447" s="41">
        <v>45722</v>
      </c>
      <c r="D447" t="s">
        <v>84</v>
      </c>
      <c r="E447" s="40">
        <v>210575800352</v>
      </c>
      <c r="F447">
        <v>22</v>
      </c>
      <c r="G447" s="40">
        <v>4666338607</v>
      </c>
      <c r="H447">
        <v>10</v>
      </c>
      <c r="J447" s="40">
        <v>2067563039</v>
      </c>
      <c r="K447" s="40">
        <v>2598775568</v>
      </c>
    </row>
    <row r="448" spans="1:11" hidden="1" x14ac:dyDescent="0.3">
      <c r="A448">
        <v>2006</v>
      </c>
      <c r="B448">
        <v>3</v>
      </c>
      <c r="C448" s="41">
        <v>45722</v>
      </c>
      <c r="D448" t="s">
        <v>88</v>
      </c>
      <c r="E448" s="40">
        <v>126682371168</v>
      </c>
      <c r="F448">
        <v>52</v>
      </c>
      <c r="G448" s="40">
        <v>6552685655</v>
      </c>
      <c r="H448">
        <v>22</v>
      </c>
      <c r="J448" s="40">
        <v>2789518518</v>
      </c>
      <c r="K448" s="40">
        <v>3763167137</v>
      </c>
    </row>
    <row r="449" spans="1:11" hidden="1" x14ac:dyDescent="0.3">
      <c r="A449">
        <v>2006</v>
      </c>
      <c r="B449">
        <v>3</v>
      </c>
      <c r="C449" s="41">
        <v>45722</v>
      </c>
      <c r="D449" t="s">
        <v>83</v>
      </c>
      <c r="E449" s="40">
        <v>67506899374</v>
      </c>
      <c r="F449">
        <v>111</v>
      </c>
      <c r="G449" s="40">
        <v>7464093140</v>
      </c>
      <c r="H449">
        <v>33</v>
      </c>
      <c r="J449" s="40">
        <v>2216227799</v>
      </c>
      <c r="K449" s="40">
        <v>5247865340</v>
      </c>
    </row>
    <row r="450" spans="1:11" hidden="1" x14ac:dyDescent="0.3">
      <c r="A450">
        <v>2006</v>
      </c>
      <c r="B450">
        <v>3</v>
      </c>
      <c r="C450" s="41">
        <v>45722</v>
      </c>
      <c r="D450" t="s">
        <v>85</v>
      </c>
      <c r="E450" s="40">
        <v>18404979292</v>
      </c>
      <c r="F450">
        <v>160</v>
      </c>
      <c r="G450" s="40">
        <v>2939194559</v>
      </c>
      <c r="H450">
        <v>58</v>
      </c>
      <c r="J450" s="40">
        <v>1065428052</v>
      </c>
      <c r="K450" s="40">
        <v>1873766507</v>
      </c>
    </row>
    <row r="451" spans="1:11" hidden="1" x14ac:dyDescent="0.3">
      <c r="A451">
        <v>2006</v>
      </c>
      <c r="B451">
        <v>3</v>
      </c>
      <c r="C451" s="41">
        <v>45722</v>
      </c>
      <c r="D451" t="s">
        <v>86</v>
      </c>
      <c r="E451" s="40">
        <v>28154023826</v>
      </c>
      <c r="F451">
        <v>178</v>
      </c>
      <c r="G451" s="40">
        <v>5018974337</v>
      </c>
      <c r="H451">
        <v>76</v>
      </c>
      <c r="J451" s="40">
        <v>2135203906</v>
      </c>
      <c r="K451" s="40">
        <v>2883770431</v>
      </c>
    </row>
    <row r="452" spans="1:11" hidden="1" x14ac:dyDescent="0.3">
      <c r="A452">
        <v>2006</v>
      </c>
      <c r="B452">
        <v>4</v>
      </c>
      <c r="C452" s="41">
        <v>45753</v>
      </c>
      <c r="D452" t="s">
        <v>87</v>
      </c>
      <c r="E452" s="40">
        <v>138168862439</v>
      </c>
      <c r="F452">
        <v>103</v>
      </c>
      <c r="G452" s="40">
        <v>14277984299</v>
      </c>
      <c r="H452">
        <v>30</v>
      </c>
      <c r="J452" s="40">
        <v>4089814994</v>
      </c>
      <c r="K452" s="40">
        <v>10188169304</v>
      </c>
    </row>
    <row r="453" spans="1:11" hidden="1" x14ac:dyDescent="0.3">
      <c r="A453">
        <v>2006</v>
      </c>
      <c r="B453">
        <v>4</v>
      </c>
      <c r="C453" s="41">
        <v>45753</v>
      </c>
      <c r="D453" t="s">
        <v>84</v>
      </c>
      <c r="E453" s="40">
        <v>210575800352</v>
      </c>
      <c r="F453">
        <v>144</v>
      </c>
      <c r="G453" s="40">
        <v>30423535173</v>
      </c>
      <c r="H453">
        <v>21</v>
      </c>
      <c r="J453" s="40">
        <v>4431934726</v>
      </c>
      <c r="K453" s="40">
        <v>25991600447</v>
      </c>
    </row>
    <row r="454" spans="1:11" hidden="1" x14ac:dyDescent="0.3">
      <c r="A454">
        <v>2006</v>
      </c>
      <c r="B454">
        <v>4</v>
      </c>
      <c r="C454" s="41">
        <v>45753</v>
      </c>
      <c r="D454" t="s">
        <v>88</v>
      </c>
      <c r="E454" s="40">
        <v>126682371168</v>
      </c>
      <c r="F454">
        <v>135</v>
      </c>
      <c r="G454" s="40">
        <v>17149189701</v>
      </c>
      <c r="H454">
        <v>28</v>
      </c>
      <c r="J454" s="40">
        <v>3565324858</v>
      </c>
      <c r="K454" s="40">
        <v>13583864843</v>
      </c>
    </row>
    <row r="455" spans="1:11" hidden="1" x14ac:dyDescent="0.3">
      <c r="A455">
        <v>2006</v>
      </c>
      <c r="B455">
        <v>4</v>
      </c>
      <c r="C455" s="41">
        <v>45753</v>
      </c>
      <c r="D455" t="s">
        <v>83</v>
      </c>
      <c r="E455" s="40">
        <v>67506899374</v>
      </c>
      <c r="F455">
        <v>183</v>
      </c>
      <c r="G455" s="40">
        <v>12372216964</v>
      </c>
      <c r="H455">
        <v>32</v>
      </c>
      <c r="J455" s="40">
        <v>2193204884</v>
      </c>
      <c r="K455" s="40">
        <v>10179012080</v>
      </c>
    </row>
    <row r="456" spans="1:11" hidden="1" x14ac:dyDescent="0.3">
      <c r="A456">
        <v>2006</v>
      </c>
      <c r="B456">
        <v>4</v>
      </c>
      <c r="C456" s="41">
        <v>45753</v>
      </c>
      <c r="D456" t="s">
        <v>85</v>
      </c>
      <c r="E456" s="40">
        <v>18404979292</v>
      </c>
      <c r="F456">
        <v>279</v>
      </c>
      <c r="G456" s="40">
        <v>5136197739</v>
      </c>
      <c r="H456">
        <v>63</v>
      </c>
      <c r="J456" s="40">
        <v>1152137480</v>
      </c>
      <c r="K456" s="40">
        <v>3984060260</v>
      </c>
    </row>
    <row r="457" spans="1:11" hidden="1" x14ac:dyDescent="0.3">
      <c r="A457">
        <v>2006</v>
      </c>
      <c r="B457">
        <v>4</v>
      </c>
      <c r="C457" s="41">
        <v>45753</v>
      </c>
      <c r="D457" t="s">
        <v>86</v>
      </c>
      <c r="E457" s="40">
        <v>28154023826</v>
      </c>
      <c r="F457">
        <v>223</v>
      </c>
      <c r="G457" s="40">
        <v>6273565064</v>
      </c>
      <c r="H457">
        <v>76</v>
      </c>
      <c r="J457" s="40">
        <v>2142232635</v>
      </c>
      <c r="K457" s="40">
        <v>4131332429</v>
      </c>
    </row>
    <row r="458" spans="1:11" hidden="1" x14ac:dyDescent="0.3">
      <c r="A458">
        <v>2006</v>
      </c>
      <c r="B458">
        <v>5</v>
      </c>
      <c r="C458" s="41">
        <v>45783</v>
      </c>
      <c r="D458" t="s">
        <v>87</v>
      </c>
      <c r="E458" s="40">
        <v>138168862439</v>
      </c>
      <c r="F458">
        <v>53</v>
      </c>
      <c r="G458" s="40">
        <v>7337008217</v>
      </c>
      <c r="H458">
        <v>36</v>
      </c>
      <c r="J458" s="40">
        <v>4934330766</v>
      </c>
      <c r="K458" s="40">
        <v>2402677451</v>
      </c>
    </row>
    <row r="459" spans="1:11" hidden="1" x14ac:dyDescent="0.3">
      <c r="A459">
        <v>2006</v>
      </c>
      <c r="B459">
        <v>5</v>
      </c>
      <c r="C459" s="41">
        <v>45783</v>
      </c>
      <c r="D459" t="s">
        <v>84</v>
      </c>
      <c r="E459" s="40">
        <v>210575800352</v>
      </c>
      <c r="F459">
        <v>23</v>
      </c>
      <c r="G459" s="40">
        <v>4820691128</v>
      </c>
      <c r="H459">
        <v>25</v>
      </c>
      <c r="J459" s="40">
        <v>5193433421</v>
      </c>
      <c r="K459" s="40">
        <v>-372742293</v>
      </c>
    </row>
    <row r="460" spans="1:11" hidden="1" x14ac:dyDescent="0.3">
      <c r="A460">
        <v>2006</v>
      </c>
      <c r="B460">
        <v>5</v>
      </c>
      <c r="C460" s="41">
        <v>45783</v>
      </c>
      <c r="D460" t="s">
        <v>88</v>
      </c>
      <c r="E460" s="40">
        <v>126682371168</v>
      </c>
      <c r="F460">
        <v>83</v>
      </c>
      <c r="G460" s="40">
        <v>10476332499</v>
      </c>
      <c r="H460">
        <v>34</v>
      </c>
      <c r="J460" s="40">
        <v>4364262072</v>
      </c>
      <c r="K460" s="40">
        <v>6112070427</v>
      </c>
    </row>
    <row r="461" spans="1:11" hidden="1" x14ac:dyDescent="0.3">
      <c r="A461">
        <v>2006</v>
      </c>
      <c r="B461">
        <v>5</v>
      </c>
      <c r="C461" s="41">
        <v>45783</v>
      </c>
      <c r="D461" t="s">
        <v>83</v>
      </c>
      <c r="E461" s="40">
        <v>67506899374</v>
      </c>
      <c r="F461">
        <v>87</v>
      </c>
      <c r="G461" s="40">
        <v>5892021496</v>
      </c>
      <c r="H461">
        <v>46</v>
      </c>
      <c r="J461" s="40">
        <v>3082386701</v>
      </c>
      <c r="K461" s="40">
        <v>2809634795</v>
      </c>
    </row>
    <row r="462" spans="1:11" hidden="1" x14ac:dyDescent="0.3">
      <c r="A462">
        <v>2006</v>
      </c>
      <c r="B462">
        <v>5</v>
      </c>
      <c r="C462" s="41">
        <v>45783</v>
      </c>
      <c r="D462" t="s">
        <v>85</v>
      </c>
      <c r="E462" s="40">
        <v>18404979292</v>
      </c>
      <c r="F462">
        <v>183</v>
      </c>
      <c r="G462" s="40">
        <v>3371597976</v>
      </c>
      <c r="H462">
        <v>88</v>
      </c>
      <c r="J462" s="40">
        <v>1628390940</v>
      </c>
      <c r="K462" s="40">
        <v>1743207035</v>
      </c>
    </row>
    <row r="463" spans="1:11" hidden="1" x14ac:dyDescent="0.3">
      <c r="A463">
        <v>2006</v>
      </c>
      <c r="B463">
        <v>5</v>
      </c>
      <c r="C463" s="41">
        <v>45783</v>
      </c>
      <c r="D463" t="s">
        <v>86</v>
      </c>
      <c r="E463" s="40">
        <v>28154023826</v>
      </c>
      <c r="F463">
        <v>207</v>
      </c>
      <c r="G463" s="40">
        <v>5818780902</v>
      </c>
      <c r="H463">
        <v>95</v>
      </c>
      <c r="J463" s="40">
        <v>2675406520</v>
      </c>
      <c r="K463" s="40">
        <v>3143374382</v>
      </c>
    </row>
    <row r="464" spans="1:11" hidden="1" x14ac:dyDescent="0.3">
      <c r="A464">
        <v>2006</v>
      </c>
      <c r="B464">
        <v>6</v>
      </c>
      <c r="C464" s="41">
        <v>45814</v>
      </c>
      <c r="D464" t="s">
        <v>87</v>
      </c>
      <c r="E464" s="40">
        <v>138168862439</v>
      </c>
      <c r="F464">
        <v>25</v>
      </c>
      <c r="G464" s="40">
        <v>3499007121</v>
      </c>
      <c r="H464">
        <v>31</v>
      </c>
      <c r="J464" s="40">
        <v>4326514122</v>
      </c>
      <c r="K464" s="40">
        <v>-827507001</v>
      </c>
    </row>
    <row r="465" spans="1:11" hidden="1" x14ac:dyDescent="0.3">
      <c r="A465">
        <v>2006</v>
      </c>
      <c r="B465">
        <v>6</v>
      </c>
      <c r="C465" s="41">
        <v>45814</v>
      </c>
      <c r="D465" t="s">
        <v>84</v>
      </c>
      <c r="E465" s="40">
        <v>210575800352</v>
      </c>
      <c r="F465">
        <v>3</v>
      </c>
      <c r="G465" s="40">
        <v>601136269</v>
      </c>
      <c r="H465">
        <v>18</v>
      </c>
      <c r="J465" s="40">
        <v>3723244193</v>
      </c>
      <c r="K465" s="40">
        <v>-3122107924</v>
      </c>
    </row>
    <row r="466" spans="1:11" hidden="1" x14ac:dyDescent="0.3">
      <c r="A466">
        <v>2006</v>
      </c>
      <c r="B466">
        <v>6</v>
      </c>
      <c r="C466" s="41">
        <v>45814</v>
      </c>
      <c r="D466" t="s">
        <v>88</v>
      </c>
      <c r="E466" s="40">
        <v>126682371168</v>
      </c>
      <c r="F466">
        <v>26</v>
      </c>
      <c r="G466" s="40">
        <v>3264242102</v>
      </c>
      <c r="H466">
        <v>29</v>
      </c>
      <c r="J466" s="40">
        <v>3712530346</v>
      </c>
      <c r="K466" s="40">
        <v>-448288244</v>
      </c>
    </row>
    <row r="467" spans="1:11" hidden="1" x14ac:dyDescent="0.3">
      <c r="A467">
        <v>2006</v>
      </c>
      <c r="B467">
        <v>6</v>
      </c>
      <c r="C467" s="41">
        <v>45814</v>
      </c>
      <c r="D467" t="s">
        <v>83</v>
      </c>
      <c r="E467" s="40">
        <v>67506899374</v>
      </c>
      <c r="F467">
        <v>32</v>
      </c>
      <c r="G467" s="40">
        <v>2132100823</v>
      </c>
      <c r="H467">
        <v>42</v>
      </c>
      <c r="J467" s="40">
        <v>2864873830</v>
      </c>
      <c r="K467" s="40">
        <v>-732773007</v>
      </c>
    </row>
    <row r="468" spans="1:11" hidden="1" x14ac:dyDescent="0.3">
      <c r="A468">
        <v>2006</v>
      </c>
      <c r="B468">
        <v>6</v>
      </c>
      <c r="C468" s="41">
        <v>45814</v>
      </c>
      <c r="D468" t="s">
        <v>85</v>
      </c>
      <c r="E468" s="40">
        <v>18404979292</v>
      </c>
      <c r="F468">
        <v>131</v>
      </c>
      <c r="G468" s="40">
        <v>2404394133</v>
      </c>
      <c r="H468">
        <v>95</v>
      </c>
      <c r="J468" s="40">
        <v>1744692812</v>
      </c>
      <c r="K468" s="40">
        <v>659701320</v>
      </c>
    </row>
    <row r="469" spans="1:11" hidden="1" x14ac:dyDescent="0.3">
      <c r="A469">
        <v>2006</v>
      </c>
      <c r="B469">
        <v>6</v>
      </c>
      <c r="C469" s="41">
        <v>45814</v>
      </c>
      <c r="D469" t="s">
        <v>86</v>
      </c>
      <c r="E469" s="40">
        <v>28154023826</v>
      </c>
      <c r="F469">
        <v>77</v>
      </c>
      <c r="G469" s="40">
        <v>2179678869</v>
      </c>
      <c r="H469">
        <v>98</v>
      </c>
      <c r="J469" s="40">
        <v>2761323181</v>
      </c>
      <c r="K469" s="40">
        <v>-581644311</v>
      </c>
    </row>
    <row r="470" spans="1:11" hidden="1" x14ac:dyDescent="0.3">
      <c r="A470">
        <v>2006</v>
      </c>
      <c r="B470">
        <v>7</v>
      </c>
      <c r="C470" s="41">
        <v>45844</v>
      </c>
      <c r="D470" t="s">
        <v>87</v>
      </c>
      <c r="E470" s="40">
        <v>138168862439</v>
      </c>
      <c r="F470">
        <v>31</v>
      </c>
      <c r="G470" s="40">
        <v>4316178178</v>
      </c>
      <c r="H470">
        <v>28</v>
      </c>
      <c r="J470" s="40">
        <v>3820824998</v>
      </c>
      <c r="K470" s="40">
        <v>495353180</v>
      </c>
    </row>
    <row r="471" spans="1:11" hidden="1" x14ac:dyDescent="0.3">
      <c r="A471">
        <v>2006</v>
      </c>
      <c r="B471">
        <v>7</v>
      </c>
      <c r="C471" s="41">
        <v>45844</v>
      </c>
      <c r="D471" t="s">
        <v>84</v>
      </c>
      <c r="E471" s="40">
        <v>210575800352</v>
      </c>
      <c r="F471">
        <v>5</v>
      </c>
      <c r="G471" s="40">
        <v>988419913</v>
      </c>
      <c r="H471">
        <v>12</v>
      </c>
      <c r="J471" s="40">
        <v>2509969284</v>
      </c>
      <c r="K471" s="40">
        <v>-1521549372</v>
      </c>
    </row>
    <row r="472" spans="1:11" hidden="1" x14ac:dyDescent="0.3">
      <c r="A472">
        <v>2006</v>
      </c>
      <c r="B472">
        <v>7</v>
      </c>
      <c r="C472" s="41">
        <v>45844</v>
      </c>
      <c r="D472" t="s">
        <v>88</v>
      </c>
      <c r="E472" s="40">
        <v>126682371168</v>
      </c>
      <c r="F472">
        <v>18</v>
      </c>
      <c r="G472" s="40">
        <v>2289906312</v>
      </c>
      <c r="H472">
        <v>20</v>
      </c>
      <c r="J472" s="40">
        <v>2492075592</v>
      </c>
      <c r="K472" s="40">
        <v>-202169280</v>
      </c>
    </row>
    <row r="473" spans="1:11" hidden="1" x14ac:dyDescent="0.3">
      <c r="A473">
        <v>2006</v>
      </c>
      <c r="B473">
        <v>7</v>
      </c>
      <c r="C473" s="41">
        <v>45844</v>
      </c>
      <c r="D473" t="s">
        <v>83</v>
      </c>
      <c r="E473" s="40">
        <v>67506899374</v>
      </c>
      <c r="F473">
        <v>18</v>
      </c>
      <c r="G473" s="40">
        <v>1229263466</v>
      </c>
      <c r="H473">
        <v>28</v>
      </c>
      <c r="J473" s="40">
        <v>1904824551</v>
      </c>
      <c r="K473" s="40">
        <v>-675561084</v>
      </c>
    </row>
    <row r="474" spans="1:11" hidden="1" x14ac:dyDescent="0.3">
      <c r="A474">
        <v>2006</v>
      </c>
      <c r="B474">
        <v>7</v>
      </c>
      <c r="C474" s="41">
        <v>45844</v>
      </c>
      <c r="D474" t="s">
        <v>85</v>
      </c>
      <c r="E474" s="40">
        <v>18404979292</v>
      </c>
      <c r="F474">
        <v>113</v>
      </c>
      <c r="G474" s="40">
        <v>2083016249</v>
      </c>
      <c r="H474">
        <v>84</v>
      </c>
      <c r="J474" s="40">
        <v>1549649349</v>
      </c>
      <c r="K474" s="40">
        <v>533366900</v>
      </c>
    </row>
    <row r="475" spans="1:11" hidden="1" x14ac:dyDescent="0.3">
      <c r="A475">
        <v>2006</v>
      </c>
      <c r="B475">
        <v>7</v>
      </c>
      <c r="C475" s="41">
        <v>45844</v>
      </c>
      <c r="D475" t="s">
        <v>86</v>
      </c>
      <c r="E475" s="40">
        <v>28154023826</v>
      </c>
      <c r="F475">
        <v>55</v>
      </c>
      <c r="G475" s="40">
        <v>1561751739</v>
      </c>
      <c r="H475">
        <v>74</v>
      </c>
      <c r="J475" s="40">
        <v>2075749538</v>
      </c>
      <c r="K475" s="40">
        <v>-513997799</v>
      </c>
    </row>
    <row r="476" spans="1:11" hidden="1" x14ac:dyDescent="0.3">
      <c r="A476">
        <v>2006</v>
      </c>
      <c r="B476">
        <v>8</v>
      </c>
      <c r="C476" s="41">
        <v>45875</v>
      </c>
      <c r="D476" t="s">
        <v>87</v>
      </c>
      <c r="E476" s="40">
        <v>138168862439</v>
      </c>
      <c r="F476">
        <v>61</v>
      </c>
      <c r="G476" s="40">
        <v>8424933475</v>
      </c>
      <c r="H476">
        <v>39</v>
      </c>
      <c r="J476" s="40">
        <v>5338590464</v>
      </c>
      <c r="K476" s="40">
        <v>3086343011</v>
      </c>
    </row>
    <row r="477" spans="1:11" hidden="1" x14ac:dyDescent="0.3">
      <c r="A477">
        <v>2006</v>
      </c>
      <c r="B477">
        <v>8</v>
      </c>
      <c r="C477" s="41">
        <v>45875</v>
      </c>
      <c r="D477" t="s">
        <v>84</v>
      </c>
      <c r="E477" s="40">
        <v>210575800352</v>
      </c>
      <c r="F477">
        <v>10</v>
      </c>
      <c r="G477" s="40">
        <v>2056810432</v>
      </c>
      <c r="H477">
        <v>13</v>
      </c>
      <c r="J477" s="40">
        <v>2676155073</v>
      </c>
      <c r="K477" s="40">
        <v>-619344641</v>
      </c>
    </row>
    <row r="478" spans="1:11" hidden="1" x14ac:dyDescent="0.3">
      <c r="A478">
        <v>2006</v>
      </c>
      <c r="B478">
        <v>8</v>
      </c>
      <c r="C478" s="41">
        <v>45875</v>
      </c>
      <c r="D478" t="s">
        <v>88</v>
      </c>
      <c r="E478" s="40">
        <v>126682371168</v>
      </c>
      <c r="F478">
        <v>16</v>
      </c>
      <c r="G478" s="40">
        <v>2087020154</v>
      </c>
      <c r="H478">
        <v>25</v>
      </c>
      <c r="J478" s="40">
        <v>3144050792</v>
      </c>
      <c r="K478" s="40">
        <v>-1057030638</v>
      </c>
    </row>
    <row r="479" spans="1:11" hidden="1" x14ac:dyDescent="0.3">
      <c r="A479">
        <v>2006</v>
      </c>
      <c r="B479">
        <v>8</v>
      </c>
      <c r="C479" s="41">
        <v>45875</v>
      </c>
      <c r="D479" t="s">
        <v>83</v>
      </c>
      <c r="E479" s="40">
        <v>67506899374</v>
      </c>
      <c r="F479">
        <v>25</v>
      </c>
      <c r="G479" s="40">
        <v>1662857990</v>
      </c>
      <c r="H479">
        <v>25</v>
      </c>
      <c r="J479" s="40">
        <v>1714728664</v>
      </c>
      <c r="K479" s="40">
        <v>-51870673</v>
      </c>
    </row>
    <row r="480" spans="1:11" hidden="1" x14ac:dyDescent="0.3">
      <c r="A480">
        <v>2006</v>
      </c>
      <c r="B480">
        <v>8</v>
      </c>
      <c r="C480" s="41">
        <v>45875</v>
      </c>
      <c r="D480" t="s">
        <v>85</v>
      </c>
      <c r="E480" s="40">
        <v>18404979292</v>
      </c>
      <c r="F480">
        <v>146</v>
      </c>
      <c r="G480" s="40">
        <v>2689058503</v>
      </c>
      <c r="H480">
        <v>94</v>
      </c>
      <c r="J480" s="40">
        <v>1731527927</v>
      </c>
      <c r="K480" s="40">
        <v>957530576</v>
      </c>
    </row>
    <row r="481" spans="1:11" hidden="1" x14ac:dyDescent="0.3">
      <c r="A481">
        <v>2006</v>
      </c>
      <c r="B481">
        <v>8</v>
      </c>
      <c r="C481" s="41">
        <v>45875</v>
      </c>
      <c r="D481" t="s">
        <v>86</v>
      </c>
      <c r="E481" s="40">
        <v>28154023826</v>
      </c>
      <c r="F481">
        <v>72</v>
      </c>
      <c r="G481" s="40">
        <v>2024232492</v>
      </c>
      <c r="H481">
        <v>81</v>
      </c>
      <c r="J481" s="40">
        <v>2280314116</v>
      </c>
      <c r="K481" s="40">
        <v>-256081623</v>
      </c>
    </row>
    <row r="482" spans="1:11" hidden="1" x14ac:dyDescent="0.3">
      <c r="A482">
        <v>2006</v>
      </c>
      <c r="B482">
        <v>9</v>
      </c>
      <c r="C482" s="41">
        <v>45906</v>
      </c>
      <c r="D482" t="s">
        <v>87</v>
      </c>
      <c r="E482" s="40">
        <v>138168862439</v>
      </c>
      <c r="F482">
        <v>18</v>
      </c>
      <c r="G482" s="40">
        <v>2503105446</v>
      </c>
      <c r="H482">
        <v>27</v>
      </c>
      <c r="J482" s="40">
        <v>3752509789</v>
      </c>
      <c r="K482" s="40">
        <v>-1249404343</v>
      </c>
    </row>
    <row r="483" spans="1:11" hidden="1" x14ac:dyDescent="0.3">
      <c r="A483">
        <v>2006</v>
      </c>
      <c r="B483">
        <v>9</v>
      </c>
      <c r="C483" s="41">
        <v>45906</v>
      </c>
      <c r="D483" t="s">
        <v>84</v>
      </c>
      <c r="E483" s="40">
        <v>210575800352</v>
      </c>
      <c r="F483">
        <v>4</v>
      </c>
      <c r="G483" s="40">
        <v>739085169</v>
      </c>
      <c r="H483">
        <v>11</v>
      </c>
      <c r="J483" s="40">
        <v>2219347813</v>
      </c>
      <c r="K483" s="40">
        <v>-1480262644</v>
      </c>
    </row>
    <row r="484" spans="1:11" hidden="1" x14ac:dyDescent="0.3">
      <c r="A484">
        <v>2006</v>
      </c>
      <c r="B484">
        <v>9</v>
      </c>
      <c r="C484" s="41">
        <v>45906</v>
      </c>
      <c r="D484" t="s">
        <v>88</v>
      </c>
      <c r="E484" s="40">
        <v>126682371168</v>
      </c>
      <c r="F484">
        <v>27</v>
      </c>
      <c r="G484" s="40">
        <v>3476786712</v>
      </c>
      <c r="H484">
        <v>21</v>
      </c>
      <c r="J484" s="40">
        <v>2682695460</v>
      </c>
      <c r="K484" s="40">
        <v>794091252</v>
      </c>
    </row>
    <row r="485" spans="1:11" hidden="1" x14ac:dyDescent="0.3">
      <c r="A485">
        <v>2006</v>
      </c>
      <c r="B485">
        <v>9</v>
      </c>
      <c r="C485" s="41">
        <v>45906</v>
      </c>
      <c r="D485" t="s">
        <v>83</v>
      </c>
      <c r="E485" s="40">
        <v>67506899374</v>
      </c>
      <c r="F485">
        <v>33</v>
      </c>
      <c r="G485" s="40">
        <v>2248515688</v>
      </c>
      <c r="H485">
        <v>26</v>
      </c>
      <c r="J485" s="40">
        <v>1761768086</v>
      </c>
      <c r="K485" s="40">
        <v>486747602</v>
      </c>
    </row>
    <row r="486" spans="1:11" hidden="1" x14ac:dyDescent="0.3">
      <c r="A486">
        <v>2006</v>
      </c>
      <c r="B486">
        <v>9</v>
      </c>
      <c r="C486" s="41">
        <v>45906</v>
      </c>
      <c r="D486" t="s">
        <v>85</v>
      </c>
      <c r="E486" s="40">
        <v>18404979292</v>
      </c>
      <c r="F486">
        <v>168</v>
      </c>
      <c r="G486" s="40">
        <v>3093505659</v>
      </c>
      <c r="H486">
        <v>92</v>
      </c>
      <c r="J486" s="40">
        <v>1692444222</v>
      </c>
      <c r="K486" s="40">
        <v>1401061437</v>
      </c>
    </row>
    <row r="487" spans="1:11" hidden="1" x14ac:dyDescent="0.3">
      <c r="A487">
        <v>2006</v>
      </c>
      <c r="B487">
        <v>9</v>
      </c>
      <c r="C487" s="41">
        <v>45906</v>
      </c>
      <c r="D487" t="s">
        <v>86</v>
      </c>
      <c r="E487" s="40">
        <v>28154023826</v>
      </c>
      <c r="F487">
        <v>78</v>
      </c>
      <c r="G487" s="40">
        <v>2192645280</v>
      </c>
      <c r="H487">
        <v>74</v>
      </c>
      <c r="J487" s="40">
        <v>2086472633</v>
      </c>
      <c r="K487" s="40">
        <v>106172647</v>
      </c>
    </row>
    <row r="488" spans="1:11" hidden="1" x14ac:dyDescent="0.3">
      <c r="A488">
        <v>2006</v>
      </c>
      <c r="B488">
        <v>10</v>
      </c>
      <c r="C488" s="41">
        <v>45936</v>
      </c>
      <c r="D488" t="s">
        <v>87</v>
      </c>
      <c r="E488" s="40">
        <v>138168862439</v>
      </c>
      <c r="F488">
        <v>43</v>
      </c>
      <c r="G488" s="40">
        <v>5911176237</v>
      </c>
      <c r="H488">
        <v>16</v>
      </c>
      <c r="J488" s="40">
        <v>2279649695</v>
      </c>
      <c r="K488" s="40">
        <v>3631526542</v>
      </c>
    </row>
    <row r="489" spans="1:11" hidden="1" x14ac:dyDescent="0.3">
      <c r="A489">
        <v>2006</v>
      </c>
      <c r="B489">
        <v>10</v>
      </c>
      <c r="C489" s="41">
        <v>45936</v>
      </c>
      <c r="D489" t="s">
        <v>84</v>
      </c>
      <c r="E489" s="40">
        <v>210575800352</v>
      </c>
      <c r="F489">
        <v>104</v>
      </c>
      <c r="G489" s="40">
        <v>21861848705</v>
      </c>
      <c r="H489">
        <v>10</v>
      </c>
      <c r="J489" s="40">
        <v>2071867142</v>
      </c>
      <c r="K489" s="40">
        <v>19789981563</v>
      </c>
    </row>
    <row r="490" spans="1:11" hidden="1" x14ac:dyDescent="0.3">
      <c r="A490">
        <v>2006</v>
      </c>
      <c r="B490">
        <v>10</v>
      </c>
      <c r="C490" s="41">
        <v>45936</v>
      </c>
      <c r="D490" t="s">
        <v>88</v>
      </c>
      <c r="E490" s="40">
        <v>126682371168</v>
      </c>
      <c r="F490">
        <v>87</v>
      </c>
      <c r="G490" s="40">
        <v>11078184519</v>
      </c>
      <c r="H490">
        <v>17</v>
      </c>
      <c r="J490" s="40">
        <v>2138317109</v>
      </c>
      <c r="K490" s="40">
        <v>8939867410</v>
      </c>
    </row>
    <row r="491" spans="1:11" hidden="1" x14ac:dyDescent="0.3">
      <c r="A491">
        <v>2006</v>
      </c>
      <c r="B491">
        <v>10</v>
      </c>
      <c r="C491" s="41">
        <v>45936</v>
      </c>
      <c r="D491" t="s">
        <v>83</v>
      </c>
      <c r="E491" s="40">
        <v>67506899374</v>
      </c>
      <c r="F491">
        <v>103</v>
      </c>
      <c r="G491" s="40">
        <v>6973419330</v>
      </c>
      <c r="H491">
        <v>22</v>
      </c>
      <c r="J491" s="40">
        <v>1506130428</v>
      </c>
      <c r="K491" s="40">
        <v>5467288902</v>
      </c>
    </row>
    <row r="492" spans="1:11" hidden="1" x14ac:dyDescent="0.3">
      <c r="A492">
        <v>2006</v>
      </c>
      <c r="B492">
        <v>10</v>
      </c>
      <c r="C492" s="41">
        <v>45936</v>
      </c>
      <c r="D492" t="s">
        <v>85</v>
      </c>
      <c r="E492" s="40">
        <v>18404979292</v>
      </c>
      <c r="F492">
        <v>138</v>
      </c>
      <c r="G492" s="40">
        <v>2547269660</v>
      </c>
      <c r="H492">
        <v>59</v>
      </c>
      <c r="J492" s="40">
        <v>1082708106</v>
      </c>
      <c r="K492" s="40">
        <v>1464561554</v>
      </c>
    </row>
    <row r="493" spans="1:11" hidden="1" x14ac:dyDescent="0.3">
      <c r="A493">
        <v>2006</v>
      </c>
      <c r="B493">
        <v>10</v>
      </c>
      <c r="C493" s="41">
        <v>45936</v>
      </c>
      <c r="D493" t="s">
        <v>86</v>
      </c>
      <c r="E493" s="40">
        <v>28154023826</v>
      </c>
      <c r="F493">
        <v>76</v>
      </c>
      <c r="G493" s="40">
        <v>2130605307</v>
      </c>
      <c r="H493">
        <v>48</v>
      </c>
      <c r="J493" s="40">
        <v>1340487307</v>
      </c>
      <c r="K493" s="40">
        <v>790118000</v>
      </c>
    </row>
    <row r="494" spans="1:11" hidden="1" x14ac:dyDescent="0.3">
      <c r="A494">
        <v>2006</v>
      </c>
      <c r="B494">
        <v>11</v>
      </c>
      <c r="C494" s="41">
        <v>45967</v>
      </c>
      <c r="D494" t="s">
        <v>87</v>
      </c>
      <c r="E494" s="40">
        <v>138168862439</v>
      </c>
      <c r="F494">
        <v>107</v>
      </c>
      <c r="G494" s="40">
        <v>14848659961</v>
      </c>
      <c r="H494">
        <v>24</v>
      </c>
      <c r="J494" s="40">
        <v>3382341477</v>
      </c>
      <c r="K494" s="40">
        <v>11466318484</v>
      </c>
    </row>
    <row r="495" spans="1:11" hidden="1" x14ac:dyDescent="0.3">
      <c r="A495">
        <v>2006</v>
      </c>
      <c r="B495">
        <v>11</v>
      </c>
      <c r="C495" s="41">
        <v>45967</v>
      </c>
      <c r="D495" t="s">
        <v>84</v>
      </c>
      <c r="E495" s="40">
        <v>210575800352</v>
      </c>
      <c r="F495">
        <v>139</v>
      </c>
      <c r="G495" s="40">
        <v>29328991604</v>
      </c>
      <c r="H495">
        <v>36</v>
      </c>
      <c r="J495" s="40">
        <v>7521128585</v>
      </c>
      <c r="K495" s="40">
        <v>21807863019</v>
      </c>
    </row>
    <row r="496" spans="1:11" hidden="1" x14ac:dyDescent="0.3">
      <c r="A496">
        <v>2006</v>
      </c>
      <c r="B496">
        <v>11</v>
      </c>
      <c r="C496" s="41">
        <v>45967</v>
      </c>
      <c r="D496" t="s">
        <v>88</v>
      </c>
      <c r="E496" s="40">
        <v>126682371168</v>
      </c>
      <c r="F496">
        <v>313</v>
      </c>
      <c r="G496" s="40">
        <v>39660670793</v>
      </c>
      <c r="H496">
        <v>37</v>
      </c>
      <c r="J496" s="40">
        <v>4642076484</v>
      </c>
      <c r="K496" s="40">
        <v>35018594309</v>
      </c>
    </row>
    <row r="497" spans="1:11" hidden="1" x14ac:dyDescent="0.3">
      <c r="A497">
        <v>2006</v>
      </c>
      <c r="B497">
        <v>11</v>
      </c>
      <c r="C497" s="41">
        <v>45967</v>
      </c>
      <c r="D497" t="s">
        <v>83</v>
      </c>
      <c r="E497" s="40">
        <v>67506899374</v>
      </c>
      <c r="F497">
        <v>261</v>
      </c>
      <c r="G497" s="40">
        <v>17640696170</v>
      </c>
      <c r="H497">
        <v>38</v>
      </c>
      <c r="J497" s="40">
        <v>2566557877</v>
      </c>
      <c r="K497" s="40">
        <v>15074138293</v>
      </c>
    </row>
    <row r="498" spans="1:11" hidden="1" x14ac:dyDescent="0.3">
      <c r="A498">
        <v>2006</v>
      </c>
      <c r="B498">
        <v>11</v>
      </c>
      <c r="C498" s="41">
        <v>45967</v>
      </c>
      <c r="D498" t="s">
        <v>85</v>
      </c>
      <c r="E498" s="40">
        <v>18404979292</v>
      </c>
      <c r="F498">
        <v>277</v>
      </c>
      <c r="G498" s="40">
        <v>5099698166</v>
      </c>
      <c r="H498">
        <v>67</v>
      </c>
      <c r="J498" s="40">
        <v>1235522470</v>
      </c>
      <c r="K498" s="40">
        <v>3864175696</v>
      </c>
    </row>
    <row r="499" spans="1:11" hidden="1" x14ac:dyDescent="0.3">
      <c r="A499">
        <v>2006</v>
      </c>
      <c r="B499">
        <v>11</v>
      </c>
      <c r="C499" s="41">
        <v>45967</v>
      </c>
      <c r="D499" t="s">
        <v>86</v>
      </c>
      <c r="E499" s="40">
        <v>28154023826</v>
      </c>
      <c r="F499">
        <v>268</v>
      </c>
      <c r="G499" s="40">
        <v>7541072385</v>
      </c>
      <c r="H499">
        <v>57</v>
      </c>
      <c r="J499" s="40">
        <v>1602522553</v>
      </c>
      <c r="K499" s="40">
        <v>5938549832</v>
      </c>
    </row>
    <row r="500" spans="1:11" hidden="1" x14ac:dyDescent="0.3">
      <c r="A500">
        <v>2006</v>
      </c>
      <c r="B500">
        <v>12</v>
      </c>
      <c r="C500" s="41">
        <v>45997</v>
      </c>
      <c r="D500" t="s">
        <v>87</v>
      </c>
      <c r="E500" s="40">
        <v>138168862439</v>
      </c>
      <c r="F500">
        <v>83</v>
      </c>
      <c r="G500" s="40">
        <v>11480903731</v>
      </c>
      <c r="H500">
        <v>42</v>
      </c>
      <c r="J500" s="40">
        <v>5846893541</v>
      </c>
      <c r="K500" s="40">
        <v>5634010190</v>
      </c>
    </row>
    <row r="501" spans="1:11" hidden="1" x14ac:dyDescent="0.3">
      <c r="A501">
        <v>2006</v>
      </c>
      <c r="B501">
        <v>12</v>
      </c>
      <c r="C501" s="41">
        <v>45997</v>
      </c>
      <c r="D501" t="s">
        <v>84</v>
      </c>
      <c r="E501" s="40">
        <v>210575800352</v>
      </c>
      <c r="F501">
        <v>69</v>
      </c>
      <c r="G501" s="40">
        <v>14525420561</v>
      </c>
      <c r="H501">
        <v>45</v>
      </c>
      <c r="J501" s="40">
        <v>9483162590</v>
      </c>
      <c r="K501" s="40">
        <v>5042257971</v>
      </c>
    </row>
    <row r="502" spans="1:11" hidden="1" x14ac:dyDescent="0.3">
      <c r="A502">
        <v>2006</v>
      </c>
      <c r="B502">
        <v>12</v>
      </c>
      <c r="C502" s="41">
        <v>45997</v>
      </c>
      <c r="D502" t="s">
        <v>88</v>
      </c>
      <c r="E502" s="40">
        <v>126682371168</v>
      </c>
      <c r="F502">
        <v>181</v>
      </c>
      <c r="G502" s="40">
        <v>22953862276</v>
      </c>
      <c r="H502">
        <v>48</v>
      </c>
      <c r="J502" s="40">
        <v>6113359725</v>
      </c>
      <c r="K502" s="40">
        <v>16840502551</v>
      </c>
    </row>
    <row r="503" spans="1:11" hidden="1" x14ac:dyDescent="0.3">
      <c r="A503">
        <v>2006</v>
      </c>
      <c r="B503">
        <v>12</v>
      </c>
      <c r="C503" s="41">
        <v>45997</v>
      </c>
      <c r="D503" t="s">
        <v>83</v>
      </c>
      <c r="E503" s="40">
        <v>67506899374</v>
      </c>
      <c r="F503">
        <v>195</v>
      </c>
      <c r="G503" s="40">
        <v>13195228153</v>
      </c>
      <c r="H503">
        <v>51</v>
      </c>
      <c r="J503" s="40">
        <v>3460852374</v>
      </c>
      <c r="K503" s="40">
        <v>9734375779</v>
      </c>
    </row>
    <row r="504" spans="1:11" hidden="1" x14ac:dyDescent="0.3">
      <c r="A504">
        <v>2006</v>
      </c>
      <c r="B504">
        <v>12</v>
      </c>
      <c r="C504" s="41">
        <v>45997</v>
      </c>
      <c r="D504" t="s">
        <v>85</v>
      </c>
      <c r="E504" s="40">
        <v>18404979292</v>
      </c>
      <c r="F504">
        <v>162</v>
      </c>
      <c r="G504" s="40">
        <v>2984557280</v>
      </c>
      <c r="H504">
        <v>78</v>
      </c>
      <c r="J504" s="40">
        <v>1437582475</v>
      </c>
      <c r="K504" s="40">
        <v>1546974805</v>
      </c>
    </row>
    <row r="505" spans="1:11" hidden="1" x14ac:dyDescent="0.3">
      <c r="A505">
        <v>2006</v>
      </c>
      <c r="B505">
        <v>12</v>
      </c>
      <c r="C505" s="41">
        <v>45997</v>
      </c>
      <c r="D505" t="s">
        <v>86</v>
      </c>
      <c r="E505" s="40">
        <v>28154023826</v>
      </c>
      <c r="F505">
        <v>237</v>
      </c>
      <c r="G505" s="40">
        <v>6669276578</v>
      </c>
      <c r="H505">
        <v>75</v>
      </c>
      <c r="J505" s="40">
        <v>2100250541</v>
      </c>
      <c r="K505" s="40">
        <v>4569026037</v>
      </c>
    </row>
    <row r="506" spans="1:11" hidden="1" x14ac:dyDescent="0.3">
      <c r="A506">
        <v>2007</v>
      </c>
      <c r="B506">
        <v>1</v>
      </c>
      <c r="C506" s="41">
        <v>45664</v>
      </c>
      <c r="D506" t="s">
        <v>87</v>
      </c>
      <c r="E506" s="40">
        <v>138168862439</v>
      </c>
      <c r="F506">
        <v>21</v>
      </c>
      <c r="G506" s="40">
        <v>2871706224</v>
      </c>
      <c r="H506">
        <v>44</v>
      </c>
      <c r="J506" s="40">
        <v>6012571059</v>
      </c>
      <c r="K506" s="40">
        <v>-3140864835</v>
      </c>
    </row>
    <row r="507" spans="1:11" hidden="1" x14ac:dyDescent="0.3">
      <c r="A507">
        <v>2007</v>
      </c>
      <c r="B507">
        <v>1</v>
      </c>
      <c r="C507" s="41">
        <v>45664</v>
      </c>
      <c r="D507" t="s">
        <v>84</v>
      </c>
      <c r="E507" s="40">
        <v>210575800352</v>
      </c>
      <c r="F507">
        <v>7</v>
      </c>
      <c r="G507" s="40">
        <v>1452017453</v>
      </c>
      <c r="H507">
        <v>39</v>
      </c>
      <c r="J507" s="40">
        <v>8131226670</v>
      </c>
      <c r="K507" s="40">
        <v>-6679209217</v>
      </c>
    </row>
    <row r="508" spans="1:11" hidden="1" x14ac:dyDescent="0.3">
      <c r="A508">
        <v>2007</v>
      </c>
      <c r="B508">
        <v>1</v>
      </c>
      <c r="C508" s="41">
        <v>45664</v>
      </c>
      <c r="D508" t="s">
        <v>88</v>
      </c>
      <c r="E508" s="40">
        <v>126682371168</v>
      </c>
      <c r="F508">
        <v>16</v>
      </c>
      <c r="G508" s="40">
        <v>2053172684</v>
      </c>
      <c r="H508">
        <v>55</v>
      </c>
      <c r="J508" s="40">
        <v>6929085269</v>
      </c>
      <c r="K508" s="40">
        <v>-4875912585</v>
      </c>
    </row>
    <row r="509" spans="1:11" hidden="1" x14ac:dyDescent="0.3">
      <c r="A509">
        <v>2007</v>
      </c>
      <c r="B509">
        <v>1</v>
      </c>
      <c r="C509" s="41">
        <v>45664</v>
      </c>
      <c r="D509" t="s">
        <v>83</v>
      </c>
      <c r="E509" s="40">
        <v>67506899374</v>
      </c>
      <c r="F509">
        <v>21</v>
      </c>
      <c r="G509" s="40">
        <v>1409521203</v>
      </c>
      <c r="H509">
        <v>70</v>
      </c>
      <c r="J509" s="40">
        <v>4702058013</v>
      </c>
      <c r="K509" s="40">
        <v>-3292536810</v>
      </c>
    </row>
    <row r="510" spans="1:11" hidden="1" x14ac:dyDescent="0.3">
      <c r="A510">
        <v>2007</v>
      </c>
      <c r="B510">
        <v>1</v>
      </c>
      <c r="C510" s="41">
        <v>45664</v>
      </c>
      <c r="D510" t="s">
        <v>85</v>
      </c>
      <c r="E510" s="40">
        <v>18404979292</v>
      </c>
      <c r="F510">
        <v>61</v>
      </c>
      <c r="G510" s="40">
        <v>1118382374</v>
      </c>
      <c r="H510">
        <v>94</v>
      </c>
      <c r="J510" s="40">
        <v>1724238187</v>
      </c>
      <c r="K510" s="40">
        <v>-605855813</v>
      </c>
    </row>
    <row r="511" spans="1:11" hidden="1" x14ac:dyDescent="0.3">
      <c r="A511">
        <v>2007</v>
      </c>
      <c r="B511">
        <v>1</v>
      </c>
      <c r="C511" s="41">
        <v>45664</v>
      </c>
      <c r="D511" t="s">
        <v>86</v>
      </c>
      <c r="E511" s="40">
        <v>28154023826</v>
      </c>
      <c r="F511">
        <v>111</v>
      </c>
      <c r="G511" s="40">
        <v>3131454958</v>
      </c>
      <c r="H511">
        <v>106</v>
      </c>
      <c r="J511" s="40">
        <v>2983122778</v>
      </c>
      <c r="K511" s="40">
        <v>148332180</v>
      </c>
    </row>
    <row r="512" spans="1:11" hidden="1" x14ac:dyDescent="0.3">
      <c r="A512">
        <v>2007</v>
      </c>
      <c r="B512">
        <v>2</v>
      </c>
      <c r="C512" s="41">
        <v>45695</v>
      </c>
      <c r="D512" t="s">
        <v>87</v>
      </c>
      <c r="E512" s="40">
        <v>138168862439</v>
      </c>
      <c r="F512">
        <v>46</v>
      </c>
      <c r="G512" s="40">
        <v>6375984130</v>
      </c>
      <c r="H512">
        <v>33</v>
      </c>
      <c r="J512" s="40">
        <v>4601788727</v>
      </c>
      <c r="K512" s="40">
        <v>1774195403</v>
      </c>
    </row>
    <row r="513" spans="1:11" hidden="1" x14ac:dyDescent="0.3">
      <c r="A513">
        <v>2007</v>
      </c>
      <c r="B513">
        <v>2</v>
      </c>
      <c r="C513" s="41">
        <v>45695</v>
      </c>
      <c r="D513" t="s">
        <v>84</v>
      </c>
      <c r="E513" s="40">
        <v>210575800352</v>
      </c>
      <c r="F513">
        <v>8</v>
      </c>
      <c r="G513" s="40">
        <v>1753198668</v>
      </c>
      <c r="H513">
        <v>15</v>
      </c>
      <c r="J513" s="40">
        <v>3247026148</v>
      </c>
      <c r="K513" s="40">
        <v>-1493827479</v>
      </c>
    </row>
    <row r="514" spans="1:11" hidden="1" x14ac:dyDescent="0.3">
      <c r="A514">
        <v>2007</v>
      </c>
      <c r="B514">
        <v>2</v>
      </c>
      <c r="C514" s="41">
        <v>45695</v>
      </c>
      <c r="D514" t="s">
        <v>88</v>
      </c>
      <c r="E514" s="40">
        <v>126682371168</v>
      </c>
      <c r="F514">
        <v>10</v>
      </c>
      <c r="G514" s="40">
        <v>1311894174</v>
      </c>
      <c r="H514">
        <v>30</v>
      </c>
      <c r="J514" s="40">
        <v>3834616506</v>
      </c>
      <c r="K514" s="40">
        <v>-2522722332</v>
      </c>
    </row>
    <row r="515" spans="1:11" hidden="1" x14ac:dyDescent="0.3">
      <c r="A515">
        <v>2007</v>
      </c>
      <c r="B515">
        <v>2</v>
      </c>
      <c r="C515" s="41">
        <v>45695</v>
      </c>
      <c r="D515" t="s">
        <v>83</v>
      </c>
      <c r="E515" s="40">
        <v>67506899374</v>
      </c>
      <c r="F515">
        <v>27</v>
      </c>
      <c r="G515" s="40">
        <v>1823810304</v>
      </c>
      <c r="H515">
        <v>54</v>
      </c>
      <c r="J515" s="40">
        <v>3616402454</v>
      </c>
      <c r="K515" s="40">
        <v>-1792592149</v>
      </c>
    </row>
    <row r="516" spans="1:11" hidden="1" x14ac:dyDescent="0.3">
      <c r="A516">
        <v>2007</v>
      </c>
      <c r="B516">
        <v>2</v>
      </c>
      <c r="C516" s="41">
        <v>45695</v>
      </c>
      <c r="D516" t="s">
        <v>85</v>
      </c>
      <c r="E516" s="40">
        <v>18404979292</v>
      </c>
      <c r="F516">
        <v>119</v>
      </c>
      <c r="G516" s="40">
        <v>2193827707</v>
      </c>
      <c r="H516">
        <v>77</v>
      </c>
      <c r="J516" s="40">
        <v>1413637601</v>
      </c>
      <c r="K516" s="40">
        <v>780190106</v>
      </c>
    </row>
    <row r="517" spans="1:11" hidden="1" x14ac:dyDescent="0.3">
      <c r="A517">
        <v>2007</v>
      </c>
      <c r="B517">
        <v>2</v>
      </c>
      <c r="C517" s="41">
        <v>45695</v>
      </c>
      <c r="D517" t="s">
        <v>86</v>
      </c>
      <c r="E517" s="40">
        <v>28154023826</v>
      </c>
      <c r="F517">
        <v>123</v>
      </c>
      <c r="G517" s="40">
        <v>3451383333</v>
      </c>
      <c r="H517">
        <v>91</v>
      </c>
      <c r="J517" s="40">
        <v>2572768712</v>
      </c>
      <c r="K517" s="40">
        <v>878614621</v>
      </c>
    </row>
    <row r="518" spans="1:11" hidden="1" x14ac:dyDescent="0.3">
      <c r="A518">
        <v>2007</v>
      </c>
      <c r="B518">
        <v>3</v>
      </c>
      <c r="C518" s="41">
        <v>45723</v>
      </c>
      <c r="D518" t="s">
        <v>87</v>
      </c>
      <c r="E518" s="40">
        <v>138168862439</v>
      </c>
      <c r="F518">
        <v>45</v>
      </c>
      <c r="G518" s="40">
        <v>6211017565</v>
      </c>
      <c r="H518">
        <v>26</v>
      </c>
      <c r="J518" s="40">
        <v>3633098877</v>
      </c>
      <c r="K518" s="40">
        <v>2577918688</v>
      </c>
    </row>
    <row r="519" spans="1:11" hidden="1" x14ac:dyDescent="0.3">
      <c r="A519">
        <v>2007</v>
      </c>
      <c r="B519">
        <v>3</v>
      </c>
      <c r="C519" s="41">
        <v>45723</v>
      </c>
      <c r="D519" t="s">
        <v>84</v>
      </c>
      <c r="E519" s="40">
        <v>210575800352</v>
      </c>
      <c r="F519">
        <v>26</v>
      </c>
      <c r="G519" s="40">
        <v>5409748707</v>
      </c>
      <c r="H519">
        <v>10</v>
      </c>
      <c r="J519" s="40">
        <v>2183169904</v>
      </c>
      <c r="K519" s="40">
        <v>3226578803</v>
      </c>
    </row>
    <row r="520" spans="1:11" hidden="1" x14ac:dyDescent="0.3">
      <c r="A520">
        <v>2007</v>
      </c>
      <c r="B520">
        <v>3</v>
      </c>
      <c r="C520" s="41">
        <v>45723</v>
      </c>
      <c r="D520" t="s">
        <v>88</v>
      </c>
      <c r="E520" s="40">
        <v>126682371168</v>
      </c>
      <c r="F520">
        <v>38</v>
      </c>
      <c r="G520" s="40">
        <v>4821515816</v>
      </c>
      <c r="H520">
        <v>24</v>
      </c>
      <c r="J520" s="40">
        <v>3070287163</v>
      </c>
      <c r="K520" s="40">
        <v>1751228654</v>
      </c>
    </row>
    <row r="521" spans="1:11" hidden="1" x14ac:dyDescent="0.3">
      <c r="A521">
        <v>2007</v>
      </c>
      <c r="B521">
        <v>3</v>
      </c>
      <c r="C521" s="41">
        <v>45723</v>
      </c>
      <c r="D521" t="s">
        <v>83</v>
      </c>
      <c r="E521" s="40">
        <v>67506899374</v>
      </c>
      <c r="F521">
        <v>49</v>
      </c>
      <c r="G521" s="40">
        <v>3289656157</v>
      </c>
      <c r="H521">
        <v>38</v>
      </c>
      <c r="J521" s="40">
        <v>2556904697</v>
      </c>
      <c r="K521" s="40">
        <v>732751461</v>
      </c>
    </row>
    <row r="522" spans="1:11" hidden="1" x14ac:dyDescent="0.3">
      <c r="A522">
        <v>2007</v>
      </c>
      <c r="B522">
        <v>3</v>
      </c>
      <c r="C522" s="41">
        <v>45723</v>
      </c>
      <c r="D522" t="s">
        <v>85</v>
      </c>
      <c r="E522" s="40">
        <v>18404979292</v>
      </c>
      <c r="F522">
        <v>106</v>
      </c>
      <c r="G522" s="40">
        <v>1955185995</v>
      </c>
      <c r="H522">
        <v>69</v>
      </c>
      <c r="J522" s="40">
        <v>1271492387</v>
      </c>
      <c r="K522" s="40">
        <v>683693608</v>
      </c>
    </row>
    <row r="523" spans="1:11" hidden="1" x14ac:dyDescent="0.3">
      <c r="A523">
        <v>2007</v>
      </c>
      <c r="B523">
        <v>3</v>
      </c>
      <c r="C523" s="41">
        <v>45723</v>
      </c>
      <c r="D523" t="s">
        <v>86</v>
      </c>
      <c r="E523" s="40">
        <v>28154023826</v>
      </c>
      <c r="F523">
        <v>130</v>
      </c>
      <c r="G523" s="40">
        <v>3655185689</v>
      </c>
      <c r="H523">
        <v>92</v>
      </c>
      <c r="J523" s="40">
        <v>2584859091</v>
      </c>
      <c r="K523" s="40">
        <v>1070326598</v>
      </c>
    </row>
    <row r="524" spans="1:11" hidden="1" x14ac:dyDescent="0.3">
      <c r="A524">
        <v>2007</v>
      </c>
      <c r="B524">
        <v>4</v>
      </c>
      <c r="C524" s="41">
        <v>45754</v>
      </c>
      <c r="D524" t="s">
        <v>87</v>
      </c>
      <c r="E524" s="40">
        <v>138168862439</v>
      </c>
      <c r="F524">
        <v>109</v>
      </c>
      <c r="G524" s="40">
        <v>15101397725</v>
      </c>
      <c r="H524">
        <v>26</v>
      </c>
      <c r="J524" s="40">
        <v>3610972137</v>
      </c>
      <c r="K524" s="40">
        <v>11490425588</v>
      </c>
    </row>
    <row r="525" spans="1:11" hidden="1" x14ac:dyDescent="0.3">
      <c r="A525">
        <v>2007</v>
      </c>
      <c r="B525">
        <v>4</v>
      </c>
      <c r="C525" s="41">
        <v>45754</v>
      </c>
      <c r="D525" t="s">
        <v>84</v>
      </c>
      <c r="E525" s="40">
        <v>210575800352</v>
      </c>
      <c r="F525">
        <v>83</v>
      </c>
      <c r="G525" s="40">
        <v>17448113108</v>
      </c>
      <c r="H525">
        <v>13</v>
      </c>
      <c r="J525" s="40">
        <v>2688208833</v>
      </c>
      <c r="K525" s="40">
        <v>14759904275</v>
      </c>
    </row>
    <row r="526" spans="1:11" hidden="1" x14ac:dyDescent="0.3">
      <c r="A526">
        <v>2007</v>
      </c>
      <c r="B526">
        <v>4</v>
      </c>
      <c r="C526" s="41">
        <v>45754</v>
      </c>
      <c r="D526" t="s">
        <v>88</v>
      </c>
      <c r="E526" s="40">
        <v>126682371168</v>
      </c>
      <c r="F526">
        <v>81</v>
      </c>
      <c r="G526" s="40">
        <v>10221798657</v>
      </c>
      <c r="H526">
        <v>24</v>
      </c>
      <c r="J526" s="40">
        <v>3031712493</v>
      </c>
      <c r="K526" s="40">
        <v>7190086165</v>
      </c>
    </row>
    <row r="527" spans="1:11" hidden="1" x14ac:dyDescent="0.3">
      <c r="A527">
        <v>2007</v>
      </c>
      <c r="B527">
        <v>4</v>
      </c>
      <c r="C527" s="41">
        <v>45754</v>
      </c>
      <c r="D527" t="s">
        <v>83</v>
      </c>
      <c r="E527" s="40">
        <v>67506899374</v>
      </c>
      <c r="F527">
        <v>92</v>
      </c>
      <c r="G527" s="40">
        <v>6179518331</v>
      </c>
      <c r="H527">
        <v>29</v>
      </c>
      <c r="J527" s="40">
        <v>1934976960</v>
      </c>
      <c r="K527" s="40">
        <v>4244541371</v>
      </c>
    </row>
    <row r="528" spans="1:11" hidden="1" x14ac:dyDescent="0.3">
      <c r="A528">
        <v>2007</v>
      </c>
      <c r="B528">
        <v>4</v>
      </c>
      <c r="C528" s="41">
        <v>45754</v>
      </c>
      <c r="D528" t="s">
        <v>85</v>
      </c>
      <c r="E528" s="40">
        <v>18404979292</v>
      </c>
      <c r="F528">
        <v>174</v>
      </c>
      <c r="G528" s="40">
        <v>3209571755</v>
      </c>
      <c r="H528">
        <v>53</v>
      </c>
      <c r="J528" s="40">
        <v>981321383</v>
      </c>
      <c r="K528" s="40">
        <v>2228250372</v>
      </c>
    </row>
    <row r="529" spans="1:11" hidden="1" x14ac:dyDescent="0.3">
      <c r="A529">
        <v>2007</v>
      </c>
      <c r="B529">
        <v>4</v>
      </c>
      <c r="C529" s="41">
        <v>45754</v>
      </c>
      <c r="D529" t="s">
        <v>86</v>
      </c>
      <c r="E529" s="40">
        <v>28154023826</v>
      </c>
      <c r="F529">
        <v>160</v>
      </c>
      <c r="G529" s="40">
        <v>4515006596</v>
      </c>
      <c r="H529">
        <v>64</v>
      </c>
      <c r="J529" s="40">
        <v>1813573465</v>
      </c>
      <c r="K529" s="40">
        <v>2701433130</v>
      </c>
    </row>
    <row r="530" spans="1:11" hidden="1" x14ac:dyDescent="0.3">
      <c r="A530">
        <v>2007</v>
      </c>
      <c r="B530">
        <v>5</v>
      </c>
      <c r="C530" s="41">
        <v>45784</v>
      </c>
      <c r="D530" t="s">
        <v>87</v>
      </c>
      <c r="E530" s="40">
        <v>138168862439</v>
      </c>
      <c r="F530">
        <v>71</v>
      </c>
      <c r="G530" s="40">
        <v>9818008559</v>
      </c>
      <c r="H530">
        <v>35</v>
      </c>
      <c r="J530" s="40">
        <v>4854598452</v>
      </c>
      <c r="K530" s="40">
        <v>4963410107</v>
      </c>
    </row>
    <row r="531" spans="1:11" hidden="1" x14ac:dyDescent="0.3">
      <c r="A531">
        <v>2007</v>
      </c>
      <c r="B531">
        <v>5</v>
      </c>
      <c r="C531" s="41">
        <v>45784</v>
      </c>
      <c r="D531" t="s">
        <v>84</v>
      </c>
      <c r="E531" s="40">
        <v>210575800352</v>
      </c>
      <c r="F531">
        <v>32</v>
      </c>
      <c r="G531" s="40">
        <v>6749769447</v>
      </c>
      <c r="H531">
        <v>24</v>
      </c>
      <c r="J531" s="40">
        <v>5055545860</v>
      </c>
      <c r="K531" s="40">
        <v>1694223587</v>
      </c>
    </row>
    <row r="532" spans="1:11" hidden="1" x14ac:dyDescent="0.3">
      <c r="A532">
        <v>2007</v>
      </c>
      <c r="B532">
        <v>5</v>
      </c>
      <c r="C532" s="41">
        <v>45784</v>
      </c>
      <c r="D532" t="s">
        <v>88</v>
      </c>
      <c r="E532" s="40">
        <v>126682371168</v>
      </c>
      <c r="F532">
        <v>114</v>
      </c>
      <c r="G532" s="40">
        <v>14495971905</v>
      </c>
      <c r="H532">
        <v>39</v>
      </c>
      <c r="J532" s="40">
        <v>4955828431</v>
      </c>
      <c r="K532" s="40">
        <v>9540143474</v>
      </c>
    </row>
    <row r="533" spans="1:11" hidden="1" x14ac:dyDescent="0.3">
      <c r="A533">
        <v>2007</v>
      </c>
      <c r="B533">
        <v>5</v>
      </c>
      <c r="C533" s="41">
        <v>45784</v>
      </c>
      <c r="D533" t="s">
        <v>83</v>
      </c>
      <c r="E533" s="40">
        <v>67506899374</v>
      </c>
      <c r="F533">
        <v>134</v>
      </c>
      <c r="G533" s="40">
        <v>9076900353</v>
      </c>
      <c r="H533">
        <v>41</v>
      </c>
      <c r="J533" s="40">
        <v>2781494336</v>
      </c>
      <c r="K533" s="40">
        <v>6295406018</v>
      </c>
    </row>
    <row r="534" spans="1:11" hidden="1" x14ac:dyDescent="0.3">
      <c r="A534">
        <v>2007</v>
      </c>
      <c r="B534">
        <v>5</v>
      </c>
      <c r="C534" s="41">
        <v>45784</v>
      </c>
      <c r="D534" t="s">
        <v>85</v>
      </c>
      <c r="E534" s="40">
        <v>18404979292</v>
      </c>
      <c r="F534">
        <v>193</v>
      </c>
      <c r="G534" s="40">
        <v>3558513759</v>
      </c>
      <c r="H534">
        <v>89</v>
      </c>
      <c r="J534" s="40">
        <v>1644458159</v>
      </c>
      <c r="K534" s="40">
        <v>1914055599</v>
      </c>
    </row>
    <row r="535" spans="1:11" hidden="1" x14ac:dyDescent="0.3">
      <c r="A535">
        <v>2007</v>
      </c>
      <c r="B535">
        <v>5</v>
      </c>
      <c r="C535" s="41">
        <v>45784</v>
      </c>
      <c r="D535" t="s">
        <v>86</v>
      </c>
      <c r="E535" s="40">
        <v>28154023826</v>
      </c>
      <c r="F535">
        <v>128</v>
      </c>
      <c r="G535" s="40">
        <v>3611354530</v>
      </c>
      <c r="H535">
        <v>103</v>
      </c>
      <c r="J535" s="40">
        <v>2903200796</v>
      </c>
      <c r="K535" s="40">
        <v>708153734</v>
      </c>
    </row>
    <row r="536" spans="1:11" hidden="1" x14ac:dyDescent="0.3">
      <c r="A536">
        <v>2007</v>
      </c>
      <c r="B536">
        <v>6</v>
      </c>
      <c r="C536" s="41">
        <v>45815</v>
      </c>
      <c r="D536" t="s">
        <v>87</v>
      </c>
      <c r="E536" s="40">
        <v>138168862439</v>
      </c>
      <c r="F536">
        <v>87</v>
      </c>
      <c r="G536" s="40">
        <v>12041436124</v>
      </c>
      <c r="H536">
        <v>35</v>
      </c>
      <c r="J536" s="40">
        <v>4872278827</v>
      </c>
      <c r="K536" s="40">
        <v>7169157297</v>
      </c>
    </row>
    <row r="537" spans="1:11" hidden="1" x14ac:dyDescent="0.3">
      <c r="A537">
        <v>2007</v>
      </c>
      <c r="B537">
        <v>6</v>
      </c>
      <c r="C537" s="41">
        <v>45815</v>
      </c>
      <c r="D537" t="s">
        <v>84</v>
      </c>
      <c r="E537" s="40">
        <v>210575800352</v>
      </c>
      <c r="F537">
        <v>9</v>
      </c>
      <c r="G537" s="40">
        <v>1916639181</v>
      </c>
      <c r="H537">
        <v>18</v>
      </c>
      <c r="J537" s="40">
        <v>3709295616</v>
      </c>
      <c r="K537" s="40">
        <v>-1792656435</v>
      </c>
    </row>
    <row r="538" spans="1:11" hidden="1" x14ac:dyDescent="0.3">
      <c r="A538">
        <v>2007</v>
      </c>
      <c r="B538">
        <v>6</v>
      </c>
      <c r="C538" s="41">
        <v>45815</v>
      </c>
      <c r="D538" t="s">
        <v>88</v>
      </c>
      <c r="E538" s="40">
        <v>126682371168</v>
      </c>
      <c r="F538">
        <v>22</v>
      </c>
      <c r="G538" s="40">
        <v>2759649438</v>
      </c>
      <c r="H538">
        <v>28</v>
      </c>
      <c r="J538" s="40">
        <v>3576777883</v>
      </c>
      <c r="K538" s="40">
        <v>-817128445</v>
      </c>
    </row>
    <row r="539" spans="1:11" hidden="1" x14ac:dyDescent="0.3">
      <c r="A539">
        <v>2007</v>
      </c>
      <c r="B539">
        <v>6</v>
      </c>
      <c r="C539" s="41">
        <v>45815</v>
      </c>
      <c r="D539" t="s">
        <v>83</v>
      </c>
      <c r="E539" s="40">
        <v>67506899374</v>
      </c>
      <c r="F539">
        <v>33</v>
      </c>
      <c r="G539" s="40">
        <v>2246258143</v>
      </c>
      <c r="H539">
        <v>46</v>
      </c>
      <c r="J539" s="40">
        <v>3133679220</v>
      </c>
      <c r="K539" s="40">
        <v>-887421077</v>
      </c>
    </row>
    <row r="540" spans="1:11" hidden="1" x14ac:dyDescent="0.3">
      <c r="A540">
        <v>2007</v>
      </c>
      <c r="B540">
        <v>6</v>
      </c>
      <c r="C540" s="41">
        <v>45815</v>
      </c>
      <c r="D540" t="s">
        <v>85</v>
      </c>
      <c r="E540" s="40">
        <v>18404979292</v>
      </c>
      <c r="F540">
        <v>148</v>
      </c>
      <c r="G540" s="40">
        <v>2724684481</v>
      </c>
      <c r="H540">
        <v>77</v>
      </c>
      <c r="J540" s="40">
        <v>1420274677</v>
      </c>
      <c r="K540" s="40">
        <v>1304409804</v>
      </c>
    </row>
    <row r="541" spans="1:11" hidden="1" x14ac:dyDescent="0.3">
      <c r="A541">
        <v>2007</v>
      </c>
      <c r="B541">
        <v>6</v>
      </c>
      <c r="C541" s="41">
        <v>45815</v>
      </c>
      <c r="D541" t="s">
        <v>86</v>
      </c>
      <c r="E541" s="40">
        <v>28154023826</v>
      </c>
      <c r="F541">
        <v>107</v>
      </c>
      <c r="G541" s="40">
        <v>3015920326</v>
      </c>
      <c r="H541">
        <v>86</v>
      </c>
      <c r="J541" s="40">
        <v>2415466956</v>
      </c>
      <c r="K541" s="40">
        <v>600453370</v>
      </c>
    </row>
    <row r="542" spans="1:11" hidden="1" x14ac:dyDescent="0.3">
      <c r="A542">
        <v>2007</v>
      </c>
      <c r="B542">
        <v>7</v>
      </c>
      <c r="C542" s="41">
        <v>45845</v>
      </c>
      <c r="D542" t="s">
        <v>87</v>
      </c>
      <c r="E542" s="40">
        <v>138168862439</v>
      </c>
      <c r="F542">
        <v>78</v>
      </c>
      <c r="G542" s="40">
        <v>10803918316</v>
      </c>
      <c r="H542">
        <v>42</v>
      </c>
      <c r="J542" s="40">
        <v>5802940978</v>
      </c>
      <c r="K542" s="40">
        <v>5000977339</v>
      </c>
    </row>
    <row r="543" spans="1:11" hidden="1" x14ac:dyDescent="0.3">
      <c r="A543">
        <v>2007</v>
      </c>
      <c r="B543">
        <v>7</v>
      </c>
      <c r="C543" s="41">
        <v>45845</v>
      </c>
      <c r="D543" t="s">
        <v>84</v>
      </c>
      <c r="E543" s="40">
        <v>210575800352</v>
      </c>
      <c r="F543">
        <v>11</v>
      </c>
      <c r="G543" s="40">
        <v>2347289429</v>
      </c>
      <c r="H543">
        <v>13</v>
      </c>
      <c r="J543" s="40">
        <v>2667880305</v>
      </c>
      <c r="K543" s="40">
        <v>-320590877</v>
      </c>
    </row>
    <row r="544" spans="1:11" hidden="1" x14ac:dyDescent="0.3">
      <c r="A544">
        <v>2007</v>
      </c>
      <c r="B544">
        <v>7</v>
      </c>
      <c r="C544" s="41">
        <v>45845</v>
      </c>
      <c r="D544" t="s">
        <v>88</v>
      </c>
      <c r="E544" s="40">
        <v>126682371168</v>
      </c>
      <c r="F544">
        <v>17</v>
      </c>
      <c r="G544" s="40">
        <v>2121888164</v>
      </c>
      <c r="H544">
        <v>27</v>
      </c>
      <c r="J544" s="40">
        <v>3430151216</v>
      </c>
      <c r="K544" s="40">
        <v>-1308263052</v>
      </c>
    </row>
    <row r="545" spans="1:11" hidden="1" x14ac:dyDescent="0.3">
      <c r="A545">
        <v>2007</v>
      </c>
      <c r="B545">
        <v>7</v>
      </c>
      <c r="C545" s="41">
        <v>45845</v>
      </c>
      <c r="D545" t="s">
        <v>83</v>
      </c>
      <c r="E545" s="40">
        <v>67506899374</v>
      </c>
      <c r="F545">
        <v>20</v>
      </c>
      <c r="G545" s="40">
        <v>1353385814</v>
      </c>
      <c r="H545">
        <v>29</v>
      </c>
      <c r="J545" s="40">
        <v>1953143857</v>
      </c>
      <c r="K545" s="40">
        <v>-599758043</v>
      </c>
    </row>
    <row r="546" spans="1:11" hidden="1" x14ac:dyDescent="0.3">
      <c r="A546">
        <v>2007</v>
      </c>
      <c r="B546">
        <v>7</v>
      </c>
      <c r="C546" s="41">
        <v>45845</v>
      </c>
      <c r="D546" t="s">
        <v>85</v>
      </c>
      <c r="E546" s="40">
        <v>18404979292</v>
      </c>
      <c r="F546">
        <v>202</v>
      </c>
      <c r="G546" s="40">
        <v>3726363746</v>
      </c>
      <c r="H546">
        <v>67</v>
      </c>
      <c r="J546" s="40">
        <v>1234016385</v>
      </c>
      <c r="K546" s="40">
        <v>2492347361</v>
      </c>
    </row>
    <row r="547" spans="1:11" hidden="1" x14ac:dyDescent="0.3">
      <c r="A547">
        <v>2007</v>
      </c>
      <c r="B547">
        <v>7</v>
      </c>
      <c r="C547" s="41">
        <v>45845</v>
      </c>
      <c r="D547" t="s">
        <v>86</v>
      </c>
      <c r="E547" s="40">
        <v>28154023826</v>
      </c>
      <c r="F547">
        <v>95</v>
      </c>
      <c r="G547" s="40">
        <v>2682927920</v>
      </c>
      <c r="H547">
        <v>80</v>
      </c>
      <c r="J547" s="40">
        <v>2252270373</v>
      </c>
      <c r="K547" s="40">
        <v>430657547</v>
      </c>
    </row>
    <row r="548" spans="1:11" hidden="1" x14ac:dyDescent="0.3">
      <c r="A548">
        <v>2007</v>
      </c>
      <c r="B548">
        <v>8</v>
      </c>
      <c r="C548" s="41">
        <v>45876</v>
      </c>
      <c r="D548" t="s">
        <v>87</v>
      </c>
      <c r="E548" s="40">
        <v>138168862439</v>
      </c>
      <c r="F548">
        <v>59</v>
      </c>
      <c r="G548" s="40">
        <v>8206243297</v>
      </c>
      <c r="H548">
        <v>45</v>
      </c>
      <c r="J548" s="40">
        <v>6198095679</v>
      </c>
      <c r="K548" s="40">
        <v>2008147618</v>
      </c>
    </row>
    <row r="549" spans="1:11" hidden="1" x14ac:dyDescent="0.3">
      <c r="A549">
        <v>2007</v>
      </c>
      <c r="B549">
        <v>8</v>
      </c>
      <c r="C549" s="41">
        <v>45876</v>
      </c>
      <c r="D549" t="s">
        <v>84</v>
      </c>
      <c r="E549" s="40">
        <v>210575800352</v>
      </c>
      <c r="F549">
        <v>10</v>
      </c>
      <c r="G549" s="40">
        <v>2057612547</v>
      </c>
      <c r="H549">
        <v>15</v>
      </c>
      <c r="J549" s="40">
        <v>3074790824</v>
      </c>
      <c r="K549" s="40">
        <v>-1017178277</v>
      </c>
    </row>
    <row r="550" spans="1:11" hidden="1" x14ac:dyDescent="0.3">
      <c r="A550">
        <v>2007</v>
      </c>
      <c r="B550">
        <v>8</v>
      </c>
      <c r="C550" s="41">
        <v>45876</v>
      </c>
      <c r="D550" t="s">
        <v>88</v>
      </c>
      <c r="E550" s="40">
        <v>126682371168</v>
      </c>
      <c r="F550">
        <v>19</v>
      </c>
      <c r="G550" s="40">
        <v>2466833257</v>
      </c>
      <c r="H550">
        <v>23</v>
      </c>
      <c r="J550" s="40">
        <v>2885409000</v>
      </c>
      <c r="K550" s="40">
        <v>-418575743</v>
      </c>
    </row>
    <row r="551" spans="1:11" hidden="1" x14ac:dyDescent="0.3">
      <c r="A551">
        <v>2007</v>
      </c>
      <c r="B551">
        <v>8</v>
      </c>
      <c r="C551" s="41">
        <v>45876</v>
      </c>
      <c r="D551" t="s">
        <v>83</v>
      </c>
      <c r="E551" s="40">
        <v>67506899374</v>
      </c>
      <c r="F551">
        <v>33</v>
      </c>
      <c r="G551" s="40">
        <v>2218031631</v>
      </c>
      <c r="H551">
        <v>31</v>
      </c>
      <c r="J551" s="40">
        <v>2088495489</v>
      </c>
      <c r="K551" s="40">
        <v>129536142</v>
      </c>
    </row>
    <row r="552" spans="1:11" hidden="1" x14ac:dyDescent="0.3">
      <c r="A552">
        <v>2007</v>
      </c>
      <c r="B552">
        <v>8</v>
      </c>
      <c r="C552" s="41">
        <v>45876</v>
      </c>
      <c r="D552" t="s">
        <v>85</v>
      </c>
      <c r="E552" s="40">
        <v>18404979292</v>
      </c>
      <c r="F552">
        <v>205</v>
      </c>
      <c r="G552" s="40">
        <v>3772753932</v>
      </c>
      <c r="H552">
        <v>76</v>
      </c>
      <c r="J552" s="40">
        <v>1401323077</v>
      </c>
      <c r="K552" s="40">
        <v>2371430855</v>
      </c>
    </row>
    <row r="553" spans="1:11" hidden="1" x14ac:dyDescent="0.3">
      <c r="A553">
        <v>2007</v>
      </c>
      <c r="B553">
        <v>8</v>
      </c>
      <c r="C553" s="41">
        <v>45876</v>
      </c>
      <c r="D553" t="s">
        <v>86</v>
      </c>
      <c r="E553" s="40">
        <v>28154023826</v>
      </c>
      <c r="F553">
        <v>96</v>
      </c>
      <c r="G553" s="40">
        <v>2692650518</v>
      </c>
      <c r="H553">
        <v>83</v>
      </c>
      <c r="J553" s="40">
        <v>2331146223</v>
      </c>
      <c r="K553" s="40">
        <v>361504294</v>
      </c>
    </row>
    <row r="554" spans="1:11" hidden="1" x14ac:dyDescent="0.3">
      <c r="A554">
        <v>2007</v>
      </c>
      <c r="B554">
        <v>9</v>
      </c>
      <c r="C554" s="41">
        <v>45907</v>
      </c>
      <c r="D554" t="s">
        <v>87</v>
      </c>
      <c r="E554" s="40">
        <v>138168862439</v>
      </c>
      <c r="F554">
        <v>50</v>
      </c>
      <c r="G554" s="40">
        <v>6890498824</v>
      </c>
      <c r="H554">
        <v>43</v>
      </c>
      <c r="J554" s="40">
        <v>5918694677</v>
      </c>
      <c r="K554" s="40">
        <v>971804147</v>
      </c>
    </row>
    <row r="555" spans="1:11" hidden="1" x14ac:dyDescent="0.3">
      <c r="A555">
        <v>2007</v>
      </c>
      <c r="B555">
        <v>9</v>
      </c>
      <c r="C555" s="41">
        <v>45907</v>
      </c>
      <c r="D555" t="s">
        <v>84</v>
      </c>
      <c r="E555" s="40">
        <v>210575800352</v>
      </c>
      <c r="F555">
        <v>9</v>
      </c>
      <c r="G555" s="40">
        <v>1797322293</v>
      </c>
      <c r="H555">
        <v>13</v>
      </c>
      <c r="J555" s="40">
        <v>2837840344</v>
      </c>
      <c r="K555" s="40">
        <v>-1040518051</v>
      </c>
    </row>
    <row r="556" spans="1:11" hidden="1" x14ac:dyDescent="0.3">
      <c r="A556">
        <v>2007</v>
      </c>
      <c r="B556">
        <v>9</v>
      </c>
      <c r="C556" s="41">
        <v>45907</v>
      </c>
      <c r="D556" t="s">
        <v>88</v>
      </c>
      <c r="E556" s="40">
        <v>126682371168</v>
      </c>
      <c r="F556">
        <v>32</v>
      </c>
      <c r="G556" s="40">
        <v>4062190592</v>
      </c>
      <c r="H556">
        <v>24</v>
      </c>
      <c r="J556" s="40">
        <v>3090999777</v>
      </c>
      <c r="K556" s="40">
        <v>971190815</v>
      </c>
    </row>
    <row r="557" spans="1:11" hidden="1" x14ac:dyDescent="0.3">
      <c r="A557">
        <v>2007</v>
      </c>
      <c r="B557">
        <v>9</v>
      </c>
      <c r="C557" s="41">
        <v>45907</v>
      </c>
      <c r="D557" t="s">
        <v>83</v>
      </c>
      <c r="E557" s="40">
        <v>67506899374</v>
      </c>
      <c r="F557">
        <v>32</v>
      </c>
      <c r="G557" s="40">
        <v>2178273382</v>
      </c>
      <c r="H557">
        <v>30</v>
      </c>
      <c r="J557" s="40">
        <v>2041437015</v>
      </c>
      <c r="K557" s="40">
        <v>136836367</v>
      </c>
    </row>
    <row r="558" spans="1:11" hidden="1" x14ac:dyDescent="0.3">
      <c r="A558">
        <v>2007</v>
      </c>
      <c r="B558">
        <v>9</v>
      </c>
      <c r="C558" s="41">
        <v>45907</v>
      </c>
      <c r="D558" t="s">
        <v>85</v>
      </c>
      <c r="E558" s="40">
        <v>18404979292</v>
      </c>
      <c r="F558">
        <v>237</v>
      </c>
      <c r="G558" s="40">
        <v>4364450360</v>
      </c>
      <c r="H558">
        <v>88</v>
      </c>
      <c r="J558" s="40">
        <v>1616632759</v>
      </c>
      <c r="K558" s="40">
        <v>2747817601</v>
      </c>
    </row>
    <row r="559" spans="1:11" hidden="1" x14ac:dyDescent="0.3">
      <c r="A559">
        <v>2007</v>
      </c>
      <c r="B559">
        <v>9</v>
      </c>
      <c r="C559" s="41">
        <v>45907</v>
      </c>
      <c r="D559" t="s">
        <v>86</v>
      </c>
      <c r="E559" s="40">
        <v>28154023826</v>
      </c>
      <c r="F559">
        <v>112</v>
      </c>
      <c r="G559" s="40">
        <v>3144487833</v>
      </c>
      <c r="H559">
        <v>82</v>
      </c>
      <c r="J559" s="40">
        <v>2299216048</v>
      </c>
      <c r="K559" s="40">
        <v>845271785</v>
      </c>
    </row>
    <row r="560" spans="1:11" hidden="1" x14ac:dyDescent="0.3">
      <c r="A560">
        <v>2007</v>
      </c>
      <c r="B560">
        <v>10</v>
      </c>
      <c r="C560" s="41">
        <v>45937</v>
      </c>
      <c r="D560" t="s">
        <v>87</v>
      </c>
      <c r="E560" s="40">
        <v>138168862439</v>
      </c>
      <c r="F560">
        <v>24</v>
      </c>
      <c r="G560" s="40">
        <v>3384019469</v>
      </c>
      <c r="H560">
        <v>28</v>
      </c>
      <c r="J560" s="40">
        <v>3873863018</v>
      </c>
      <c r="K560" s="40">
        <v>-489843548</v>
      </c>
    </row>
    <row r="561" spans="1:11" hidden="1" x14ac:dyDescent="0.3">
      <c r="A561">
        <v>2007</v>
      </c>
      <c r="B561">
        <v>10</v>
      </c>
      <c r="C561" s="41">
        <v>45937</v>
      </c>
      <c r="D561" t="s">
        <v>84</v>
      </c>
      <c r="E561" s="40">
        <v>210575800352</v>
      </c>
      <c r="F561">
        <v>58</v>
      </c>
      <c r="G561" s="40">
        <v>12247437404</v>
      </c>
      <c r="H561">
        <v>11</v>
      </c>
      <c r="J561" s="40">
        <v>2369606298</v>
      </c>
      <c r="K561" s="40">
        <v>9877831107</v>
      </c>
    </row>
    <row r="562" spans="1:11" hidden="1" x14ac:dyDescent="0.3">
      <c r="A562">
        <v>2007</v>
      </c>
      <c r="B562">
        <v>10</v>
      </c>
      <c r="C562" s="41">
        <v>45937</v>
      </c>
      <c r="D562" t="s">
        <v>88</v>
      </c>
      <c r="E562" s="40">
        <v>126682371168</v>
      </c>
      <c r="F562">
        <v>52</v>
      </c>
      <c r="G562" s="40">
        <v>6623614188</v>
      </c>
      <c r="H562">
        <v>22</v>
      </c>
      <c r="J562" s="40">
        <v>2794951193</v>
      </c>
      <c r="K562" s="40">
        <v>3828662995</v>
      </c>
    </row>
    <row r="563" spans="1:11" hidden="1" x14ac:dyDescent="0.3">
      <c r="A563">
        <v>2007</v>
      </c>
      <c r="B563">
        <v>10</v>
      </c>
      <c r="C563" s="41">
        <v>45937</v>
      </c>
      <c r="D563" t="s">
        <v>83</v>
      </c>
      <c r="E563" s="40">
        <v>67506899374</v>
      </c>
      <c r="F563">
        <v>49</v>
      </c>
      <c r="G563" s="40">
        <v>3279683635</v>
      </c>
      <c r="H563">
        <v>23</v>
      </c>
      <c r="J563" s="40">
        <v>1566802215</v>
      </c>
      <c r="K563" s="40">
        <v>1712881420</v>
      </c>
    </row>
    <row r="564" spans="1:11" hidden="1" x14ac:dyDescent="0.3">
      <c r="A564">
        <v>2007</v>
      </c>
      <c r="B564">
        <v>10</v>
      </c>
      <c r="C564" s="41">
        <v>45937</v>
      </c>
      <c r="D564" t="s">
        <v>85</v>
      </c>
      <c r="E564" s="40">
        <v>18404979292</v>
      </c>
      <c r="F564">
        <v>110</v>
      </c>
      <c r="G564" s="40">
        <v>2017309361</v>
      </c>
      <c r="H564">
        <v>71</v>
      </c>
      <c r="J564" s="40">
        <v>1309630349</v>
      </c>
      <c r="K564" s="40">
        <v>707679011</v>
      </c>
    </row>
    <row r="565" spans="1:11" hidden="1" x14ac:dyDescent="0.3">
      <c r="A565">
        <v>2007</v>
      </c>
      <c r="B565">
        <v>10</v>
      </c>
      <c r="C565" s="41">
        <v>45937</v>
      </c>
      <c r="D565" t="s">
        <v>86</v>
      </c>
      <c r="E565" s="40">
        <v>28154023826</v>
      </c>
      <c r="F565">
        <v>59</v>
      </c>
      <c r="G565" s="40">
        <v>1666987223</v>
      </c>
      <c r="H565">
        <v>65</v>
      </c>
      <c r="J565" s="40">
        <v>1820936439</v>
      </c>
      <c r="K565" s="40">
        <v>-153949217</v>
      </c>
    </row>
    <row r="566" spans="1:11" hidden="1" x14ac:dyDescent="0.3">
      <c r="A566">
        <v>2007</v>
      </c>
      <c r="B566">
        <v>11</v>
      </c>
      <c r="C566" s="41">
        <v>45968</v>
      </c>
      <c r="D566" t="s">
        <v>87</v>
      </c>
      <c r="E566" s="40">
        <v>138168862439</v>
      </c>
      <c r="F566">
        <v>27</v>
      </c>
      <c r="G566" s="40">
        <v>3724009651</v>
      </c>
      <c r="H566">
        <v>30</v>
      </c>
      <c r="J566" s="40">
        <v>4121099658</v>
      </c>
      <c r="K566" s="40">
        <v>-397090007</v>
      </c>
    </row>
    <row r="567" spans="1:11" hidden="1" x14ac:dyDescent="0.3">
      <c r="A567">
        <v>2007</v>
      </c>
      <c r="B567">
        <v>11</v>
      </c>
      <c r="C567" s="41">
        <v>45968</v>
      </c>
      <c r="D567" t="s">
        <v>84</v>
      </c>
      <c r="E567" s="40">
        <v>210575800352</v>
      </c>
      <c r="F567">
        <v>65</v>
      </c>
      <c r="G567" s="40">
        <v>13718286905</v>
      </c>
      <c r="H567">
        <v>24</v>
      </c>
      <c r="J567" s="40">
        <v>5012249124</v>
      </c>
      <c r="K567" s="40">
        <v>8706037782</v>
      </c>
    </row>
    <row r="568" spans="1:11" hidden="1" x14ac:dyDescent="0.3">
      <c r="A568">
        <v>2007</v>
      </c>
      <c r="B568">
        <v>11</v>
      </c>
      <c r="C568" s="41">
        <v>45968</v>
      </c>
      <c r="D568" t="s">
        <v>88</v>
      </c>
      <c r="E568" s="40">
        <v>126682371168</v>
      </c>
      <c r="F568">
        <v>134</v>
      </c>
      <c r="G568" s="40">
        <v>17001933267</v>
      </c>
      <c r="H568">
        <v>37</v>
      </c>
      <c r="J568" s="40">
        <v>4722879838</v>
      </c>
      <c r="K568" s="40">
        <v>12279053429</v>
      </c>
    </row>
    <row r="569" spans="1:11" hidden="1" x14ac:dyDescent="0.3">
      <c r="A569">
        <v>2007</v>
      </c>
      <c r="B569">
        <v>11</v>
      </c>
      <c r="C569" s="41">
        <v>45968</v>
      </c>
      <c r="D569" t="s">
        <v>83</v>
      </c>
      <c r="E569" s="40">
        <v>67506899374</v>
      </c>
      <c r="F569">
        <v>86</v>
      </c>
      <c r="G569" s="40">
        <v>5799883392</v>
      </c>
      <c r="H569">
        <v>35</v>
      </c>
      <c r="J569" s="40">
        <v>2391653151</v>
      </c>
      <c r="K569" s="40">
        <v>3408230241</v>
      </c>
    </row>
    <row r="570" spans="1:11" hidden="1" x14ac:dyDescent="0.3">
      <c r="A570">
        <v>2007</v>
      </c>
      <c r="B570">
        <v>11</v>
      </c>
      <c r="C570" s="41">
        <v>45968</v>
      </c>
      <c r="D570" t="s">
        <v>85</v>
      </c>
      <c r="E570" s="40">
        <v>18404979292</v>
      </c>
      <c r="F570">
        <v>76</v>
      </c>
      <c r="G570" s="40">
        <v>1399450504</v>
      </c>
      <c r="H570">
        <v>86</v>
      </c>
      <c r="J570" s="40">
        <v>1587450129</v>
      </c>
      <c r="K570" s="40">
        <v>-187999625</v>
      </c>
    </row>
    <row r="571" spans="1:11" hidden="1" x14ac:dyDescent="0.3">
      <c r="A571">
        <v>2007</v>
      </c>
      <c r="B571">
        <v>11</v>
      </c>
      <c r="C571" s="41">
        <v>45968</v>
      </c>
      <c r="D571" t="s">
        <v>86</v>
      </c>
      <c r="E571" s="40">
        <v>28154023826</v>
      </c>
      <c r="F571">
        <v>82</v>
      </c>
      <c r="G571" s="40">
        <v>2305520620</v>
      </c>
      <c r="H571">
        <v>72</v>
      </c>
      <c r="J571" s="40">
        <v>2033005921</v>
      </c>
      <c r="K571" s="40">
        <v>272514698</v>
      </c>
    </row>
    <row r="572" spans="1:11" hidden="1" x14ac:dyDescent="0.3">
      <c r="A572">
        <v>2007</v>
      </c>
      <c r="B572">
        <v>12</v>
      </c>
      <c r="C572" s="41">
        <v>45998</v>
      </c>
      <c r="D572" t="s">
        <v>87</v>
      </c>
      <c r="E572" s="40">
        <v>138168862439</v>
      </c>
      <c r="F572">
        <v>20</v>
      </c>
      <c r="G572" s="40">
        <v>2705724981</v>
      </c>
      <c r="H572">
        <v>19</v>
      </c>
      <c r="J572" s="40">
        <v>2688941767</v>
      </c>
      <c r="K572" s="40">
        <v>16783214</v>
      </c>
    </row>
    <row r="573" spans="1:11" hidden="1" x14ac:dyDescent="0.3">
      <c r="A573">
        <v>2007</v>
      </c>
      <c r="B573">
        <v>12</v>
      </c>
      <c r="C573" s="41">
        <v>45998</v>
      </c>
      <c r="D573" t="s">
        <v>84</v>
      </c>
      <c r="E573" s="40">
        <v>210575800352</v>
      </c>
      <c r="F573">
        <v>14</v>
      </c>
      <c r="G573" s="40">
        <v>2856599364</v>
      </c>
      <c r="H573">
        <v>16</v>
      </c>
      <c r="J573" s="40">
        <v>3375196250</v>
      </c>
      <c r="K573" s="40">
        <v>-518596886</v>
      </c>
    </row>
    <row r="574" spans="1:11" hidden="1" x14ac:dyDescent="0.3">
      <c r="A574">
        <v>2007</v>
      </c>
      <c r="B574">
        <v>12</v>
      </c>
      <c r="C574" s="41">
        <v>45998</v>
      </c>
      <c r="D574" t="s">
        <v>88</v>
      </c>
      <c r="E574" s="40">
        <v>126682371168</v>
      </c>
      <c r="F574">
        <v>53</v>
      </c>
      <c r="G574" s="40">
        <v>6703729130</v>
      </c>
      <c r="H574">
        <v>42</v>
      </c>
      <c r="J574" s="40">
        <v>5365957403</v>
      </c>
      <c r="K574" s="40">
        <v>1337771727</v>
      </c>
    </row>
    <row r="575" spans="1:11" hidden="1" x14ac:dyDescent="0.3">
      <c r="A575">
        <v>2007</v>
      </c>
      <c r="B575">
        <v>12</v>
      </c>
      <c r="C575" s="41">
        <v>45998</v>
      </c>
      <c r="D575" t="s">
        <v>83</v>
      </c>
      <c r="E575" s="40">
        <v>67506899374</v>
      </c>
      <c r="F575">
        <v>77</v>
      </c>
      <c r="G575" s="40">
        <v>5198055503</v>
      </c>
      <c r="H575">
        <v>43</v>
      </c>
      <c r="J575" s="40">
        <v>2934994215</v>
      </c>
      <c r="K575" s="40">
        <v>2263061288</v>
      </c>
    </row>
    <row r="576" spans="1:11" hidden="1" x14ac:dyDescent="0.3">
      <c r="A576">
        <v>2007</v>
      </c>
      <c r="B576">
        <v>12</v>
      </c>
      <c r="C576" s="41">
        <v>45998</v>
      </c>
      <c r="D576" t="s">
        <v>85</v>
      </c>
      <c r="E576" s="40">
        <v>18404979292</v>
      </c>
      <c r="F576">
        <v>42</v>
      </c>
      <c r="G576" s="40">
        <v>767652575</v>
      </c>
      <c r="H576">
        <v>63</v>
      </c>
      <c r="J576" s="40">
        <v>1164306576</v>
      </c>
      <c r="K576" s="40">
        <v>-396654001</v>
      </c>
    </row>
    <row r="577" spans="1:11" hidden="1" x14ac:dyDescent="0.3">
      <c r="A577">
        <v>2007</v>
      </c>
      <c r="B577">
        <v>12</v>
      </c>
      <c r="C577" s="41">
        <v>45998</v>
      </c>
      <c r="D577" t="s">
        <v>86</v>
      </c>
      <c r="E577" s="40">
        <v>28154023826</v>
      </c>
      <c r="F577">
        <v>80</v>
      </c>
      <c r="G577" s="40">
        <v>2246365765</v>
      </c>
      <c r="H577">
        <v>69</v>
      </c>
      <c r="J577" s="40">
        <v>1949867606</v>
      </c>
      <c r="K577" s="40">
        <v>296498159</v>
      </c>
    </row>
    <row r="578" spans="1:11" hidden="1" x14ac:dyDescent="0.3">
      <c r="A578">
        <v>2008</v>
      </c>
      <c r="B578">
        <v>1</v>
      </c>
      <c r="C578" s="41">
        <v>45665</v>
      </c>
      <c r="D578" t="s">
        <v>87</v>
      </c>
      <c r="E578" s="40">
        <v>138168862439</v>
      </c>
      <c r="F578">
        <v>13</v>
      </c>
      <c r="G578" s="40">
        <v>1780728279</v>
      </c>
      <c r="H578">
        <v>19</v>
      </c>
      <c r="J578" s="40">
        <v>2667007117</v>
      </c>
      <c r="K578" s="40">
        <v>-886278839</v>
      </c>
    </row>
    <row r="579" spans="1:11" hidden="1" x14ac:dyDescent="0.3">
      <c r="A579">
        <v>2008</v>
      </c>
      <c r="B579">
        <v>1</v>
      </c>
      <c r="C579" s="41">
        <v>45665</v>
      </c>
      <c r="D579" t="s">
        <v>84</v>
      </c>
      <c r="E579" s="40">
        <v>210575800352</v>
      </c>
      <c r="F579">
        <v>16</v>
      </c>
      <c r="G579" s="40">
        <v>3316825727</v>
      </c>
      <c r="H579">
        <v>14</v>
      </c>
      <c r="J579" s="40">
        <v>3010483226</v>
      </c>
      <c r="K579" s="40">
        <v>306342500</v>
      </c>
    </row>
    <row r="580" spans="1:11" hidden="1" x14ac:dyDescent="0.3">
      <c r="A580">
        <v>2008</v>
      </c>
      <c r="B580">
        <v>1</v>
      </c>
      <c r="C580" s="41">
        <v>45665</v>
      </c>
      <c r="D580" t="s">
        <v>88</v>
      </c>
      <c r="E580" s="40">
        <v>126682371168</v>
      </c>
      <c r="F580">
        <v>35</v>
      </c>
      <c r="G580" s="40">
        <v>4372420965</v>
      </c>
      <c r="H580">
        <v>34</v>
      </c>
      <c r="J580" s="40">
        <v>4259383178</v>
      </c>
      <c r="K580" s="40">
        <v>113037787</v>
      </c>
    </row>
    <row r="581" spans="1:11" hidden="1" x14ac:dyDescent="0.3">
      <c r="A581">
        <v>2008</v>
      </c>
      <c r="B581">
        <v>1</v>
      </c>
      <c r="C581" s="41">
        <v>45665</v>
      </c>
      <c r="D581" t="s">
        <v>83</v>
      </c>
      <c r="E581" s="40">
        <v>67506899374</v>
      </c>
      <c r="F581">
        <v>42</v>
      </c>
      <c r="G581" s="40">
        <v>2835635466</v>
      </c>
      <c r="H581">
        <v>34</v>
      </c>
      <c r="J581" s="40">
        <v>2292321342</v>
      </c>
      <c r="K581" s="40">
        <v>543314124</v>
      </c>
    </row>
    <row r="582" spans="1:11" hidden="1" x14ac:dyDescent="0.3">
      <c r="A582">
        <v>2008</v>
      </c>
      <c r="B582">
        <v>1</v>
      </c>
      <c r="C582" s="41">
        <v>45665</v>
      </c>
      <c r="D582" t="s">
        <v>85</v>
      </c>
      <c r="E582" s="40">
        <v>18404979292</v>
      </c>
      <c r="F582">
        <v>33</v>
      </c>
      <c r="G582" s="40">
        <v>612974842</v>
      </c>
      <c r="H582">
        <v>60</v>
      </c>
      <c r="J582" s="40">
        <v>1105679293</v>
      </c>
      <c r="K582" s="40">
        <v>-492704451</v>
      </c>
    </row>
    <row r="583" spans="1:11" hidden="1" x14ac:dyDescent="0.3">
      <c r="A583">
        <v>2008</v>
      </c>
      <c r="B583">
        <v>1</v>
      </c>
      <c r="C583" s="41">
        <v>45665</v>
      </c>
      <c r="D583" t="s">
        <v>86</v>
      </c>
      <c r="E583" s="40">
        <v>28154023826</v>
      </c>
      <c r="F583">
        <v>43</v>
      </c>
      <c r="G583" s="40">
        <v>1217516641</v>
      </c>
      <c r="H583">
        <v>62</v>
      </c>
      <c r="J583" s="40">
        <v>1745827723</v>
      </c>
      <c r="K583" s="40">
        <v>-528311082</v>
      </c>
    </row>
    <row r="584" spans="1:11" hidden="1" x14ac:dyDescent="0.3">
      <c r="A584">
        <v>2008</v>
      </c>
      <c r="B584">
        <v>2</v>
      </c>
      <c r="C584" s="41">
        <v>45696</v>
      </c>
      <c r="D584" t="s">
        <v>87</v>
      </c>
      <c r="E584" s="40">
        <v>138168862439</v>
      </c>
      <c r="F584">
        <v>15</v>
      </c>
      <c r="G584" s="40">
        <v>2075731476</v>
      </c>
      <c r="H584">
        <v>16</v>
      </c>
      <c r="J584" s="40">
        <v>2168053970</v>
      </c>
      <c r="K584" s="40">
        <v>-92322494</v>
      </c>
    </row>
    <row r="585" spans="1:11" hidden="1" x14ac:dyDescent="0.3">
      <c r="A585">
        <v>2008</v>
      </c>
      <c r="B585">
        <v>2</v>
      </c>
      <c r="C585" s="41">
        <v>45696</v>
      </c>
      <c r="D585" t="s">
        <v>84</v>
      </c>
      <c r="E585" s="40">
        <v>210575800352</v>
      </c>
      <c r="F585">
        <v>4</v>
      </c>
      <c r="G585" s="40">
        <v>780114723</v>
      </c>
      <c r="H585">
        <v>10</v>
      </c>
      <c r="J585" s="40">
        <v>2022152813</v>
      </c>
      <c r="K585" s="40">
        <v>-1242038090</v>
      </c>
    </row>
    <row r="586" spans="1:11" hidden="1" x14ac:dyDescent="0.3">
      <c r="A586">
        <v>2008</v>
      </c>
      <c r="B586">
        <v>2</v>
      </c>
      <c r="C586" s="41">
        <v>45696</v>
      </c>
      <c r="D586" t="s">
        <v>88</v>
      </c>
      <c r="E586" s="40">
        <v>126682371168</v>
      </c>
      <c r="F586">
        <v>6</v>
      </c>
      <c r="G586" s="40">
        <v>808120537</v>
      </c>
      <c r="H586">
        <v>30</v>
      </c>
      <c r="J586" s="40">
        <v>3847054279</v>
      </c>
      <c r="K586" s="40">
        <v>-3038933742</v>
      </c>
    </row>
    <row r="587" spans="1:11" hidden="1" x14ac:dyDescent="0.3">
      <c r="A587">
        <v>2008</v>
      </c>
      <c r="B587">
        <v>2</v>
      </c>
      <c r="C587" s="41">
        <v>45696</v>
      </c>
      <c r="D587" t="s">
        <v>83</v>
      </c>
      <c r="E587" s="40">
        <v>67506899374</v>
      </c>
      <c r="F587">
        <v>19</v>
      </c>
      <c r="G587" s="40">
        <v>1298650727</v>
      </c>
      <c r="H587">
        <v>35</v>
      </c>
      <c r="J587" s="40">
        <v>2382025821</v>
      </c>
      <c r="K587" s="40">
        <v>-1083375094</v>
      </c>
    </row>
    <row r="588" spans="1:11" hidden="1" x14ac:dyDescent="0.3">
      <c r="A588">
        <v>2008</v>
      </c>
      <c r="B588">
        <v>2</v>
      </c>
      <c r="C588" s="41">
        <v>45696</v>
      </c>
      <c r="D588" t="s">
        <v>85</v>
      </c>
      <c r="E588" s="40">
        <v>18404979292</v>
      </c>
      <c r="F588">
        <v>51</v>
      </c>
      <c r="G588" s="40">
        <v>938210305</v>
      </c>
      <c r="H588">
        <v>47</v>
      </c>
      <c r="J588" s="40">
        <v>872785363</v>
      </c>
      <c r="K588" s="40">
        <v>65424942</v>
      </c>
    </row>
    <row r="589" spans="1:11" hidden="1" x14ac:dyDescent="0.3">
      <c r="A589">
        <v>2008</v>
      </c>
      <c r="B589">
        <v>2</v>
      </c>
      <c r="C589" s="41">
        <v>45696</v>
      </c>
      <c r="D589" t="s">
        <v>86</v>
      </c>
      <c r="E589" s="40">
        <v>28154023826</v>
      </c>
      <c r="F589">
        <v>68</v>
      </c>
      <c r="G589" s="40">
        <v>1921079186</v>
      </c>
      <c r="H589">
        <v>71</v>
      </c>
      <c r="J589" s="40">
        <v>2008612123</v>
      </c>
      <c r="K589" s="40">
        <v>-87532936</v>
      </c>
    </row>
    <row r="590" spans="1:11" hidden="1" x14ac:dyDescent="0.3">
      <c r="A590">
        <v>2008</v>
      </c>
      <c r="B590">
        <v>3</v>
      </c>
      <c r="C590" s="41">
        <v>45724</v>
      </c>
      <c r="D590" t="s">
        <v>87</v>
      </c>
      <c r="E590" s="40">
        <v>138168862439</v>
      </c>
      <c r="F590">
        <v>79</v>
      </c>
      <c r="G590" s="40">
        <v>10868809313</v>
      </c>
      <c r="H590">
        <v>17</v>
      </c>
      <c r="J590" s="40">
        <v>2336415270</v>
      </c>
      <c r="K590" s="40">
        <v>8532394043</v>
      </c>
    </row>
    <row r="591" spans="1:11" hidden="1" x14ac:dyDescent="0.3">
      <c r="A591">
        <v>2008</v>
      </c>
      <c r="B591">
        <v>3</v>
      </c>
      <c r="C591" s="41">
        <v>45724</v>
      </c>
      <c r="D591" t="s">
        <v>84</v>
      </c>
      <c r="E591" s="40">
        <v>210575800352</v>
      </c>
      <c r="F591">
        <v>33</v>
      </c>
      <c r="G591" s="40">
        <v>6943991813</v>
      </c>
      <c r="H591">
        <v>7</v>
      </c>
      <c r="J591" s="40">
        <v>1479547455</v>
      </c>
      <c r="K591" s="40">
        <v>5464444358</v>
      </c>
    </row>
    <row r="592" spans="1:11" hidden="1" x14ac:dyDescent="0.3">
      <c r="A592">
        <v>2008</v>
      </c>
      <c r="B592">
        <v>3</v>
      </c>
      <c r="C592" s="41">
        <v>45724</v>
      </c>
      <c r="D592" t="s">
        <v>88</v>
      </c>
      <c r="E592" s="40">
        <v>126682371168</v>
      </c>
      <c r="F592">
        <v>99</v>
      </c>
      <c r="G592" s="40">
        <v>12557187679</v>
      </c>
      <c r="H592">
        <v>23</v>
      </c>
      <c r="J592" s="40">
        <v>2907301674</v>
      </c>
      <c r="K592" s="40">
        <v>9649886005</v>
      </c>
    </row>
    <row r="593" spans="1:11" hidden="1" x14ac:dyDescent="0.3">
      <c r="A593">
        <v>2008</v>
      </c>
      <c r="B593">
        <v>3</v>
      </c>
      <c r="C593" s="41">
        <v>45724</v>
      </c>
      <c r="D593" t="s">
        <v>83</v>
      </c>
      <c r="E593" s="40">
        <v>67506899374</v>
      </c>
      <c r="F593">
        <v>195</v>
      </c>
      <c r="G593" s="40">
        <v>13195847196</v>
      </c>
      <c r="H593">
        <v>37</v>
      </c>
      <c r="J593" s="40">
        <v>2479306413</v>
      </c>
      <c r="K593" s="40">
        <v>10716540783</v>
      </c>
    </row>
    <row r="594" spans="1:11" hidden="1" x14ac:dyDescent="0.3">
      <c r="A594">
        <v>2008</v>
      </c>
      <c r="B594">
        <v>3</v>
      </c>
      <c r="C594" s="41">
        <v>45724</v>
      </c>
      <c r="D594" t="s">
        <v>85</v>
      </c>
      <c r="E594" s="40">
        <v>18404979292</v>
      </c>
      <c r="F594">
        <v>129</v>
      </c>
      <c r="G594" s="40">
        <v>2368545898</v>
      </c>
      <c r="H594">
        <v>34</v>
      </c>
      <c r="J594" s="40">
        <v>619593257</v>
      </c>
      <c r="K594" s="40">
        <v>1748952641</v>
      </c>
    </row>
    <row r="595" spans="1:11" hidden="1" x14ac:dyDescent="0.3">
      <c r="A595">
        <v>2008</v>
      </c>
      <c r="B595">
        <v>3</v>
      </c>
      <c r="C595" s="41">
        <v>45724</v>
      </c>
      <c r="D595" t="s">
        <v>86</v>
      </c>
      <c r="E595" s="40">
        <v>28154023826</v>
      </c>
      <c r="F595">
        <v>180</v>
      </c>
      <c r="G595" s="40">
        <v>5059000894</v>
      </c>
      <c r="H595">
        <v>70</v>
      </c>
      <c r="J595" s="40">
        <v>1971938474</v>
      </c>
      <c r="K595" s="40">
        <v>3087062420</v>
      </c>
    </row>
    <row r="596" spans="1:11" hidden="1" x14ac:dyDescent="0.3">
      <c r="A596">
        <v>2008</v>
      </c>
      <c r="B596">
        <v>4</v>
      </c>
      <c r="C596" s="41">
        <v>45755</v>
      </c>
      <c r="D596" t="s">
        <v>87</v>
      </c>
      <c r="E596" s="40">
        <v>138168862439</v>
      </c>
      <c r="F596">
        <v>54</v>
      </c>
      <c r="G596" s="40">
        <v>7411069209</v>
      </c>
      <c r="H596">
        <v>34</v>
      </c>
      <c r="J596" s="40">
        <v>4736385590</v>
      </c>
      <c r="K596" s="40">
        <v>2674683619</v>
      </c>
    </row>
    <row r="597" spans="1:11" hidden="1" x14ac:dyDescent="0.3">
      <c r="A597">
        <v>2008</v>
      </c>
      <c r="B597">
        <v>4</v>
      </c>
      <c r="C597" s="41">
        <v>45755</v>
      </c>
      <c r="D597" t="s">
        <v>84</v>
      </c>
      <c r="E597" s="40">
        <v>210575800352</v>
      </c>
      <c r="F597">
        <v>101</v>
      </c>
      <c r="G597" s="40">
        <v>21187819856</v>
      </c>
      <c r="H597">
        <v>21</v>
      </c>
      <c r="J597" s="40">
        <v>4383609501</v>
      </c>
      <c r="K597" s="40">
        <v>16804210354</v>
      </c>
    </row>
    <row r="598" spans="1:11" hidden="1" x14ac:dyDescent="0.3">
      <c r="A598">
        <v>2008</v>
      </c>
      <c r="B598">
        <v>4</v>
      </c>
      <c r="C598" s="41">
        <v>45755</v>
      </c>
      <c r="D598" t="s">
        <v>88</v>
      </c>
      <c r="E598" s="40">
        <v>126682371168</v>
      </c>
      <c r="F598">
        <v>92</v>
      </c>
      <c r="G598" s="40">
        <v>11683755976</v>
      </c>
      <c r="H598">
        <v>42</v>
      </c>
      <c r="J598" s="40">
        <v>5335043292</v>
      </c>
      <c r="K598" s="40">
        <v>6348712684</v>
      </c>
    </row>
    <row r="599" spans="1:11" hidden="1" x14ac:dyDescent="0.3">
      <c r="A599">
        <v>2008</v>
      </c>
      <c r="B599">
        <v>4</v>
      </c>
      <c r="C599" s="41">
        <v>45755</v>
      </c>
      <c r="D599" t="s">
        <v>83</v>
      </c>
      <c r="E599" s="40">
        <v>67506899374</v>
      </c>
      <c r="F599">
        <v>85</v>
      </c>
      <c r="G599" s="40">
        <v>5728170454</v>
      </c>
      <c r="H599">
        <v>48</v>
      </c>
      <c r="J599" s="40">
        <v>3224269863</v>
      </c>
      <c r="K599" s="40">
        <v>2503900591</v>
      </c>
    </row>
    <row r="600" spans="1:11" hidden="1" x14ac:dyDescent="0.3">
      <c r="A600">
        <v>2008</v>
      </c>
      <c r="B600">
        <v>4</v>
      </c>
      <c r="C600" s="41">
        <v>45755</v>
      </c>
      <c r="D600" t="s">
        <v>85</v>
      </c>
      <c r="E600" s="40">
        <v>18404979292</v>
      </c>
      <c r="F600">
        <v>146</v>
      </c>
      <c r="G600" s="40">
        <v>2684990369</v>
      </c>
      <c r="H600">
        <v>76</v>
      </c>
      <c r="J600" s="40">
        <v>1396281827</v>
      </c>
      <c r="K600" s="40">
        <v>1288708542</v>
      </c>
    </row>
    <row r="601" spans="1:11" hidden="1" x14ac:dyDescent="0.3">
      <c r="A601">
        <v>2008</v>
      </c>
      <c r="B601">
        <v>4</v>
      </c>
      <c r="C601" s="41">
        <v>45755</v>
      </c>
      <c r="D601" t="s">
        <v>86</v>
      </c>
      <c r="E601" s="40">
        <v>28154023826</v>
      </c>
      <c r="F601">
        <v>134</v>
      </c>
      <c r="G601" s="40">
        <v>3783850042</v>
      </c>
      <c r="H601">
        <v>104</v>
      </c>
      <c r="J601" s="40">
        <v>2930818219</v>
      </c>
      <c r="K601" s="40">
        <v>853031824</v>
      </c>
    </row>
    <row r="602" spans="1:11" hidden="1" x14ac:dyDescent="0.3">
      <c r="A602">
        <v>2008</v>
      </c>
      <c r="B602">
        <v>5</v>
      </c>
      <c r="C602" s="41">
        <v>45785</v>
      </c>
      <c r="D602" t="s">
        <v>87</v>
      </c>
      <c r="E602" s="40">
        <v>138168862439</v>
      </c>
      <c r="F602">
        <v>25</v>
      </c>
      <c r="G602" s="40">
        <v>3451859082</v>
      </c>
      <c r="H602">
        <v>22</v>
      </c>
      <c r="J602" s="40">
        <v>3009124941</v>
      </c>
      <c r="K602" s="40">
        <v>442734140</v>
      </c>
    </row>
    <row r="603" spans="1:11" hidden="1" x14ac:dyDescent="0.3">
      <c r="A603">
        <v>2008</v>
      </c>
      <c r="B603">
        <v>5</v>
      </c>
      <c r="C603" s="41">
        <v>45785</v>
      </c>
      <c r="D603" t="s">
        <v>84</v>
      </c>
      <c r="E603" s="40">
        <v>210575800352</v>
      </c>
      <c r="F603">
        <v>12</v>
      </c>
      <c r="G603" s="40">
        <v>2532694949</v>
      </c>
      <c r="H603">
        <v>16</v>
      </c>
      <c r="J603" s="40">
        <v>3471694218</v>
      </c>
      <c r="K603" s="40">
        <v>-938999269</v>
      </c>
    </row>
    <row r="604" spans="1:11" hidden="1" x14ac:dyDescent="0.3">
      <c r="A604">
        <v>2008</v>
      </c>
      <c r="B604">
        <v>5</v>
      </c>
      <c r="C604" s="41">
        <v>45785</v>
      </c>
      <c r="D604" t="s">
        <v>88</v>
      </c>
      <c r="E604" s="40">
        <v>126682371168</v>
      </c>
      <c r="F604">
        <v>64</v>
      </c>
      <c r="G604" s="40">
        <v>8084572300</v>
      </c>
      <c r="H604">
        <v>28</v>
      </c>
      <c r="J604" s="40">
        <v>3538713220</v>
      </c>
      <c r="K604" s="40">
        <v>4545859080</v>
      </c>
    </row>
    <row r="605" spans="1:11" hidden="1" x14ac:dyDescent="0.3">
      <c r="A605">
        <v>2008</v>
      </c>
      <c r="B605">
        <v>5</v>
      </c>
      <c r="C605" s="41">
        <v>45785</v>
      </c>
      <c r="D605" t="s">
        <v>83</v>
      </c>
      <c r="E605" s="40">
        <v>67506899374</v>
      </c>
      <c r="F605">
        <v>69</v>
      </c>
      <c r="G605" s="40">
        <v>4643163708</v>
      </c>
      <c r="H605">
        <v>27</v>
      </c>
      <c r="J605" s="40">
        <v>1822180284</v>
      </c>
      <c r="K605" s="40">
        <v>2820983424</v>
      </c>
    </row>
    <row r="606" spans="1:11" hidden="1" x14ac:dyDescent="0.3">
      <c r="A606">
        <v>2008</v>
      </c>
      <c r="B606">
        <v>5</v>
      </c>
      <c r="C606" s="41">
        <v>45785</v>
      </c>
      <c r="D606" t="s">
        <v>85</v>
      </c>
      <c r="E606" s="40">
        <v>18404979292</v>
      </c>
      <c r="F606">
        <v>182</v>
      </c>
      <c r="G606" s="40">
        <v>3355829078</v>
      </c>
      <c r="H606">
        <v>64</v>
      </c>
      <c r="J606" s="40">
        <v>1184919126</v>
      </c>
      <c r="K606" s="40">
        <v>2170909953</v>
      </c>
    </row>
    <row r="607" spans="1:11" hidden="1" x14ac:dyDescent="0.3">
      <c r="A607">
        <v>2008</v>
      </c>
      <c r="B607">
        <v>5</v>
      </c>
      <c r="C607" s="41">
        <v>45785</v>
      </c>
      <c r="D607" t="s">
        <v>86</v>
      </c>
      <c r="E607" s="40">
        <v>28154023826</v>
      </c>
      <c r="F607">
        <v>113</v>
      </c>
      <c r="G607" s="40">
        <v>3194733350</v>
      </c>
      <c r="H607">
        <v>72</v>
      </c>
      <c r="J607" s="40">
        <v>2028136530</v>
      </c>
      <c r="K607" s="40">
        <v>1166596820</v>
      </c>
    </row>
    <row r="608" spans="1:11" hidden="1" x14ac:dyDescent="0.3">
      <c r="A608">
        <v>2008</v>
      </c>
      <c r="B608">
        <v>6</v>
      </c>
      <c r="C608" s="41">
        <v>45816</v>
      </c>
      <c r="D608" t="s">
        <v>87</v>
      </c>
      <c r="E608" s="40">
        <v>138168862439</v>
      </c>
      <c r="F608">
        <v>23</v>
      </c>
      <c r="G608" s="40">
        <v>3222910695</v>
      </c>
      <c r="H608">
        <v>24</v>
      </c>
      <c r="J608" s="40">
        <v>3383572358</v>
      </c>
      <c r="K608" s="40">
        <v>-160661663</v>
      </c>
    </row>
    <row r="609" spans="1:11" hidden="1" x14ac:dyDescent="0.3">
      <c r="A609">
        <v>2008</v>
      </c>
      <c r="B609">
        <v>6</v>
      </c>
      <c r="C609" s="41">
        <v>45816</v>
      </c>
      <c r="D609" t="s">
        <v>84</v>
      </c>
      <c r="E609" s="40">
        <v>210575800352</v>
      </c>
      <c r="F609">
        <v>3</v>
      </c>
      <c r="G609" s="40">
        <v>727973093</v>
      </c>
      <c r="H609">
        <v>15</v>
      </c>
      <c r="J609" s="40">
        <v>3072502147</v>
      </c>
      <c r="K609" s="40">
        <v>-2344529054</v>
      </c>
    </row>
    <row r="610" spans="1:11" hidden="1" x14ac:dyDescent="0.3">
      <c r="A610">
        <v>2008</v>
      </c>
      <c r="B610">
        <v>6</v>
      </c>
      <c r="C610" s="41">
        <v>45816</v>
      </c>
      <c r="D610" t="s">
        <v>88</v>
      </c>
      <c r="E610" s="40">
        <v>126682371168</v>
      </c>
      <c r="F610">
        <v>22</v>
      </c>
      <c r="G610" s="40">
        <v>2801760940</v>
      </c>
      <c r="H610">
        <v>30</v>
      </c>
      <c r="J610" s="40">
        <v>3859190961</v>
      </c>
      <c r="K610" s="40">
        <v>-1057430021</v>
      </c>
    </row>
    <row r="611" spans="1:11" hidden="1" x14ac:dyDescent="0.3">
      <c r="A611">
        <v>2008</v>
      </c>
      <c r="B611">
        <v>6</v>
      </c>
      <c r="C611" s="41">
        <v>45816</v>
      </c>
      <c r="D611" t="s">
        <v>83</v>
      </c>
      <c r="E611" s="40">
        <v>67506899374</v>
      </c>
      <c r="F611">
        <v>38</v>
      </c>
      <c r="G611" s="40">
        <v>2532807771</v>
      </c>
      <c r="H611">
        <v>34</v>
      </c>
      <c r="J611" s="40">
        <v>2269217974</v>
      </c>
      <c r="K611" s="40">
        <v>263589797</v>
      </c>
    </row>
    <row r="612" spans="1:11" hidden="1" x14ac:dyDescent="0.3">
      <c r="A612">
        <v>2008</v>
      </c>
      <c r="B612">
        <v>6</v>
      </c>
      <c r="C612" s="41">
        <v>45816</v>
      </c>
      <c r="D612" t="s">
        <v>85</v>
      </c>
      <c r="E612" s="40">
        <v>18404979292</v>
      </c>
      <c r="F612">
        <v>112</v>
      </c>
      <c r="G612" s="40">
        <v>2056822810</v>
      </c>
      <c r="H612">
        <v>88</v>
      </c>
      <c r="J612" s="40">
        <v>1615172474</v>
      </c>
      <c r="K612" s="40">
        <v>441650336</v>
      </c>
    </row>
    <row r="613" spans="1:11" hidden="1" x14ac:dyDescent="0.3">
      <c r="A613">
        <v>2008</v>
      </c>
      <c r="B613">
        <v>6</v>
      </c>
      <c r="C613" s="41">
        <v>45816</v>
      </c>
      <c r="D613" t="s">
        <v>86</v>
      </c>
      <c r="E613" s="40">
        <v>28154023826</v>
      </c>
      <c r="F613">
        <v>80</v>
      </c>
      <c r="G613" s="40">
        <v>2259629691</v>
      </c>
      <c r="H613">
        <v>81</v>
      </c>
      <c r="J613" s="40">
        <v>2289973802</v>
      </c>
      <c r="K613" s="40">
        <v>-30344111</v>
      </c>
    </row>
    <row r="614" spans="1:11" hidden="1" x14ac:dyDescent="0.3">
      <c r="A614">
        <v>2008</v>
      </c>
      <c r="B614">
        <v>7</v>
      </c>
      <c r="C614" s="41">
        <v>45846</v>
      </c>
      <c r="D614" t="s">
        <v>87</v>
      </c>
      <c r="E614" s="40">
        <v>138168862439</v>
      </c>
      <c r="F614">
        <v>37</v>
      </c>
      <c r="G614" s="40">
        <v>5170022089</v>
      </c>
      <c r="H614">
        <v>26</v>
      </c>
      <c r="J614" s="40">
        <v>3564888608</v>
      </c>
      <c r="K614" s="40">
        <v>1605133481</v>
      </c>
    </row>
    <row r="615" spans="1:11" hidden="1" x14ac:dyDescent="0.3">
      <c r="A615">
        <v>2008</v>
      </c>
      <c r="B615">
        <v>7</v>
      </c>
      <c r="C615" s="41">
        <v>45846</v>
      </c>
      <c r="D615" t="s">
        <v>84</v>
      </c>
      <c r="E615" s="40">
        <v>210575800352</v>
      </c>
      <c r="F615">
        <v>6</v>
      </c>
      <c r="G615" s="40">
        <v>1200835264</v>
      </c>
      <c r="H615">
        <v>10</v>
      </c>
      <c r="J615" s="40">
        <v>2192536227</v>
      </c>
      <c r="K615" s="40">
        <v>-991700963</v>
      </c>
    </row>
    <row r="616" spans="1:11" hidden="1" x14ac:dyDescent="0.3">
      <c r="A616">
        <v>2008</v>
      </c>
      <c r="B616">
        <v>7</v>
      </c>
      <c r="C616" s="41">
        <v>45846</v>
      </c>
      <c r="D616" t="s">
        <v>88</v>
      </c>
      <c r="E616" s="40">
        <v>126682371168</v>
      </c>
      <c r="F616">
        <v>15</v>
      </c>
      <c r="G616" s="40">
        <v>1921863192</v>
      </c>
      <c r="H616">
        <v>19</v>
      </c>
      <c r="J616" s="40">
        <v>2391751334</v>
      </c>
      <c r="K616" s="40">
        <v>-469888142</v>
      </c>
    </row>
    <row r="617" spans="1:11" hidden="1" x14ac:dyDescent="0.3">
      <c r="A617">
        <v>2008</v>
      </c>
      <c r="B617">
        <v>7</v>
      </c>
      <c r="C617" s="41">
        <v>45846</v>
      </c>
      <c r="D617" t="s">
        <v>83</v>
      </c>
      <c r="E617" s="40">
        <v>67506899374</v>
      </c>
      <c r="F617">
        <v>23</v>
      </c>
      <c r="G617" s="40">
        <v>1549310149</v>
      </c>
      <c r="H617">
        <v>25</v>
      </c>
      <c r="J617" s="40">
        <v>1665668207</v>
      </c>
      <c r="K617" s="40">
        <v>-116358059</v>
      </c>
    </row>
    <row r="618" spans="1:11" hidden="1" x14ac:dyDescent="0.3">
      <c r="A618">
        <v>2008</v>
      </c>
      <c r="B618">
        <v>7</v>
      </c>
      <c r="C618" s="41">
        <v>45846</v>
      </c>
      <c r="D618" t="s">
        <v>85</v>
      </c>
      <c r="E618" s="40">
        <v>18404979292</v>
      </c>
      <c r="F618">
        <v>189</v>
      </c>
      <c r="G618" s="40">
        <v>3472084184</v>
      </c>
      <c r="H618">
        <v>73</v>
      </c>
      <c r="J618" s="40">
        <v>1335921573</v>
      </c>
      <c r="K618" s="40">
        <v>2136162611</v>
      </c>
    </row>
    <row r="619" spans="1:11" hidden="1" x14ac:dyDescent="0.3">
      <c r="A619">
        <v>2008</v>
      </c>
      <c r="B619">
        <v>7</v>
      </c>
      <c r="C619" s="41">
        <v>45846</v>
      </c>
      <c r="D619" t="s">
        <v>86</v>
      </c>
      <c r="E619" s="40">
        <v>28154023826</v>
      </c>
      <c r="F619">
        <v>83</v>
      </c>
      <c r="G619" s="40">
        <v>2328549418</v>
      </c>
      <c r="H619">
        <v>70</v>
      </c>
      <c r="J619" s="40">
        <v>1974421806</v>
      </c>
      <c r="K619" s="40">
        <v>354127612</v>
      </c>
    </row>
    <row r="620" spans="1:11" hidden="1" x14ac:dyDescent="0.3">
      <c r="A620">
        <v>2008</v>
      </c>
      <c r="B620">
        <v>8</v>
      </c>
      <c r="C620" s="41">
        <v>45877</v>
      </c>
      <c r="D620" t="s">
        <v>87</v>
      </c>
      <c r="E620" s="40">
        <v>138168862439</v>
      </c>
      <c r="F620">
        <v>32</v>
      </c>
      <c r="G620" s="40">
        <v>4442763187</v>
      </c>
      <c r="H620">
        <v>33</v>
      </c>
      <c r="J620" s="40">
        <v>4505966073</v>
      </c>
      <c r="K620" s="40">
        <v>-63202885</v>
      </c>
    </row>
    <row r="621" spans="1:11" hidden="1" x14ac:dyDescent="0.3">
      <c r="A621">
        <v>2008</v>
      </c>
      <c r="B621">
        <v>8</v>
      </c>
      <c r="C621" s="41">
        <v>45877</v>
      </c>
      <c r="D621" t="s">
        <v>84</v>
      </c>
      <c r="E621" s="40">
        <v>210575800352</v>
      </c>
      <c r="F621">
        <v>4</v>
      </c>
      <c r="G621" s="40">
        <v>811603160</v>
      </c>
      <c r="H621">
        <v>11</v>
      </c>
      <c r="J621" s="40">
        <v>2414997450</v>
      </c>
      <c r="K621" s="40">
        <v>-1603394290</v>
      </c>
    </row>
    <row r="622" spans="1:11" hidden="1" x14ac:dyDescent="0.3">
      <c r="A622">
        <v>2008</v>
      </c>
      <c r="B622">
        <v>8</v>
      </c>
      <c r="C622" s="41">
        <v>45877</v>
      </c>
      <c r="D622" t="s">
        <v>88</v>
      </c>
      <c r="E622" s="40">
        <v>126682371168</v>
      </c>
      <c r="F622">
        <v>12</v>
      </c>
      <c r="G622" s="40">
        <v>1462192937</v>
      </c>
      <c r="H622">
        <v>22</v>
      </c>
      <c r="J622" s="40">
        <v>2815858978</v>
      </c>
      <c r="K622" s="40">
        <v>-1353666042</v>
      </c>
    </row>
    <row r="623" spans="1:11" hidden="1" x14ac:dyDescent="0.3">
      <c r="A623">
        <v>2008</v>
      </c>
      <c r="B623">
        <v>8</v>
      </c>
      <c r="C623" s="41">
        <v>45877</v>
      </c>
      <c r="D623" t="s">
        <v>83</v>
      </c>
      <c r="E623" s="40">
        <v>67506899374</v>
      </c>
      <c r="F623">
        <v>18</v>
      </c>
      <c r="G623" s="40">
        <v>1194957270</v>
      </c>
      <c r="H623">
        <v>24</v>
      </c>
      <c r="J623" s="40">
        <v>1638127067</v>
      </c>
      <c r="K623" s="40">
        <v>-443169797</v>
      </c>
    </row>
    <row r="624" spans="1:11" hidden="1" x14ac:dyDescent="0.3">
      <c r="A624">
        <v>2008</v>
      </c>
      <c r="B624">
        <v>8</v>
      </c>
      <c r="C624" s="41">
        <v>45877</v>
      </c>
      <c r="D624" t="s">
        <v>85</v>
      </c>
      <c r="E624" s="40">
        <v>18404979292</v>
      </c>
      <c r="F624">
        <v>226</v>
      </c>
      <c r="G624" s="40">
        <v>4163908385</v>
      </c>
      <c r="H624">
        <v>99</v>
      </c>
      <c r="J624" s="40">
        <v>1813022055</v>
      </c>
      <c r="K624" s="40">
        <v>2350886330</v>
      </c>
    </row>
    <row r="625" spans="1:11" hidden="1" x14ac:dyDescent="0.3">
      <c r="A625">
        <v>2008</v>
      </c>
      <c r="B625">
        <v>8</v>
      </c>
      <c r="C625" s="41">
        <v>45877</v>
      </c>
      <c r="D625" t="s">
        <v>86</v>
      </c>
      <c r="E625" s="40">
        <v>28154023826</v>
      </c>
      <c r="F625">
        <v>98</v>
      </c>
      <c r="G625" s="40">
        <v>2751054527</v>
      </c>
      <c r="H625">
        <v>81</v>
      </c>
      <c r="J625" s="40">
        <v>2291320890</v>
      </c>
      <c r="K625" s="40">
        <v>459733638</v>
      </c>
    </row>
    <row r="626" spans="1:11" hidden="1" x14ac:dyDescent="0.3">
      <c r="A626">
        <v>2008</v>
      </c>
      <c r="B626">
        <v>9</v>
      </c>
      <c r="C626" s="41">
        <v>45908</v>
      </c>
      <c r="D626" t="s">
        <v>87</v>
      </c>
      <c r="E626" s="40">
        <v>138168862439</v>
      </c>
      <c r="F626">
        <v>26</v>
      </c>
      <c r="G626" s="40">
        <v>3635995939</v>
      </c>
      <c r="H626">
        <v>30</v>
      </c>
      <c r="J626" s="40">
        <v>4098557881</v>
      </c>
      <c r="K626" s="40">
        <v>-462561942</v>
      </c>
    </row>
    <row r="627" spans="1:11" hidden="1" x14ac:dyDescent="0.3">
      <c r="A627">
        <v>2008</v>
      </c>
      <c r="B627">
        <v>9</v>
      </c>
      <c r="C627" s="41">
        <v>45908</v>
      </c>
      <c r="D627" t="s">
        <v>84</v>
      </c>
      <c r="E627" s="40">
        <v>210575800352</v>
      </c>
      <c r="F627">
        <v>4</v>
      </c>
      <c r="G627" s="40">
        <v>902318919</v>
      </c>
      <c r="H627">
        <v>9</v>
      </c>
      <c r="J627" s="40">
        <v>1929189381</v>
      </c>
      <c r="K627" s="40">
        <v>-1026870461</v>
      </c>
    </row>
    <row r="628" spans="1:11" hidden="1" x14ac:dyDescent="0.3">
      <c r="A628">
        <v>2008</v>
      </c>
      <c r="B628">
        <v>9</v>
      </c>
      <c r="C628" s="41">
        <v>45908</v>
      </c>
      <c r="D628" t="s">
        <v>88</v>
      </c>
      <c r="E628" s="40">
        <v>126682371168</v>
      </c>
      <c r="F628">
        <v>12</v>
      </c>
      <c r="G628" s="40">
        <v>1513247468</v>
      </c>
      <c r="H628">
        <v>23</v>
      </c>
      <c r="J628" s="40">
        <v>2973948367</v>
      </c>
      <c r="K628" s="40">
        <v>-1460700899</v>
      </c>
    </row>
    <row r="629" spans="1:11" hidden="1" x14ac:dyDescent="0.3">
      <c r="A629">
        <v>2008</v>
      </c>
      <c r="B629">
        <v>9</v>
      </c>
      <c r="C629" s="41">
        <v>45908</v>
      </c>
      <c r="D629" t="s">
        <v>83</v>
      </c>
      <c r="E629" s="40">
        <v>67506899374</v>
      </c>
      <c r="F629">
        <v>18</v>
      </c>
      <c r="G629" s="40">
        <v>1189684302</v>
      </c>
      <c r="H629">
        <v>26</v>
      </c>
      <c r="J629" s="40">
        <v>1745516367</v>
      </c>
      <c r="K629" s="40">
        <v>-555832065</v>
      </c>
    </row>
    <row r="630" spans="1:11" hidden="1" x14ac:dyDescent="0.3">
      <c r="A630">
        <v>2008</v>
      </c>
      <c r="B630">
        <v>9</v>
      </c>
      <c r="C630" s="41">
        <v>45908</v>
      </c>
      <c r="D630" t="s">
        <v>85</v>
      </c>
      <c r="E630" s="40">
        <v>18404979292</v>
      </c>
      <c r="F630">
        <v>138</v>
      </c>
      <c r="G630" s="40">
        <v>2548665493</v>
      </c>
      <c r="H630">
        <v>88</v>
      </c>
      <c r="J630" s="40">
        <v>1623466814</v>
      </c>
      <c r="K630" s="40">
        <v>925198680</v>
      </c>
    </row>
    <row r="631" spans="1:11" hidden="1" x14ac:dyDescent="0.3">
      <c r="A631">
        <v>2008</v>
      </c>
      <c r="B631">
        <v>9</v>
      </c>
      <c r="C631" s="41">
        <v>45908</v>
      </c>
      <c r="D631" t="s">
        <v>86</v>
      </c>
      <c r="E631" s="40">
        <v>28154023826</v>
      </c>
      <c r="F631">
        <v>94</v>
      </c>
      <c r="G631" s="40">
        <v>2654694599</v>
      </c>
      <c r="H631">
        <v>79</v>
      </c>
      <c r="J631" s="40">
        <v>2226948538</v>
      </c>
      <c r="K631" s="40">
        <v>427746061</v>
      </c>
    </row>
    <row r="632" spans="1:11" hidden="1" x14ac:dyDescent="0.3">
      <c r="A632">
        <v>2008</v>
      </c>
      <c r="B632">
        <v>10</v>
      </c>
      <c r="C632" s="41">
        <v>45938</v>
      </c>
      <c r="D632" t="s">
        <v>87</v>
      </c>
      <c r="E632" s="40">
        <v>138168862439</v>
      </c>
      <c r="F632">
        <v>55</v>
      </c>
      <c r="G632" s="40">
        <v>7534870926</v>
      </c>
      <c r="H632">
        <v>37</v>
      </c>
      <c r="J632" s="40">
        <v>5150257584</v>
      </c>
      <c r="K632" s="40">
        <v>2384613341</v>
      </c>
    </row>
    <row r="633" spans="1:11" hidden="1" x14ac:dyDescent="0.3">
      <c r="A633">
        <v>2008</v>
      </c>
      <c r="B633">
        <v>10</v>
      </c>
      <c r="C633" s="41">
        <v>45938</v>
      </c>
      <c r="D633" t="s">
        <v>84</v>
      </c>
      <c r="E633" s="40">
        <v>210575800352</v>
      </c>
      <c r="F633">
        <v>41</v>
      </c>
      <c r="G633" s="40">
        <v>8557742613</v>
      </c>
      <c r="H633">
        <v>14</v>
      </c>
      <c r="J633" s="40">
        <v>3005489714</v>
      </c>
      <c r="K633" s="40">
        <v>5552252899</v>
      </c>
    </row>
    <row r="634" spans="1:11" hidden="1" x14ac:dyDescent="0.3">
      <c r="A634">
        <v>2008</v>
      </c>
      <c r="B634">
        <v>10</v>
      </c>
      <c r="C634" s="41">
        <v>45938</v>
      </c>
      <c r="D634" t="s">
        <v>88</v>
      </c>
      <c r="E634" s="40">
        <v>126682371168</v>
      </c>
      <c r="F634">
        <v>45</v>
      </c>
      <c r="G634" s="40">
        <v>5694967850</v>
      </c>
      <c r="H634">
        <v>23</v>
      </c>
      <c r="J634" s="40">
        <v>2911396900</v>
      </c>
      <c r="K634" s="40">
        <v>2783570950</v>
      </c>
    </row>
    <row r="635" spans="1:11" hidden="1" x14ac:dyDescent="0.3">
      <c r="A635">
        <v>2008</v>
      </c>
      <c r="B635">
        <v>10</v>
      </c>
      <c r="C635" s="41">
        <v>45938</v>
      </c>
      <c r="D635" t="s">
        <v>83</v>
      </c>
      <c r="E635" s="40">
        <v>67506899374</v>
      </c>
      <c r="F635">
        <v>45</v>
      </c>
      <c r="G635" s="40">
        <v>3018408258</v>
      </c>
      <c r="H635">
        <v>26</v>
      </c>
      <c r="J635" s="40">
        <v>1779677562</v>
      </c>
      <c r="K635" s="40">
        <v>1238730696</v>
      </c>
    </row>
    <row r="636" spans="1:11" hidden="1" x14ac:dyDescent="0.3">
      <c r="A636">
        <v>2008</v>
      </c>
      <c r="B636">
        <v>10</v>
      </c>
      <c r="C636" s="41">
        <v>45938</v>
      </c>
      <c r="D636" t="s">
        <v>85</v>
      </c>
      <c r="E636" s="40">
        <v>18404979292</v>
      </c>
      <c r="F636">
        <v>193</v>
      </c>
      <c r="G636" s="40">
        <v>3556184366</v>
      </c>
      <c r="H636">
        <v>88</v>
      </c>
      <c r="J636" s="40">
        <v>1623059249</v>
      </c>
      <c r="K636" s="40">
        <v>1933125117</v>
      </c>
    </row>
    <row r="637" spans="1:11" hidden="1" x14ac:dyDescent="0.3">
      <c r="A637">
        <v>2008</v>
      </c>
      <c r="B637">
        <v>10</v>
      </c>
      <c r="C637" s="41">
        <v>45938</v>
      </c>
      <c r="D637" t="s">
        <v>86</v>
      </c>
      <c r="E637" s="40">
        <v>28154023826</v>
      </c>
      <c r="F637">
        <v>125</v>
      </c>
      <c r="G637" s="40">
        <v>3511727684</v>
      </c>
      <c r="H637">
        <v>80</v>
      </c>
      <c r="J637" s="40">
        <v>2238636046</v>
      </c>
      <c r="K637" s="40">
        <v>1273091638</v>
      </c>
    </row>
    <row r="638" spans="1:11" hidden="1" x14ac:dyDescent="0.3">
      <c r="A638">
        <v>2008</v>
      </c>
      <c r="B638">
        <v>11</v>
      </c>
      <c r="C638" s="41">
        <v>45969</v>
      </c>
      <c r="D638" t="s">
        <v>87</v>
      </c>
      <c r="E638" s="40">
        <v>138168862439</v>
      </c>
      <c r="F638">
        <v>51</v>
      </c>
      <c r="G638" s="40">
        <v>7078311317</v>
      </c>
      <c r="H638">
        <v>37</v>
      </c>
      <c r="J638" s="40">
        <v>5110098279</v>
      </c>
      <c r="K638" s="40">
        <v>1968213039</v>
      </c>
    </row>
    <row r="639" spans="1:11" hidden="1" x14ac:dyDescent="0.3">
      <c r="A639">
        <v>2008</v>
      </c>
      <c r="B639">
        <v>11</v>
      </c>
      <c r="C639" s="41">
        <v>45969</v>
      </c>
      <c r="D639" t="s">
        <v>84</v>
      </c>
      <c r="E639" s="40">
        <v>210575800352</v>
      </c>
      <c r="F639">
        <v>78</v>
      </c>
      <c r="G639" s="40">
        <v>16426557176</v>
      </c>
      <c r="H639">
        <v>24</v>
      </c>
      <c r="J639" s="40">
        <v>5085123520</v>
      </c>
      <c r="K639" s="40">
        <v>11341433656</v>
      </c>
    </row>
    <row r="640" spans="1:11" hidden="1" x14ac:dyDescent="0.3">
      <c r="A640">
        <v>2008</v>
      </c>
      <c r="B640">
        <v>11</v>
      </c>
      <c r="C640" s="41">
        <v>45969</v>
      </c>
      <c r="D640" t="s">
        <v>88</v>
      </c>
      <c r="E640" s="40">
        <v>126682371168</v>
      </c>
      <c r="F640">
        <v>140</v>
      </c>
      <c r="G640" s="40">
        <v>17707730179</v>
      </c>
      <c r="H640">
        <v>33</v>
      </c>
      <c r="J640" s="40">
        <v>4142871923</v>
      </c>
      <c r="K640" s="40">
        <v>13564858256</v>
      </c>
    </row>
    <row r="641" spans="1:11" hidden="1" x14ac:dyDescent="0.3">
      <c r="A641">
        <v>2008</v>
      </c>
      <c r="B641">
        <v>11</v>
      </c>
      <c r="C641" s="41">
        <v>45969</v>
      </c>
      <c r="D641" t="s">
        <v>83</v>
      </c>
      <c r="E641" s="40">
        <v>67506899374</v>
      </c>
      <c r="F641">
        <v>114</v>
      </c>
      <c r="G641" s="40">
        <v>7702211404</v>
      </c>
      <c r="H641">
        <v>33</v>
      </c>
      <c r="J641" s="40">
        <v>2201127670</v>
      </c>
      <c r="K641" s="40">
        <v>5501083733</v>
      </c>
    </row>
    <row r="642" spans="1:11" hidden="1" x14ac:dyDescent="0.3">
      <c r="A642">
        <v>2008</v>
      </c>
      <c r="B642">
        <v>11</v>
      </c>
      <c r="C642" s="41">
        <v>45969</v>
      </c>
      <c r="D642" t="s">
        <v>85</v>
      </c>
      <c r="E642" s="40">
        <v>18404979292</v>
      </c>
      <c r="F642">
        <v>136</v>
      </c>
      <c r="G642" s="40">
        <v>2496978164</v>
      </c>
      <c r="H642">
        <v>75</v>
      </c>
      <c r="J642" s="40">
        <v>1388867152</v>
      </c>
      <c r="K642" s="40">
        <v>1108111012</v>
      </c>
    </row>
    <row r="643" spans="1:11" hidden="1" x14ac:dyDescent="0.3">
      <c r="A643">
        <v>2008</v>
      </c>
      <c r="B643">
        <v>11</v>
      </c>
      <c r="C643" s="41">
        <v>45969</v>
      </c>
      <c r="D643" t="s">
        <v>86</v>
      </c>
      <c r="E643" s="40">
        <v>28154023826</v>
      </c>
      <c r="F643">
        <v>117</v>
      </c>
      <c r="G643" s="40">
        <v>3285550193</v>
      </c>
      <c r="H643">
        <v>73</v>
      </c>
      <c r="J643" s="40">
        <v>2047494962</v>
      </c>
      <c r="K643" s="40">
        <v>1238055231</v>
      </c>
    </row>
    <row r="644" spans="1:11" hidden="1" x14ac:dyDescent="0.3">
      <c r="A644">
        <v>2008</v>
      </c>
      <c r="B644">
        <v>12</v>
      </c>
      <c r="C644" s="41">
        <v>45999</v>
      </c>
      <c r="D644" t="s">
        <v>87</v>
      </c>
      <c r="E644" s="40">
        <v>138168862439</v>
      </c>
      <c r="F644">
        <v>10</v>
      </c>
      <c r="G644" s="40">
        <v>1386911721</v>
      </c>
      <c r="H644">
        <v>28</v>
      </c>
      <c r="J644" s="40">
        <v>3873720860</v>
      </c>
      <c r="K644" s="40">
        <v>-2486809139</v>
      </c>
    </row>
    <row r="645" spans="1:11" hidden="1" x14ac:dyDescent="0.3">
      <c r="A645">
        <v>2008</v>
      </c>
      <c r="B645">
        <v>12</v>
      </c>
      <c r="C645" s="41">
        <v>45999</v>
      </c>
      <c r="D645" t="s">
        <v>84</v>
      </c>
      <c r="E645" s="40">
        <v>210575800352</v>
      </c>
      <c r="F645">
        <v>9</v>
      </c>
      <c r="G645" s="40">
        <v>1797068189</v>
      </c>
      <c r="H645">
        <v>17</v>
      </c>
      <c r="J645" s="40">
        <v>3496220064</v>
      </c>
      <c r="K645" s="40">
        <v>-1699151875</v>
      </c>
    </row>
    <row r="646" spans="1:11" hidden="1" x14ac:dyDescent="0.3">
      <c r="A646">
        <v>2008</v>
      </c>
      <c r="B646">
        <v>12</v>
      </c>
      <c r="C646" s="41">
        <v>45999</v>
      </c>
      <c r="D646" t="s">
        <v>88</v>
      </c>
      <c r="E646" s="40">
        <v>126682371168</v>
      </c>
      <c r="F646">
        <v>21</v>
      </c>
      <c r="G646" s="40">
        <v>2699493871</v>
      </c>
      <c r="H646">
        <v>33</v>
      </c>
      <c r="J646" s="40">
        <v>4163776592</v>
      </c>
      <c r="K646" s="40">
        <v>-1464282721</v>
      </c>
    </row>
    <row r="647" spans="1:11" hidden="1" x14ac:dyDescent="0.3">
      <c r="A647">
        <v>2008</v>
      </c>
      <c r="B647">
        <v>12</v>
      </c>
      <c r="C647" s="41">
        <v>45999</v>
      </c>
      <c r="D647" t="s">
        <v>83</v>
      </c>
      <c r="E647" s="40">
        <v>67506899374</v>
      </c>
      <c r="F647">
        <v>33</v>
      </c>
      <c r="G647" s="40">
        <v>2217111876</v>
      </c>
      <c r="H647">
        <v>36</v>
      </c>
      <c r="J647" s="40">
        <v>2454206650</v>
      </c>
      <c r="K647" s="40">
        <v>-237094774</v>
      </c>
    </row>
    <row r="648" spans="1:11" hidden="1" x14ac:dyDescent="0.3">
      <c r="A648">
        <v>2008</v>
      </c>
      <c r="B648">
        <v>12</v>
      </c>
      <c r="C648" s="41">
        <v>45999</v>
      </c>
      <c r="D648" t="s">
        <v>85</v>
      </c>
      <c r="E648" s="40">
        <v>18404979292</v>
      </c>
      <c r="F648">
        <v>21</v>
      </c>
      <c r="G648" s="40">
        <v>392873586</v>
      </c>
      <c r="H648">
        <v>76</v>
      </c>
      <c r="J648" s="40">
        <v>1399618725</v>
      </c>
      <c r="K648" s="40">
        <v>-1006745139</v>
      </c>
    </row>
    <row r="649" spans="1:11" hidden="1" x14ac:dyDescent="0.3">
      <c r="A649">
        <v>2008</v>
      </c>
      <c r="B649">
        <v>12</v>
      </c>
      <c r="C649" s="41">
        <v>45999</v>
      </c>
      <c r="D649" t="s">
        <v>86</v>
      </c>
      <c r="E649" s="40">
        <v>28154023826</v>
      </c>
      <c r="F649">
        <v>49</v>
      </c>
      <c r="G649" s="40">
        <v>1366837240</v>
      </c>
      <c r="H649">
        <v>73</v>
      </c>
      <c r="J649" s="40">
        <v>2061027788</v>
      </c>
      <c r="K649" s="40">
        <v>-694190548</v>
      </c>
    </row>
    <row r="650" spans="1:11" hidden="1" x14ac:dyDescent="0.3">
      <c r="A650">
        <v>2009</v>
      </c>
      <c r="B650">
        <v>1</v>
      </c>
      <c r="C650" s="41">
        <v>45666</v>
      </c>
      <c r="D650" t="s">
        <v>87</v>
      </c>
      <c r="E650" s="40">
        <v>138168862439</v>
      </c>
      <c r="F650">
        <v>14</v>
      </c>
      <c r="G650" s="40">
        <v>1963595909</v>
      </c>
      <c r="H650">
        <v>22</v>
      </c>
      <c r="J650" s="40">
        <v>2971022008</v>
      </c>
      <c r="K650" s="40">
        <v>-1007426099</v>
      </c>
    </row>
    <row r="651" spans="1:11" hidden="1" x14ac:dyDescent="0.3">
      <c r="A651">
        <v>2009</v>
      </c>
      <c r="B651">
        <v>1</v>
      </c>
      <c r="C651" s="41">
        <v>45666</v>
      </c>
      <c r="D651" t="s">
        <v>84</v>
      </c>
      <c r="E651" s="40">
        <v>210575800352</v>
      </c>
      <c r="F651">
        <v>9</v>
      </c>
      <c r="G651" s="40">
        <v>1894903912</v>
      </c>
      <c r="H651">
        <v>11</v>
      </c>
      <c r="J651" s="40">
        <v>2385246086</v>
      </c>
      <c r="K651" s="40">
        <v>-490342173</v>
      </c>
    </row>
    <row r="652" spans="1:11" hidden="1" x14ac:dyDescent="0.3">
      <c r="A652">
        <v>2009</v>
      </c>
      <c r="B652">
        <v>1</v>
      </c>
      <c r="C652" s="41">
        <v>45666</v>
      </c>
      <c r="D652" t="s">
        <v>88</v>
      </c>
      <c r="E652" s="40">
        <v>126682371168</v>
      </c>
      <c r="F652">
        <v>18</v>
      </c>
      <c r="G652" s="40">
        <v>2217496877</v>
      </c>
      <c r="H652">
        <v>27</v>
      </c>
      <c r="J652" s="40">
        <v>3476667033</v>
      </c>
      <c r="K652" s="40">
        <v>-1259170155</v>
      </c>
    </row>
    <row r="653" spans="1:11" hidden="1" x14ac:dyDescent="0.3">
      <c r="A653">
        <v>2009</v>
      </c>
      <c r="B653">
        <v>1</v>
      </c>
      <c r="C653" s="41">
        <v>45666</v>
      </c>
      <c r="D653" t="s">
        <v>83</v>
      </c>
      <c r="E653" s="40">
        <v>67506899374</v>
      </c>
      <c r="F653">
        <v>22</v>
      </c>
      <c r="G653" s="40">
        <v>1495741499</v>
      </c>
      <c r="H653">
        <v>28</v>
      </c>
      <c r="J653" s="40">
        <v>1869955965</v>
      </c>
      <c r="K653" s="40">
        <v>-374214467</v>
      </c>
    </row>
    <row r="654" spans="1:11" hidden="1" x14ac:dyDescent="0.3">
      <c r="A654">
        <v>2009</v>
      </c>
      <c r="B654">
        <v>1</v>
      </c>
      <c r="C654" s="41">
        <v>45666</v>
      </c>
      <c r="D654" t="s">
        <v>85</v>
      </c>
      <c r="E654" s="40">
        <v>18404979292</v>
      </c>
      <c r="F654">
        <v>46</v>
      </c>
      <c r="G654" s="40">
        <v>841872357</v>
      </c>
      <c r="H654">
        <v>57</v>
      </c>
      <c r="J654" s="40">
        <v>1040665305</v>
      </c>
      <c r="K654" s="40">
        <v>-198792949</v>
      </c>
    </row>
    <row r="655" spans="1:11" hidden="1" x14ac:dyDescent="0.3">
      <c r="A655">
        <v>2009</v>
      </c>
      <c r="B655">
        <v>1</v>
      </c>
      <c r="C655" s="41">
        <v>45666</v>
      </c>
      <c r="D655" t="s">
        <v>86</v>
      </c>
      <c r="E655" s="40">
        <v>28154023826</v>
      </c>
      <c r="F655">
        <v>69</v>
      </c>
      <c r="G655" s="40">
        <v>1937404694</v>
      </c>
      <c r="H655">
        <v>73</v>
      </c>
      <c r="J655" s="40">
        <v>2048971180</v>
      </c>
      <c r="K655" s="40">
        <v>-111566487</v>
      </c>
    </row>
    <row r="656" spans="1:11" hidden="1" x14ac:dyDescent="0.3">
      <c r="A656">
        <v>2009</v>
      </c>
      <c r="B656">
        <v>2</v>
      </c>
      <c r="C656" s="41">
        <v>45697</v>
      </c>
      <c r="D656" t="s">
        <v>87</v>
      </c>
      <c r="E656" s="40">
        <v>138168862439</v>
      </c>
      <c r="F656">
        <v>8</v>
      </c>
      <c r="G656" s="40">
        <v>1113609452</v>
      </c>
      <c r="H656">
        <v>16</v>
      </c>
      <c r="J656" s="40">
        <v>2220541819</v>
      </c>
      <c r="K656" s="40">
        <v>-1106932367</v>
      </c>
    </row>
    <row r="657" spans="1:11" hidden="1" x14ac:dyDescent="0.3">
      <c r="A657">
        <v>2009</v>
      </c>
      <c r="B657">
        <v>2</v>
      </c>
      <c r="C657" s="41">
        <v>45697</v>
      </c>
      <c r="D657" t="s">
        <v>84</v>
      </c>
      <c r="E657" s="40">
        <v>210575800352</v>
      </c>
      <c r="F657">
        <v>5</v>
      </c>
      <c r="G657" s="40">
        <v>1125709232</v>
      </c>
      <c r="H657">
        <v>9</v>
      </c>
      <c r="J657" s="40">
        <v>1856157799</v>
      </c>
      <c r="K657" s="40">
        <v>-730448567</v>
      </c>
    </row>
    <row r="658" spans="1:11" hidden="1" x14ac:dyDescent="0.3">
      <c r="A658">
        <v>2009</v>
      </c>
      <c r="B658">
        <v>2</v>
      </c>
      <c r="C658" s="41">
        <v>45697</v>
      </c>
      <c r="D658" t="s">
        <v>88</v>
      </c>
      <c r="E658" s="40">
        <v>126682371168</v>
      </c>
      <c r="F658">
        <v>7</v>
      </c>
      <c r="G658" s="40">
        <v>899203536</v>
      </c>
      <c r="H658">
        <v>20</v>
      </c>
      <c r="J658" s="40">
        <v>2562830263</v>
      </c>
      <c r="K658" s="40">
        <v>-1663626727</v>
      </c>
    </row>
    <row r="659" spans="1:11" hidden="1" x14ac:dyDescent="0.3">
      <c r="A659">
        <v>2009</v>
      </c>
      <c r="B659">
        <v>2</v>
      </c>
      <c r="C659" s="41">
        <v>45697</v>
      </c>
      <c r="D659" t="s">
        <v>83</v>
      </c>
      <c r="E659" s="40">
        <v>67506899374</v>
      </c>
      <c r="F659">
        <v>18</v>
      </c>
      <c r="G659" s="40">
        <v>1246617785</v>
      </c>
      <c r="H659">
        <v>25</v>
      </c>
      <c r="J659" s="40">
        <v>1681469500</v>
      </c>
      <c r="K659" s="40">
        <v>-434851715</v>
      </c>
    </row>
    <row r="660" spans="1:11" hidden="1" x14ac:dyDescent="0.3">
      <c r="A660">
        <v>2009</v>
      </c>
      <c r="B660">
        <v>2</v>
      </c>
      <c r="C660" s="41">
        <v>45697</v>
      </c>
      <c r="D660" t="s">
        <v>85</v>
      </c>
      <c r="E660" s="40">
        <v>18404979292</v>
      </c>
      <c r="F660">
        <v>25</v>
      </c>
      <c r="G660" s="40">
        <v>463727918</v>
      </c>
      <c r="H660">
        <v>55</v>
      </c>
      <c r="J660" s="40">
        <v>1004132432</v>
      </c>
      <c r="K660" s="40">
        <v>-540404514</v>
      </c>
    </row>
    <row r="661" spans="1:11" hidden="1" x14ac:dyDescent="0.3">
      <c r="A661">
        <v>2009</v>
      </c>
      <c r="B661">
        <v>2</v>
      </c>
      <c r="C661" s="41">
        <v>45697</v>
      </c>
      <c r="D661" t="s">
        <v>86</v>
      </c>
      <c r="E661" s="40">
        <v>28154023826</v>
      </c>
      <c r="F661">
        <v>38</v>
      </c>
      <c r="G661" s="40">
        <v>1077786043</v>
      </c>
      <c r="H661">
        <v>72</v>
      </c>
      <c r="J661" s="40">
        <v>2029619390</v>
      </c>
      <c r="K661" s="40">
        <v>-951833347</v>
      </c>
    </row>
    <row r="662" spans="1:11" hidden="1" x14ac:dyDescent="0.3">
      <c r="A662">
        <v>2009</v>
      </c>
      <c r="B662">
        <v>3</v>
      </c>
      <c r="C662" s="41">
        <v>45725</v>
      </c>
      <c r="D662" t="s">
        <v>87</v>
      </c>
      <c r="E662" s="40">
        <v>138168862439</v>
      </c>
      <c r="F662">
        <v>28</v>
      </c>
      <c r="G662" s="40">
        <v>3887212839</v>
      </c>
      <c r="H662">
        <v>16</v>
      </c>
      <c r="J662" s="40">
        <v>2175304001</v>
      </c>
      <c r="K662" s="40">
        <v>1711908838</v>
      </c>
    </row>
    <row r="663" spans="1:11" hidden="1" x14ac:dyDescent="0.3">
      <c r="A663">
        <v>2009</v>
      </c>
      <c r="B663">
        <v>3</v>
      </c>
      <c r="C663" s="41">
        <v>45725</v>
      </c>
      <c r="D663" t="s">
        <v>84</v>
      </c>
      <c r="E663" s="40">
        <v>210575800352</v>
      </c>
      <c r="F663">
        <v>9</v>
      </c>
      <c r="G663" s="40">
        <v>1990286039</v>
      </c>
      <c r="H663">
        <v>9</v>
      </c>
      <c r="J663" s="40">
        <v>1795887270</v>
      </c>
      <c r="K663" s="40">
        <v>194398769</v>
      </c>
    </row>
    <row r="664" spans="1:11" hidden="1" x14ac:dyDescent="0.3">
      <c r="A664">
        <v>2009</v>
      </c>
      <c r="B664">
        <v>3</v>
      </c>
      <c r="C664" s="41">
        <v>45725</v>
      </c>
      <c r="D664" t="s">
        <v>88</v>
      </c>
      <c r="E664" s="40">
        <v>126682371168</v>
      </c>
      <c r="F664">
        <v>19</v>
      </c>
      <c r="G664" s="40">
        <v>2358999073</v>
      </c>
      <c r="H664">
        <v>20</v>
      </c>
      <c r="J664" s="40">
        <v>2574011370</v>
      </c>
      <c r="K664" s="40">
        <v>-215012297</v>
      </c>
    </row>
    <row r="665" spans="1:11" hidden="1" x14ac:dyDescent="0.3">
      <c r="A665">
        <v>2009</v>
      </c>
      <c r="B665">
        <v>3</v>
      </c>
      <c r="C665" s="41">
        <v>45725</v>
      </c>
      <c r="D665" t="s">
        <v>83</v>
      </c>
      <c r="E665" s="40">
        <v>67506899374</v>
      </c>
      <c r="F665">
        <v>34</v>
      </c>
      <c r="G665" s="40">
        <v>2283945690</v>
      </c>
      <c r="H665">
        <v>27</v>
      </c>
      <c r="J665" s="40">
        <v>1832477218</v>
      </c>
      <c r="K665" s="40">
        <v>451468472</v>
      </c>
    </row>
    <row r="666" spans="1:11" hidden="1" x14ac:dyDescent="0.3">
      <c r="A666">
        <v>2009</v>
      </c>
      <c r="B666">
        <v>3</v>
      </c>
      <c r="C666" s="41">
        <v>45725</v>
      </c>
      <c r="D666" t="s">
        <v>85</v>
      </c>
      <c r="E666" s="40">
        <v>18404979292</v>
      </c>
      <c r="F666">
        <v>64</v>
      </c>
      <c r="G666" s="40">
        <v>1184914787</v>
      </c>
      <c r="H666">
        <v>45</v>
      </c>
      <c r="J666" s="40">
        <v>836285588</v>
      </c>
      <c r="K666" s="40">
        <v>348629199</v>
      </c>
    </row>
    <row r="667" spans="1:11" hidden="1" x14ac:dyDescent="0.3">
      <c r="A667">
        <v>2009</v>
      </c>
      <c r="B667">
        <v>3</v>
      </c>
      <c r="C667" s="41">
        <v>45725</v>
      </c>
      <c r="D667" t="s">
        <v>86</v>
      </c>
      <c r="E667" s="40">
        <v>28154023826</v>
      </c>
      <c r="F667">
        <v>81</v>
      </c>
      <c r="G667" s="40">
        <v>2293989847</v>
      </c>
      <c r="H667">
        <v>62</v>
      </c>
      <c r="J667" s="40">
        <v>1746592255</v>
      </c>
      <c r="K667" s="40">
        <v>547397592</v>
      </c>
    </row>
    <row r="668" spans="1:11" hidden="1" x14ac:dyDescent="0.3">
      <c r="A668">
        <v>2009</v>
      </c>
      <c r="B668">
        <v>4</v>
      </c>
      <c r="C668" s="41">
        <v>45756</v>
      </c>
      <c r="D668" t="s">
        <v>87</v>
      </c>
      <c r="E668" s="40">
        <v>138168862439</v>
      </c>
      <c r="F668">
        <v>68</v>
      </c>
      <c r="G668" s="40">
        <v>9423097096</v>
      </c>
      <c r="H668">
        <v>18</v>
      </c>
      <c r="J668" s="40">
        <v>2433904595</v>
      </c>
      <c r="K668" s="40">
        <v>6989192500</v>
      </c>
    </row>
    <row r="669" spans="1:11" hidden="1" x14ac:dyDescent="0.3">
      <c r="A669">
        <v>2009</v>
      </c>
      <c r="B669">
        <v>4</v>
      </c>
      <c r="C669" s="41">
        <v>45756</v>
      </c>
      <c r="D669" t="s">
        <v>84</v>
      </c>
      <c r="E669" s="40">
        <v>210575800352</v>
      </c>
      <c r="F669">
        <v>59</v>
      </c>
      <c r="G669" s="40">
        <v>12481261622</v>
      </c>
      <c r="H669">
        <v>11</v>
      </c>
      <c r="J669" s="40">
        <v>2219082146</v>
      </c>
      <c r="K669" s="40">
        <v>10262179476</v>
      </c>
    </row>
    <row r="670" spans="1:11" hidden="1" x14ac:dyDescent="0.3">
      <c r="A670">
        <v>2009</v>
      </c>
      <c r="B670">
        <v>4</v>
      </c>
      <c r="C670" s="41">
        <v>45756</v>
      </c>
      <c r="D670" t="s">
        <v>88</v>
      </c>
      <c r="E670" s="40">
        <v>126682371168</v>
      </c>
      <c r="F670">
        <v>68</v>
      </c>
      <c r="G670" s="40">
        <v>8645969024</v>
      </c>
      <c r="H670">
        <v>20</v>
      </c>
      <c r="J670" s="40">
        <v>2546681769</v>
      </c>
      <c r="K670" s="40">
        <v>6099287254</v>
      </c>
    </row>
    <row r="671" spans="1:11" hidden="1" x14ac:dyDescent="0.3">
      <c r="A671">
        <v>2009</v>
      </c>
      <c r="B671">
        <v>4</v>
      </c>
      <c r="C671" s="41">
        <v>45756</v>
      </c>
      <c r="D671" t="s">
        <v>83</v>
      </c>
      <c r="E671" s="40">
        <v>67506899374</v>
      </c>
      <c r="F671">
        <v>82</v>
      </c>
      <c r="G671" s="40">
        <v>5530542114</v>
      </c>
      <c r="H671">
        <v>18</v>
      </c>
      <c r="J671" s="40">
        <v>1210262168</v>
      </c>
      <c r="K671" s="40">
        <v>4320279946</v>
      </c>
    </row>
    <row r="672" spans="1:11" hidden="1" x14ac:dyDescent="0.3">
      <c r="A672">
        <v>2009</v>
      </c>
      <c r="B672">
        <v>4</v>
      </c>
      <c r="C672" s="41">
        <v>45756</v>
      </c>
      <c r="D672" t="s">
        <v>85</v>
      </c>
      <c r="E672" s="40">
        <v>18404979292</v>
      </c>
      <c r="F672">
        <v>246</v>
      </c>
      <c r="G672" s="40">
        <v>4526473793</v>
      </c>
      <c r="H672">
        <v>45</v>
      </c>
      <c r="J672" s="40">
        <v>829843371</v>
      </c>
      <c r="K672" s="40">
        <v>3696630423</v>
      </c>
    </row>
    <row r="673" spans="1:11" hidden="1" x14ac:dyDescent="0.3">
      <c r="A673">
        <v>2009</v>
      </c>
      <c r="B673">
        <v>4</v>
      </c>
      <c r="C673" s="41">
        <v>45756</v>
      </c>
      <c r="D673" t="s">
        <v>86</v>
      </c>
      <c r="E673" s="40">
        <v>28154023826</v>
      </c>
      <c r="F673">
        <v>176</v>
      </c>
      <c r="G673" s="40">
        <v>4968322660</v>
      </c>
      <c r="H673">
        <v>69</v>
      </c>
      <c r="J673" s="40">
        <v>1934997639</v>
      </c>
      <c r="K673" s="40">
        <v>3033325021</v>
      </c>
    </row>
    <row r="674" spans="1:11" hidden="1" x14ac:dyDescent="0.3">
      <c r="A674">
        <v>2009</v>
      </c>
      <c r="B674">
        <v>5</v>
      </c>
      <c r="C674" s="41">
        <v>45786</v>
      </c>
      <c r="D674" t="s">
        <v>87</v>
      </c>
      <c r="E674" s="40">
        <v>138168862439</v>
      </c>
      <c r="F674">
        <v>72</v>
      </c>
      <c r="G674" s="40">
        <v>9948912182</v>
      </c>
      <c r="H674">
        <v>30</v>
      </c>
      <c r="J674" s="40">
        <v>4094974096</v>
      </c>
      <c r="K674" s="40">
        <v>5853938086</v>
      </c>
    </row>
    <row r="675" spans="1:11" hidden="1" x14ac:dyDescent="0.3">
      <c r="A675">
        <v>2009</v>
      </c>
      <c r="B675">
        <v>5</v>
      </c>
      <c r="C675" s="41">
        <v>45786</v>
      </c>
      <c r="D675" t="s">
        <v>84</v>
      </c>
      <c r="E675" s="40">
        <v>210575800352</v>
      </c>
      <c r="F675">
        <v>26</v>
      </c>
      <c r="G675" s="40">
        <v>5493012423</v>
      </c>
      <c r="H675">
        <v>15</v>
      </c>
      <c r="J675" s="40">
        <v>3077339445</v>
      </c>
      <c r="K675" s="40">
        <v>2415672978</v>
      </c>
    </row>
    <row r="676" spans="1:11" hidden="1" x14ac:dyDescent="0.3">
      <c r="A676">
        <v>2009</v>
      </c>
      <c r="B676">
        <v>5</v>
      </c>
      <c r="C676" s="41">
        <v>45786</v>
      </c>
      <c r="D676" t="s">
        <v>88</v>
      </c>
      <c r="E676" s="40">
        <v>126682371168</v>
      </c>
      <c r="F676">
        <v>54</v>
      </c>
      <c r="G676" s="40">
        <v>6815431992</v>
      </c>
      <c r="H676">
        <v>27</v>
      </c>
      <c r="J676" s="40">
        <v>3368644166</v>
      </c>
      <c r="K676" s="40">
        <v>3446787826</v>
      </c>
    </row>
    <row r="677" spans="1:11" hidden="1" x14ac:dyDescent="0.3">
      <c r="A677">
        <v>2009</v>
      </c>
      <c r="B677">
        <v>5</v>
      </c>
      <c r="C677" s="41">
        <v>45786</v>
      </c>
      <c r="D677" t="s">
        <v>83</v>
      </c>
      <c r="E677" s="40">
        <v>67506899374</v>
      </c>
      <c r="F677">
        <v>50</v>
      </c>
      <c r="G677" s="40">
        <v>3344996288</v>
      </c>
      <c r="H677">
        <v>24</v>
      </c>
      <c r="J677" s="40">
        <v>1642055229</v>
      </c>
      <c r="K677" s="40">
        <v>1702941059</v>
      </c>
    </row>
    <row r="678" spans="1:11" hidden="1" x14ac:dyDescent="0.3">
      <c r="A678">
        <v>2009</v>
      </c>
      <c r="B678">
        <v>5</v>
      </c>
      <c r="C678" s="41">
        <v>45786</v>
      </c>
      <c r="D678" t="s">
        <v>85</v>
      </c>
      <c r="E678" s="40">
        <v>18404979292</v>
      </c>
      <c r="F678">
        <v>184</v>
      </c>
      <c r="G678" s="40">
        <v>3394139160</v>
      </c>
      <c r="H678">
        <v>79</v>
      </c>
      <c r="J678" s="40">
        <v>1460021986</v>
      </c>
      <c r="K678" s="40">
        <v>1934117174</v>
      </c>
    </row>
    <row r="679" spans="1:11" hidden="1" x14ac:dyDescent="0.3">
      <c r="A679">
        <v>2009</v>
      </c>
      <c r="B679">
        <v>5</v>
      </c>
      <c r="C679" s="41">
        <v>45786</v>
      </c>
      <c r="D679" t="s">
        <v>86</v>
      </c>
      <c r="E679" s="40">
        <v>28154023826</v>
      </c>
      <c r="F679">
        <v>167</v>
      </c>
      <c r="G679" s="40">
        <v>4715503382</v>
      </c>
      <c r="H679">
        <v>89</v>
      </c>
      <c r="J679" s="40">
        <v>2492765967</v>
      </c>
      <c r="K679" s="40">
        <v>2222737415</v>
      </c>
    </row>
    <row r="680" spans="1:11" hidden="1" x14ac:dyDescent="0.3">
      <c r="A680">
        <v>2009</v>
      </c>
      <c r="B680">
        <v>6</v>
      </c>
      <c r="C680" s="41">
        <v>45817</v>
      </c>
      <c r="D680" t="s">
        <v>87</v>
      </c>
      <c r="E680" s="40">
        <v>138168862439</v>
      </c>
      <c r="F680">
        <v>21</v>
      </c>
      <c r="G680" s="40">
        <v>2911264782</v>
      </c>
      <c r="H680">
        <v>30</v>
      </c>
      <c r="J680" s="40">
        <v>4127321133</v>
      </c>
      <c r="K680" s="40">
        <v>-1216056351</v>
      </c>
    </row>
    <row r="681" spans="1:11" hidden="1" x14ac:dyDescent="0.3">
      <c r="A681">
        <v>2009</v>
      </c>
      <c r="B681">
        <v>6</v>
      </c>
      <c r="C681" s="41">
        <v>45817</v>
      </c>
      <c r="D681" t="s">
        <v>84</v>
      </c>
      <c r="E681" s="40">
        <v>210575800352</v>
      </c>
      <c r="F681">
        <v>2</v>
      </c>
      <c r="G681" s="40">
        <v>480122074</v>
      </c>
      <c r="H681">
        <v>11</v>
      </c>
      <c r="J681" s="40">
        <v>2409012203</v>
      </c>
      <c r="K681" s="40">
        <v>-1928890128</v>
      </c>
    </row>
    <row r="682" spans="1:11" hidden="1" x14ac:dyDescent="0.3">
      <c r="A682">
        <v>2009</v>
      </c>
      <c r="B682">
        <v>6</v>
      </c>
      <c r="C682" s="41">
        <v>45817</v>
      </c>
      <c r="D682" t="s">
        <v>88</v>
      </c>
      <c r="E682" s="40">
        <v>126682371168</v>
      </c>
      <c r="F682">
        <v>29</v>
      </c>
      <c r="G682" s="40">
        <v>3642141874</v>
      </c>
      <c r="H682">
        <v>26</v>
      </c>
      <c r="J682" s="40">
        <v>3341426496</v>
      </c>
      <c r="K682" s="40">
        <v>300715379</v>
      </c>
    </row>
    <row r="683" spans="1:11" hidden="1" x14ac:dyDescent="0.3">
      <c r="A683">
        <v>2009</v>
      </c>
      <c r="B683">
        <v>6</v>
      </c>
      <c r="C683" s="41">
        <v>45817</v>
      </c>
      <c r="D683" t="s">
        <v>83</v>
      </c>
      <c r="E683" s="40">
        <v>67506899374</v>
      </c>
      <c r="F683">
        <v>43</v>
      </c>
      <c r="G683" s="40">
        <v>2900518867</v>
      </c>
      <c r="H683">
        <v>27</v>
      </c>
      <c r="J683" s="40">
        <v>1849601071</v>
      </c>
      <c r="K683" s="40">
        <v>1050917796</v>
      </c>
    </row>
    <row r="684" spans="1:11" hidden="1" x14ac:dyDescent="0.3">
      <c r="A684">
        <v>2009</v>
      </c>
      <c r="B684">
        <v>6</v>
      </c>
      <c r="C684" s="41">
        <v>45817</v>
      </c>
      <c r="D684" t="s">
        <v>85</v>
      </c>
      <c r="E684" s="40">
        <v>18404979292</v>
      </c>
      <c r="F684">
        <v>81</v>
      </c>
      <c r="G684" s="40">
        <v>1482838363</v>
      </c>
      <c r="H684">
        <v>102</v>
      </c>
      <c r="J684" s="40">
        <v>1881587906</v>
      </c>
      <c r="K684" s="40">
        <v>-398749543</v>
      </c>
    </row>
    <row r="685" spans="1:11" hidden="1" x14ac:dyDescent="0.3">
      <c r="A685">
        <v>2009</v>
      </c>
      <c r="B685">
        <v>6</v>
      </c>
      <c r="C685" s="41">
        <v>45817</v>
      </c>
      <c r="D685" t="s">
        <v>86</v>
      </c>
      <c r="E685" s="40">
        <v>28154023826</v>
      </c>
      <c r="F685">
        <v>48</v>
      </c>
      <c r="G685" s="40">
        <v>1338862145</v>
      </c>
      <c r="H685">
        <v>102</v>
      </c>
      <c r="J685" s="40">
        <v>2858137024</v>
      </c>
      <c r="K685" s="40">
        <v>-1519274879</v>
      </c>
    </row>
    <row r="686" spans="1:11" hidden="1" x14ac:dyDescent="0.3">
      <c r="A686">
        <v>2009</v>
      </c>
      <c r="B686">
        <v>7</v>
      </c>
      <c r="C686" s="41">
        <v>45847</v>
      </c>
      <c r="D686" t="s">
        <v>87</v>
      </c>
      <c r="E686" s="40">
        <v>138168862439</v>
      </c>
      <c r="F686">
        <v>25</v>
      </c>
      <c r="G686" s="40">
        <v>3406221834</v>
      </c>
      <c r="H686">
        <v>23</v>
      </c>
      <c r="J686" s="40">
        <v>3184907844</v>
      </c>
      <c r="K686" s="40">
        <v>221313990</v>
      </c>
    </row>
    <row r="687" spans="1:11" hidden="1" x14ac:dyDescent="0.3">
      <c r="A687">
        <v>2009</v>
      </c>
      <c r="B687">
        <v>7</v>
      </c>
      <c r="C687" s="41">
        <v>45847</v>
      </c>
      <c r="D687" t="s">
        <v>84</v>
      </c>
      <c r="E687" s="40">
        <v>210575800352</v>
      </c>
      <c r="F687">
        <v>3</v>
      </c>
      <c r="G687" s="40">
        <v>697894628</v>
      </c>
      <c r="H687">
        <v>10</v>
      </c>
      <c r="J687" s="40">
        <v>2146656947</v>
      </c>
      <c r="K687" s="40">
        <v>-1448762319</v>
      </c>
    </row>
    <row r="688" spans="1:11" hidden="1" x14ac:dyDescent="0.3">
      <c r="A688">
        <v>2009</v>
      </c>
      <c r="B688">
        <v>7</v>
      </c>
      <c r="C688" s="41">
        <v>45847</v>
      </c>
      <c r="D688" t="s">
        <v>88</v>
      </c>
      <c r="E688" s="40">
        <v>126682371168</v>
      </c>
      <c r="F688">
        <v>12</v>
      </c>
      <c r="G688" s="40">
        <v>1468835980</v>
      </c>
      <c r="H688">
        <v>22</v>
      </c>
      <c r="J688" s="40">
        <v>2755220988</v>
      </c>
      <c r="K688" s="40">
        <v>-1286385008</v>
      </c>
    </row>
    <row r="689" spans="1:11" hidden="1" x14ac:dyDescent="0.3">
      <c r="A689">
        <v>2009</v>
      </c>
      <c r="B689">
        <v>7</v>
      </c>
      <c r="C689" s="41">
        <v>45847</v>
      </c>
      <c r="D689" t="s">
        <v>83</v>
      </c>
      <c r="E689" s="40">
        <v>67506899374</v>
      </c>
      <c r="F689">
        <v>13</v>
      </c>
      <c r="G689" s="40">
        <v>899121239</v>
      </c>
      <c r="H689">
        <v>22</v>
      </c>
      <c r="J689" s="40">
        <v>1474481501</v>
      </c>
      <c r="K689" s="40">
        <v>-575360262</v>
      </c>
    </row>
    <row r="690" spans="1:11" hidden="1" x14ac:dyDescent="0.3">
      <c r="A690">
        <v>2009</v>
      </c>
      <c r="B690">
        <v>7</v>
      </c>
      <c r="C690" s="41">
        <v>45847</v>
      </c>
      <c r="D690" t="s">
        <v>85</v>
      </c>
      <c r="E690" s="40">
        <v>18404979292</v>
      </c>
      <c r="F690">
        <v>100</v>
      </c>
      <c r="G690" s="40">
        <v>1836392956</v>
      </c>
      <c r="H690">
        <v>89</v>
      </c>
      <c r="J690" s="40">
        <v>1635222803</v>
      </c>
      <c r="K690" s="40">
        <v>201170153</v>
      </c>
    </row>
    <row r="691" spans="1:11" hidden="1" x14ac:dyDescent="0.3">
      <c r="A691">
        <v>2009</v>
      </c>
      <c r="B691">
        <v>7</v>
      </c>
      <c r="C691" s="41">
        <v>45847</v>
      </c>
      <c r="D691" t="s">
        <v>86</v>
      </c>
      <c r="E691" s="40">
        <v>28154023826</v>
      </c>
      <c r="F691">
        <v>39</v>
      </c>
      <c r="G691" s="40">
        <v>1101361706</v>
      </c>
      <c r="H691">
        <v>79</v>
      </c>
      <c r="J691" s="40">
        <v>2219175917</v>
      </c>
      <c r="K691" s="40">
        <v>-1117814211</v>
      </c>
    </row>
    <row r="692" spans="1:11" hidden="1" x14ac:dyDescent="0.3">
      <c r="A692">
        <v>2009</v>
      </c>
      <c r="B692">
        <v>8</v>
      </c>
      <c r="C692" s="41">
        <v>45878</v>
      </c>
      <c r="D692" t="s">
        <v>87</v>
      </c>
      <c r="E692" s="40">
        <v>138168862439</v>
      </c>
      <c r="F692">
        <v>20</v>
      </c>
      <c r="G692" s="40">
        <v>2698261841</v>
      </c>
      <c r="H692">
        <v>20</v>
      </c>
      <c r="J692" s="40">
        <v>2729135022</v>
      </c>
      <c r="K692" s="40">
        <v>-30873181</v>
      </c>
    </row>
    <row r="693" spans="1:11" hidden="1" x14ac:dyDescent="0.3">
      <c r="A693">
        <v>2009</v>
      </c>
      <c r="B693">
        <v>8</v>
      </c>
      <c r="C693" s="41">
        <v>45878</v>
      </c>
      <c r="D693" t="s">
        <v>84</v>
      </c>
      <c r="E693" s="40">
        <v>210575800352</v>
      </c>
      <c r="F693">
        <v>3</v>
      </c>
      <c r="G693" s="40">
        <v>726038893</v>
      </c>
      <c r="H693">
        <v>8</v>
      </c>
      <c r="J693" s="40">
        <v>1760428684</v>
      </c>
      <c r="K693" s="40">
        <v>-1034389791</v>
      </c>
    </row>
    <row r="694" spans="1:11" hidden="1" x14ac:dyDescent="0.3">
      <c r="A694">
        <v>2009</v>
      </c>
      <c r="B694">
        <v>8</v>
      </c>
      <c r="C694" s="41">
        <v>45878</v>
      </c>
      <c r="D694" t="s">
        <v>88</v>
      </c>
      <c r="E694" s="40">
        <v>126682371168</v>
      </c>
      <c r="F694">
        <v>10</v>
      </c>
      <c r="G694" s="40">
        <v>1287316323</v>
      </c>
      <c r="H694">
        <v>21</v>
      </c>
      <c r="J694" s="40">
        <v>2686832634</v>
      </c>
      <c r="K694" s="40">
        <v>-1399516311</v>
      </c>
    </row>
    <row r="695" spans="1:11" hidden="1" x14ac:dyDescent="0.3">
      <c r="A695">
        <v>2009</v>
      </c>
      <c r="B695">
        <v>8</v>
      </c>
      <c r="C695" s="41">
        <v>45878</v>
      </c>
      <c r="D695" t="s">
        <v>83</v>
      </c>
      <c r="E695" s="40">
        <v>67506899374</v>
      </c>
      <c r="F695">
        <v>16</v>
      </c>
      <c r="G695" s="40">
        <v>1080679886</v>
      </c>
      <c r="H695">
        <v>18</v>
      </c>
      <c r="J695" s="40">
        <v>1238329679</v>
      </c>
      <c r="K695" s="40">
        <v>-157649793</v>
      </c>
    </row>
    <row r="696" spans="1:11" hidden="1" x14ac:dyDescent="0.3">
      <c r="A696">
        <v>2009</v>
      </c>
      <c r="B696">
        <v>8</v>
      </c>
      <c r="C696" s="41">
        <v>45878</v>
      </c>
      <c r="D696" t="s">
        <v>85</v>
      </c>
      <c r="E696" s="40">
        <v>18404979292</v>
      </c>
      <c r="F696">
        <v>132</v>
      </c>
      <c r="G696" s="40">
        <v>2426558308</v>
      </c>
      <c r="H696">
        <v>90</v>
      </c>
      <c r="J696" s="40">
        <v>1661800284</v>
      </c>
      <c r="K696" s="40">
        <v>764758024</v>
      </c>
    </row>
    <row r="697" spans="1:11" hidden="1" x14ac:dyDescent="0.3">
      <c r="A697">
        <v>2009</v>
      </c>
      <c r="B697">
        <v>8</v>
      </c>
      <c r="C697" s="41">
        <v>45878</v>
      </c>
      <c r="D697" t="s">
        <v>86</v>
      </c>
      <c r="E697" s="40">
        <v>28154023826</v>
      </c>
      <c r="F697">
        <v>84</v>
      </c>
      <c r="G697" s="40">
        <v>2369357932</v>
      </c>
      <c r="H697">
        <v>71</v>
      </c>
      <c r="J697" s="40">
        <v>1995235009</v>
      </c>
      <c r="K697" s="40">
        <v>374122922</v>
      </c>
    </row>
    <row r="698" spans="1:11" hidden="1" x14ac:dyDescent="0.3">
      <c r="A698">
        <v>2009</v>
      </c>
      <c r="B698">
        <v>9</v>
      </c>
      <c r="C698" s="41">
        <v>45909</v>
      </c>
      <c r="D698" t="s">
        <v>87</v>
      </c>
      <c r="E698" s="40">
        <v>138168862439</v>
      </c>
      <c r="F698">
        <v>15</v>
      </c>
      <c r="G698" s="40">
        <v>2056697616</v>
      </c>
      <c r="H698">
        <v>16</v>
      </c>
      <c r="J698" s="40">
        <v>2183126293</v>
      </c>
      <c r="K698" s="40">
        <v>-126428678</v>
      </c>
    </row>
    <row r="699" spans="1:11" hidden="1" x14ac:dyDescent="0.3">
      <c r="A699">
        <v>2009</v>
      </c>
      <c r="B699">
        <v>9</v>
      </c>
      <c r="C699" s="41">
        <v>45909</v>
      </c>
      <c r="D699" t="s">
        <v>84</v>
      </c>
      <c r="E699" s="40">
        <v>210575800352</v>
      </c>
      <c r="F699">
        <v>2</v>
      </c>
      <c r="G699" s="40">
        <v>402324733</v>
      </c>
      <c r="H699">
        <v>6</v>
      </c>
      <c r="J699" s="40">
        <v>1325995197</v>
      </c>
      <c r="K699" s="40">
        <v>-923670464</v>
      </c>
    </row>
    <row r="700" spans="1:11" hidden="1" x14ac:dyDescent="0.3">
      <c r="A700">
        <v>2009</v>
      </c>
      <c r="B700">
        <v>9</v>
      </c>
      <c r="C700" s="41">
        <v>45909</v>
      </c>
      <c r="D700" t="s">
        <v>88</v>
      </c>
      <c r="E700" s="40">
        <v>126682371168</v>
      </c>
      <c r="F700">
        <v>9</v>
      </c>
      <c r="G700" s="40">
        <v>1200464487</v>
      </c>
      <c r="H700">
        <v>19</v>
      </c>
      <c r="J700" s="40">
        <v>2467201887</v>
      </c>
      <c r="K700" s="40">
        <v>-1266737399</v>
      </c>
    </row>
    <row r="701" spans="1:11" hidden="1" x14ac:dyDescent="0.3">
      <c r="A701">
        <v>2009</v>
      </c>
      <c r="B701">
        <v>9</v>
      </c>
      <c r="C701" s="41">
        <v>45909</v>
      </c>
      <c r="D701" t="s">
        <v>83</v>
      </c>
      <c r="E701" s="40">
        <v>67506899374</v>
      </c>
      <c r="F701">
        <v>10</v>
      </c>
      <c r="G701" s="40">
        <v>642796526</v>
      </c>
      <c r="H701">
        <v>21</v>
      </c>
      <c r="J701" s="40">
        <v>1441315020</v>
      </c>
      <c r="K701" s="40">
        <v>-798518495</v>
      </c>
    </row>
    <row r="702" spans="1:11" hidden="1" x14ac:dyDescent="0.3">
      <c r="A702">
        <v>2009</v>
      </c>
      <c r="B702">
        <v>9</v>
      </c>
      <c r="C702" s="41">
        <v>45909</v>
      </c>
      <c r="D702" t="s">
        <v>85</v>
      </c>
      <c r="E702" s="40">
        <v>18404979292</v>
      </c>
      <c r="F702">
        <v>148</v>
      </c>
      <c r="G702" s="40">
        <v>2717064478</v>
      </c>
      <c r="H702">
        <v>81</v>
      </c>
      <c r="J702" s="40">
        <v>1498260814</v>
      </c>
      <c r="K702" s="40">
        <v>1218803664</v>
      </c>
    </row>
    <row r="703" spans="1:11" hidden="1" x14ac:dyDescent="0.3">
      <c r="A703">
        <v>2009</v>
      </c>
      <c r="B703">
        <v>9</v>
      </c>
      <c r="C703" s="41">
        <v>45909</v>
      </c>
      <c r="D703" t="s">
        <v>86</v>
      </c>
      <c r="E703" s="40">
        <v>28154023826</v>
      </c>
      <c r="F703">
        <v>117</v>
      </c>
      <c r="G703" s="40">
        <v>3294399806</v>
      </c>
      <c r="H703">
        <v>68</v>
      </c>
      <c r="J703" s="40">
        <v>1916634623</v>
      </c>
      <c r="K703" s="40">
        <v>1377765183</v>
      </c>
    </row>
    <row r="704" spans="1:11" hidden="1" x14ac:dyDescent="0.3">
      <c r="A704">
        <v>2009</v>
      </c>
      <c r="B704">
        <v>10</v>
      </c>
      <c r="C704" s="41">
        <v>45939</v>
      </c>
      <c r="D704" t="s">
        <v>87</v>
      </c>
      <c r="E704" s="40">
        <v>138168862439</v>
      </c>
      <c r="F704">
        <v>37</v>
      </c>
      <c r="G704" s="40">
        <v>5170690932</v>
      </c>
      <c r="H704">
        <v>15</v>
      </c>
      <c r="J704" s="40">
        <v>2095574036</v>
      </c>
      <c r="K704" s="40">
        <v>3075116896</v>
      </c>
    </row>
    <row r="705" spans="1:11" hidden="1" x14ac:dyDescent="0.3">
      <c r="A705">
        <v>2009</v>
      </c>
      <c r="B705">
        <v>10</v>
      </c>
      <c r="C705" s="41">
        <v>45939</v>
      </c>
      <c r="D705" t="s">
        <v>84</v>
      </c>
      <c r="E705" s="40">
        <v>210575800352</v>
      </c>
      <c r="F705">
        <v>84</v>
      </c>
      <c r="G705" s="40">
        <v>17761270945</v>
      </c>
      <c r="H705">
        <v>11</v>
      </c>
      <c r="J705" s="40">
        <v>2356825004</v>
      </c>
      <c r="K705" s="40">
        <v>15404445941</v>
      </c>
    </row>
    <row r="706" spans="1:11" hidden="1" x14ac:dyDescent="0.3">
      <c r="A706">
        <v>2009</v>
      </c>
      <c r="B706">
        <v>10</v>
      </c>
      <c r="C706" s="41">
        <v>45939</v>
      </c>
      <c r="D706" t="s">
        <v>88</v>
      </c>
      <c r="E706" s="40">
        <v>126682371168</v>
      </c>
      <c r="F706">
        <v>141</v>
      </c>
      <c r="G706" s="40">
        <v>17888884216</v>
      </c>
      <c r="H706">
        <v>14</v>
      </c>
      <c r="J706" s="40">
        <v>1732122381</v>
      </c>
      <c r="K706" s="40">
        <v>16156761835</v>
      </c>
    </row>
    <row r="707" spans="1:11" hidden="1" x14ac:dyDescent="0.3">
      <c r="A707">
        <v>2009</v>
      </c>
      <c r="B707">
        <v>10</v>
      </c>
      <c r="C707" s="41">
        <v>45939</v>
      </c>
      <c r="D707" t="s">
        <v>83</v>
      </c>
      <c r="E707" s="40">
        <v>67506899374</v>
      </c>
      <c r="F707">
        <v>112</v>
      </c>
      <c r="G707" s="40">
        <v>7588695765</v>
      </c>
      <c r="H707">
        <v>18</v>
      </c>
      <c r="J707" s="40">
        <v>1242356165</v>
      </c>
      <c r="K707" s="40">
        <v>6346339600</v>
      </c>
    </row>
    <row r="708" spans="1:11" hidden="1" x14ac:dyDescent="0.3">
      <c r="A708">
        <v>2009</v>
      </c>
      <c r="B708">
        <v>10</v>
      </c>
      <c r="C708" s="41">
        <v>45939</v>
      </c>
      <c r="D708" t="s">
        <v>85</v>
      </c>
      <c r="E708" s="40">
        <v>18404979292</v>
      </c>
      <c r="F708">
        <v>124</v>
      </c>
      <c r="G708" s="40">
        <v>2289326427</v>
      </c>
      <c r="H708">
        <v>53</v>
      </c>
      <c r="J708" s="40">
        <v>974386673</v>
      </c>
      <c r="K708" s="40">
        <v>1314939754</v>
      </c>
    </row>
    <row r="709" spans="1:11" hidden="1" x14ac:dyDescent="0.3">
      <c r="A709">
        <v>2009</v>
      </c>
      <c r="B709">
        <v>10</v>
      </c>
      <c r="C709" s="41">
        <v>45939</v>
      </c>
      <c r="D709" t="s">
        <v>86</v>
      </c>
      <c r="E709" s="40">
        <v>28154023826</v>
      </c>
      <c r="F709">
        <v>69</v>
      </c>
      <c r="G709" s="40">
        <v>1941813924</v>
      </c>
      <c r="H709">
        <v>39</v>
      </c>
      <c r="J709" s="40">
        <v>1099746521</v>
      </c>
      <c r="K709" s="40">
        <v>842067403</v>
      </c>
    </row>
    <row r="710" spans="1:11" hidden="1" x14ac:dyDescent="0.3">
      <c r="A710">
        <v>2009</v>
      </c>
      <c r="B710">
        <v>11</v>
      </c>
      <c r="C710" s="41">
        <v>45970</v>
      </c>
      <c r="D710" t="s">
        <v>87</v>
      </c>
      <c r="E710" s="40">
        <v>138168862439</v>
      </c>
      <c r="F710">
        <v>34</v>
      </c>
      <c r="G710" s="40">
        <v>4697463078</v>
      </c>
      <c r="H710">
        <v>26</v>
      </c>
      <c r="J710" s="40">
        <v>3553782213</v>
      </c>
      <c r="K710" s="40">
        <v>1143680865</v>
      </c>
    </row>
    <row r="711" spans="1:11" hidden="1" x14ac:dyDescent="0.3">
      <c r="A711">
        <v>2009</v>
      </c>
      <c r="B711">
        <v>11</v>
      </c>
      <c r="C711" s="41">
        <v>45970</v>
      </c>
      <c r="D711" t="s">
        <v>84</v>
      </c>
      <c r="E711" s="40">
        <v>210575800352</v>
      </c>
      <c r="F711">
        <v>34</v>
      </c>
      <c r="G711" s="40">
        <v>7063275457</v>
      </c>
      <c r="H711">
        <v>26</v>
      </c>
      <c r="J711" s="40">
        <v>5549101931</v>
      </c>
      <c r="K711" s="40">
        <v>1514173526</v>
      </c>
    </row>
    <row r="712" spans="1:11" hidden="1" x14ac:dyDescent="0.3">
      <c r="A712">
        <v>2009</v>
      </c>
      <c r="B712">
        <v>11</v>
      </c>
      <c r="C712" s="41">
        <v>45970</v>
      </c>
      <c r="D712" t="s">
        <v>88</v>
      </c>
      <c r="E712" s="40">
        <v>126682371168</v>
      </c>
      <c r="F712">
        <v>77</v>
      </c>
      <c r="G712" s="40">
        <v>9730554642</v>
      </c>
      <c r="H712">
        <v>48</v>
      </c>
      <c r="J712" s="40">
        <v>6037479796</v>
      </c>
      <c r="K712" s="40">
        <v>3693074846</v>
      </c>
    </row>
    <row r="713" spans="1:11" hidden="1" x14ac:dyDescent="0.3">
      <c r="A713">
        <v>2009</v>
      </c>
      <c r="B713">
        <v>11</v>
      </c>
      <c r="C713" s="41">
        <v>45970</v>
      </c>
      <c r="D713" t="s">
        <v>83</v>
      </c>
      <c r="E713" s="40">
        <v>67506899374</v>
      </c>
      <c r="F713">
        <v>77</v>
      </c>
      <c r="G713" s="40">
        <v>5173732511</v>
      </c>
      <c r="H713">
        <v>38</v>
      </c>
      <c r="J713" s="40">
        <v>2598154445</v>
      </c>
      <c r="K713" s="40">
        <v>2575578066</v>
      </c>
    </row>
    <row r="714" spans="1:11" hidden="1" x14ac:dyDescent="0.3">
      <c r="A714">
        <v>2009</v>
      </c>
      <c r="B714">
        <v>11</v>
      </c>
      <c r="C714" s="41">
        <v>45970</v>
      </c>
      <c r="D714" t="s">
        <v>85</v>
      </c>
      <c r="E714" s="40">
        <v>18404979292</v>
      </c>
      <c r="F714">
        <v>93</v>
      </c>
      <c r="G714" s="40">
        <v>1707758882</v>
      </c>
      <c r="H714">
        <v>89</v>
      </c>
      <c r="J714" s="40">
        <v>1638419158</v>
      </c>
      <c r="K714" s="40">
        <v>69339724</v>
      </c>
    </row>
    <row r="715" spans="1:11" hidden="1" x14ac:dyDescent="0.3">
      <c r="A715">
        <v>2009</v>
      </c>
      <c r="B715">
        <v>11</v>
      </c>
      <c r="C715" s="41">
        <v>45970</v>
      </c>
      <c r="D715" t="s">
        <v>86</v>
      </c>
      <c r="E715" s="40">
        <v>28154023826</v>
      </c>
      <c r="F715">
        <v>99</v>
      </c>
      <c r="G715" s="40">
        <v>2800409615</v>
      </c>
      <c r="H715">
        <v>79</v>
      </c>
      <c r="J715" s="40">
        <v>2228113276</v>
      </c>
      <c r="K715" s="40">
        <v>572296339</v>
      </c>
    </row>
    <row r="716" spans="1:11" hidden="1" x14ac:dyDescent="0.3">
      <c r="A716">
        <v>2009</v>
      </c>
      <c r="B716">
        <v>12</v>
      </c>
      <c r="C716" s="41">
        <v>46000</v>
      </c>
      <c r="D716" t="s">
        <v>87</v>
      </c>
      <c r="E716" s="40">
        <v>138168862439</v>
      </c>
      <c r="F716">
        <v>83</v>
      </c>
      <c r="G716" s="40">
        <v>11504207763</v>
      </c>
      <c r="H716">
        <v>26</v>
      </c>
      <c r="J716" s="40">
        <v>3556657403</v>
      </c>
      <c r="K716" s="40">
        <v>7947550359</v>
      </c>
    </row>
    <row r="717" spans="1:11" hidden="1" x14ac:dyDescent="0.3">
      <c r="A717">
        <v>2009</v>
      </c>
      <c r="B717">
        <v>12</v>
      </c>
      <c r="C717" s="41">
        <v>46000</v>
      </c>
      <c r="D717" t="s">
        <v>84</v>
      </c>
      <c r="E717" s="40">
        <v>210575800352</v>
      </c>
      <c r="F717">
        <v>46</v>
      </c>
      <c r="G717" s="40">
        <v>9758825614</v>
      </c>
      <c r="H717">
        <v>17</v>
      </c>
      <c r="J717" s="40">
        <v>3614144377</v>
      </c>
      <c r="K717" s="40">
        <v>6144681237</v>
      </c>
    </row>
    <row r="718" spans="1:11" hidden="1" x14ac:dyDescent="0.3">
      <c r="A718">
        <v>2009</v>
      </c>
      <c r="B718">
        <v>12</v>
      </c>
      <c r="C718" s="41">
        <v>46000</v>
      </c>
      <c r="D718" t="s">
        <v>88</v>
      </c>
      <c r="E718" s="40">
        <v>126682371168</v>
      </c>
      <c r="F718">
        <v>108</v>
      </c>
      <c r="G718" s="40">
        <v>13715611582</v>
      </c>
      <c r="H718">
        <v>43</v>
      </c>
      <c r="J718" s="40">
        <v>5477595699</v>
      </c>
      <c r="K718" s="40">
        <v>8238015884</v>
      </c>
    </row>
    <row r="719" spans="1:11" hidden="1" x14ac:dyDescent="0.3">
      <c r="A719">
        <v>2009</v>
      </c>
      <c r="B719">
        <v>12</v>
      </c>
      <c r="C719" s="41">
        <v>46000</v>
      </c>
      <c r="D719" t="s">
        <v>83</v>
      </c>
      <c r="E719" s="40">
        <v>67506899374</v>
      </c>
      <c r="F719">
        <v>156</v>
      </c>
      <c r="G719" s="40">
        <v>10524977899</v>
      </c>
      <c r="H719">
        <v>43</v>
      </c>
      <c r="J719" s="40">
        <v>2882094263</v>
      </c>
      <c r="K719" s="40">
        <v>7642883636</v>
      </c>
    </row>
    <row r="720" spans="1:11" hidden="1" x14ac:dyDescent="0.3">
      <c r="A720">
        <v>2009</v>
      </c>
      <c r="B720">
        <v>12</v>
      </c>
      <c r="C720" s="41">
        <v>46000</v>
      </c>
      <c r="D720" t="s">
        <v>85</v>
      </c>
      <c r="E720" s="40">
        <v>18404979292</v>
      </c>
      <c r="F720">
        <v>172</v>
      </c>
      <c r="G720" s="40">
        <v>3173537159</v>
      </c>
      <c r="H720">
        <v>71</v>
      </c>
      <c r="J720" s="40">
        <v>1300307935</v>
      </c>
      <c r="K720" s="40">
        <v>1873229224</v>
      </c>
    </row>
    <row r="721" spans="1:11" hidden="1" x14ac:dyDescent="0.3">
      <c r="A721">
        <v>2009</v>
      </c>
      <c r="B721">
        <v>12</v>
      </c>
      <c r="C721" s="41">
        <v>46000</v>
      </c>
      <c r="D721" t="s">
        <v>86</v>
      </c>
      <c r="E721" s="40">
        <v>28154023826</v>
      </c>
      <c r="F721">
        <v>184</v>
      </c>
      <c r="G721" s="40">
        <v>5172108174</v>
      </c>
      <c r="H721">
        <v>77</v>
      </c>
      <c r="J721" s="40">
        <v>2157066049</v>
      </c>
      <c r="K721" s="40">
        <v>3015042125</v>
      </c>
    </row>
    <row r="722" spans="1:11" hidden="1" x14ac:dyDescent="0.3">
      <c r="A722">
        <v>2010</v>
      </c>
      <c r="B722">
        <v>1</v>
      </c>
      <c r="C722" s="41">
        <v>45667</v>
      </c>
      <c r="D722" t="s">
        <v>87</v>
      </c>
      <c r="E722" s="40">
        <v>138168862439</v>
      </c>
      <c r="F722">
        <v>28</v>
      </c>
      <c r="G722" s="40">
        <v>3880062075</v>
      </c>
      <c r="H722">
        <v>37</v>
      </c>
      <c r="J722" s="40">
        <v>5043416361</v>
      </c>
      <c r="K722" s="40">
        <v>-1163354286</v>
      </c>
    </row>
    <row r="723" spans="1:11" hidden="1" x14ac:dyDescent="0.3">
      <c r="A723">
        <v>2010</v>
      </c>
      <c r="B723">
        <v>1</v>
      </c>
      <c r="C723" s="41">
        <v>45667</v>
      </c>
      <c r="D723" t="s">
        <v>84</v>
      </c>
      <c r="E723" s="40">
        <v>210575800352</v>
      </c>
      <c r="F723">
        <v>13</v>
      </c>
      <c r="G723" s="40">
        <v>2810106721</v>
      </c>
      <c r="H723">
        <v>15</v>
      </c>
      <c r="J723" s="40">
        <v>3122513610</v>
      </c>
      <c r="K723" s="40">
        <v>-312406889</v>
      </c>
    </row>
    <row r="724" spans="1:11" hidden="1" x14ac:dyDescent="0.3">
      <c r="A724">
        <v>2010</v>
      </c>
      <c r="B724">
        <v>1</v>
      </c>
      <c r="C724" s="41">
        <v>45667</v>
      </c>
      <c r="D724" t="s">
        <v>88</v>
      </c>
      <c r="E724" s="40">
        <v>126682371168</v>
      </c>
      <c r="F724">
        <v>12</v>
      </c>
      <c r="G724" s="40">
        <v>1558631934</v>
      </c>
      <c r="H724">
        <v>40</v>
      </c>
      <c r="J724" s="40">
        <v>5060753397</v>
      </c>
      <c r="K724" s="40">
        <v>-3502121463</v>
      </c>
    </row>
    <row r="725" spans="1:11" hidden="1" x14ac:dyDescent="0.3">
      <c r="A725">
        <v>2010</v>
      </c>
      <c r="B725">
        <v>1</v>
      </c>
      <c r="C725" s="41">
        <v>45667</v>
      </c>
      <c r="D725" t="s">
        <v>83</v>
      </c>
      <c r="E725" s="40">
        <v>67506899374</v>
      </c>
      <c r="F725">
        <v>37</v>
      </c>
      <c r="G725" s="40">
        <v>2509901543</v>
      </c>
      <c r="H725">
        <v>53</v>
      </c>
      <c r="J725" s="40">
        <v>3601445663</v>
      </c>
      <c r="K725" s="40">
        <v>-1091544120</v>
      </c>
    </row>
    <row r="726" spans="1:11" hidden="1" x14ac:dyDescent="0.3">
      <c r="A726">
        <v>2010</v>
      </c>
      <c r="B726">
        <v>1</v>
      </c>
      <c r="C726" s="41">
        <v>45667</v>
      </c>
      <c r="D726" t="s">
        <v>85</v>
      </c>
      <c r="E726" s="40">
        <v>18404979292</v>
      </c>
      <c r="F726">
        <v>55</v>
      </c>
      <c r="G726" s="40">
        <v>1006005370</v>
      </c>
      <c r="H726">
        <v>84</v>
      </c>
      <c r="J726" s="40">
        <v>1546939161</v>
      </c>
      <c r="K726" s="40">
        <v>-540933790</v>
      </c>
    </row>
    <row r="727" spans="1:11" hidden="1" x14ac:dyDescent="0.3">
      <c r="A727">
        <v>2010</v>
      </c>
      <c r="B727">
        <v>1</v>
      </c>
      <c r="C727" s="41">
        <v>45667</v>
      </c>
      <c r="D727" t="s">
        <v>86</v>
      </c>
      <c r="E727" s="40">
        <v>28154023826</v>
      </c>
      <c r="F727">
        <v>84</v>
      </c>
      <c r="G727" s="40">
        <v>2368559537</v>
      </c>
      <c r="H727">
        <v>91</v>
      </c>
      <c r="J727" s="40">
        <v>2563567585</v>
      </c>
      <c r="K727" s="40">
        <v>-195008049</v>
      </c>
    </row>
    <row r="728" spans="1:11" hidden="1" x14ac:dyDescent="0.3">
      <c r="A728">
        <v>2010</v>
      </c>
      <c r="B728">
        <v>2</v>
      </c>
      <c r="C728" s="41">
        <v>45698</v>
      </c>
      <c r="D728" t="s">
        <v>87</v>
      </c>
      <c r="E728" s="40">
        <v>138168862439</v>
      </c>
      <c r="F728">
        <v>58</v>
      </c>
      <c r="G728" s="40">
        <v>7955293319</v>
      </c>
      <c r="H728">
        <v>29</v>
      </c>
      <c r="J728" s="40">
        <v>3956896918</v>
      </c>
      <c r="K728" s="40">
        <v>3998396402</v>
      </c>
    </row>
    <row r="729" spans="1:11" hidden="1" x14ac:dyDescent="0.3">
      <c r="A729">
        <v>2010</v>
      </c>
      <c r="B729">
        <v>2</v>
      </c>
      <c r="C729" s="41">
        <v>45698</v>
      </c>
      <c r="D729" t="s">
        <v>84</v>
      </c>
      <c r="E729" s="40">
        <v>210575800352</v>
      </c>
      <c r="F729">
        <v>21</v>
      </c>
      <c r="G729" s="40">
        <v>4483754641</v>
      </c>
      <c r="H729">
        <v>10</v>
      </c>
      <c r="J729" s="40">
        <v>2177085961</v>
      </c>
      <c r="K729" s="40">
        <v>2306668680</v>
      </c>
    </row>
    <row r="730" spans="1:11" hidden="1" x14ac:dyDescent="0.3">
      <c r="A730">
        <v>2010</v>
      </c>
      <c r="B730">
        <v>2</v>
      </c>
      <c r="C730" s="41">
        <v>45698</v>
      </c>
      <c r="D730" t="s">
        <v>88</v>
      </c>
      <c r="E730" s="40">
        <v>126682371168</v>
      </c>
      <c r="F730">
        <v>20</v>
      </c>
      <c r="G730" s="40">
        <v>2596728855</v>
      </c>
      <c r="H730">
        <v>28</v>
      </c>
      <c r="J730" s="40">
        <v>3495874824</v>
      </c>
      <c r="K730" s="40">
        <v>-899145968</v>
      </c>
    </row>
    <row r="731" spans="1:11" hidden="1" x14ac:dyDescent="0.3">
      <c r="A731">
        <v>2010</v>
      </c>
      <c r="B731">
        <v>2</v>
      </c>
      <c r="C731" s="41">
        <v>45698</v>
      </c>
      <c r="D731" t="s">
        <v>83</v>
      </c>
      <c r="E731" s="40">
        <v>67506899374</v>
      </c>
      <c r="F731">
        <v>31</v>
      </c>
      <c r="G731" s="40">
        <v>2080390125</v>
      </c>
      <c r="H731">
        <v>41</v>
      </c>
      <c r="J731" s="40">
        <v>2788349705</v>
      </c>
      <c r="K731" s="40">
        <v>-707959580</v>
      </c>
    </row>
    <row r="732" spans="1:11" hidden="1" x14ac:dyDescent="0.3">
      <c r="A732">
        <v>2010</v>
      </c>
      <c r="B732">
        <v>2</v>
      </c>
      <c r="C732" s="41">
        <v>45698</v>
      </c>
      <c r="D732" t="s">
        <v>85</v>
      </c>
      <c r="E732" s="40">
        <v>18404979292</v>
      </c>
      <c r="F732">
        <v>168</v>
      </c>
      <c r="G732" s="40">
        <v>3088213824</v>
      </c>
      <c r="H732">
        <v>63</v>
      </c>
      <c r="J732" s="40">
        <v>1164861716</v>
      </c>
      <c r="K732" s="40">
        <v>1923352108</v>
      </c>
    </row>
    <row r="733" spans="1:11" hidden="1" x14ac:dyDescent="0.3">
      <c r="A733">
        <v>2010</v>
      </c>
      <c r="B733">
        <v>2</v>
      </c>
      <c r="C733" s="41">
        <v>45698</v>
      </c>
      <c r="D733" t="s">
        <v>86</v>
      </c>
      <c r="E733" s="40">
        <v>28154023826</v>
      </c>
      <c r="F733">
        <v>160</v>
      </c>
      <c r="G733" s="40">
        <v>4508260090</v>
      </c>
      <c r="H733">
        <v>77</v>
      </c>
      <c r="J733" s="40">
        <v>2163294772</v>
      </c>
      <c r="K733" s="40">
        <v>2344965317</v>
      </c>
    </row>
    <row r="734" spans="1:11" hidden="1" x14ac:dyDescent="0.3">
      <c r="A734">
        <v>2010</v>
      </c>
      <c r="B734">
        <v>3</v>
      </c>
      <c r="C734" s="41">
        <v>45726</v>
      </c>
      <c r="D734" t="s">
        <v>87</v>
      </c>
      <c r="E734" s="40">
        <v>138168862439</v>
      </c>
      <c r="F734">
        <v>124</v>
      </c>
      <c r="G734" s="40">
        <v>17091624913</v>
      </c>
      <c r="H734">
        <v>46</v>
      </c>
      <c r="J734" s="40">
        <v>6324725677</v>
      </c>
      <c r="K734" s="40">
        <v>10766899236</v>
      </c>
    </row>
    <row r="735" spans="1:11" hidden="1" x14ac:dyDescent="0.3">
      <c r="A735">
        <v>2010</v>
      </c>
      <c r="B735">
        <v>3</v>
      </c>
      <c r="C735" s="41">
        <v>45726</v>
      </c>
      <c r="D735" t="s">
        <v>84</v>
      </c>
      <c r="E735" s="40">
        <v>210575800352</v>
      </c>
      <c r="F735">
        <v>93</v>
      </c>
      <c r="G735" s="40">
        <v>19678321156</v>
      </c>
      <c r="H735">
        <v>26</v>
      </c>
      <c r="J735" s="40">
        <v>5529279100</v>
      </c>
      <c r="K735" s="40">
        <v>14149042056</v>
      </c>
    </row>
    <row r="736" spans="1:11" hidden="1" x14ac:dyDescent="0.3">
      <c r="A736">
        <v>2010</v>
      </c>
      <c r="B736">
        <v>3</v>
      </c>
      <c r="C736" s="41">
        <v>45726</v>
      </c>
      <c r="D736" t="s">
        <v>88</v>
      </c>
      <c r="E736" s="40">
        <v>126682371168</v>
      </c>
      <c r="F736">
        <v>139</v>
      </c>
      <c r="G736" s="40">
        <v>17583513275</v>
      </c>
      <c r="H736">
        <v>30</v>
      </c>
      <c r="J736" s="40">
        <v>3831436698</v>
      </c>
      <c r="K736" s="40">
        <v>13752076577</v>
      </c>
    </row>
    <row r="737" spans="1:11" hidden="1" x14ac:dyDescent="0.3">
      <c r="A737">
        <v>2010</v>
      </c>
      <c r="B737">
        <v>3</v>
      </c>
      <c r="C737" s="41">
        <v>45726</v>
      </c>
      <c r="D737" t="s">
        <v>83</v>
      </c>
      <c r="E737" s="40">
        <v>67506899374</v>
      </c>
      <c r="F737">
        <v>136</v>
      </c>
      <c r="G737" s="40">
        <v>9209255289</v>
      </c>
      <c r="H737">
        <v>40</v>
      </c>
      <c r="J737" s="40">
        <v>2698934937</v>
      </c>
      <c r="K737" s="40">
        <v>6510320352</v>
      </c>
    </row>
    <row r="738" spans="1:11" hidden="1" x14ac:dyDescent="0.3">
      <c r="A738">
        <v>2010</v>
      </c>
      <c r="B738">
        <v>3</v>
      </c>
      <c r="C738" s="41">
        <v>45726</v>
      </c>
      <c r="D738" t="s">
        <v>85</v>
      </c>
      <c r="E738" s="40">
        <v>18404979292</v>
      </c>
      <c r="F738">
        <v>178</v>
      </c>
      <c r="G738" s="40">
        <v>3270520321</v>
      </c>
      <c r="H738">
        <v>83</v>
      </c>
      <c r="J738" s="40">
        <v>1529110990</v>
      </c>
      <c r="K738" s="40">
        <v>1741409331</v>
      </c>
    </row>
    <row r="739" spans="1:11" hidden="1" x14ac:dyDescent="0.3">
      <c r="A739">
        <v>2010</v>
      </c>
      <c r="B739">
        <v>3</v>
      </c>
      <c r="C739" s="41">
        <v>45726</v>
      </c>
      <c r="D739" t="s">
        <v>86</v>
      </c>
      <c r="E739" s="40">
        <v>28154023826</v>
      </c>
      <c r="F739">
        <v>186</v>
      </c>
      <c r="G739" s="40">
        <v>5245754773</v>
      </c>
      <c r="H739">
        <v>103</v>
      </c>
      <c r="J739" s="40">
        <v>2902623021</v>
      </c>
      <c r="K739" s="40">
        <v>2343131753</v>
      </c>
    </row>
    <row r="740" spans="1:11" hidden="1" x14ac:dyDescent="0.3">
      <c r="A740">
        <v>2010</v>
      </c>
      <c r="B740">
        <v>4</v>
      </c>
      <c r="C740" s="41">
        <v>45757</v>
      </c>
      <c r="D740" t="s">
        <v>87</v>
      </c>
      <c r="E740" s="40">
        <v>138168862439</v>
      </c>
      <c r="F740">
        <v>75</v>
      </c>
      <c r="G740" s="40">
        <v>10296847988</v>
      </c>
      <c r="H740">
        <v>40</v>
      </c>
      <c r="J740" s="40">
        <v>5559015702</v>
      </c>
      <c r="K740" s="40">
        <v>4737832286</v>
      </c>
    </row>
    <row r="741" spans="1:11" hidden="1" x14ac:dyDescent="0.3">
      <c r="A741">
        <v>2010</v>
      </c>
      <c r="B741">
        <v>4</v>
      </c>
      <c r="C741" s="41">
        <v>45757</v>
      </c>
      <c r="D741" t="s">
        <v>84</v>
      </c>
      <c r="E741" s="40">
        <v>210575800352</v>
      </c>
      <c r="F741">
        <v>91</v>
      </c>
      <c r="G741" s="40">
        <v>19191308407</v>
      </c>
      <c r="H741">
        <v>25</v>
      </c>
      <c r="J741" s="40">
        <v>5354886604</v>
      </c>
      <c r="K741" s="40">
        <v>13836421803</v>
      </c>
    </row>
    <row r="742" spans="1:11" hidden="1" x14ac:dyDescent="0.3">
      <c r="A742">
        <v>2010</v>
      </c>
      <c r="B742">
        <v>4</v>
      </c>
      <c r="C742" s="41">
        <v>45757</v>
      </c>
      <c r="D742" t="s">
        <v>88</v>
      </c>
      <c r="E742" s="40">
        <v>126682371168</v>
      </c>
      <c r="F742">
        <v>127</v>
      </c>
      <c r="G742" s="40">
        <v>16083853167</v>
      </c>
      <c r="H742">
        <v>39</v>
      </c>
      <c r="J742" s="40">
        <v>4945935419</v>
      </c>
      <c r="K742" s="40">
        <v>11137917748</v>
      </c>
    </row>
    <row r="743" spans="1:11" hidden="1" x14ac:dyDescent="0.3">
      <c r="A743">
        <v>2010</v>
      </c>
      <c r="B743">
        <v>4</v>
      </c>
      <c r="C743" s="41">
        <v>45757</v>
      </c>
      <c r="D743" t="s">
        <v>83</v>
      </c>
      <c r="E743" s="40">
        <v>67506899374</v>
      </c>
      <c r="F743">
        <v>115</v>
      </c>
      <c r="G743" s="40">
        <v>7735779296</v>
      </c>
      <c r="H743">
        <v>37</v>
      </c>
      <c r="J743" s="40">
        <v>2506295556</v>
      </c>
      <c r="K743" s="40">
        <v>5229483741</v>
      </c>
    </row>
    <row r="744" spans="1:11" hidden="1" x14ac:dyDescent="0.3">
      <c r="A744">
        <v>2010</v>
      </c>
      <c r="B744">
        <v>4</v>
      </c>
      <c r="C744" s="41">
        <v>45757</v>
      </c>
      <c r="D744" t="s">
        <v>85</v>
      </c>
      <c r="E744" s="40">
        <v>18404979292</v>
      </c>
      <c r="F744">
        <v>218</v>
      </c>
      <c r="G744" s="40">
        <v>4009400281</v>
      </c>
      <c r="H744">
        <v>68</v>
      </c>
      <c r="J744" s="40">
        <v>1252215793</v>
      </c>
      <c r="K744" s="40">
        <v>2757184488</v>
      </c>
    </row>
    <row r="745" spans="1:11" hidden="1" x14ac:dyDescent="0.3">
      <c r="A745">
        <v>2010</v>
      </c>
      <c r="B745">
        <v>4</v>
      </c>
      <c r="C745" s="41">
        <v>45757</v>
      </c>
      <c r="D745" t="s">
        <v>86</v>
      </c>
      <c r="E745" s="40">
        <v>28154023826</v>
      </c>
      <c r="F745">
        <v>193</v>
      </c>
      <c r="G745" s="40">
        <v>5439356916</v>
      </c>
      <c r="H745">
        <v>69</v>
      </c>
      <c r="J745" s="40">
        <v>1946936717</v>
      </c>
      <c r="K745" s="40">
        <v>3492420199</v>
      </c>
    </row>
    <row r="746" spans="1:11" hidden="1" x14ac:dyDescent="0.3">
      <c r="A746">
        <v>2010</v>
      </c>
      <c r="B746">
        <v>5</v>
      </c>
      <c r="C746" s="41">
        <v>45787</v>
      </c>
      <c r="D746" t="s">
        <v>87</v>
      </c>
      <c r="E746" s="40">
        <v>138168862439</v>
      </c>
      <c r="F746">
        <v>96</v>
      </c>
      <c r="G746" s="40">
        <v>13198412859</v>
      </c>
      <c r="H746">
        <v>51</v>
      </c>
      <c r="J746" s="40">
        <v>7084598004</v>
      </c>
      <c r="K746" s="40">
        <v>6113814855</v>
      </c>
    </row>
    <row r="747" spans="1:11" hidden="1" x14ac:dyDescent="0.3">
      <c r="A747">
        <v>2010</v>
      </c>
      <c r="B747">
        <v>5</v>
      </c>
      <c r="C747" s="41">
        <v>45787</v>
      </c>
      <c r="D747" t="s">
        <v>84</v>
      </c>
      <c r="E747" s="40">
        <v>210575800352</v>
      </c>
      <c r="F747">
        <v>24</v>
      </c>
      <c r="G747" s="40">
        <v>5135242172</v>
      </c>
      <c r="H747">
        <v>27</v>
      </c>
      <c r="J747" s="40">
        <v>5686848729</v>
      </c>
      <c r="K747" s="40">
        <v>-551606557</v>
      </c>
    </row>
    <row r="748" spans="1:11" hidden="1" x14ac:dyDescent="0.3">
      <c r="A748">
        <v>2010</v>
      </c>
      <c r="B748">
        <v>5</v>
      </c>
      <c r="C748" s="41">
        <v>45787</v>
      </c>
      <c r="D748" t="s">
        <v>88</v>
      </c>
      <c r="E748" s="40">
        <v>126682371168</v>
      </c>
      <c r="F748">
        <v>92</v>
      </c>
      <c r="G748" s="40">
        <v>11657166347</v>
      </c>
      <c r="H748">
        <v>42</v>
      </c>
      <c r="J748" s="40">
        <v>5305172477</v>
      </c>
      <c r="K748" s="40">
        <v>6351993870</v>
      </c>
    </row>
    <row r="749" spans="1:11" hidden="1" x14ac:dyDescent="0.3">
      <c r="A749">
        <v>2010</v>
      </c>
      <c r="B749">
        <v>5</v>
      </c>
      <c r="C749" s="41">
        <v>45787</v>
      </c>
      <c r="D749" t="s">
        <v>83</v>
      </c>
      <c r="E749" s="40">
        <v>67506899374</v>
      </c>
      <c r="F749">
        <v>114</v>
      </c>
      <c r="G749" s="40">
        <v>7695244156</v>
      </c>
      <c r="H749">
        <v>48</v>
      </c>
      <c r="J749" s="40">
        <v>3210860949</v>
      </c>
      <c r="K749" s="40">
        <v>4484383207</v>
      </c>
    </row>
    <row r="750" spans="1:11" hidden="1" x14ac:dyDescent="0.3">
      <c r="A750">
        <v>2010</v>
      </c>
      <c r="B750">
        <v>5</v>
      </c>
      <c r="C750" s="41">
        <v>45787</v>
      </c>
      <c r="D750" t="s">
        <v>85</v>
      </c>
      <c r="E750" s="40">
        <v>18404979292</v>
      </c>
      <c r="F750">
        <v>273</v>
      </c>
      <c r="G750" s="40">
        <v>5021253173</v>
      </c>
      <c r="H750">
        <v>87</v>
      </c>
      <c r="J750" s="40">
        <v>1606615037</v>
      </c>
      <c r="K750" s="40">
        <v>3414638136</v>
      </c>
    </row>
    <row r="751" spans="1:11" hidden="1" x14ac:dyDescent="0.3">
      <c r="A751">
        <v>2010</v>
      </c>
      <c r="B751">
        <v>5</v>
      </c>
      <c r="C751" s="41">
        <v>45787</v>
      </c>
      <c r="D751" t="s">
        <v>86</v>
      </c>
      <c r="E751" s="40">
        <v>28154023826</v>
      </c>
      <c r="F751">
        <v>212</v>
      </c>
      <c r="G751" s="40">
        <v>5961503319</v>
      </c>
      <c r="H751">
        <v>99</v>
      </c>
      <c r="J751" s="40">
        <v>2784052232</v>
      </c>
      <c r="K751" s="40">
        <v>3177451087</v>
      </c>
    </row>
    <row r="752" spans="1:11" hidden="1" x14ac:dyDescent="0.3">
      <c r="A752">
        <v>2010</v>
      </c>
      <c r="B752">
        <v>6</v>
      </c>
      <c r="C752" s="41">
        <v>45818</v>
      </c>
      <c r="D752" t="s">
        <v>87</v>
      </c>
      <c r="E752" s="40">
        <v>138168862439</v>
      </c>
      <c r="F752">
        <v>30</v>
      </c>
      <c r="G752" s="40">
        <v>4129191496</v>
      </c>
      <c r="H752">
        <v>45</v>
      </c>
      <c r="J752" s="40">
        <v>6180906570</v>
      </c>
      <c r="K752" s="40">
        <v>-2051715074</v>
      </c>
    </row>
    <row r="753" spans="1:11" hidden="1" x14ac:dyDescent="0.3">
      <c r="A753">
        <v>2010</v>
      </c>
      <c r="B753">
        <v>6</v>
      </c>
      <c r="C753" s="41">
        <v>45818</v>
      </c>
      <c r="D753" t="s">
        <v>84</v>
      </c>
      <c r="E753" s="40">
        <v>210575800352</v>
      </c>
      <c r="F753">
        <v>3</v>
      </c>
      <c r="G753" s="40">
        <v>715604388</v>
      </c>
      <c r="H753">
        <v>15</v>
      </c>
      <c r="J753" s="40">
        <v>3057481239</v>
      </c>
      <c r="K753" s="40">
        <v>-2341876851</v>
      </c>
    </row>
    <row r="754" spans="1:11" hidden="1" x14ac:dyDescent="0.3">
      <c r="A754">
        <v>2010</v>
      </c>
      <c r="B754">
        <v>6</v>
      </c>
      <c r="C754" s="41">
        <v>45818</v>
      </c>
      <c r="D754" t="s">
        <v>88</v>
      </c>
      <c r="E754" s="40">
        <v>126682371168</v>
      </c>
      <c r="F754">
        <v>27</v>
      </c>
      <c r="G754" s="40">
        <v>3480855990</v>
      </c>
      <c r="H754">
        <v>23</v>
      </c>
      <c r="J754" s="40">
        <v>2884934119</v>
      </c>
      <c r="K754" s="40">
        <v>595921872</v>
      </c>
    </row>
    <row r="755" spans="1:11" hidden="1" x14ac:dyDescent="0.3">
      <c r="A755">
        <v>2010</v>
      </c>
      <c r="B755">
        <v>6</v>
      </c>
      <c r="C755" s="41">
        <v>45818</v>
      </c>
      <c r="D755" t="s">
        <v>83</v>
      </c>
      <c r="E755" s="40">
        <v>67506899374</v>
      </c>
      <c r="F755">
        <v>29</v>
      </c>
      <c r="G755" s="40">
        <v>1966273318</v>
      </c>
      <c r="H755">
        <v>33</v>
      </c>
      <c r="J755" s="40">
        <v>2195731646</v>
      </c>
      <c r="K755" s="40">
        <v>-229458328</v>
      </c>
    </row>
    <row r="756" spans="1:11" hidden="1" x14ac:dyDescent="0.3">
      <c r="A756">
        <v>2010</v>
      </c>
      <c r="B756">
        <v>6</v>
      </c>
      <c r="C756" s="41">
        <v>45818</v>
      </c>
      <c r="D756" t="s">
        <v>85</v>
      </c>
      <c r="E756" s="40">
        <v>18404979292</v>
      </c>
      <c r="F756">
        <v>138</v>
      </c>
      <c r="G756" s="40">
        <v>2536224930</v>
      </c>
      <c r="H756">
        <v>96</v>
      </c>
      <c r="J756" s="40">
        <v>1769587672</v>
      </c>
      <c r="K756" s="40">
        <v>766637258</v>
      </c>
    </row>
    <row r="757" spans="1:11" hidden="1" x14ac:dyDescent="0.3">
      <c r="A757">
        <v>2010</v>
      </c>
      <c r="B757">
        <v>6</v>
      </c>
      <c r="C757" s="41">
        <v>45818</v>
      </c>
      <c r="D757" t="s">
        <v>86</v>
      </c>
      <c r="E757" s="40">
        <v>28154023826</v>
      </c>
      <c r="F757">
        <v>95</v>
      </c>
      <c r="G757" s="40">
        <v>2662163337</v>
      </c>
      <c r="H757">
        <v>99</v>
      </c>
      <c r="J757" s="40">
        <v>2797225976</v>
      </c>
      <c r="K757" s="40">
        <v>-135062638</v>
      </c>
    </row>
    <row r="758" spans="1:11" hidden="1" x14ac:dyDescent="0.3">
      <c r="A758">
        <v>2010</v>
      </c>
      <c r="B758">
        <v>7</v>
      </c>
      <c r="C758" s="41">
        <v>45848</v>
      </c>
      <c r="D758" t="s">
        <v>87</v>
      </c>
      <c r="E758" s="40">
        <v>138168862439</v>
      </c>
      <c r="F758">
        <v>41</v>
      </c>
      <c r="G758" s="40">
        <v>5702467531</v>
      </c>
      <c r="H758">
        <v>36</v>
      </c>
      <c r="J758" s="40">
        <v>4997224090</v>
      </c>
      <c r="K758" s="40">
        <v>705243441</v>
      </c>
    </row>
    <row r="759" spans="1:11" hidden="1" x14ac:dyDescent="0.3">
      <c r="A759">
        <v>2010</v>
      </c>
      <c r="B759">
        <v>7</v>
      </c>
      <c r="C759" s="41">
        <v>45848</v>
      </c>
      <c r="D759" t="s">
        <v>84</v>
      </c>
      <c r="E759" s="40">
        <v>210575800352</v>
      </c>
      <c r="F759">
        <v>7</v>
      </c>
      <c r="G759" s="40">
        <v>1434911500</v>
      </c>
      <c r="H759">
        <v>11</v>
      </c>
      <c r="J759" s="40">
        <v>2305779222</v>
      </c>
      <c r="K759" s="40">
        <v>-870867722</v>
      </c>
    </row>
    <row r="760" spans="1:11" hidden="1" x14ac:dyDescent="0.3">
      <c r="A760">
        <v>2010</v>
      </c>
      <c r="B760">
        <v>7</v>
      </c>
      <c r="C760" s="41">
        <v>45848</v>
      </c>
      <c r="D760" t="s">
        <v>88</v>
      </c>
      <c r="E760" s="40">
        <v>126682371168</v>
      </c>
      <c r="F760">
        <v>25</v>
      </c>
      <c r="G760" s="40">
        <v>3142602970</v>
      </c>
      <c r="H760">
        <v>23</v>
      </c>
      <c r="J760" s="40">
        <v>2900911646</v>
      </c>
      <c r="K760" s="40">
        <v>241691324</v>
      </c>
    </row>
    <row r="761" spans="1:11" hidden="1" x14ac:dyDescent="0.3">
      <c r="A761">
        <v>2010</v>
      </c>
      <c r="B761">
        <v>7</v>
      </c>
      <c r="C761" s="41">
        <v>45848</v>
      </c>
      <c r="D761" t="s">
        <v>83</v>
      </c>
      <c r="E761" s="40">
        <v>67506899374</v>
      </c>
      <c r="F761">
        <v>16</v>
      </c>
      <c r="G761" s="40">
        <v>1052615260</v>
      </c>
      <c r="H761">
        <v>30</v>
      </c>
      <c r="J761" s="40">
        <v>2018513325</v>
      </c>
      <c r="K761" s="40">
        <v>-965898065</v>
      </c>
    </row>
    <row r="762" spans="1:11" hidden="1" x14ac:dyDescent="0.3">
      <c r="A762">
        <v>2010</v>
      </c>
      <c r="B762">
        <v>7</v>
      </c>
      <c r="C762" s="41">
        <v>45848</v>
      </c>
      <c r="D762" t="s">
        <v>85</v>
      </c>
      <c r="E762" s="40">
        <v>18404979292</v>
      </c>
      <c r="F762">
        <v>146</v>
      </c>
      <c r="G762" s="40">
        <v>2683087359</v>
      </c>
      <c r="H762">
        <v>83</v>
      </c>
      <c r="J762" s="40">
        <v>1526230158</v>
      </c>
      <c r="K762" s="40">
        <v>1156857201</v>
      </c>
    </row>
    <row r="763" spans="1:11" hidden="1" x14ac:dyDescent="0.3">
      <c r="A763">
        <v>2010</v>
      </c>
      <c r="B763">
        <v>7</v>
      </c>
      <c r="C763" s="41">
        <v>45848</v>
      </c>
      <c r="D763" t="s">
        <v>86</v>
      </c>
      <c r="E763" s="40">
        <v>28154023826</v>
      </c>
      <c r="F763">
        <v>60</v>
      </c>
      <c r="G763" s="40">
        <v>1688312611</v>
      </c>
      <c r="H763">
        <v>82</v>
      </c>
      <c r="J763" s="40">
        <v>2307973499</v>
      </c>
      <c r="K763" s="40">
        <v>-619660888</v>
      </c>
    </row>
    <row r="764" spans="1:11" hidden="1" x14ac:dyDescent="0.3">
      <c r="A764">
        <v>2010</v>
      </c>
      <c r="B764">
        <v>8</v>
      </c>
      <c r="C764" s="41">
        <v>45879</v>
      </c>
      <c r="D764" t="s">
        <v>87</v>
      </c>
      <c r="E764" s="40">
        <v>138168862439</v>
      </c>
      <c r="F764">
        <v>41</v>
      </c>
      <c r="G764" s="40">
        <v>5642131013</v>
      </c>
      <c r="H764">
        <v>35</v>
      </c>
      <c r="J764" s="40">
        <v>4845427537</v>
      </c>
      <c r="K764" s="40">
        <v>796703475</v>
      </c>
    </row>
    <row r="765" spans="1:11" hidden="1" x14ac:dyDescent="0.3">
      <c r="A765">
        <v>2010</v>
      </c>
      <c r="B765">
        <v>8</v>
      </c>
      <c r="C765" s="41">
        <v>45879</v>
      </c>
      <c r="D765" t="s">
        <v>84</v>
      </c>
      <c r="E765" s="40">
        <v>210575800352</v>
      </c>
      <c r="F765">
        <v>7</v>
      </c>
      <c r="G765" s="40">
        <v>1504454982</v>
      </c>
      <c r="H765">
        <v>12</v>
      </c>
      <c r="J765" s="40">
        <v>2443477191</v>
      </c>
      <c r="K765" s="40">
        <v>-939022209</v>
      </c>
    </row>
    <row r="766" spans="1:11" hidden="1" x14ac:dyDescent="0.3">
      <c r="A766">
        <v>2010</v>
      </c>
      <c r="B766">
        <v>8</v>
      </c>
      <c r="C766" s="41">
        <v>45879</v>
      </c>
      <c r="D766" t="s">
        <v>88</v>
      </c>
      <c r="E766" s="40">
        <v>126682371168</v>
      </c>
      <c r="F766">
        <v>15</v>
      </c>
      <c r="G766" s="40">
        <v>1903898083</v>
      </c>
      <c r="H766">
        <v>21</v>
      </c>
      <c r="J766" s="40">
        <v>2618114003</v>
      </c>
      <c r="K766" s="40">
        <v>-714215920</v>
      </c>
    </row>
    <row r="767" spans="1:11" hidden="1" x14ac:dyDescent="0.3">
      <c r="A767">
        <v>2010</v>
      </c>
      <c r="B767">
        <v>8</v>
      </c>
      <c r="C767" s="41">
        <v>45879</v>
      </c>
      <c r="D767" t="s">
        <v>83</v>
      </c>
      <c r="E767" s="40">
        <v>67506899374</v>
      </c>
      <c r="F767">
        <v>16</v>
      </c>
      <c r="G767" s="40">
        <v>1066057844</v>
      </c>
      <c r="H767">
        <v>25</v>
      </c>
      <c r="J767" s="40">
        <v>1680269512</v>
      </c>
      <c r="K767" s="40">
        <v>-614211668</v>
      </c>
    </row>
    <row r="768" spans="1:11" hidden="1" x14ac:dyDescent="0.3">
      <c r="A768">
        <v>2010</v>
      </c>
      <c r="B768">
        <v>8</v>
      </c>
      <c r="C768" s="41">
        <v>45879</v>
      </c>
      <c r="D768" t="s">
        <v>85</v>
      </c>
      <c r="E768" s="40">
        <v>18404979292</v>
      </c>
      <c r="F768">
        <v>159</v>
      </c>
      <c r="G768" s="40">
        <v>2930293167</v>
      </c>
      <c r="H768">
        <v>85</v>
      </c>
      <c r="J768" s="40">
        <v>1556007688</v>
      </c>
      <c r="K768" s="40">
        <v>1374285479</v>
      </c>
    </row>
    <row r="769" spans="1:11" hidden="1" x14ac:dyDescent="0.3">
      <c r="A769">
        <v>2010</v>
      </c>
      <c r="B769">
        <v>8</v>
      </c>
      <c r="C769" s="41">
        <v>45879</v>
      </c>
      <c r="D769" t="s">
        <v>86</v>
      </c>
      <c r="E769" s="40">
        <v>28154023826</v>
      </c>
      <c r="F769">
        <v>102</v>
      </c>
      <c r="G769" s="40">
        <v>2864076223</v>
      </c>
      <c r="H769">
        <v>68</v>
      </c>
      <c r="J769" s="40">
        <v>1912716586</v>
      </c>
      <c r="K769" s="40">
        <v>951359637</v>
      </c>
    </row>
    <row r="770" spans="1:11" hidden="1" x14ac:dyDescent="0.3">
      <c r="A770">
        <v>2010</v>
      </c>
      <c r="B770">
        <v>9</v>
      </c>
      <c r="C770" s="41">
        <v>45910</v>
      </c>
      <c r="D770" t="s">
        <v>87</v>
      </c>
      <c r="E770" s="40">
        <v>138168862439</v>
      </c>
      <c r="F770">
        <v>26</v>
      </c>
      <c r="G770" s="40">
        <v>3628421230</v>
      </c>
      <c r="H770">
        <v>35</v>
      </c>
      <c r="J770" s="40">
        <v>4838354123</v>
      </c>
      <c r="K770" s="40">
        <v>-1209932893</v>
      </c>
    </row>
    <row r="771" spans="1:11" hidden="1" x14ac:dyDescent="0.3">
      <c r="A771">
        <v>2010</v>
      </c>
      <c r="B771">
        <v>9</v>
      </c>
      <c r="C771" s="41">
        <v>45910</v>
      </c>
      <c r="D771" t="s">
        <v>84</v>
      </c>
      <c r="E771" s="40">
        <v>210575800352</v>
      </c>
      <c r="F771">
        <v>3</v>
      </c>
      <c r="G771" s="40">
        <v>596412593</v>
      </c>
      <c r="H771">
        <v>10</v>
      </c>
      <c r="J771" s="40">
        <v>2166137966</v>
      </c>
      <c r="K771" s="40">
        <v>-1569725372</v>
      </c>
    </row>
    <row r="772" spans="1:11" hidden="1" x14ac:dyDescent="0.3">
      <c r="A772">
        <v>2010</v>
      </c>
      <c r="B772">
        <v>9</v>
      </c>
      <c r="C772" s="41">
        <v>45910</v>
      </c>
      <c r="D772" t="s">
        <v>88</v>
      </c>
      <c r="E772" s="40">
        <v>126682371168</v>
      </c>
      <c r="F772">
        <v>15</v>
      </c>
      <c r="G772" s="40">
        <v>1918199591</v>
      </c>
      <c r="H772">
        <v>25</v>
      </c>
      <c r="J772" s="40">
        <v>3157693977</v>
      </c>
      <c r="K772" s="40">
        <v>-1239494386</v>
      </c>
    </row>
    <row r="773" spans="1:11" hidden="1" x14ac:dyDescent="0.3">
      <c r="A773">
        <v>2010</v>
      </c>
      <c r="B773">
        <v>9</v>
      </c>
      <c r="C773" s="41">
        <v>45910</v>
      </c>
      <c r="D773" t="s">
        <v>83</v>
      </c>
      <c r="E773" s="40">
        <v>67506899374</v>
      </c>
      <c r="F773">
        <v>18</v>
      </c>
      <c r="G773" s="40">
        <v>1226275753</v>
      </c>
      <c r="H773">
        <v>27</v>
      </c>
      <c r="J773" s="40">
        <v>1816044354</v>
      </c>
      <c r="K773" s="40">
        <v>-589768600</v>
      </c>
    </row>
    <row r="774" spans="1:11" hidden="1" x14ac:dyDescent="0.3">
      <c r="A774">
        <v>2010</v>
      </c>
      <c r="B774">
        <v>9</v>
      </c>
      <c r="C774" s="41">
        <v>45910</v>
      </c>
      <c r="D774" t="s">
        <v>85</v>
      </c>
      <c r="E774" s="40">
        <v>18404979292</v>
      </c>
      <c r="F774">
        <v>147</v>
      </c>
      <c r="G774" s="40">
        <v>2703914650</v>
      </c>
      <c r="H774">
        <v>95</v>
      </c>
      <c r="J774" s="40">
        <v>1739952354</v>
      </c>
      <c r="K774" s="40">
        <v>963962296</v>
      </c>
    </row>
    <row r="775" spans="1:11" hidden="1" x14ac:dyDescent="0.3">
      <c r="A775">
        <v>2010</v>
      </c>
      <c r="B775">
        <v>9</v>
      </c>
      <c r="C775" s="41">
        <v>45910</v>
      </c>
      <c r="D775" t="s">
        <v>86</v>
      </c>
      <c r="E775" s="40">
        <v>28154023826</v>
      </c>
      <c r="F775">
        <v>109</v>
      </c>
      <c r="G775" s="40">
        <v>3057106224</v>
      </c>
      <c r="H775">
        <v>80</v>
      </c>
      <c r="J775" s="40">
        <v>2265782481</v>
      </c>
      <c r="K775" s="40">
        <v>791323744</v>
      </c>
    </row>
    <row r="776" spans="1:11" hidden="1" x14ac:dyDescent="0.3">
      <c r="A776">
        <v>2010</v>
      </c>
      <c r="B776">
        <v>10</v>
      </c>
      <c r="C776" s="41">
        <v>45940</v>
      </c>
      <c r="D776" t="s">
        <v>87</v>
      </c>
      <c r="E776" s="40">
        <v>138168862439</v>
      </c>
      <c r="F776">
        <v>34</v>
      </c>
      <c r="G776" s="40">
        <v>4700052346</v>
      </c>
      <c r="H776">
        <v>23</v>
      </c>
      <c r="J776" s="40">
        <v>3143708311</v>
      </c>
      <c r="K776" s="40">
        <v>1556344035</v>
      </c>
    </row>
    <row r="777" spans="1:11" hidden="1" x14ac:dyDescent="0.3">
      <c r="A777">
        <v>2010</v>
      </c>
      <c r="B777">
        <v>10</v>
      </c>
      <c r="C777" s="41">
        <v>45940</v>
      </c>
      <c r="D777" t="s">
        <v>84</v>
      </c>
      <c r="E777" s="40">
        <v>210575800352</v>
      </c>
      <c r="F777">
        <v>28</v>
      </c>
      <c r="G777" s="40">
        <v>5879473975</v>
      </c>
      <c r="H777">
        <v>7</v>
      </c>
      <c r="J777" s="40">
        <v>1374784271</v>
      </c>
      <c r="K777" s="40">
        <v>4504689704</v>
      </c>
    </row>
    <row r="778" spans="1:11" hidden="1" x14ac:dyDescent="0.3">
      <c r="A778">
        <v>2010</v>
      </c>
      <c r="B778">
        <v>10</v>
      </c>
      <c r="C778" s="41">
        <v>45940</v>
      </c>
      <c r="D778" t="s">
        <v>88</v>
      </c>
      <c r="E778" s="40">
        <v>126682371168</v>
      </c>
      <c r="F778">
        <v>30</v>
      </c>
      <c r="G778" s="40">
        <v>3775177893</v>
      </c>
      <c r="H778">
        <v>14</v>
      </c>
      <c r="J778" s="40">
        <v>1825778832</v>
      </c>
      <c r="K778" s="40">
        <v>1949399062</v>
      </c>
    </row>
    <row r="779" spans="1:11" hidden="1" x14ac:dyDescent="0.3">
      <c r="A779">
        <v>2010</v>
      </c>
      <c r="B779">
        <v>10</v>
      </c>
      <c r="C779" s="41">
        <v>45940</v>
      </c>
      <c r="D779" t="s">
        <v>83</v>
      </c>
      <c r="E779" s="40">
        <v>67506899374</v>
      </c>
      <c r="F779">
        <v>28</v>
      </c>
      <c r="G779" s="40">
        <v>1913582920</v>
      </c>
      <c r="H779">
        <v>17</v>
      </c>
      <c r="J779" s="40">
        <v>1147004983</v>
      </c>
      <c r="K779" s="40">
        <v>766577937</v>
      </c>
    </row>
    <row r="780" spans="1:11" hidden="1" x14ac:dyDescent="0.3">
      <c r="A780">
        <v>2010</v>
      </c>
      <c r="B780">
        <v>10</v>
      </c>
      <c r="C780" s="41">
        <v>45940</v>
      </c>
      <c r="D780" t="s">
        <v>85</v>
      </c>
      <c r="E780" s="40">
        <v>18404979292</v>
      </c>
      <c r="F780">
        <v>171</v>
      </c>
      <c r="G780" s="40">
        <v>3154258032</v>
      </c>
      <c r="H780">
        <v>67</v>
      </c>
      <c r="J780" s="40">
        <v>1226605107</v>
      </c>
      <c r="K780" s="40">
        <v>1927652926</v>
      </c>
    </row>
    <row r="781" spans="1:11" hidden="1" x14ac:dyDescent="0.3">
      <c r="A781">
        <v>2010</v>
      </c>
      <c r="B781">
        <v>10</v>
      </c>
      <c r="C781" s="41">
        <v>45940</v>
      </c>
      <c r="D781" t="s">
        <v>86</v>
      </c>
      <c r="E781" s="40">
        <v>28154023826</v>
      </c>
      <c r="F781">
        <v>113</v>
      </c>
      <c r="G781" s="40">
        <v>3169435748</v>
      </c>
      <c r="H781">
        <v>58</v>
      </c>
      <c r="J781" s="40">
        <v>1636883727</v>
      </c>
      <c r="K781" s="40">
        <v>1532552020</v>
      </c>
    </row>
    <row r="782" spans="1:11" hidden="1" x14ac:dyDescent="0.3">
      <c r="A782">
        <v>2010</v>
      </c>
      <c r="B782">
        <v>11</v>
      </c>
      <c r="C782" s="41">
        <v>45971</v>
      </c>
      <c r="D782" t="s">
        <v>87</v>
      </c>
      <c r="E782" s="40">
        <v>138168862439</v>
      </c>
      <c r="F782">
        <v>22</v>
      </c>
      <c r="G782" s="40">
        <v>3027354802</v>
      </c>
      <c r="H782">
        <v>27</v>
      </c>
      <c r="J782" s="40">
        <v>3689840009</v>
      </c>
      <c r="K782" s="40">
        <v>-662485207</v>
      </c>
    </row>
    <row r="783" spans="1:11" hidden="1" x14ac:dyDescent="0.3">
      <c r="A783">
        <v>2010</v>
      </c>
      <c r="B783">
        <v>11</v>
      </c>
      <c r="C783" s="41">
        <v>45971</v>
      </c>
      <c r="D783" t="s">
        <v>84</v>
      </c>
      <c r="E783" s="40">
        <v>210575800352</v>
      </c>
      <c r="F783">
        <v>37</v>
      </c>
      <c r="G783" s="40">
        <v>7834794507</v>
      </c>
      <c r="H783">
        <v>11</v>
      </c>
      <c r="J783" s="40">
        <v>2388619630</v>
      </c>
      <c r="K783" s="40">
        <v>5446174877</v>
      </c>
    </row>
    <row r="784" spans="1:11" hidden="1" x14ac:dyDescent="0.3">
      <c r="A784">
        <v>2010</v>
      </c>
      <c r="B784">
        <v>11</v>
      </c>
      <c r="C784" s="41">
        <v>45971</v>
      </c>
      <c r="D784" t="s">
        <v>88</v>
      </c>
      <c r="E784" s="40">
        <v>126682371168</v>
      </c>
      <c r="F784">
        <v>120</v>
      </c>
      <c r="G784" s="40">
        <v>15176335769</v>
      </c>
      <c r="H784">
        <v>28</v>
      </c>
      <c r="J784" s="40">
        <v>3494847858</v>
      </c>
      <c r="K784" s="40">
        <v>11681487911</v>
      </c>
    </row>
    <row r="785" spans="1:11" hidden="1" x14ac:dyDescent="0.3">
      <c r="A785">
        <v>2010</v>
      </c>
      <c r="B785">
        <v>11</v>
      </c>
      <c r="C785" s="41">
        <v>45971</v>
      </c>
      <c r="D785" t="s">
        <v>83</v>
      </c>
      <c r="E785" s="40">
        <v>67506899374</v>
      </c>
      <c r="F785">
        <v>112</v>
      </c>
      <c r="G785" s="40">
        <v>7589851908</v>
      </c>
      <c r="H785">
        <v>32</v>
      </c>
      <c r="J785" s="40">
        <v>2155859280</v>
      </c>
      <c r="K785" s="40">
        <v>5433992628</v>
      </c>
    </row>
    <row r="786" spans="1:11" hidden="1" x14ac:dyDescent="0.3">
      <c r="A786">
        <v>2010</v>
      </c>
      <c r="B786">
        <v>11</v>
      </c>
      <c r="C786" s="41">
        <v>45971</v>
      </c>
      <c r="D786" t="s">
        <v>85</v>
      </c>
      <c r="E786" s="40">
        <v>18404979292</v>
      </c>
      <c r="F786">
        <v>67</v>
      </c>
      <c r="G786" s="40">
        <v>1228694041</v>
      </c>
      <c r="H786">
        <v>98</v>
      </c>
      <c r="J786" s="40">
        <v>1804304555</v>
      </c>
      <c r="K786" s="40">
        <v>-575610515</v>
      </c>
    </row>
    <row r="787" spans="1:11" hidden="1" x14ac:dyDescent="0.3">
      <c r="A787">
        <v>2010</v>
      </c>
      <c r="B787">
        <v>11</v>
      </c>
      <c r="C787" s="41">
        <v>45971</v>
      </c>
      <c r="D787" t="s">
        <v>86</v>
      </c>
      <c r="E787" s="40">
        <v>28154023826</v>
      </c>
      <c r="F787">
        <v>83</v>
      </c>
      <c r="G787" s="40">
        <v>2333027156</v>
      </c>
      <c r="H787">
        <v>91</v>
      </c>
      <c r="J787" s="40">
        <v>2550142728</v>
      </c>
      <c r="K787" s="40">
        <v>-217115572</v>
      </c>
    </row>
    <row r="788" spans="1:11" hidden="1" x14ac:dyDescent="0.3">
      <c r="A788">
        <v>2010</v>
      </c>
      <c r="B788">
        <v>12</v>
      </c>
      <c r="C788" s="41">
        <v>46001</v>
      </c>
      <c r="D788" t="s">
        <v>87</v>
      </c>
      <c r="E788" s="40">
        <v>138168862439</v>
      </c>
      <c r="F788">
        <v>21</v>
      </c>
      <c r="G788" s="40">
        <v>2917657606</v>
      </c>
      <c r="H788">
        <v>21</v>
      </c>
      <c r="J788" s="40">
        <v>2889735369</v>
      </c>
      <c r="K788" s="40">
        <v>27922237</v>
      </c>
    </row>
    <row r="789" spans="1:11" hidden="1" x14ac:dyDescent="0.3">
      <c r="A789">
        <v>2010</v>
      </c>
      <c r="B789">
        <v>12</v>
      </c>
      <c r="C789" s="41">
        <v>46001</v>
      </c>
      <c r="D789" t="s">
        <v>84</v>
      </c>
      <c r="E789" s="40">
        <v>210575800352</v>
      </c>
      <c r="F789">
        <v>10</v>
      </c>
      <c r="G789" s="40">
        <v>2018474366</v>
      </c>
      <c r="H789">
        <v>8</v>
      </c>
      <c r="J789" s="40">
        <v>1759858355</v>
      </c>
      <c r="K789" s="40">
        <v>258616010</v>
      </c>
    </row>
    <row r="790" spans="1:11" hidden="1" x14ac:dyDescent="0.3">
      <c r="A790">
        <v>2010</v>
      </c>
      <c r="B790">
        <v>12</v>
      </c>
      <c r="C790" s="41">
        <v>46001</v>
      </c>
      <c r="D790" t="s">
        <v>88</v>
      </c>
      <c r="E790" s="40">
        <v>126682371168</v>
      </c>
      <c r="F790">
        <v>42</v>
      </c>
      <c r="G790" s="40">
        <v>5259980987</v>
      </c>
      <c r="H790">
        <v>33</v>
      </c>
      <c r="J790" s="40">
        <v>4149151715</v>
      </c>
      <c r="K790" s="40">
        <v>1110829273</v>
      </c>
    </row>
    <row r="791" spans="1:11" hidden="1" x14ac:dyDescent="0.3">
      <c r="A791">
        <v>2010</v>
      </c>
      <c r="B791">
        <v>12</v>
      </c>
      <c r="C791" s="41">
        <v>46001</v>
      </c>
      <c r="D791" t="s">
        <v>83</v>
      </c>
      <c r="E791" s="40">
        <v>67506899374</v>
      </c>
      <c r="F791">
        <v>66</v>
      </c>
      <c r="G791" s="40">
        <v>4473126034</v>
      </c>
      <c r="H791">
        <v>46</v>
      </c>
      <c r="J791" s="40">
        <v>3135954025</v>
      </c>
      <c r="K791" s="40">
        <v>1337172009</v>
      </c>
    </row>
    <row r="792" spans="1:11" hidden="1" x14ac:dyDescent="0.3">
      <c r="A792">
        <v>2010</v>
      </c>
      <c r="B792">
        <v>12</v>
      </c>
      <c r="C792" s="41">
        <v>46001</v>
      </c>
      <c r="D792" t="s">
        <v>85</v>
      </c>
      <c r="E792" s="40">
        <v>18404979292</v>
      </c>
      <c r="F792">
        <v>76</v>
      </c>
      <c r="G792" s="40">
        <v>1405033812</v>
      </c>
      <c r="H792">
        <v>70</v>
      </c>
      <c r="J792" s="40">
        <v>1280092664</v>
      </c>
      <c r="K792" s="40">
        <v>124941148</v>
      </c>
    </row>
    <row r="793" spans="1:11" hidden="1" x14ac:dyDescent="0.3">
      <c r="A793">
        <v>2010</v>
      </c>
      <c r="B793">
        <v>12</v>
      </c>
      <c r="C793" s="41">
        <v>46001</v>
      </c>
      <c r="D793" t="s">
        <v>86</v>
      </c>
      <c r="E793" s="40">
        <v>28154023826</v>
      </c>
      <c r="F793">
        <v>91</v>
      </c>
      <c r="G793" s="40">
        <v>2548801540</v>
      </c>
      <c r="H793">
        <v>76</v>
      </c>
      <c r="J793" s="40">
        <v>2147898460</v>
      </c>
      <c r="K793" s="40">
        <v>400903080</v>
      </c>
    </row>
    <row r="794" spans="1:11" hidden="1" x14ac:dyDescent="0.3">
      <c r="A794">
        <v>2011</v>
      </c>
      <c r="B794">
        <v>1</v>
      </c>
      <c r="C794" s="41">
        <v>45668</v>
      </c>
      <c r="D794" t="s">
        <v>87</v>
      </c>
      <c r="E794" s="40">
        <v>138168862439</v>
      </c>
      <c r="F794">
        <v>6</v>
      </c>
      <c r="G794" s="40">
        <v>864093467</v>
      </c>
      <c r="H794">
        <v>17</v>
      </c>
      <c r="J794" s="40">
        <v>2356368521</v>
      </c>
      <c r="K794" s="40">
        <v>-1492275055</v>
      </c>
    </row>
    <row r="795" spans="1:11" hidden="1" x14ac:dyDescent="0.3">
      <c r="A795">
        <v>2011</v>
      </c>
      <c r="B795">
        <v>1</v>
      </c>
      <c r="C795" s="41">
        <v>45668</v>
      </c>
      <c r="D795" t="s">
        <v>84</v>
      </c>
      <c r="E795" s="40">
        <v>210575800352</v>
      </c>
      <c r="F795">
        <v>4</v>
      </c>
      <c r="G795" s="40">
        <v>891256059</v>
      </c>
      <c r="H795">
        <v>7</v>
      </c>
      <c r="J795" s="40">
        <v>1463630626</v>
      </c>
      <c r="K795" s="40">
        <v>-572374567</v>
      </c>
    </row>
    <row r="796" spans="1:11" hidden="1" x14ac:dyDescent="0.3">
      <c r="A796">
        <v>2011</v>
      </c>
      <c r="B796">
        <v>1</v>
      </c>
      <c r="C796" s="41">
        <v>45668</v>
      </c>
      <c r="D796" t="s">
        <v>88</v>
      </c>
      <c r="E796" s="40">
        <v>126682371168</v>
      </c>
      <c r="F796">
        <v>11</v>
      </c>
      <c r="G796" s="40">
        <v>1436623805</v>
      </c>
      <c r="H796">
        <v>27</v>
      </c>
      <c r="J796" s="40">
        <v>3415761503</v>
      </c>
      <c r="K796" s="40">
        <v>-1979137698</v>
      </c>
    </row>
    <row r="797" spans="1:11" hidden="1" x14ac:dyDescent="0.3">
      <c r="A797">
        <v>2011</v>
      </c>
      <c r="B797">
        <v>1</v>
      </c>
      <c r="C797" s="41">
        <v>45668</v>
      </c>
      <c r="D797" t="s">
        <v>83</v>
      </c>
      <c r="E797" s="40">
        <v>67506899374</v>
      </c>
      <c r="F797">
        <v>11</v>
      </c>
      <c r="G797" s="40">
        <v>718826003</v>
      </c>
      <c r="H797">
        <v>37</v>
      </c>
      <c r="J797" s="40">
        <v>2505031290</v>
      </c>
      <c r="K797" s="40">
        <v>-1786205287</v>
      </c>
    </row>
    <row r="798" spans="1:11" hidden="1" x14ac:dyDescent="0.3">
      <c r="A798">
        <v>2011</v>
      </c>
      <c r="B798">
        <v>1</v>
      </c>
      <c r="C798" s="41">
        <v>45668</v>
      </c>
      <c r="D798" t="s">
        <v>85</v>
      </c>
      <c r="E798" s="40">
        <v>18404979292</v>
      </c>
      <c r="F798">
        <v>23</v>
      </c>
      <c r="G798" s="40">
        <v>429703213</v>
      </c>
      <c r="H798">
        <v>64</v>
      </c>
      <c r="J798" s="40">
        <v>1168899115</v>
      </c>
      <c r="K798" s="40">
        <v>-739195902</v>
      </c>
    </row>
    <row r="799" spans="1:11" hidden="1" x14ac:dyDescent="0.3">
      <c r="A799">
        <v>2011</v>
      </c>
      <c r="B799">
        <v>1</v>
      </c>
      <c r="C799" s="41">
        <v>45668</v>
      </c>
      <c r="D799" t="s">
        <v>86</v>
      </c>
      <c r="E799" s="40">
        <v>28154023826</v>
      </c>
      <c r="F799">
        <v>50</v>
      </c>
      <c r="G799" s="40">
        <v>1393941474</v>
      </c>
      <c r="H799">
        <v>76</v>
      </c>
      <c r="J799" s="40">
        <v>2144419517</v>
      </c>
      <c r="K799" s="40">
        <v>-750478043</v>
      </c>
    </row>
    <row r="800" spans="1:11" hidden="1" x14ac:dyDescent="0.3">
      <c r="A800">
        <v>2011</v>
      </c>
      <c r="B800">
        <v>2</v>
      </c>
      <c r="C800" s="41">
        <v>45699</v>
      </c>
      <c r="D800" t="s">
        <v>87</v>
      </c>
      <c r="E800" s="40">
        <v>138168862439</v>
      </c>
      <c r="F800">
        <v>18</v>
      </c>
      <c r="G800" s="40">
        <v>2520375267</v>
      </c>
      <c r="H800">
        <v>14</v>
      </c>
      <c r="J800" s="40">
        <v>1872762828</v>
      </c>
      <c r="K800" s="40">
        <v>647612439</v>
      </c>
    </row>
    <row r="801" spans="1:11" hidden="1" x14ac:dyDescent="0.3">
      <c r="A801">
        <v>2011</v>
      </c>
      <c r="B801">
        <v>2</v>
      </c>
      <c r="C801" s="41">
        <v>45699</v>
      </c>
      <c r="D801" t="s">
        <v>84</v>
      </c>
      <c r="E801" s="40">
        <v>210575800352</v>
      </c>
      <c r="F801">
        <v>8</v>
      </c>
      <c r="G801" s="40">
        <v>1620583210</v>
      </c>
      <c r="H801">
        <v>6</v>
      </c>
      <c r="J801" s="40">
        <v>1280226458</v>
      </c>
      <c r="K801" s="40">
        <v>340356752</v>
      </c>
    </row>
    <row r="802" spans="1:11" hidden="1" x14ac:dyDescent="0.3">
      <c r="A802">
        <v>2011</v>
      </c>
      <c r="B802">
        <v>2</v>
      </c>
      <c r="C802" s="41">
        <v>45699</v>
      </c>
      <c r="D802" t="s">
        <v>88</v>
      </c>
      <c r="E802" s="40">
        <v>126682371168</v>
      </c>
      <c r="F802">
        <v>12</v>
      </c>
      <c r="G802" s="40">
        <v>1465837790</v>
      </c>
      <c r="H802">
        <v>21</v>
      </c>
      <c r="J802" s="40">
        <v>2717334718</v>
      </c>
      <c r="K802" s="40">
        <v>-1251496928</v>
      </c>
    </row>
    <row r="803" spans="1:11" hidden="1" x14ac:dyDescent="0.3">
      <c r="A803">
        <v>2011</v>
      </c>
      <c r="B803">
        <v>2</v>
      </c>
      <c r="C803" s="41">
        <v>45699</v>
      </c>
      <c r="D803" t="s">
        <v>83</v>
      </c>
      <c r="E803" s="40">
        <v>67506899374</v>
      </c>
      <c r="F803">
        <v>40</v>
      </c>
      <c r="G803" s="40">
        <v>2728952603</v>
      </c>
      <c r="H803">
        <v>33</v>
      </c>
      <c r="J803" s="40">
        <v>2230220039</v>
      </c>
      <c r="K803" s="40">
        <v>498732563</v>
      </c>
    </row>
    <row r="804" spans="1:11" hidden="1" x14ac:dyDescent="0.3">
      <c r="A804">
        <v>2011</v>
      </c>
      <c r="B804">
        <v>2</v>
      </c>
      <c r="C804" s="41">
        <v>45699</v>
      </c>
      <c r="D804" t="s">
        <v>85</v>
      </c>
      <c r="E804" s="40">
        <v>18404979292</v>
      </c>
      <c r="F804">
        <v>31</v>
      </c>
      <c r="G804" s="40">
        <v>565688195</v>
      </c>
      <c r="H804">
        <v>50</v>
      </c>
      <c r="J804" s="40">
        <v>914754900</v>
      </c>
      <c r="K804" s="40">
        <v>-349066705</v>
      </c>
    </row>
    <row r="805" spans="1:11" hidden="1" x14ac:dyDescent="0.3">
      <c r="A805">
        <v>2011</v>
      </c>
      <c r="B805">
        <v>2</v>
      </c>
      <c r="C805" s="41">
        <v>45699</v>
      </c>
      <c r="D805" t="s">
        <v>86</v>
      </c>
      <c r="E805" s="40">
        <v>28154023826</v>
      </c>
      <c r="F805">
        <v>63</v>
      </c>
      <c r="G805" s="40">
        <v>1786746722</v>
      </c>
      <c r="H805">
        <v>63</v>
      </c>
      <c r="J805" s="40">
        <v>1786968510</v>
      </c>
      <c r="K805" s="40">
        <v>-221788</v>
      </c>
    </row>
    <row r="806" spans="1:11" hidden="1" x14ac:dyDescent="0.3">
      <c r="A806">
        <v>2011</v>
      </c>
      <c r="B806">
        <v>3</v>
      </c>
      <c r="C806" s="41">
        <v>45727</v>
      </c>
      <c r="D806" t="s">
        <v>87</v>
      </c>
      <c r="E806" s="40">
        <v>138168862439</v>
      </c>
      <c r="F806">
        <v>63</v>
      </c>
      <c r="G806" s="40">
        <v>8756973743</v>
      </c>
      <c r="H806">
        <v>21</v>
      </c>
      <c r="J806" s="40">
        <v>2837801326</v>
      </c>
      <c r="K806" s="40">
        <v>5919172416</v>
      </c>
    </row>
    <row r="807" spans="1:11" hidden="1" x14ac:dyDescent="0.3">
      <c r="A807">
        <v>2011</v>
      </c>
      <c r="B807">
        <v>3</v>
      </c>
      <c r="C807" s="41">
        <v>45727</v>
      </c>
      <c r="D807" t="s">
        <v>84</v>
      </c>
      <c r="E807" s="40">
        <v>210575800352</v>
      </c>
      <c r="F807">
        <v>12</v>
      </c>
      <c r="G807" s="40">
        <v>2560940360</v>
      </c>
      <c r="H807">
        <v>7</v>
      </c>
      <c r="J807" s="40">
        <v>1435324705</v>
      </c>
      <c r="K807" s="40">
        <v>1125615655</v>
      </c>
    </row>
    <row r="808" spans="1:11" hidden="1" x14ac:dyDescent="0.3">
      <c r="A808">
        <v>2011</v>
      </c>
      <c r="B808">
        <v>3</v>
      </c>
      <c r="C808" s="41">
        <v>45727</v>
      </c>
      <c r="D808" t="s">
        <v>88</v>
      </c>
      <c r="E808" s="40">
        <v>126682371168</v>
      </c>
      <c r="F808">
        <v>34</v>
      </c>
      <c r="G808" s="40">
        <v>4362346258</v>
      </c>
      <c r="H808">
        <v>20</v>
      </c>
      <c r="J808" s="40">
        <v>2536603955</v>
      </c>
      <c r="K808" s="40">
        <v>1825742303</v>
      </c>
    </row>
    <row r="809" spans="1:11" hidden="1" x14ac:dyDescent="0.3">
      <c r="A809">
        <v>2011</v>
      </c>
      <c r="B809">
        <v>3</v>
      </c>
      <c r="C809" s="41">
        <v>45727</v>
      </c>
      <c r="D809" t="s">
        <v>83</v>
      </c>
      <c r="E809" s="40">
        <v>67506899374</v>
      </c>
      <c r="F809">
        <v>78</v>
      </c>
      <c r="G809" s="40">
        <v>5252674618</v>
      </c>
      <c r="H809">
        <v>32</v>
      </c>
      <c r="J809" s="40">
        <v>2173945036</v>
      </c>
      <c r="K809" s="40">
        <v>3078729582</v>
      </c>
    </row>
    <row r="810" spans="1:11" hidden="1" x14ac:dyDescent="0.3">
      <c r="A810">
        <v>2011</v>
      </c>
      <c r="B810">
        <v>3</v>
      </c>
      <c r="C810" s="41">
        <v>45727</v>
      </c>
      <c r="D810" t="s">
        <v>85</v>
      </c>
      <c r="E810" s="40">
        <v>18404979292</v>
      </c>
      <c r="F810">
        <v>158</v>
      </c>
      <c r="G810" s="40">
        <v>2906381833</v>
      </c>
      <c r="H810">
        <v>54</v>
      </c>
      <c r="J810" s="40">
        <v>1001928312</v>
      </c>
      <c r="K810" s="40">
        <v>1904453520</v>
      </c>
    </row>
    <row r="811" spans="1:11" hidden="1" x14ac:dyDescent="0.3">
      <c r="A811">
        <v>2011</v>
      </c>
      <c r="B811">
        <v>3</v>
      </c>
      <c r="C811" s="41">
        <v>45727</v>
      </c>
      <c r="D811" t="s">
        <v>86</v>
      </c>
      <c r="E811" s="40">
        <v>28154023826</v>
      </c>
      <c r="F811">
        <v>126</v>
      </c>
      <c r="G811" s="40">
        <v>3535694056</v>
      </c>
      <c r="H811">
        <v>66</v>
      </c>
      <c r="J811" s="40">
        <v>1854473978</v>
      </c>
      <c r="K811" s="40">
        <v>1681220078</v>
      </c>
    </row>
    <row r="812" spans="1:11" hidden="1" x14ac:dyDescent="0.3">
      <c r="A812">
        <v>2011</v>
      </c>
      <c r="B812">
        <v>4</v>
      </c>
      <c r="C812" s="41">
        <v>45758</v>
      </c>
      <c r="D812" t="s">
        <v>87</v>
      </c>
      <c r="E812" s="40">
        <v>138168862439</v>
      </c>
      <c r="F812">
        <v>37</v>
      </c>
      <c r="G812" s="40">
        <v>5161309593</v>
      </c>
      <c r="H812">
        <v>19</v>
      </c>
      <c r="J812" s="40">
        <v>2693288912</v>
      </c>
      <c r="K812" s="40">
        <v>2468020681</v>
      </c>
    </row>
    <row r="813" spans="1:11" hidden="1" x14ac:dyDescent="0.3">
      <c r="A813">
        <v>2011</v>
      </c>
      <c r="B813">
        <v>4</v>
      </c>
      <c r="C813" s="41">
        <v>45758</v>
      </c>
      <c r="D813" t="s">
        <v>84</v>
      </c>
      <c r="E813" s="40">
        <v>210575800352</v>
      </c>
      <c r="F813">
        <v>35</v>
      </c>
      <c r="G813" s="40">
        <v>7385780822</v>
      </c>
      <c r="H813">
        <v>6</v>
      </c>
      <c r="J813" s="40">
        <v>1333255995</v>
      </c>
      <c r="K813" s="40">
        <v>6052524828</v>
      </c>
    </row>
    <row r="814" spans="1:11" hidden="1" x14ac:dyDescent="0.3">
      <c r="A814">
        <v>2011</v>
      </c>
      <c r="B814">
        <v>4</v>
      </c>
      <c r="C814" s="41">
        <v>45758</v>
      </c>
      <c r="D814" t="s">
        <v>88</v>
      </c>
      <c r="E814" s="40">
        <v>126682371168</v>
      </c>
      <c r="F814">
        <v>79</v>
      </c>
      <c r="G814" s="40">
        <v>10039063074</v>
      </c>
      <c r="H814">
        <v>18</v>
      </c>
      <c r="J814" s="40">
        <v>2336783612</v>
      </c>
      <c r="K814" s="40">
        <v>7702279462</v>
      </c>
    </row>
    <row r="815" spans="1:11" hidden="1" x14ac:dyDescent="0.3">
      <c r="A815">
        <v>2011</v>
      </c>
      <c r="B815">
        <v>4</v>
      </c>
      <c r="C815" s="41">
        <v>45758</v>
      </c>
      <c r="D815" t="s">
        <v>83</v>
      </c>
      <c r="E815" s="40">
        <v>67506899374</v>
      </c>
      <c r="F815">
        <v>64</v>
      </c>
      <c r="G815" s="40">
        <v>4304347667</v>
      </c>
      <c r="H815">
        <v>31</v>
      </c>
      <c r="J815" s="40">
        <v>2084999452</v>
      </c>
      <c r="K815" s="40">
        <v>2219348215</v>
      </c>
    </row>
    <row r="816" spans="1:11" hidden="1" x14ac:dyDescent="0.3">
      <c r="A816">
        <v>2011</v>
      </c>
      <c r="B816">
        <v>4</v>
      </c>
      <c r="C816" s="41">
        <v>45758</v>
      </c>
      <c r="D816" t="s">
        <v>85</v>
      </c>
      <c r="E816" s="40">
        <v>18404979292</v>
      </c>
      <c r="F816">
        <v>143</v>
      </c>
      <c r="G816" s="40">
        <v>2634600903</v>
      </c>
      <c r="H816">
        <v>49</v>
      </c>
      <c r="J816" s="40">
        <v>910727975</v>
      </c>
      <c r="K816" s="40">
        <v>1723872928</v>
      </c>
    </row>
    <row r="817" spans="1:11" hidden="1" x14ac:dyDescent="0.3">
      <c r="A817">
        <v>2011</v>
      </c>
      <c r="B817">
        <v>4</v>
      </c>
      <c r="C817" s="41">
        <v>45758</v>
      </c>
      <c r="D817" t="s">
        <v>86</v>
      </c>
      <c r="E817" s="40">
        <v>28154023826</v>
      </c>
      <c r="F817">
        <v>108</v>
      </c>
      <c r="G817" s="40">
        <v>3049196765</v>
      </c>
      <c r="H817">
        <v>66</v>
      </c>
      <c r="J817" s="40">
        <v>1845257960</v>
      </c>
      <c r="K817" s="40">
        <v>1203938805</v>
      </c>
    </row>
    <row r="818" spans="1:11" hidden="1" x14ac:dyDescent="0.3">
      <c r="A818">
        <v>2011</v>
      </c>
      <c r="B818">
        <v>5</v>
      </c>
      <c r="C818" s="41">
        <v>45788</v>
      </c>
      <c r="D818" t="s">
        <v>87</v>
      </c>
      <c r="E818" s="40">
        <v>138168862439</v>
      </c>
      <c r="F818">
        <v>44</v>
      </c>
      <c r="G818" s="40">
        <v>6101292316</v>
      </c>
      <c r="H818">
        <v>31</v>
      </c>
      <c r="J818" s="40">
        <v>4275002111</v>
      </c>
      <c r="K818" s="40">
        <v>1826290205</v>
      </c>
    </row>
    <row r="819" spans="1:11" hidden="1" x14ac:dyDescent="0.3">
      <c r="A819">
        <v>2011</v>
      </c>
      <c r="B819">
        <v>5</v>
      </c>
      <c r="C819" s="41">
        <v>45788</v>
      </c>
      <c r="D819" t="s">
        <v>84</v>
      </c>
      <c r="E819" s="40">
        <v>210575800352</v>
      </c>
      <c r="F819">
        <v>17</v>
      </c>
      <c r="G819" s="40">
        <v>3544223000</v>
      </c>
      <c r="H819">
        <v>12</v>
      </c>
      <c r="J819" s="40">
        <v>2424982132</v>
      </c>
      <c r="K819" s="40">
        <v>1119240868</v>
      </c>
    </row>
    <row r="820" spans="1:11" hidden="1" x14ac:dyDescent="0.3">
      <c r="A820">
        <v>2011</v>
      </c>
      <c r="B820">
        <v>5</v>
      </c>
      <c r="C820" s="41">
        <v>45788</v>
      </c>
      <c r="D820" t="s">
        <v>88</v>
      </c>
      <c r="E820" s="40">
        <v>126682371168</v>
      </c>
      <c r="F820">
        <v>57</v>
      </c>
      <c r="G820" s="40">
        <v>7194993820</v>
      </c>
      <c r="H820">
        <v>27</v>
      </c>
      <c r="J820" s="40">
        <v>3457447382</v>
      </c>
      <c r="K820" s="40">
        <v>3737546438</v>
      </c>
    </row>
    <row r="821" spans="1:11" hidden="1" x14ac:dyDescent="0.3">
      <c r="A821">
        <v>2011</v>
      </c>
      <c r="B821">
        <v>5</v>
      </c>
      <c r="C821" s="41">
        <v>45788</v>
      </c>
      <c r="D821" t="s">
        <v>83</v>
      </c>
      <c r="E821" s="40">
        <v>67506899374</v>
      </c>
      <c r="F821">
        <v>71</v>
      </c>
      <c r="G821" s="40">
        <v>4781483726</v>
      </c>
      <c r="H821">
        <v>37</v>
      </c>
      <c r="J821" s="40">
        <v>2513801431</v>
      </c>
      <c r="K821" s="40">
        <v>2267682294</v>
      </c>
    </row>
    <row r="822" spans="1:11" hidden="1" x14ac:dyDescent="0.3">
      <c r="A822">
        <v>2011</v>
      </c>
      <c r="B822">
        <v>5</v>
      </c>
      <c r="C822" s="41">
        <v>45788</v>
      </c>
      <c r="D822" t="s">
        <v>85</v>
      </c>
      <c r="E822" s="40">
        <v>18404979292</v>
      </c>
      <c r="F822">
        <v>189</v>
      </c>
      <c r="G822" s="40">
        <v>3485153111</v>
      </c>
      <c r="H822">
        <v>94</v>
      </c>
      <c r="J822" s="40">
        <v>1738129325</v>
      </c>
      <c r="K822" s="40">
        <v>1747023786</v>
      </c>
    </row>
    <row r="823" spans="1:11" hidden="1" x14ac:dyDescent="0.3">
      <c r="A823">
        <v>2011</v>
      </c>
      <c r="B823">
        <v>5</v>
      </c>
      <c r="C823" s="41">
        <v>45788</v>
      </c>
      <c r="D823" t="s">
        <v>86</v>
      </c>
      <c r="E823" s="40">
        <v>28154023826</v>
      </c>
      <c r="F823">
        <v>157</v>
      </c>
      <c r="G823" s="40">
        <v>4420180576</v>
      </c>
      <c r="H823">
        <v>97</v>
      </c>
      <c r="J823" s="40">
        <v>2719677146</v>
      </c>
      <c r="K823" s="40">
        <v>1700503430</v>
      </c>
    </row>
    <row r="824" spans="1:11" hidden="1" x14ac:dyDescent="0.3">
      <c r="A824">
        <v>2011</v>
      </c>
      <c r="B824">
        <v>6</v>
      </c>
      <c r="C824" s="41">
        <v>45819</v>
      </c>
      <c r="D824" t="s">
        <v>87</v>
      </c>
      <c r="E824" s="40">
        <v>138168862439</v>
      </c>
      <c r="F824">
        <v>47</v>
      </c>
      <c r="G824" s="40">
        <v>6508843211</v>
      </c>
      <c r="H824">
        <v>34</v>
      </c>
      <c r="J824" s="40">
        <v>4685776967</v>
      </c>
      <c r="K824" s="40">
        <v>1823066245</v>
      </c>
    </row>
    <row r="825" spans="1:11" hidden="1" x14ac:dyDescent="0.3">
      <c r="A825">
        <v>2011</v>
      </c>
      <c r="B825">
        <v>6</v>
      </c>
      <c r="C825" s="41">
        <v>45819</v>
      </c>
      <c r="D825" t="s">
        <v>84</v>
      </c>
      <c r="E825" s="40">
        <v>210575800352</v>
      </c>
      <c r="F825">
        <v>7</v>
      </c>
      <c r="G825" s="40">
        <v>1461491271</v>
      </c>
      <c r="H825">
        <v>12</v>
      </c>
      <c r="J825" s="40">
        <v>2611420673</v>
      </c>
      <c r="K825" s="40">
        <v>-1149929402</v>
      </c>
    </row>
    <row r="826" spans="1:11" hidden="1" x14ac:dyDescent="0.3">
      <c r="A826">
        <v>2011</v>
      </c>
      <c r="B826">
        <v>6</v>
      </c>
      <c r="C826" s="41">
        <v>45819</v>
      </c>
      <c r="D826" t="s">
        <v>88</v>
      </c>
      <c r="E826" s="40">
        <v>126682371168</v>
      </c>
      <c r="F826">
        <v>16</v>
      </c>
      <c r="G826" s="40">
        <v>2043501851</v>
      </c>
      <c r="H826">
        <v>21</v>
      </c>
      <c r="J826" s="40">
        <v>2611782758</v>
      </c>
      <c r="K826" s="40">
        <v>-568280907</v>
      </c>
    </row>
    <row r="827" spans="1:11" hidden="1" x14ac:dyDescent="0.3">
      <c r="A827">
        <v>2011</v>
      </c>
      <c r="B827">
        <v>6</v>
      </c>
      <c r="C827" s="41">
        <v>45819</v>
      </c>
      <c r="D827" t="s">
        <v>83</v>
      </c>
      <c r="E827" s="40">
        <v>67506899374</v>
      </c>
      <c r="F827">
        <v>22</v>
      </c>
      <c r="G827" s="40">
        <v>1489206709</v>
      </c>
      <c r="H827">
        <v>30</v>
      </c>
      <c r="J827" s="40">
        <v>1991627824</v>
      </c>
      <c r="K827" s="40">
        <v>-502421115</v>
      </c>
    </row>
    <row r="828" spans="1:11" hidden="1" x14ac:dyDescent="0.3">
      <c r="A828">
        <v>2011</v>
      </c>
      <c r="B828">
        <v>6</v>
      </c>
      <c r="C828" s="41">
        <v>45819</v>
      </c>
      <c r="D828" t="s">
        <v>85</v>
      </c>
      <c r="E828" s="40">
        <v>18404979292</v>
      </c>
      <c r="F828">
        <v>175</v>
      </c>
      <c r="G828" s="40">
        <v>3215661780</v>
      </c>
      <c r="H828">
        <v>84</v>
      </c>
      <c r="J828" s="40">
        <v>1541586704</v>
      </c>
      <c r="K828" s="40">
        <v>1674075076</v>
      </c>
    </row>
    <row r="829" spans="1:11" hidden="1" x14ac:dyDescent="0.3">
      <c r="A829">
        <v>2011</v>
      </c>
      <c r="B829">
        <v>6</v>
      </c>
      <c r="C829" s="41">
        <v>45819</v>
      </c>
      <c r="D829" t="s">
        <v>86</v>
      </c>
      <c r="E829" s="40">
        <v>28154023826</v>
      </c>
      <c r="F829">
        <v>98</v>
      </c>
      <c r="G829" s="40">
        <v>2770209358</v>
      </c>
      <c r="H829">
        <v>86</v>
      </c>
      <c r="J829" s="40">
        <v>2416648037</v>
      </c>
      <c r="K829" s="40">
        <v>353561321</v>
      </c>
    </row>
    <row r="830" spans="1:11" hidden="1" x14ac:dyDescent="0.3">
      <c r="A830">
        <v>2011</v>
      </c>
      <c r="B830">
        <v>7</v>
      </c>
      <c r="C830" s="41">
        <v>45849</v>
      </c>
      <c r="D830" t="s">
        <v>87</v>
      </c>
      <c r="E830" s="40">
        <v>138168862439</v>
      </c>
      <c r="F830">
        <v>62</v>
      </c>
      <c r="G830" s="40">
        <v>8563705869</v>
      </c>
      <c r="H830">
        <v>36</v>
      </c>
      <c r="J830" s="40">
        <v>4993401229</v>
      </c>
      <c r="K830" s="40">
        <v>3570304640</v>
      </c>
    </row>
    <row r="831" spans="1:11" hidden="1" x14ac:dyDescent="0.3">
      <c r="A831">
        <v>2011</v>
      </c>
      <c r="B831">
        <v>7</v>
      </c>
      <c r="C831" s="41">
        <v>45849</v>
      </c>
      <c r="D831" t="s">
        <v>84</v>
      </c>
      <c r="E831" s="40">
        <v>210575800352</v>
      </c>
      <c r="F831">
        <v>9</v>
      </c>
      <c r="G831" s="40">
        <v>1830760260</v>
      </c>
      <c r="H831">
        <v>12</v>
      </c>
      <c r="J831" s="40">
        <v>2510521637</v>
      </c>
      <c r="K831" s="40">
        <v>-679761377</v>
      </c>
    </row>
    <row r="832" spans="1:11" hidden="1" x14ac:dyDescent="0.3">
      <c r="A832">
        <v>2011</v>
      </c>
      <c r="B832">
        <v>7</v>
      </c>
      <c r="C832" s="41">
        <v>45849</v>
      </c>
      <c r="D832" t="s">
        <v>88</v>
      </c>
      <c r="E832" s="40">
        <v>126682371168</v>
      </c>
      <c r="F832">
        <v>16</v>
      </c>
      <c r="G832" s="40">
        <v>2065700079</v>
      </c>
      <c r="H832">
        <v>20</v>
      </c>
      <c r="J832" s="40">
        <v>2507405169</v>
      </c>
      <c r="K832" s="40">
        <v>-441705090</v>
      </c>
    </row>
    <row r="833" spans="1:11" hidden="1" x14ac:dyDescent="0.3">
      <c r="A833">
        <v>2011</v>
      </c>
      <c r="B833">
        <v>7</v>
      </c>
      <c r="C833" s="41">
        <v>45849</v>
      </c>
      <c r="D833" t="s">
        <v>83</v>
      </c>
      <c r="E833" s="40">
        <v>67506899374</v>
      </c>
      <c r="F833">
        <v>16</v>
      </c>
      <c r="G833" s="40">
        <v>1087499739</v>
      </c>
      <c r="H833">
        <v>25</v>
      </c>
      <c r="J833" s="40">
        <v>1667052434</v>
      </c>
      <c r="K833" s="40">
        <v>-579552695</v>
      </c>
    </row>
    <row r="834" spans="1:11" hidden="1" x14ac:dyDescent="0.3">
      <c r="A834">
        <v>2011</v>
      </c>
      <c r="B834">
        <v>7</v>
      </c>
      <c r="C834" s="41">
        <v>45849</v>
      </c>
      <c r="D834" t="s">
        <v>85</v>
      </c>
      <c r="E834" s="40">
        <v>18404979292</v>
      </c>
      <c r="F834">
        <v>154</v>
      </c>
      <c r="G834" s="40">
        <v>2841629868</v>
      </c>
      <c r="H834">
        <v>93</v>
      </c>
      <c r="J834" s="40">
        <v>1718661023</v>
      </c>
      <c r="K834" s="40">
        <v>1122968845</v>
      </c>
    </row>
    <row r="835" spans="1:11" hidden="1" x14ac:dyDescent="0.3">
      <c r="A835">
        <v>2011</v>
      </c>
      <c r="B835">
        <v>7</v>
      </c>
      <c r="C835" s="41">
        <v>45849</v>
      </c>
      <c r="D835" t="s">
        <v>86</v>
      </c>
      <c r="E835" s="40">
        <v>28154023826</v>
      </c>
      <c r="F835">
        <v>80</v>
      </c>
      <c r="G835" s="40">
        <v>2250631832</v>
      </c>
      <c r="H835">
        <v>85</v>
      </c>
      <c r="J835" s="40">
        <v>2401766823</v>
      </c>
      <c r="K835" s="40">
        <v>-151134991</v>
      </c>
    </row>
    <row r="836" spans="1:11" hidden="1" x14ac:dyDescent="0.3">
      <c r="A836">
        <v>2011</v>
      </c>
      <c r="B836">
        <v>8</v>
      </c>
      <c r="C836" s="41">
        <v>45880</v>
      </c>
      <c r="D836" t="s">
        <v>87</v>
      </c>
      <c r="E836" s="40">
        <v>138168862439</v>
      </c>
      <c r="F836">
        <v>59</v>
      </c>
      <c r="G836" s="40">
        <v>8202016209</v>
      </c>
      <c r="H836">
        <v>38</v>
      </c>
      <c r="J836" s="40">
        <v>5280680692</v>
      </c>
      <c r="K836" s="40">
        <v>2921335517</v>
      </c>
    </row>
    <row r="837" spans="1:11" hidden="1" x14ac:dyDescent="0.3">
      <c r="A837">
        <v>2011</v>
      </c>
      <c r="B837">
        <v>8</v>
      </c>
      <c r="C837" s="41">
        <v>45880</v>
      </c>
      <c r="D837" t="s">
        <v>84</v>
      </c>
      <c r="E837" s="40">
        <v>210575800352</v>
      </c>
      <c r="F837">
        <v>9</v>
      </c>
      <c r="G837" s="40">
        <v>1991731433</v>
      </c>
      <c r="H837">
        <v>10</v>
      </c>
      <c r="J837" s="40">
        <v>2202005713</v>
      </c>
      <c r="K837" s="40">
        <v>-210274280</v>
      </c>
    </row>
    <row r="838" spans="1:11" hidden="1" x14ac:dyDescent="0.3">
      <c r="A838">
        <v>2011</v>
      </c>
      <c r="B838">
        <v>8</v>
      </c>
      <c r="C838" s="41">
        <v>45880</v>
      </c>
      <c r="D838" t="s">
        <v>88</v>
      </c>
      <c r="E838" s="40">
        <v>126682371168</v>
      </c>
      <c r="F838">
        <v>16</v>
      </c>
      <c r="G838" s="40">
        <v>2069622428</v>
      </c>
      <c r="H838">
        <v>18</v>
      </c>
      <c r="J838" s="40">
        <v>2251669501</v>
      </c>
      <c r="K838" s="40">
        <v>-182047073</v>
      </c>
    </row>
    <row r="839" spans="1:11" hidden="1" x14ac:dyDescent="0.3">
      <c r="A839">
        <v>2011</v>
      </c>
      <c r="B839">
        <v>8</v>
      </c>
      <c r="C839" s="41">
        <v>45880</v>
      </c>
      <c r="D839" t="s">
        <v>83</v>
      </c>
      <c r="E839" s="40">
        <v>67506899374</v>
      </c>
      <c r="F839">
        <v>17</v>
      </c>
      <c r="G839" s="40">
        <v>1175133906</v>
      </c>
      <c r="H839">
        <v>20</v>
      </c>
      <c r="J839" s="40">
        <v>1340572719</v>
      </c>
      <c r="K839" s="40">
        <v>-165438813</v>
      </c>
    </row>
    <row r="840" spans="1:11" hidden="1" x14ac:dyDescent="0.3">
      <c r="A840">
        <v>2011</v>
      </c>
      <c r="B840">
        <v>8</v>
      </c>
      <c r="C840" s="41">
        <v>45880</v>
      </c>
      <c r="D840" t="s">
        <v>85</v>
      </c>
      <c r="E840" s="40">
        <v>18404979292</v>
      </c>
      <c r="F840">
        <v>265</v>
      </c>
      <c r="G840" s="40">
        <v>4875846539</v>
      </c>
      <c r="H840">
        <v>81</v>
      </c>
      <c r="J840" s="40">
        <v>1482991608</v>
      </c>
      <c r="K840" s="40">
        <v>3392854931</v>
      </c>
    </row>
    <row r="841" spans="1:11" hidden="1" x14ac:dyDescent="0.3">
      <c r="A841">
        <v>2011</v>
      </c>
      <c r="B841">
        <v>8</v>
      </c>
      <c r="C841" s="41">
        <v>45880</v>
      </c>
      <c r="D841" t="s">
        <v>86</v>
      </c>
      <c r="E841" s="40">
        <v>28154023826</v>
      </c>
      <c r="F841">
        <v>169</v>
      </c>
      <c r="G841" s="40">
        <v>4750962187</v>
      </c>
      <c r="H841">
        <v>74</v>
      </c>
      <c r="J841" s="40">
        <v>2072914424</v>
      </c>
      <c r="K841" s="40">
        <v>2678047763</v>
      </c>
    </row>
    <row r="842" spans="1:11" hidden="1" x14ac:dyDescent="0.3">
      <c r="A842">
        <v>2011</v>
      </c>
      <c r="B842">
        <v>9</v>
      </c>
      <c r="C842" s="41">
        <v>45911</v>
      </c>
      <c r="D842" t="s">
        <v>87</v>
      </c>
      <c r="E842" s="40">
        <v>138168862439</v>
      </c>
      <c r="F842">
        <v>36</v>
      </c>
      <c r="G842" s="40">
        <v>5037019514</v>
      </c>
      <c r="H842">
        <v>44</v>
      </c>
      <c r="J842" s="40">
        <v>6097565778</v>
      </c>
      <c r="K842" s="40">
        <v>-1060546264</v>
      </c>
    </row>
    <row r="843" spans="1:11" hidden="1" x14ac:dyDescent="0.3">
      <c r="A843">
        <v>2011</v>
      </c>
      <c r="B843">
        <v>9</v>
      </c>
      <c r="C843" s="41">
        <v>45911</v>
      </c>
      <c r="D843" t="s">
        <v>84</v>
      </c>
      <c r="E843" s="40">
        <v>210575800352</v>
      </c>
      <c r="F843">
        <v>5</v>
      </c>
      <c r="G843" s="40">
        <v>1002742766</v>
      </c>
      <c r="H843">
        <v>10</v>
      </c>
      <c r="J843" s="40">
        <v>2208159874</v>
      </c>
      <c r="K843" s="40">
        <v>-1205417108</v>
      </c>
    </row>
    <row r="844" spans="1:11" hidden="1" x14ac:dyDescent="0.3">
      <c r="A844">
        <v>2011</v>
      </c>
      <c r="B844">
        <v>9</v>
      </c>
      <c r="C844" s="41">
        <v>45911</v>
      </c>
      <c r="D844" t="s">
        <v>88</v>
      </c>
      <c r="E844" s="40">
        <v>126682371168</v>
      </c>
      <c r="F844">
        <v>23</v>
      </c>
      <c r="G844" s="40">
        <v>2910728452</v>
      </c>
      <c r="H844">
        <v>18</v>
      </c>
      <c r="J844" s="40">
        <v>2257491237</v>
      </c>
      <c r="K844" s="40">
        <v>653237215</v>
      </c>
    </row>
    <row r="845" spans="1:11" hidden="1" x14ac:dyDescent="0.3">
      <c r="A845">
        <v>2011</v>
      </c>
      <c r="B845">
        <v>9</v>
      </c>
      <c r="C845" s="41">
        <v>45911</v>
      </c>
      <c r="D845" t="s">
        <v>83</v>
      </c>
      <c r="E845" s="40">
        <v>67506899374</v>
      </c>
      <c r="F845">
        <v>23</v>
      </c>
      <c r="G845" s="40">
        <v>1577872232</v>
      </c>
      <c r="H845">
        <v>22</v>
      </c>
      <c r="J845" s="40">
        <v>1506068384</v>
      </c>
      <c r="K845" s="40">
        <v>71803849</v>
      </c>
    </row>
    <row r="846" spans="1:11" hidden="1" x14ac:dyDescent="0.3">
      <c r="A846">
        <v>2011</v>
      </c>
      <c r="B846">
        <v>9</v>
      </c>
      <c r="C846" s="41">
        <v>45911</v>
      </c>
      <c r="D846" t="s">
        <v>85</v>
      </c>
      <c r="E846" s="40">
        <v>18404979292</v>
      </c>
      <c r="F846">
        <v>144</v>
      </c>
      <c r="G846" s="40">
        <v>2642769947</v>
      </c>
      <c r="H846">
        <v>100</v>
      </c>
      <c r="J846" s="40">
        <v>1831639709</v>
      </c>
      <c r="K846" s="40">
        <v>811130238</v>
      </c>
    </row>
    <row r="847" spans="1:11" hidden="1" x14ac:dyDescent="0.3">
      <c r="A847">
        <v>2011</v>
      </c>
      <c r="B847">
        <v>9</v>
      </c>
      <c r="C847" s="41">
        <v>45911</v>
      </c>
      <c r="D847" t="s">
        <v>86</v>
      </c>
      <c r="E847" s="40">
        <v>28154023826</v>
      </c>
      <c r="F847">
        <v>126</v>
      </c>
      <c r="G847" s="40">
        <v>3539201543</v>
      </c>
      <c r="H847">
        <v>90</v>
      </c>
      <c r="J847" s="40">
        <v>2547416126</v>
      </c>
      <c r="K847" s="40">
        <v>991785417</v>
      </c>
    </row>
    <row r="848" spans="1:11" hidden="1" x14ac:dyDescent="0.3">
      <c r="A848">
        <v>2011</v>
      </c>
      <c r="B848">
        <v>10</v>
      </c>
      <c r="C848" s="41">
        <v>45941</v>
      </c>
      <c r="D848" t="s">
        <v>87</v>
      </c>
      <c r="E848" s="40">
        <v>138168862439</v>
      </c>
      <c r="F848">
        <v>53</v>
      </c>
      <c r="G848" s="40">
        <v>7289984549</v>
      </c>
      <c r="H848">
        <v>27</v>
      </c>
      <c r="J848" s="40">
        <v>3668118253</v>
      </c>
      <c r="K848" s="40">
        <v>3621866296</v>
      </c>
    </row>
    <row r="849" spans="1:11" hidden="1" x14ac:dyDescent="0.3">
      <c r="A849">
        <v>2011</v>
      </c>
      <c r="B849">
        <v>10</v>
      </c>
      <c r="C849" s="41">
        <v>45941</v>
      </c>
      <c r="D849" t="s">
        <v>84</v>
      </c>
      <c r="E849" s="40">
        <v>210575800352</v>
      </c>
      <c r="F849">
        <v>119</v>
      </c>
      <c r="G849" s="40">
        <v>24974749208</v>
      </c>
      <c r="H849">
        <v>16</v>
      </c>
      <c r="J849" s="40">
        <v>3469687141</v>
      </c>
      <c r="K849" s="40">
        <v>21505062066</v>
      </c>
    </row>
    <row r="850" spans="1:11" hidden="1" x14ac:dyDescent="0.3">
      <c r="A850">
        <v>2011</v>
      </c>
      <c r="B850">
        <v>10</v>
      </c>
      <c r="C850" s="41">
        <v>45941</v>
      </c>
      <c r="D850" t="s">
        <v>88</v>
      </c>
      <c r="E850" s="40">
        <v>126682371168</v>
      </c>
      <c r="F850">
        <v>114</v>
      </c>
      <c r="G850" s="40">
        <v>14427778459</v>
      </c>
      <c r="H850">
        <v>19</v>
      </c>
      <c r="J850" s="40">
        <v>2353813043</v>
      </c>
      <c r="K850" s="40">
        <v>12073965416</v>
      </c>
    </row>
    <row r="851" spans="1:11" hidden="1" x14ac:dyDescent="0.3">
      <c r="A851">
        <v>2011</v>
      </c>
      <c r="B851">
        <v>10</v>
      </c>
      <c r="C851" s="41">
        <v>45941</v>
      </c>
      <c r="D851" t="s">
        <v>83</v>
      </c>
      <c r="E851" s="40">
        <v>67506899374</v>
      </c>
      <c r="F851">
        <v>96</v>
      </c>
      <c r="G851" s="40">
        <v>6458629244</v>
      </c>
      <c r="H851">
        <v>20</v>
      </c>
      <c r="J851" s="40">
        <v>1353873927</v>
      </c>
      <c r="K851" s="40">
        <v>5104755317</v>
      </c>
    </row>
    <row r="852" spans="1:11" hidden="1" x14ac:dyDescent="0.3">
      <c r="A852">
        <v>2011</v>
      </c>
      <c r="B852">
        <v>10</v>
      </c>
      <c r="C852" s="41">
        <v>45941</v>
      </c>
      <c r="D852" t="s">
        <v>85</v>
      </c>
      <c r="E852" s="40">
        <v>18404979292</v>
      </c>
      <c r="F852">
        <v>172</v>
      </c>
      <c r="G852" s="40">
        <v>3172182904</v>
      </c>
      <c r="H852">
        <v>71</v>
      </c>
      <c r="J852" s="40">
        <v>1309805760</v>
      </c>
      <c r="K852" s="40">
        <v>1862377143</v>
      </c>
    </row>
    <row r="853" spans="1:11" hidden="1" x14ac:dyDescent="0.3">
      <c r="A853">
        <v>2011</v>
      </c>
      <c r="B853">
        <v>10</v>
      </c>
      <c r="C853" s="41">
        <v>45941</v>
      </c>
      <c r="D853" t="s">
        <v>86</v>
      </c>
      <c r="E853" s="40">
        <v>28154023826</v>
      </c>
      <c r="F853">
        <v>133</v>
      </c>
      <c r="G853" s="40">
        <v>3735960014</v>
      </c>
      <c r="H853">
        <v>61</v>
      </c>
      <c r="J853" s="40">
        <v>1718897810</v>
      </c>
      <c r="K853" s="40">
        <v>2017062205</v>
      </c>
    </row>
    <row r="854" spans="1:11" hidden="1" x14ac:dyDescent="0.3">
      <c r="A854">
        <v>2011</v>
      </c>
      <c r="B854">
        <v>11</v>
      </c>
      <c r="C854" s="41">
        <v>45972</v>
      </c>
      <c r="D854" t="s">
        <v>87</v>
      </c>
      <c r="E854" s="40">
        <v>138168862439</v>
      </c>
      <c r="F854">
        <v>146</v>
      </c>
      <c r="G854" s="40">
        <v>20184072175</v>
      </c>
      <c r="H854">
        <v>45</v>
      </c>
      <c r="J854" s="40">
        <v>6202142593</v>
      </c>
      <c r="K854" s="40">
        <v>13981929582</v>
      </c>
    </row>
    <row r="855" spans="1:11" hidden="1" x14ac:dyDescent="0.3">
      <c r="A855">
        <v>2011</v>
      </c>
      <c r="B855">
        <v>11</v>
      </c>
      <c r="C855" s="41">
        <v>45972</v>
      </c>
      <c r="D855" t="s">
        <v>84</v>
      </c>
      <c r="E855" s="40">
        <v>210575800352</v>
      </c>
      <c r="F855">
        <v>196</v>
      </c>
      <c r="G855" s="40">
        <v>41244255240</v>
      </c>
      <c r="H855">
        <v>34</v>
      </c>
      <c r="J855" s="40">
        <v>7079225544</v>
      </c>
      <c r="K855" s="40">
        <v>34165029696</v>
      </c>
    </row>
    <row r="856" spans="1:11" hidden="1" x14ac:dyDescent="0.3">
      <c r="A856">
        <v>2011</v>
      </c>
      <c r="B856">
        <v>11</v>
      </c>
      <c r="C856" s="41">
        <v>45972</v>
      </c>
      <c r="D856" t="s">
        <v>88</v>
      </c>
      <c r="E856" s="40">
        <v>126682371168</v>
      </c>
      <c r="F856">
        <v>199</v>
      </c>
      <c r="G856" s="40">
        <v>25238796113</v>
      </c>
      <c r="H856">
        <v>40</v>
      </c>
      <c r="J856" s="40">
        <v>5022224894</v>
      </c>
      <c r="K856" s="40">
        <v>20216571219</v>
      </c>
    </row>
    <row r="857" spans="1:11" hidden="1" x14ac:dyDescent="0.3">
      <c r="A857">
        <v>2011</v>
      </c>
      <c r="B857">
        <v>11</v>
      </c>
      <c r="C857" s="41">
        <v>45972</v>
      </c>
      <c r="D857" t="s">
        <v>83</v>
      </c>
      <c r="E857" s="40">
        <v>67506899374</v>
      </c>
      <c r="F857">
        <v>174</v>
      </c>
      <c r="G857" s="40">
        <v>11734387945</v>
      </c>
      <c r="H857">
        <v>37</v>
      </c>
      <c r="J857" s="40">
        <v>2482461582</v>
      </c>
      <c r="K857" s="40">
        <v>9251926363</v>
      </c>
    </row>
    <row r="858" spans="1:11" hidden="1" x14ac:dyDescent="0.3">
      <c r="A858">
        <v>2011</v>
      </c>
      <c r="B858">
        <v>11</v>
      </c>
      <c r="C858" s="41">
        <v>45972</v>
      </c>
      <c r="D858" t="s">
        <v>85</v>
      </c>
      <c r="E858" s="40">
        <v>18404979292</v>
      </c>
      <c r="F858">
        <v>258</v>
      </c>
      <c r="G858" s="40">
        <v>4741679707</v>
      </c>
      <c r="H858">
        <v>82</v>
      </c>
      <c r="J858" s="40">
        <v>1502388887</v>
      </c>
      <c r="K858" s="40">
        <v>3239290820</v>
      </c>
    </row>
    <row r="859" spans="1:11" hidden="1" x14ac:dyDescent="0.3">
      <c r="A859">
        <v>2011</v>
      </c>
      <c r="B859">
        <v>11</v>
      </c>
      <c r="C859" s="41">
        <v>45972</v>
      </c>
      <c r="D859" t="s">
        <v>86</v>
      </c>
      <c r="E859" s="40">
        <v>28154023826</v>
      </c>
      <c r="F859">
        <v>201</v>
      </c>
      <c r="G859" s="40">
        <v>5645203740</v>
      </c>
      <c r="H859">
        <v>64</v>
      </c>
      <c r="J859" s="40">
        <v>1813332961</v>
      </c>
      <c r="K859" s="40">
        <v>3831870778</v>
      </c>
    </row>
    <row r="860" spans="1:11" hidden="1" x14ac:dyDescent="0.3">
      <c r="A860">
        <v>2011</v>
      </c>
      <c r="B860">
        <v>12</v>
      </c>
      <c r="C860" s="41">
        <v>46002</v>
      </c>
      <c r="D860" t="s">
        <v>87</v>
      </c>
      <c r="E860" s="40">
        <v>138168862439</v>
      </c>
      <c r="F860">
        <v>41</v>
      </c>
      <c r="G860" s="40">
        <v>5682585353</v>
      </c>
      <c r="H860">
        <v>50</v>
      </c>
      <c r="J860" s="40">
        <v>6912443942</v>
      </c>
      <c r="K860" s="40">
        <v>-1229858589</v>
      </c>
    </row>
    <row r="861" spans="1:11" hidden="1" x14ac:dyDescent="0.3">
      <c r="A861">
        <v>2011</v>
      </c>
      <c r="B861">
        <v>12</v>
      </c>
      <c r="C861" s="41">
        <v>46002</v>
      </c>
      <c r="D861" t="s">
        <v>84</v>
      </c>
      <c r="E861" s="40">
        <v>210575800352</v>
      </c>
      <c r="F861">
        <v>33</v>
      </c>
      <c r="G861" s="40">
        <v>6965387521</v>
      </c>
      <c r="H861">
        <v>54</v>
      </c>
      <c r="J861" s="40">
        <v>11401600102</v>
      </c>
      <c r="K861" s="40">
        <v>-4436212581</v>
      </c>
    </row>
    <row r="862" spans="1:11" hidden="1" x14ac:dyDescent="0.3">
      <c r="A862">
        <v>2011</v>
      </c>
      <c r="B862">
        <v>12</v>
      </c>
      <c r="C862" s="41">
        <v>46002</v>
      </c>
      <c r="D862" t="s">
        <v>88</v>
      </c>
      <c r="E862" s="40">
        <v>126682371168</v>
      </c>
      <c r="F862">
        <v>67</v>
      </c>
      <c r="G862" s="40">
        <v>8503409011</v>
      </c>
      <c r="H862">
        <v>52</v>
      </c>
      <c r="J862" s="40">
        <v>6578691467</v>
      </c>
      <c r="K862" s="40">
        <v>1924717544</v>
      </c>
    </row>
    <row r="863" spans="1:11" hidden="1" x14ac:dyDescent="0.3">
      <c r="A863">
        <v>2011</v>
      </c>
      <c r="B863">
        <v>12</v>
      </c>
      <c r="C863" s="41">
        <v>46002</v>
      </c>
      <c r="D863" t="s">
        <v>83</v>
      </c>
      <c r="E863" s="40">
        <v>67506899374</v>
      </c>
      <c r="F863">
        <v>65</v>
      </c>
      <c r="G863" s="40">
        <v>4364144678</v>
      </c>
      <c r="H863">
        <v>54</v>
      </c>
      <c r="J863" s="40">
        <v>3638245099</v>
      </c>
      <c r="K863" s="40">
        <v>725899579</v>
      </c>
    </row>
    <row r="864" spans="1:11" hidden="1" x14ac:dyDescent="0.3">
      <c r="A864">
        <v>2011</v>
      </c>
      <c r="B864">
        <v>12</v>
      </c>
      <c r="C864" s="41">
        <v>46002</v>
      </c>
      <c r="D864" t="s">
        <v>85</v>
      </c>
      <c r="E864" s="40">
        <v>18404979292</v>
      </c>
      <c r="F864">
        <v>60</v>
      </c>
      <c r="G864" s="40">
        <v>1107015094</v>
      </c>
      <c r="H864">
        <v>92</v>
      </c>
      <c r="J864" s="40">
        <v>1686018873</v>
      </c>
      <c r="K864" s="40">
        <v>-579003779</v>
      </c>
    </row>
    <row r="865" spans="1:11" hidden="1" x14ac:dyDescent="0.3">
      <c r="A865">
        <v>2011</v>
      </c>
      <c r="B865">
        <v>12</v>
      </c>
      <c r="C865" s="41">
        <v>46002</v>
      </c>
      <c r="D865" t="s">
        <v>86</v>
      </c>
      <c r="E865" s="40">
        <v>28154023826</v>
      </c>
      <c r="F865">
        <v>116</v>
      </c>
      <c r="G865" s="40">
        <v>3271424405</v>
      </c>
      <c r="H865">
        <v>95</v>
      </c>
      <c r="J865" s="40">
        <v>2675854805</v>
      </c>
      <c r="K865" s="40">
        <v>595569600</v>
      </c>
    </row>
    <row r="866" spans="1:11" hidden="1" x14ac:dyDescent="0.3">
      <c r="A866">
        <v>2012</v>
      </c>
      <c r="B866">
        <v>1</v>
      </c>
      <c r="C866" s="41">
        <v>45669</v>
      </c>
      <c r="D866" t="s">
        <v>87</v>
      </c>
      <c r="E866" s="40">
        <v>138168862439</v>
      </c>
      <c r="F866">
        <v>4</v>
      </c>
      <c r="G866" s="40">
        <v>523252159</v>
      </c>
      <c r="H866">
        <v>26</v>
      </c>
      <c r="J866" s="40">
        <v>3557909169</v>
      </c>
      <c r="K866" s="40">
        <v>-3034657009</v>
      </c>
    </row>
    <row r="867" spans="1:11" hidden="1" x14ac:dyDescent="0.3">
      <c r="A867">
        <v>2012</v>
      </c>
      <c r="B867">
        <v>1</v>
      </c>
      <c r="C867" s="41">
        <v>45669</v>
      </c>
      <c r="D867" t="s">
        <v>84</v>
      </c>
      <c r="E867" s="40">
        <v>210575800352</v>
      </c>
      <c r="F867">
        <v>1</v>
      </c>
      <c r="G867" s="40">
        <v>304356439</v>
      </c>
      <c r="H867">
        <v>26</v>
      </c>
      <c r="J867" s="40">
        <v>5376914776</v>
      </c>
      <c r="K867" s="40">
        <v>-5072558337</v>
      </c>
    </row>
    <row r="868" spans="1:11" hidden="1" x14ac:dyDescent="0.3">
      <c r="A868">
        <v>2012</v>
      </c>
      <c r="B868">
        <v>1</v>
      </c>
      <c r="C868" s="41">
        <v>45669</v>
      </c>
      <c r="D868" t="s">
        <v>88</v>
      </c>
      <c r="E868" s="40">
        <v>126682371168</v>
      </c>
      <c r="F868">
        <v>6</v>
      </c>
      <c r="G868" s="40">
        <v>701858990</v>
      </c>
      <c r="H868">
        <v>44</v>
      </c>
      <c r="J868" s="40">
        <v>5596872328</v>
      </c>
      <c r="K868" s="40">
        <v>-4895013338</v>
      </c>
    </row>
    <row r="869" spans="1:11" hidden="1" x14ac:dyDescent="0.3">
      <c r="A869">
        <v>2012</v>
      </c>
      <c r="B869">
        <v>1</v>
      </c>
      <c r="C869" s="41">
        <v>45669</v>
      </c>
      <c r="D869" t="s">
        <v>83</v>
      </c>
      <c r="E869" s="40">
        <v>67506899374</v>
      </c>
      <c r="F869">
        <v>11</v>
      </c>
      <c r="G869" s="40">
        <v>734229899</v>
      </c>
      <c r="H869">
        <v>44</v>
      </c>
      <c r="J869" s="40">
        <v>2999727127</v>
      </c>
      <c r="K869" s="40">
        <v>-2265497228</v>
      </c>
    </row>
    <row r="870" spans="1:11" hidden="1" x14ac:dyDescent="0.3">
      <c r="A870">
        <v>2012</v>
      </c>
      <c r="B870">
        <v>1</v>
      </c>
      <c r="C870" s="41">
        <v>45669</v>
      </c>
      <c r="D870" t="s">
        <v>85</v>
      </c>
      <c r="E870" s="40">
        <v>18404979292</v>
      </c>
      <c r="F870">
        <v>9</v>
      </c>
      <c r="G870" s="40">
        <v>174498537</v>
      </c>
      <c r="H870">
        <v>67</v>
      </c>
      <c r="J870" s="40">
        <v>1225858393</v>
      </c>
      <c r="K870" s="40">
        <v>-1051359856</v>
      </c>
    </row>
    <row r="871" spans="1:11" hidden="1" x14ac:dyDescent="0.3">
      <c r="A871">
        <v>2012</v>
      </c>
      <c r="B871">
        <v>1</v>
      </c>
      <c r="C871" s="41">
        <v>45669</v>
      </c>
      <c r="D871" t="s">
        <v>86</v>
      </c>
      <c r="E871" s="40">
        <v>28154023826</v>
      </c>
      <c r="F871">
        <v>18</v>
      </c>
      <c r="G871" s="40">
        <v>517645046</v>
      </c>
      <c r="H871">
        <v>82</v>
      </c>
      <c r="J871" s="40">
        <v>2307929032</v>
      </c>
      <c r="K871" s="40">
        <v>-1790283985</v>
      </c>
    </row>
    <row r="872" spans="1:11" hidden="1" x14ac:dyDescent="0.3">
      <c r="A872">
        <v>2012</v>
      </c>
      <c r="B872">
        <v>2</v>
      </c>
      <c r="C872" s="41">
        <v>45700</v>
      </c>
      <c r="D872" t="s">
        <v>87</v>
      </c>
      <c r="E872" s="40">
        <v>138168862439</v>
      </c>
      <c r="F872">
        <v>10</v>
      </c>
      <c r="G872" s="40">
        <v>1449165580</v>
      </c>
      <c r="H872">
        <v>16</v>
      </c>
      <c r="J872" s="40">
        <v>2269832626</v>
      </c>
      <c r="K872" s="40">
        <v>-820667046</v>
      </c>
    </row>
    <row r="873" spans="1:11" hidden="1" x14ac:dyDescent="0.3">
      <c r="A873">
        <v>2012</v>
      </c>
      <c r="B873">
        <v>2</v>
      </c>
      <c r="C873" s="41">
        <v>45700</v>
      </c>
      <c r="D873" t="s">
        <v>84</v>
      </c>
      <c r="E873" s="40">
        <v>210575800352</v>
      </c>
      <c r="F873">
        <v>5</v>
      </c>
      <c r="G873" s="40">
        <v>1022894328</v>
      </c>
      <c r="H873">
        <v>12</v>
      </c>
      <c r="J873" s="40">
        <v>2601176782</v>
      </c>
      <c r="K873" s="40">
        <v>-1578282454</v>
      </c>
    </row>
    <row r="874" spans="1:11" hidden="1" x14ac:dyDescent="0.3">
      <c r="A874">
        <v>2012</v>
      </c>
      <c r="B874">
        <v>2</v>
      </c>
      <c r="C874" s="41">
        <v>45700</v>
      </c>
      <c r="D874" t="s">
        <v>88</v>
      </c>
      <c r="E874" s="40">
        <v>126682371168</v>
      </c>
      <c r="F874">
        <v>10</v>
      </c>
      <c r="G874" s="40">
        <v>1216558924</v>
      </c>
      <c r="H874">
        <v>26</v>
      </c>
      <c r="J874" s="40">
        <v>3242192206</v>
      </c>
      <c r="K874" s="40">
        <v>-2025633282</v>
      </c>
    </row>
    <row r="875" spans="1:11" hidden="1" x14ac:dyDescent="0.3">
      <c r="A875">
        <v>2012</v>
      </c>
      <c r="B875">
        <v>2</v>
      </c>
      <c r="C875" s="41">
        <v>45700</v>
      </c>
      <c r="D875" t="s">
        <v>83</v>
      </c>
      <c r="E875" s="40">
        <v>67506899374</v>
      </c>
      <c r="F875">
        <v>15</v>
      </c>
      <c r="G875" s="40">
        <v>1043967074</v>
      </c>
      <c r="H875">
        <v>25</v>
      </c>
      <c r="J875" s="40">
        <v>1657827682</v>
      </c>
      <c r="K875" s="40">
        <v>-613860608</v>
      </c>
    </row>
    <row r="876" spans="1:11" hidden="1" x14ac:dyDescent="0.3">
      <c r="A876">
        <v>2012</v>
      </c>
      <c r="B876">
        <v>2</v>
      </c>
      <c r="C876" s="41">
        <v>45700</v>
      </c>
      <c r="D876" t="s">
        <v>85</v>
      </c>
      <c r="E876" s="40">
        <v>18404979292</v>
      </c>
      <c r="F876">
        <v>23</v>
      </c>
      <c r="G876" s="40">
        <v>426508248</v>
      </c>
      <c r="H876">
        <v>47</v>
      </c>
      <c r="J876" s="40">
        <v>861555110</v>
      </c>
      <c r="K876" s="40">
        <v>-435046862</v>
      </c>
    </row>
    <row r="877" spans="1:11" hidden="1" x14ac:dyDescent="0.3">
      <c r="A877">
        <v>2012</v>
      </c>
      <c r="B877">
        <v>2</v>
      </c>
      <c r="C877" s="41">
        <v>45700</v>
      </c>
      <c r="D877" t="s">
        <v>86</v>
      </c>
      <c r="E877" s="40">
        <v>28154023826</v>
      </c>
      <c r="F877">
        <v>43</v>
      </c>
      <c r="G877" s="40">
        <v>1206309592</v>
      </c>
      <c r="H877">
        <v>54</v>
      </c>
      <c r="J877" s="40">
        <v>1523085206</v>
      </c>
      <c r="K877" s="40">
        <v>-316775613</v>
      </c>
    </row>
    <row r="878" spans="1:11" hidden="1" x14ac:dyDescent="0.3">
      <c r="A878">
        <v>2012</v>
      </c>
      <c r="B878">
        <v>3</v>
      </c>
      <c r="C878" s="41">
        <v>45728</v>
      </c>
      <c r="D878" t="s">
        <v>87</v>
      </c>
      <c r="E878" s="40">
        <v>138168862439</v>
      </c>
      <c r="F878">
        <v>29</v>
      </c>
      <c r="G878" s="40">
        <v>3974954474</v>
      </c>
      <c r="H878">
        <v>17</v>
      </c>
      <c r="J878" s="40">
        <v>2390057160</v>
      </c>
      <c r="K878" s="40">
        <v>1584897315</v>
      </c>
    </row>
    <row r="879" spans="1:11" hidden="1" x14ac:dyDescent="0.3">
      <c r="A879">
        <v>2012</v>
      </c>
      <c r="B879">
        <v>3</v>
      </c>
      <c r="C879" s="41">
        <v>45728</v>
      </c>
      <c r="D879" t="s">
        <v>84</v>
      </c>
      <c r="E879" s="40">
        <v>210575800352</v>
      </c>
      <c r="F879">
        <v>9</v>
      </c>
      <c r="G879" s="40">
        <v>1849984462</v>
      </c>
      <c r="H879">
        <v>9</v>
      </c>
      <c r="J879" s="40">
        <v>1915937214</v>
      </c>
      <c r="K879" s="40">
        <v>-65952752</v>
      </c>
    </row>
    <row r="880" spans="1:11" hidden="1" x14ac:dyDescent="0.3">
      <c r="A880">
        <v>2012</v>
      </c>
      <c r="B880">
        <v>3</v>
      </c>
      <c r="C880" s="41">
        <v>45728</v>
      </c>
      <c r="D880" t="s">
        <v>88</v>
      </c>
      <c r="E880" s="40">
        <v>126682371168</v>
      </c>
      <c r="F880">
        <v>20</v>
      </c>
      <c r="G880" s="40">
        <v>2510057995</v>
      </c>
      <c r="H880">
        <v>20</v>
      </c>
      <c r="J880" s="40">
        <v>2572094528</v>
      </c>
      <c r="K880" s="40">
        <v>-62036533</v>
      </c>
    </row>
    <row r="881" spans="1:11" hidden="1" x14ac:dyDescent="0.3">
      <c r="A881">
        <v>2012</v>
      </c>
      <c r="B881">
        <v>3</v>
      </c>
      <c r="C881" s="41">
        <v>45728</v>
      </c>
      <c r="D881" t="s">
        <v>83</v>
      </c>
      <c r="E881" s="40">
        <v>67506899374</v>
      </c>
      <c r="F881">
        <v>37</v>
      </c>
      <c r="G881" s="40">
        <v>2525781367</v>
      </c>
      <c r="H881">
        <v>27</v>
      </c>
      <c r="J881" s="40">
        <v>1822090328</v>
      </c>
      <c r="K881" s="40">
        <v>703691039</v>
      </c>
    </row>
    <row r="882" spans="1:11" hidden="1" x14ac:dyDescent="0.3">
      <c r="A882">
        <v>2012</v>
      </c>
      <c r="B882">
        <v>3</v>
      </c>
      <c r="C882" s="41">
        <v>45728</v>
      </c>
      <c r="D882" t="s">
        <v>85</v>
      </c>
      <c r="E882" s="40">
        <v>18404979292</v>
      </c>
      <c r="F882">
        <v>54</v>
      </c>
      <c r="G882" s="40">
        <v>988450899</v>
      </c>
      <c r="H882">
        <v>43</v>
      </c>
      <c r="J882" s="40">
        <v>799845802</v>
      </c>
      <c r="K882" s="40">
        <v>188605097</v>
      </c>
    </row>
    <row r="883" spans="1:11" hidden="1" x14ac:dyDescent="0.3">
      <c r="A883">
        <v>2012</v>
      </c>
      <c r="B883">
        <v>3</v>
      </c>
      <c r="C883" s="41">
        <v>45728</v>
      </c>
      <c r="D883" t="s">
        <v>86</v>
      </c>
      <c r="E883" s="40">
        <v>28154023826</v>
      </c>
      <c r="F883">
        <v>96</v>
      </c>
      <c r="G883" s="40">
        <v>2689162340</v>
      </c>
      <c r="H883">
        <v>61</v>
      </c>
      <c r="J883" s="40">
        <v>1712517444</v>
      </c>
      <c r="K883" s="40">
        <v>976644897</v>
      </c>
    </row>
    <row r="884" spans="1:11" hidden="1" x14ac:dyDescent="0.3">
      <c r="A884">
        <v>2012</v>
      </c>
      <c r="B884">
        <v>4</v>
      </c>
      <c r="C884" s="41">
        <v>45759</v>
      </c>
      <c r="D884" t="s">
        <v>87</v>
      </c>
      <c r="E884" s="40">
        <v>138168862439</v>
      </c>
      <c r="F884">
        <v>161</v>
      </c>
      <c r="G884" s="40">
        <v>22186268670</v>
      </c>
      <c r="H884">
        <v>35</v>
      </c>
      <c r="J884" s="40">
        <v>4771057902</v>
      </c>
      <c r="K884" s="40">
        <v>17415210768</v>
      </c>
    </row>
    <row r="885" spans="1:11" hidden="1" x14ac:dyDescent="0.3">
      <c r="A885">
        <v>2012</v>
      </c>
      <c r="B885">
        <v>4</v>
      </c>
      <c r="C885" s="41">
        <v>45759</v>
      </c>
      <c r="D885" t="s">
        <v>84</v>
      </c>
      <c r="E885" s="40">
        <v>210575800352</v>
      </c>
      <c r="F885">
        <v>118</v>
      </c>
      <c r="G885" s="40">
        <v>24807617095</v>
      </c>
      <c r="H885">
        <v>18</v>
      </c>
      <c r="J885" s="40">
        <v>3704810791</v>
      </c>
      <c r="K885" s="40">
        <v>21102806304</v>
      </c>
    </row>
    <row r="886" spans="1:11" hidden="1" x14ac:dyDescent="0.3">
      <c r="A886">
        <v>2012</v>
      </c>
      <c r="B886">
        <v>4</v>
      </c>
      <c r="C886" s="41">
        <v>45759</v>
      </c>
      <c r="D886" t="s">
        <v>88</v>
      </c>
      <c r="E886" s="40">
        <v>126682371168</v>
      </c>
      <c r="F886">
        <v>107</v>
      </c>
      <c r="G886" s="40">
        <v>13544664395</v>
      </c>
      <c r="H886">
        <v>29</v>
      </c>
      <c r="J886" s="40">
        <v>3718764801</v>
      </c>
      <c r="K886" s="40">
        <v>9825899594</v>
      </c>
    </row>
    <row r="887" spans="1:11" hidden="1" x14ac:dyDescent="0.3">
      <c r="A887">
        <v>2012</v>
      </c>
      <c r="B887">
        <v>4</v>
      </c>
      <c r="C887" s="41">
        <v>45759</v>
      </c>
      <c r="D887" t="s">
        <v>83</v>
      </c>
      <c r="E887" s="40">
        <v>67506899374</v>
      </c>
      <c r="F887">
        <v>172</v>
      </c>
      <c r="G887" s="40">
        <v>11640750200</v>
      </c>
      <c r="H887">
        <v>36</v>
      </c>
      <c r="J887" s="40">
        <v>2396601104</v>
      </c>
      <c r="K887" s="40">
        <v>9244149096</v>
      </c>
    </row>
    <row r="888" spans="1:11" hidden="1" x14ac:dyDescent="0.3">
      <c r="A888">
        <v>2012</v>
      </c>
      <c r="B888">
        <v>4</v>
      </c>
      <c r="C888" s="41">
        <v>45759</v>
      </c>
      <c r="D888" t="s">
        <v>85</v>
      </c>
      <c r="E888" s="40">
        <v>18404979292</v>
      </c>
      <c r="F888">
        <v>310</v>
      </c>
      <c r="G888" s="40">
        <v>5698189854</v>
      </c>
      <c r="H888">
        <v>62</v>
      </c>
      <c r="J888" s="40">
        <v>1143632854</v>
      </c>
      <c r="K888" s="40">
        <v>4554557000</v>
      </c>
    </row>
    <row r="889" spans="1:11" hidden="1" x14ac:dyDescent="0.3">
      <c r="A889">
        <v>2012</v>
      </c>
      <c r="B889">
        <v>4</v>
      </c>
      <c r="C889" s="41">
        <v>45759</v>
      </c>
      <c r="D889" t="s">
        <v>86</v>
      </c>
      <c r="E889" s="40">
        <v>28154023826</v>
      </c>
      <c r="F889">
        <v>323</v>
      </c>
      <c r="G889" s="40">
        <v>9084983198</v>
      </c>
      <c r="H889">
        <v>74</v>
      </c>
      <c r="J889" s="40">
        <v>2075792744</v>
      </c>
      <c r="K889" s="40">
        <v>7009190455</v>
      </c>
    </row>
    <row r="890" spans="1:11" hidden="1" x14ac:dyDescent="0.3">
      <c r="A890">
        <v>2012</v>
      </c>
      <c r="B890">
        <v>5</v>
      </c>
      <c r="C890" s="41">
        <v>45789</v>
      </c>
      <c r="D890" t="s">
        <v>87</v>
      </c>
      <c r="E890" s="40">
        <v>138168862439</v>
      </c>
      <c r="F890">
        <v>126</v>
      </c>
      <c r="G890" s="40">
        <v>17475704104</v>
      </c>
      <c r="H890">
        <v>51</v>
      </c>
      <c r="J890" s="40">
        <v>7001589812</v>
      </c>
      <c r="K890" s="40">
        <v>10474114292</v>
      </c>
    </row>
    <row r="891" spans="1:11" hidden="1" x14ac:dyDescent="0.3">
      <c r="A891">
        <v>2012</v>
      </c>
      <c r="B891">
        <v>5</v>
      </c>
      <c r="C891" s="41">
        <v>45789</v>
      </c>
      <c r="D891" t="s">
        <v>84</v>
      </c>
      <c r="E891" s="40">
        <v>210575800352</v>
      </c>
      <c r="F891">
        <v>38</v>
      </c>
      <c r="G891" s="40">
        <v>7938583797</v>
      </c>
      <c r="H891">
        <v>18</v>
      </c>
      <c r="J891" s="40">
        <v>3895390957</v>
      </c>
      <c r="K891" s="40">
        <v>4043192840</v>
      </c>
    </row>
    <row r="892" spans="1:11" hidden="1" x14ac:dyDescent="0.3">
      <c r="A892">
        <v>2012</v>
      </c>
      <c r="B892">
        <v>5</v>
      </c>
      <c r="C892" s="41">
        <v>45789</v>
      </c>
      <c r="D892" t="s">
        <v>88</v>
      </c>
      <c r="E892" s="40">
        <v>126682371168</v>
      </c>
      <c r="F892">
        <v>69</v>
      </c>
      <c r="G892" s="40">
        <v>8735583960</v>
      </c>
      <c r="H892">
        <v>28</v>
      </c>
      <c r="J892" s="40">
        <v>3499070210</v>
      </c>
      <c r="K892" s="40">
        <v>5236513750</v>
      </c>
    </row>
    <row r="893" spans="1:11" hidden="1" x14ac:dyDescent="0.3">
      <c r="A893">
        <v>2012</v>
      </c>
      <c r="B893">
        <v>5</v>
      </c>
      <c r="C893" s="41">
        <v>45789</v>
      </c>
      <c r="D893" t="s">
        <v>83</v>
      </c>
      <c r="E893" s="40">
        <v>67506899374</v>
      </c>
      <c r="F893">
        <v>85</v>
      </c>
      <c r="G893" s="40">
        <v>5754412929</v>
      </c>
      <c r="H893">
        <v>36</v>
      </c>
      <c r="J893" s="40">
        <v>2402862726</v>
      </c>
      <c r="K893" s="40">
        <v>3351550203</v>
      </c>
    </row>
    <row r="894" spans="1:11" hidden="1" x14ac:dyDescent="0.3">
      <c r="A894">
        <v>2012</v>
      </c>
      <c r="B894">
        <v>5</v>
      </c>
      <c r="C894" s="41">
        <v>45789</v>
      </c>
      <c r="D894" t="s">
        <v>85</v>
      </c>
      <c r="E894" s="40">
        <v>18404979292</v>
      </c>
      <c r="F894">
        <v>279</v>
      </c>
      <c r="G894" s="40">
        <v>5127973547</v>
      </c>
      <c r="H894">
        <v>75</v>
      </c>
      <c r="J894" s="40">
        <v>1383316991</v>
      </c>
      <c r="K894" s="40">
        <v>3744656555</v>
      </c>
    </row>
    <row r="895" spans="1:11" hidden="1" x14ac:dyDescent="0.3">
      <c r="A895">
        <v>2012</v>
      </c>
      <c r="B895">
        <v>5</v>
      </c>
      <c r="C895" s="41">
        <v>45789</v>
      </c>
      <c r="D895" t="s">
        <v>86</v>
      </c>
      <c r="E895" s="40">
        <v>28154023826</v>
      </c>
      <c r="F895">
        <v>168</v>
      </c>
      <c r="G895" s="40">
        <v>4738071459</v>
      </c>
      <c r="H895">
        <v>82</v>
      </c>
      <c r="J895" s="40">
        <v>2321960544</v>
      </c>
      <c r="K895" s="40">
        <v>2416110914</v>
      </c>
    </row>
    <row r="896" spans="1:11" hidden="1" x14ac:dyDescent="0.3">
      <c r="A896">
        <v>2012</v>
      </c>
      <c r="B896">
        <v>6</v>
      </c>
      <c r="C896" s="41">
        <v>45820</v>
      </c>
      <c r="D896" t="s">
        <v>87</v>
      </c>
      <c r="E896" s="40">
        <v>138168862439</v>
      </c>
      <c r="F896">
        <v>38</v>
      </c>
      <c r="G896" s="40">
        <v>5199489903</v>
      </c>
      <c r="H896">
        <v>45</v>
      </c>
      <c r="J896" s="40">
        <v>6228114844</v>
      </c>
      <c r="K896" s="40">
        <v>-1028624940</v>
      </c>
    </row>
    <row r="897" spans="1:11" hidden="1" x14ac:dyDescent="0.3">
      <c r="A897">
        <v>2012</v>
      </c>
      <c r="B897">
        <v>6</v>
      </c>
      <c r="C897" s="41">
        <v>45820</v>
      </c>
      <c r="D897" t="s">
        <v>84</v>
      </c>
      <c r="E897" s="40">
        <v>210575800352</v>
      </c>
      <c r="F897">
        <v>5</v>
      </c>
      <c r="G897" s="40">
        <v>1052985458</v>
      </c>
      <c r="H897">
        <v>17</v>
      </c>
      <c r="J897" s="40">
        <v>3573513160</v>
      </c>
      <c r="K897" s="40">
        <v>-2520527702</v>
      </c>
    </row>
    <row r="898" spans="1:11" hidden="1" x14ac:dyDescent="0.3">
      <c r="A898">
        <v>2012</v>
      </c>
      <c r="B898">
        <v>6</v>
      </c>
      <c r="C898" s="41">
        <v>45820</v>
      </c>
      <c r="D898" t="s">
        <v>88</v>
      </c>
      <c r="E898" s="40">
        <v>126682371168</v>
      </c>
      <c r="F898">
        <v>17</v>
      </c>
      <c r="G898" s="40">
        <v>2179602518</v>
      </c>
      <c r="H898">
        <v>21</v>
      </c>
      <c r="J898" s="40">
        <v>2696948333</v>
      </c>
      <c r="K898" s="40">
        <v>-517345814</v>
      </c>
    </row>
    <row r="899" spans="1:11" hidden="1" x14ac:dyDescent="0.3">
      <c r="A899">
        <v>2012</v>
      </c>
      <c r="B899">
        <v>6</v>
      </c>
      <c r="C899" s="41">
        <v>45820</v>
      </c>
      <c r="D899" t="s">
        <v>83</v>
      </c>
      <c r="E899" s="40">
        <v>67506899374</v>
      </c>
      <c r="F899">
        <v>21</v>
      </c>
      <c r="G899" s="40">
        <v>1414579456</v>
      </c>
      <c r="H899">
        <v>27</v>
      </c>
      <c r="J899" s="40">
        <v>1822711223</v>
      </c>
      <c r="K899" s="40">
        <v>-408131766</v>
      </c>
    </row>
    <row r="900" spans="1:11" hidden="1" x14ac:dyDescent="0.3">
      <c r="A900">
        <v>2012</v>
      </c>
      <c r="B900">
        <v>6</v>
      </c>
      <c r="C900" s="41">
        <v>45820</v>
      </c>
      <c r="D900" t="s">
        <v>85</v>
      </c>
      <c r="E900" s="40">
        <v>18404979292</v>
      </c>
      <c r="F900">
        <v>184</v>
      </c>
      <c r="G900" s="40">
        <v>3392704692</v>
      </c>
      <c r="H900">
        <v>79</v>
      </c>
      <c r="J900" s="40">
        <v>1455417531</v>
      </c>
      <c r="K900" s="40">
        <v>1937287161</v>
      </c>
    </row>
    <row r="901" spans="1:11" hidden="1" x14ac:dyDescent="0.3">
      <c r="A901">
        <v>2012</v>
      </c>
      <c r="B901">
        <v>6</v>
      </c>
      <c r="C901" s="41">
        <v>45820</v>
      </c>
      <c r="D901" t="s">
        <v>86</v>
      </c>
      <c r="E901" s="40">
        <v>28154023826</v>
      </c>
      <c r="F901">
        <v>141</v>
      </c>
      <c r="G901" s="40">
        <v>3978424585</v>
      </c>
      <c r="H901">
        <v>84</v>
      </c>
      <c r="J901" s="40">
        <v>2365929377</v>
      </c>
      <c r="K901" s="40">
        <v>1612495208</v>
      </c>
    </row>
    <row r="902" spans="1:11" hidden="1" x14ac:dyDescent="0.3">
      <c r="A902">
        <v>2012</v>
      </c>
      <c r="B902">
        <v>7</v>
      </c>
      <c r="C902" s="41">
        <v>45850</v>
      </c>
      <c r="D902" t="s">
        <v>87</v>
      </c>
      <c r="E902" s="40">
        <v>138168862439</v>
      </c>
      <c r="F902">
        <v>67</v>
      </c>
      <c r="G902" s="40">
        <v>9319775386</v>
      </c>
      <c r="H902">
        <v>49</v>
      </c>
      <c r="J902" s="40">
        <v>6711203277</v>
      </c>
      <c r="K902" s="40">
        <v>2608572109</v>
      </c>
    </row>
    <row r="903" spans="1:11" hidden="1" x14ac:dyDescent="0.3">
      <c r="A903">
        <v>2012</v>
      </c>
      <c r="B903">
        <v>7</v>
      </c>
      <c r="C903" s="41">
        <v>45850</v>
      </c>
      <c r="D903" t="s">
        <v>84</v>
      </c>
      <c r="E903" s="40">
        <v>210575800352</v>
      </c>
      <c r="F903">
        <v>8</v>
      </c>
      <c r="G903" s="40">
        <v>1758596350</v>
      </c>
      <c r="H903">
        <v>14</v>
      </c>
      <c r="J903" s="40">
        <v>2924402164</v>
      </c>
      <c r="K903" s="40">
        <v>-1165805814</v>
      </c>
    </row>
    <row r="904" spans="1:11" hidden="1" x14ac:dyDescent="0.3">
      <c r="A904">
        <v>2012</v>
      </c>
      <c r="B904">
        <v>7</v>
      </c>
      <c r="C904" s="41">
        <v>45850</v>
      </c>
      <c r="D904" t="s">
        <v>88</v>
      </c>
      <c r="E904" s="40">
        <v>126682371168</v>
      </c>
      <c r="F904">
        <v>14</v>
      </c>
      <c r="G904" s="40">
        <v>1786720221</v>
      </c>
      <c r="H904">
        <v>18</v>
      </c>
      <c r="J904" s="40">
        <v>2255049163</v>
      </c>
      <c r="K904" s="40">
        <v>-468328942</v>
      </c>
    </row>
    <row r="905" spans="1:11" hidden="1" x14ac:dyDescent="0.3">
      <c r="A905">
        <v>2012</v>
      </c>
      <c r="B905">
        <v>7</v>
      </c>
      <c r="C905" s="41">
        <v>45850</v>
      </c>
      <c r="D905" t="s">
        <v>83</v>
      </c>
      <c r="E905" s="40">
        <v>67506899374</v>
      </c>
      <c r="F905">
        <v>16</v>
      </c>
      <c r="G905" s="40">
        <v>1070389314</v>
      </c>
      <c r="H905">
        <v>24</v>
      </c>
      <c r="J905" s="40">
        <v>1595816459</v>
      </c>
      <c r="K905" s="40">
        <v>-525427146</v>
      </c>
    </row>
    <row r="906" spans="1:11" hidden="1" x14ac:dyDescent="0.3">
      <c r="A906">
        <v>2012</v>
      </c>
      <c r="B906">
        <v>7</v>
      </c>
      <c r="C906" s="41">
        <v>45850</v>
      </c>
      <c r="D906" t="s">
        <v>85</v>
      </c>
      <c r="E906" s="40">
        <v>18404979292</v>
      </c>
      <c r="F906">
        <v>156</v>
      </c>
      <c r="G906" s="40">
        <v>2877616857</v>
      </c>
      <c r="H906">
        <v>80</v>
      </c>
      <c r="J906" s="40">
        <v>1472829966</v>
      </c>
      <c r="K906" s="40">
        <v>1404786891</v>
      </c>
    </row>
    <row r="907" spans="1:11" hidden="1" x14ac:dyDescent="0.3">
      <c r="A907">
        <v>2012</v>
      </c>
      <c r="B907">
        <v>7</v>
      </c>
      <c r="C907" s="41">
        <v>45850</v>
      </c>
      <c r="D907" t="s">
        <v>86</v>
      </c>
      <c r="E907" s="40">
        <v>28154023826</v>
      </c>
      <c r="F907">
        <v>90</v>
      </c>
      <c r="G907" s="40">
        <v>2525074517</v>
      </c>
      <c r="H907">
        <v>84</v>
      </c>
      <c r="J907" s="40">
        <v>2353131358</v>
      </c>
      <c r="K907" s="40">
        <v>171943159</v>
      </c>
    </row>
    <row r="908" spans="1:11" hidden="1" x14ac:dyDescent="0.3">
      <c r="A908">
        <v>2012</v>
      </c>
      <c r="B908">
        <v>8</v>
      </c>
      <c r="C908" s="41">
        <v>45881</v>
      </c>
      <c r="D908" t="s">
        <v>87</v>
      </c>
      <c r="E908" s="40">
        <v>138168862439</v>
      </c>
      <c r="F908">
        <v>54</v>
      </c>
      <c r="G908" s="40">
        <v>7420196589</v>
      </c>
      <c r="H908">
        <v>46</v>
      </c>
      <c r="J908" s="40">
        <v>6335860942</v>
      </c>
      <c r="K908" s="40">
        <v>1084335647</v>
      </c>
    </row>
    <row r="909" spans="1:11" hidden="1" x14ac:dyDescent="0.3">
      <c r="A909">
        <v>2012</v>
      </c>
      <c r="B909">
        <v>8</v>
      </c>
      <c r="C909" s="41">
        <v>45881</v>
      </c>
      <c r="D909" t="s">
        <v>84</v>
      </c>
      <c r="E909" s="40">
        <v>210575800352</v>
      </c>
      <c r="F909">
        <v>7</v>
      </c>
      <c r="G909" s="40">
        <v>1553909613</v>
      </c>
      <c r="H909">
        <v>14</v>
      </c>
      <c r="J909" s="40">
        <v>2860694963</v>
      </c>
      <c r="K909" s="40">
        <v>-1306785350</v>
      </c>
    </row>
    <row r="910" spans="1:11" hidden="1" x14ac:dyDescent="0.3">
      <c r="A910">
        <v>2012</v>
      </c>
      <c r="B910">
        <v>8</v>
      </c>
      <c r="C910" s="41">
        <v>45881</v>
      </c>
      <c r="D910" t="s">
        <v>88</v>
      </c>
      <c r="E910" s="40">
        <v>126682371168</v>
      </c>
      <c r="F910">
        <v>15</v>
      </c>
      <c r="G910" s="40">
        <v>1849250143</v>
      </c>
      <c r="H910">
        <v>23</v>
      </c>
      <c r="J910" s="40">
        <v>2947093026</v>
      </c>
      <c r="K910" s="40">
        <v>-1097842883</v>
      </c>
    </row>
    <row r="911" spans="1:11" hidden="1" x14ac:dyDescent="0.3">
      <c r="A911">
        <v>2012</v>
      </c>
      <c r="B911">
        <v>8</v>
      </c>
      <c r="C911" s="41">
        <v>45881</v>
      </c>
      <c r="D911" t="s">
        <v>83</v>
      </c>
      <c r="E911" s="40">
        <v>67506899374</v>
      </c>
      <c r="F911">
        <v>27</v>
      </c>
      <c r="G911" s="40">
        <v>1815049475</v>
      </c>
      <c r="H911">
        <v>25</v>
      </c>
      <c r="J911" s="40">
        <v>1718871016</v>
      </c>
      <c r="K911" s="40">
        <v>96178459</v>
      </c>
    </row>
    <row r="912" spans="1:11" hidden="1" x14ac:dyDescent="0.3">
      <c r="A912">
        <v>2012</v>
      </c>
      <c r="B912">
        <v>8</v>
      </c>
      <c r="C912" s="41">
        <v>45881</v>
      </c>
      <c r="D912" t="s">
        <v>85</v>
      </c>
      <c r="E912" s="40">
        <v>18404979292</v>
      </c>
      <c r="F912">
        <v>187</v>
      </c>
      <c r="G912" s="40">
        <v>3447058099</v>
      </c>
      <c r="H912">
        <v>81</v>
      </c>
      <c r="J912" s="40">
        <v>1496114107</v>
      </c>
      <c r="K912" s="40">
        <v>1950943992</v>
      </c>
    </row>
    <row r="913" spans="1:11" hidden="1" x14ac:dyDescent="0.3">
      <c r="A913">
        <v>2012</v>
      </c>
      <c r="B913">
        <v>8</v>
      </c>
      <c r="C913" s="41">
        <v>45881</v>
      </c>
      <c r="D913" t="s">
        <v>86</v>
      </c>
      <c r="E913" s="40">
        <v>28154023826</v>
      </c>
      <c r="F913">
        <v>118</v>
      </c>
      <c r="G913" s="40">
        <v>3327553602</v>
      </c>
      <c r="H913">
        <v>77</v>
      </c>
      <c r="J913" s="40">
        <v>2160740376</v>
      </c>
      <c r="K913" s="40">
        <v>1166813226</v>
      </c>
    </row>
    <row r="914" spans="1:11" hidden="1" x14ac:dyDescent="0.3">
      <c r="A914">
        <v>2012</v>
      </c>
      <c r="B914">
        <v>9</v>
      </c>
      <c r="C914" s="41">
        <v>45912</v>
      </c>
      <c r="D914" t="s">
        <v>87</v>
      </c>
      <c r="E914" s="40">
        <v>138168862439</v>
      </c>
      <c r="F914">
        <v>34</v>
      </c>
      <c r="G914" s="40">
        <v>4641638500</v>
      </c>
      <c r="H914">
        <v>42</v>
      </c>
      <c r="J914" s="40">
        <v>5758758924</v>
      </c>
      <c r="K914" s="40">
        <v>-1117120424</v>
      </c>
    </row>
    <row r="915" spans="1:11" hidden="1" x14ac:dyDescent="0.3">
      <c r="A915">
        <v>2012</v>
      </c>
      <c r="B915">
        <v>9</v>
      </c>
      <c r="C915" s="41">
        <v>45912</v>
      </c>
      <c r="D915" t="s">
        <v>84</v>
      </c>
      <c r="E915" s="40">
        <v>210575800352</v>
      </c>
      <c r="F915">
        <v>4</v>
      </c>
      <c r="G915" s="40">
        <v>775890772</v>
      </c>
      <c r="H915">
        <v>11</v>
      </c>
      <c r="J915" s="40">
        <v>2402482434</v>
      </c>
      <c r="K915" s="40">
        <v>-1626591661</v>
      </c>
    </row>
    <row r="916" spans="1:11" hidden="1" x14ac:dyDescent="0.3">
      <c r="A916">
        <v>2012</v>
      </c>
      <c r="B916">
        <v>9</v>
      </c>
      <c r="C916" s="41">
        <v>45912</v>
      </c>
      <c r="D916" t="s">
        <v>88</v>
      </c>
      <c r="E916" s="40">
        <v>126682371168</v>
      </c>
      <c r="F916">
        <v>12</v>
      </c>
      <c r="G916" s="40">
        <v>1482247378</v>
      </c>
      <c r="H916">
        <v>20</v>
      </c>
      <c r="J916" s="40">
        <v>2537674592</v>
      </c>
      <c r="K916" s="40">
        <v>-1055427214</v>
      </c>
    </row>
    <row r="917" spans="1:11" hidden="1" x14ac:dyDescent="0.3">
      <c r="A917">
        <v>2012</v>
      </c>
      <c r="B917">
        <v>9</v>
      </c>
      <c r="C917" s="41">
        <v>45912</v>
      </c>
      <c r="D917" t="s">
        <v>83</v>
      </c>
      <c r="E917" s="40">
        <v>67506899374</v>
      </c>
      <c r="F917">
        <v>16</v>
      </c>
      <c r="G917" s="40">
        <v>1091074151</v>
      </c>
      <c r="H917">
        <v>24</v>
      </c>
      <c r="J917" s="40">
        <v>1630851945</v>
      </c>
      <c r="K917" s="40">
        <v>-539777794</v>
      </c>
    </row>
    <row r="918" spans="1:11" hidden="1" x14ac:dyDescent="0.3">
      <c r="A918">
        <v>2012</v>
      </c>
      <c r="B918">
        <v>9</v>
      </c>
      <c r="C918" s="41">
        <v>45912</v>
      </c>
      <c r="D918" t="s">
        <v>85</v>
      </c>
      <c r="E918" s="40">
        <v>18404979292</v>
      </c>
      <c r="F918">
        <v>253</v>
      </c>
      <c r="G918" s="40">
        <v>4651687798</v>
      </c>
      <c r="H918">
        <v>95</v>
      </c>
      <c r="J918" s="40">
        <v>1754076091</v>
      </c>
      <c r="K918" s="40">
        <v>2897611707</v>
      </c>
    </row>
    <row r="919" spans="1:11" hidden="1" x14ac:dyDescent="0.3">
      <c r="A919">
        <v>2012</v>
      </c>
      <c r="B919">
        <v>9</v>
      </c>
      <c r="C919" s="41">
        <v>45912</v>
      </c>
      <c r="D919" t="s">
        <v>86</v>
      </c>
      <c r="E919" s="40">
        <v>28154023826</v>
      </c>
      <c r="F919">
        <v>158</v>
      </c>
      <c r="G919" s="40">
        <v>4443412008</v>
      </c>
      <c r="H919">
        <v>86</v>
      </c>
      <c r="J919" s="40">
        <v>2410483863</v>
      </c>
      <c r="K919" s="40">
        <v>2032928145</v>
      </c>
    </row>
    <row r="920" spans="1:11" hidden="1" x14ac:dyDescent="0.3">
      <c r="A920">
        <v>2012</v>
      </c>
      <c r="B920">
        <v>10</v>
      </c>
      <c r="C920" s="41">
        <v>45942</v>
      </c>
      <c r="D920" t="s">
        <v>87</v>
      </c>
      <c r="E920" s="40">
        <v>138168862439</v>
      </c>
      <c r="F920">
        <v>57</v>
      </c>
      <c r="G920" s="40">
        <v>7811450055</v>
      </c>
      <c r="H920">
        <v>36</v>
      </c>
      <c r="J920" s="40">
        <v>4978973126</v>
      </c>
      <c r="K920" s="40">
        <v>2832476929</v>
      </c>
    </row>
    <row r="921" spans="1:11" hidden="1" x14ac:dyDescent="0.3">
      <c r="A921">
        <v>2012</v>
      </c>
      <c r="B921">
        <v>10</v>
      </c>
      <c r="C921" s="41">
        <v>45942</v>
      </c>
      <c r="D921" t="s">
        <v>84</v>
      </c>
      <c r="E921" s="40">
        <v>210575800352</v>
      </c>
      <c r="F921">
        <v>64</v>
      </c>
      <c r="G921" s="40">
        <v>13372799706</v>
      </c>
      <c r="H921">
        <v>15</v>
      </c>
      <c r="J921" s="40">
        <v>3179520565</v>
      </c>
      <c r="K921" s="40">
        <v>10193279140</v>
      </c>
    </row>
    <row r="922" spans="1:11" hidden="1" x14ac:dyDescent="0.3">
      <c r="A922">
        <v>2012</v>
      </c>
      <c r="B922">
        <v>10</v>
      </c>
      <c r="C922" s="41">
        <v>45942</v>
      </c>
      <c r="D922" t="s">
        <v>88</v>
      </c>
      <c r="E922" s="40">
        <v>126682371168</v>
      </c>
      <c r="F922">
        <v>60</v>
      </c>
      <c r="G922" s="40">
        <v>7620158531</v>
      </c>
      <c r="H922">
        <v>22</v>
      </c>
      <c r="J922" s="40">
        <v>2782035419</v>
      </c>
      <c r="K922" s="40">
        <v>4838123112</v>
      </c>
    </row>
    <row r="923" spans="1:11" hidden="1" x14ac:dyDescent="0.3">
      <c r="A923">
        <v>2012</v>
      </c>
      <c r="B923">
        <v>10</v>
      </c>
      <c r="C923" s="41">
        <v>45942</v>
      </c>
      <c r="D923" t="s">
        <v>83</v>
      </c>
      <c r="E923" s="40">
        <v>67506899374</v>
      </c>
      <c r="F923">
        <v>55</v>
      </c>
      <c r="G923" s="40">
        <v>3725963202</v>
      </c>
      <c r="H923">
        <v>24</v>
      </c>
      <c r="J923" s="40">
        <v>1651047892</v>
      </c>
      <c r="K923" s="40">
        <v>2074915309</v>
      </c>
    </row>
    <row r="924" spans="1:11" hidden="1" x14ac:dyDescent="0.3">
      <c r="A924">
        <v>2012</v>
      </c>
      <c r="B924">
        <v>10</v>
      </c>
      <c r="C924" s="41">
        <v>45942</v>
      </c>
      <c r="D924" t="s">
        <v>85</v>
      </c>
      <c r="E924" s="40">
        <v>18404979292</v>
      </c>
      <c r="F924">
        <v>198</v>
      </c>
      <c r="G924" s="40">
        <v>3639471707</v>
      </c>
      <c r="H924">
        <v>92</v>
      </c>
      <c r="J924" s="40">
        <v>1702037288</v>
      </c>
      <c r="K924" s="40">
        <v>1937434419</v>
      </c>
    </row>
    <row r="925" spans="1:11" hidden="1" x14ac:dyDescent="0.3">
      <c r="A925">
        <v>2012</v>
      </c>
      <c r="B925">
        <v>10</v>
      </c>
      <c r="C925" s="41">
        <v>45942</v>
      </c>
      <c r="D925" t="s">
        <v>86</v>
      </c>
      <c r="E925" s="40">
        <v>28154023826</v>
      </c>
      <c r="F925">
        <v>130</v>
      </c>
      <c r="G925" s="40">
        <v>3662770147</v>
      </c>
      <c r="H925">
        <v>79</v>
      </c>
      <c r="J925" s="40">
        <v>2228419272</v>
      </c>
      <c r="K925" s="40">
        <v>1434350875</v>
      </c>
    </row>
    <row r="926" spans="1:11" hidden="1" x14ac:dyDescent="0.3">
      <c r="A926">
        <v>2012</v>
      </c>
      <c r="B926">
        <v>11</v>
      </c>
      <c r="C926" s="41">
        <v>45973</v>
      </c>
      <c r="D926" t="s">
        <v>87</v>
      </c>
      <c r="E926" s="40">
        <v>138168862439</v>
      </c>
      <c r="F926">
        <v>52</v>
      </c>
      <c r="G926" s="40">
        <v>7157509076</v>
      </c>
      <c r="H926">
        <v>34</v>
      </c>
      <c r="J926" s="40">
        <v>4752903084</v>
      </c>
      <c r="K926" s="40">
        <v>2404605992</v>
      </c>
    </row>
    <row r="927" spans="1:11" hidden="1" x14ac:dyDescent="0.3">
      <c r="A927">
        <v>2012</v>
      </c>
      <c r="B927">
        <v>11</v>
      </c>
      <c r="C927" s="41">
        <v>45973</v>
      </c>
      <c r="D927" t="s">
        <v>84</v>
      </c>
      <c r="E927" s="40">
        <v>210575800352</v>
      </c>
      <c r="F927">
        <v>53</v>
      </c>
      <c r="G927" s="40">
        <v>11161397165</v>
      </c>
      <c r="H927">
        <v>21</v>
      </c>
      <c r="J927" s="40">
        <v>4446737165</v>
      </c>
      <c r="K927" s="40">
        <v>6714659999</v>
      </c>
    </row>
    <row r="928" spans="1:11" hidden="1" x14ac:dyDescent="0.3">
      <c r="A928">
        <v>2012</v>
      </c>
      <c r="B928">
        <v>11</v>
      </c>
      <c r="C928" s="41">
        <v>45973</v>
      </c>
      <c r="D928" t="s">
        <v>88</v>
      </c>
      <c r="E928" s="40">
        <v>126682371168</v>
      </c>
      <c r="F928">
        <v>161</v>
      </c>
      <c r="G928" s="40">
        <v>20366800810</v>
      </c>
      <c r="H928">
        <v>28</v>
      </c>
      <c r="J928" s="40">
        <v>3543062946</v>
      </c>
      <c r="K928" s="40">
        <v>16823737864</v>
      </c>
    </row>
    <row r="929" spans="1:11" hidden="1" x14ac:dyDescent="0.3">
      <c r="A929">
        <v>2012</v>
      </c>
      <c r="B929">
        <v>11</v>
      </c>
      <c r="C929" s="41">
        <v>45973</v>
      </c>
      <c r="D929" t="s">
        <v>83</v>
      </c>
      <c r="E929" s="40">
        <v>67506899374</v>
      </c>
      <c r="F929">
        <v>143</v>
      </c>
      <c r="G929" s="40">
        <v>9647493617</v>
      </c>
      <c r="H929">
        <v>28</v>
      </c>
      <c r="J929" s="40">
        <v>1886767941</v>
      </c>
      <c r="K929" s="40">
        <v>7760725676</v>
      </c>
    </row>
    <row r="930" spans="1:11" hidden="1" x14ac:dyDescent="0.3">
      <c r="A930">
        <v>2012</v>
      </c>
      <c r="B930">
        <v>11</v>
      </c>
      <c r="C930" s="41">
        <v>45973</v>
      </c>
      <c r="D930" t="s">
        <v>85</v>
      </c>
      <c r="E930" s="40">
        <v>18404979292</v>
      </c>
      <c r="F930">
        <v>170</v>
      </c>
      <c r="G930" s="40">
        <v>3134981650</v>
      </c>
      <c r="H930">
        <v>79</v>
      </c>
      <c r="J930" s="40">
        <v>1462599949</v>
      </c>
      <c r="K930" s="40">
        <v>1672381701</v>
      </c>
    </row>
    <row r="931" spans="1:11" hidden="1" x14ac:dyDescent="0.3">
      <c r="A931">
        <v>2012</v>
      </c>
      <c r="B931">
        <v>11</v>
      </c>
      <c r="C931" s="41">
        <v>45973</v>
      </c>
      <c r="D931" t="s">
        <v>86</v>
      </c>
      <c r="E931" s="40">
        <v>28154023826</v>
      </c>
      <c r="F931">
        <v>148</v>
      </c>
      <c r="G931" s="40">
        <v>4160812254</v>
      </c>
      <c r="H931">
        <v>73</v>
      </c>
      <c r="J931" s="40">
        <v>2054730507</v>
      </c>
      <c r="K931" s="40">
        <v>2106081747</v>
      </c>
    </row>
    <row r="932" spans="1:11" hidden="1" x14ac:dyDescent="0.3">
      <c r="A932">
        <v>2012</v>
      </c>
      <c r="B932">
        <v>12</v>
      </c>
      <c r="C932" s="41">
        <v>46003</v>
      </c>
      <c r="D932" t="s">
        <v>87</v>
      </c>
      <c r="E932" s="40">
        <v>138168862439</v>
      </c>
      <c r="F932">
        <v>67</v>
      </c>
      <c r="G932" s="40">
        <v>9310573358</v>
      </c>
      <c r="H932">
        <v>32</v>
      </c>
      <c r="J932" s="40">
        <v>4441769013</v>
      </c>
      <c r="K932" s="40">
        <v>4868804346</v>
      </c>
    </row>
    <row r="933" spans="1:11" hidden="1" x14ac:dyDescent="0.3">
      <c r="A933">
        <v>2012</v>
      </c>
      <c r="B933">
        <v>12</v>
      </c>
      <c r="C933" s="41">
        <v>46003</v>
      </c>
      <c r="D933" t="s">
        <v>84</v>
      </c>
      <c r="E933" s="40">
        <v>210575800352</v>
      </c>
      <c r="F933">
        <v>39</v>
      </c>
      <c r="G933" s="40">
        <v>8314206607</v>
      </c>
      <c r="H933">
        <v>22</v>
      </c>
      <c r="J933" s="40">
        <v>4675480592</v>
      </c>
      <c r="K933" s="40">
        <v>3638726015</v>
      </c>
    </row>
    <row r="934" spans="1:11" hidden="1" x14ac:dyDescent="0.3">
      <c r="A934">
        <v>2012</v>
      </c>
      <c r="B934">
        <v>12</v>
      </c>
      <c r="C934" s="41">
        <v>46003</v>
      </c>
      <c r="D934" t="s">
        <v>88</v>
      </c>
      <c r="E934" s="40">
        <v>126682371168</v>
      </c>
      <c r="F934">
        <v>101</v>
      </c>
      <c r="G934" s="40">
        <v>12760314032</v>
      </c>
      <c r="H934">
        <v>40</v>
      </c>
      <c r="J934" s="40">
        <v>5099172982</v>
      </c>
      <c r="K934" s="40">
        <v>7661141050</v>
      </c>
    </row>
    <row r="935" spans="1:11" hidden="1" x14ac:dyDescent="0.3">
      <c r="A935">
        <v>2012</v>
      </c>
      <c r="B935">
        <v>12</v>
      </c>
      <c r="C935" s="41">
        <v>46003</v>
      </c>
      <c r="D935" t="s">
        <v>83</v>
      </c>
      <c r="E935" s="40">
        <v>67506899374</v>
      </c>
      <c r="F935">
        <v>118</v>
      </c>
      <c r="G935" s="40">
        <v>7968086336</v>
      </c>
      <c r="H935">
        <v>41</v>
      </c>
      <c r="J935" s="40">
        <v>2734784193</v>
      </c>
      <c r="K935" s="40">
        <v>5233302143</v>
      </c>
    </row>
    <row r="936" spans="1:11" hidden="1" x14ac:dyDescent="0.3">
      <c r="A936">
        <v>2012</v>
      </c>
      <c r="B936">
        <v>12</v>
      </c>
      <c r="C936" s="41">
        <v>46003</v>
      </c>
      <c r="D936" t="s">
        <v>85</v>
      </c>
      <c r="E936" s="40">
        <v>18404979292</v>
      </c>
      <c r="F936">
        <v>144</v>
      </c>
      <c r="G936" s="40">
        <v>2657773805</v>
      </c>
      <c r="H936">
        <v>87</v>
      </c>
      <c r="J936" s="40">
        <v>1600207299</v>
      </c>
      <c r="K936" s="40">
        <v>1057566506</v>
      </c>
    </row>
    <row r="937" spans="1:11" hidden="1" x14ac:dyDescent="0.3">
      <c r="A937">
        <v>2012</v>
      </c>
      <c r="B937">
        <v>12</v>
      </c>
      <c r="C937" s="41">
        <v>46003</v>
      </c>
      <c r="D937" t="s">
        <v>86</v>
      </c>
      <c r="E937" s="40">
        <v>28154023826</v>
      </c>
      <c r="F937">
        <v>168</v>
      </c>
      <c r="G937" s="40">
        <v>4722885176</v>
      </c>
      <c r="H937">
        <v>81</v>
      </c>
      <c r="J937" s="40">
        <v>2278906003</v>
      </c>
      <c r="K937" s="40">
        <v>2443979173</v>
      </c>
    </row>
    <row r="938" spans="1:11" hidden="1" x14ac:dyDescent="0.3">
      <c r="A938">
        <v>2013</v>
      </c>
      <c r="B938">
        <v>1</v>
      </c>
      <c r="C938" s="41">
        <v>45670</v>
      </c>
      <c r="D938" t="s">
        <v>87</v>
      </c>
      <c r="E938" s="40">
        <v>138168862439</v>
      </c>
      <c r="F938">
        <v>17</v>
      </c>
      <c r="G938" s="40">
        <v>2367016209</v>
      </c>
      <c r="H938">
        <v>32</v>
      </c>
      <c r="J938" s="40">
        <v>4365588351</v>
      </c>
      <c r="K938" s="40">
        <v>-1998572142</v>
      </c>
    </row>
    <row r="939" spans="1:11" hidden="1" x14ac:dyDescent="0.3">
      <c r="A939">
        <v>2013</v>
      </c>
      <c r="B939">
        <v>1</v>
      </c>
      <c r="C939" s="41">
        <v>45670</v>
      </c>
      <c r="D939" t="s">
        <v>84</v>
      </c>
      <c r="E939" s="40">
        <v>210575800352</v>
      </c>
      <c r="F939">
        <v>11</v>
      </c>
      <c r="G939" s="40">
        <v>2225772480</v>
      </c>
      <c r="H939">
        <v>14</v>
      </c>
      <c r="J939" s="40">
        <v>3050528566</v>
      </c>
      <c r="K939" s="40">
        <v>-824756086</v>
      </c>
    </row>
    <row r="940" spans="1:11" hidden="1" x14ac:dyDescent="0.3">
      <c r="A940">
        <v>2013</v>
      </c>
      <c r="B940">
        <v>1</v>
      </c>
      <c r="C940" s="41">
        <v>45670</v>
      </c>
      <c r="D940" t="s">
        <v>88</v>
      </c>
      <c r="E940" s="40">
        <v>126682371168</v>
      </c>
      <c r="F940">
        <v>13</v>
      </c>
      <c r="G940" s="40">
        <v>1650051121</v>
      </c>
      <c r="H940">
        <v>36</v>
      </c>
      <c r="J940" s="40">
        <v>4616774551</v>
      </c>
      <c r="K940" s="40">
        <v>-2966723430</v>
      </c>
    </row>
    <row r="941" spans="1:11" hidden="1" x14ac:dyDescent="0.3">
      <c r="A941">
        <v>2013</v>
      </c>
      <c r="B941">
        <v>1</v>
      </c>
      <c r="C941" s="41">
        <v>45670</v>
      </c>
      <c r="D941" t="s">
        <v>83</v>
      </c>
      <c r="E941" s="40">
        <v>67506899374</v>
      </c>
      <c r="F941">
        <v>22</v>
      </c>
      <c r="G941" s="40">
        <v>1517102900</v>
      </c>
      <c r="H941">
        <v>40</v>
      </c>
      <c r="J941" s="40">
        <v>2707079600</v>
      </c>
      <c r="K941" s="40">
        <v>-1189976700</v>
      </c>
    </row>
    <row r="942" spans="1:11" hidden="1" x14ac:dyDescent="0.3">
      <c r="A942">
        <v>2013</v>
      </c>
      <c r="B942">
        <v>1</v>
      </c>
      <c r="C942" s="41">
        <v>45670</v>
      </c>
      <c r="D942" t="s">
        <v>85</v>
      </c>
      <c r="E942" s="40">
        <v>18404979292</v>
      </c>
      <c r="F942">
        <v>54</v>
      </c>
      <c r="G942" s="40">
        <v>1001055341</v>
      </c>
      <c r="H942">
        <v>87</v>
      </c>
      <c r="J942" s="40">
        <v>1602670563</v>
      </c>
      <c r="K942" s="40">
        <v>-601615222</v>
      </c>
    </row>
    <row r="943" spans="1:11" hidden="1" x14ac:dyDescent="0.3">
      <c r="A943">
        <v>2013</v>
      </c>
      <c r="B943">
        <v>1</v>
      </c>
      <c r="C943" s="41">
        <v>45670</v>
      </c>
      <c r="D943" t="s">
        <v>86</v>
      </c>
      <c r="E943" s="40">
        <v>28154023826</v>
      </c>
      <c r="F943">
        <v>63</v>
      </c>
      <c r="G943" s="40">
        <v>1783390495</v>
      </c>
      <c r="H943">
        <v>97</v>
      </c>
      <c r="J943" s="40">
        <v>2742450579</v>
      </c>
      <c r="K943" s="40">
        <v>-959060084</v>
      </c>
    </row>
    <row r="944" spans="1:11" hidden="1" x14ac:dyDescent="0.3">
      <c r="A944">
        <v>2013</v>
      </c>
      <c r="B944">
        <v>2</v>
      </c>
      <c r="C944" s="41">
        <v>45701</v>
      </c>
      <c r="D944" t="s">
        <v>87</v>
      </c>
      <c r="E944" s="40">
        <v>138168862439</v>
      </c>
      <c r="F944">
        <v>10</v>
      </c>
      <c r="G944" s="40">
        <v>1344363732</v>
      </c>
      <c r="H944">
        <v>23</v>
      </c>
      <c r="J944" s="40">
        <v>3226005040</v>
      </c>
      <c r="K944" s="40">
        <v>-1881641308</v>
      </c>
    </row>
    <row r="945" spans="1:11" hidden="1" x14ac:dyDescent="0.3">
      <c r="A945">
        <v>2013</v>
      </c>
      <c r="B945">
        <v>2</v>
      </c>
      <c r="C945" s="41">
        <v>45701</v>
      </c>
      <c r="D945" t="s">
        <v>84</v>
      </c>
      <c r="E945" s="40">
        <v>210575800352</v>
      </c>
      <c r="F945">
        <v>3</v>
      </c>
      <c r="G945" s="40">
        <v>610722724</v>
      </c>
      <c r="H945">
        <v>9</v>
      </c>
      <c r="J945" s="40">
        <v>1885281980</v>
      </c>
      <c r="K945" s="40">
        <v>-1274559256</v>
      </c>
    </row>
    <row r="946" spans="1:11" hidden="1" x14ac:dyDescent="0.3">
      <c r="A946">
        <v>2013</v>
      </c>
      <c r="B946">
        <v>2</v>
      </c>
      <c r="C946" s="41">
        <v>45701</v>
      </c>
      <c r="D946" t="s">
        <v>88</v>
      </c>
      <c r="E946" s="40">
        <v>126682371168</v>
      </c>
      <c r="F946">
        <v>6</v>
      </c>
      <c r="G946" s="40">
        <v>707479646</v>
      </c>
      <c r="H946">
        <v>26</v>
      </c>
      <c r="J946" s="40">
        <v>3257688792</v>
      </c>
      <c r="K946" s="40">
        <v>-2550209146</v>
      </c>
    </row>
    <row r="947" spans="1:11" hidden="1" x14ac:dyDescent="0.3">
      <c r="A947">
        <v>2013</v>
      </c>
      <c r="B947">
        <v>2</v>
      </c>
      <c r="C947" s="41">
        <v>45701</v>
      </c>
      <c r="D947" t="s">
        <v>83</v>
      </c>
      <c r="E947" s="40">
        <v>67506899374</v>
      </c>
      <c r="F947">
        <v>10</v>
      </c>
      <c r="G947" s="40">
        <v>703776668</v>
      </c>
      <c r="H947">
        <v>33</v>
      </c>
      <c r="J947" s="40">
        <v>2260454130</v>
      </c>
      <c r="K947" s="40">
        <v>-1556677462</v>
      </c>
    </row>
    <row r="948" spans="1:11" hidden="1" x14ac:dyDescent="0.3">
      <c r="A948">
        <v>2013</v>
      </c>
      <c r="B948">
        <v>2</v>
      </c>
      <c r="C948" s="41">
        <v>45701</v>
      </c>
      <c r="D948" t="s">
        <v>85</v>
      </c>
      <c r="E948" s="40">
        <v>18404979292</v>
      </c>
      <c r="F948">
        <v>30</v>
      </c>
      <c r="G948" s="40">
        <v>549333701</v>
      </c>
      <c r="H948">
        <v>72</v>
      </c>
      <c r="J948" s="40">
        <v>1319967899</v>
      </c>
      <c r="K948" s="40">
        <v>-770634198</v>
      </c>
    </row>
    <row r="949" spans="1:11" hidden="1" x14ac:dyDescent="0.3">
      <c r="A949">
        <v>2013</v>
      </c>
      <c r="B949">
        <v>2</v>
      </c>
      <c r="C949" s="41">
        <v>45701</v>
      </c>
      <c r="D949" t="s">
        <v>86</v>
      </c>
      <c r="E949" s="40">
        <v>28154023826</v>
      </c>
      <c r="F949">
        <v>45</v>
      </c>
      <c r="G949" s="40">
        <v>1269245502</v>
      </c>
      <c r="H949">
        <v>88</v>
      </c>
      <c r="J949" s="40">
        <v>2485880533</v>
      </c>
      <c r="K949" s="40">
        <v>-1216635032</v>
      </c>
    </row>
    <row r="950" spans="1:11" hidden="1" x14ac:dyDescent="0.3">
      <c r="A950">
        <v>2013</v>
      </c>
      <c r="B950">
        <v>3</v>
      </c>
      <c r="C950" s="41">
        <v>45729</v>
      </c>
      <c r="D950" t="s">
        <v>87</v>
      </c>
      <c r="E950" s="40">
        <v>138168862439</v>
      </c>
      <c r="F950">
        <v>83</v>
      </c>
      <c r="G950" s="40">
        <v>11431671037</v>
      </c>
      <c r="H950">
        <v>25</v>
      </c>
      <c r="J950" s="40">
        <v>3437944217</v>
      </c>
      <c r="K950" s="40">
        <v>7993726820</v>
      </c>
    </row>
    <row r="951" spans="1:11" hidden="1" x14ac:dyDescent="0.3">
      <c r="A951">
        <v>2013</v>
      </c>
      <c r="B951">
        <v>3</v>
      </c>
      <c r="C951" s="41">
        <v>45729</v>
      </c>
      <c r="D951" t="s">
        <v>84</v>
      </c>
      <c r="E951" s="40">
        <v>210575800352</v>
      </c>
      <c r="F951">
        <v>97</v>
      </c>
      <c r="G951" s="40">
        <v>20423729803</v>
      </c>
      <c r="H951">
        <v>11</v>
      </c>
      <c r="J951" s="40">
        <v>2297171069</v>
      </c>
      <c r="K951" s="40">
        <v>18126558734</v>
      </c>
    </row>
    <row r="952" spans="1:11" hidden="1" x14ac:dyDescent="0.3">
      <c r="A952">
        <v>2013</v>
      </c>
      <c r="B952">
        <v>3</v>
      </c>
      <c r="C952" s="41">
        <v>45729</v>
      </c>
      <c r="D952" t="s">
        <v>88</v>
      </c>
      <c r="E952" s="40">
        <v>126682371168</v>
      </c>
      <c r="F952">
        <v>107</v>
      </c>
      <c r="G952" s="40">
        <v>13534563582</v>
      </c>
      <c r="H952">
        <v>19</v>
      </c>
      <c r="J952" s="40">
        <v>2377306980</v>
      </c>
      <c r="K952" s="40">
        <v>11157256602</v>
      </c>
    </row>
    <row r="953" spans="1:11" hidden="1" x14ac:dyDescent="0.3">
      <c r="A953">
        <v>2013</v>
      </c>
      <c r="B953">
        <v>3</v>
      </c>
      <c r="C953" s="41">
        <v>45729</v>
      </c>
      <c r="D953" t="s">
        <v>83</v>
      </c>
      <c r="E953" s="40">
        <v>67506899374</v>
      </c>
      <c r="F953">
        <v>131</v>
      </c>
      <c r="G953" s="40">
        <v>8861315411</v>
      </c>
      <c r="H953">
        <v>24</v>
      </c>
      <c r="J953" s="40">
        <v>1594755710</v>
      </c>
      <c r="K953" s="40">
        <v>7266559702</v>
      </c>
    </row>
    <row r="954" spans="1:11" hidden="1" x14ac:dyDescent="0.3">
      <c r="A954">
        <v>2013</v>
      </c>
      <c r="B954">
        <v>3</v>
      </c>
      <c r="C954" s="41">
        <v>45729</v>
      </c>
      <c r="D954" t="s">
        <v>85</v>
      </c>
      <c r="E954" s="40">
        <v>18404979292</v>
      </c>
      <c r="F954">
        <v>195</v>
      </c>
      <c r="G954" s="40">
        <v>3581744516</v>
      </c>
      <c r="H954">
        <v>58</v>
      </c>
      <c r="J954" s="40">
        <v>1065624315</v>
      </c>
      <c r="K954" s="40">
        <v>2516120201</v>
      </c>
    </row>
    <row r="955" spans="1:11" hidden="1" x14ac:dyDescent="0.3">
      <c r="A955">
        <v>2013</v>
      </c>
      <c r="B955">
        <v>3</v>
      </c>
      <c r="C955" s="41">
        <v>45729</v>
      </c>
      <c r="D955" t="s">
        <v>86</v>
      </c>
      <c r="E955" s="40">
        <v>28154023826</v>
      </c>
      <c r="F955">
        <v>191</v>
      </c>
      <c r="G955" s="40">
        <v>5382384771</v>
      </c>
      <c r="H955">
        <v>74</v>
      </c>
      <c r="J955" s="40">
        <v>2084917133</v>
      </c>
      <c r="K955" s="40">
        <v>3297467638</v>
      </c>
    </row>
    <row r="956" spans="1:11" hidden="1" x14ac:dyDescent="0.3">
      <c r="A956">
        <v>2013</v>
      </c>
      <c r="B956">
        <v>4</v>
      </c>
      <c r="C956" s="41">
        <v>45760</v>
      </c>
      <c r="D956" t="s">
        <v>87</v>
      </c>
      <c r="E956" s="40">
        <v>138168862439</v>
      </c>
      <c r="F956">
        <v>175</v>
      </c>
      <c r="G956" s="40">
        <v>24191838502</v>
      </c>
      <c r="H956">
        <v>35</v>
      </c>
      <c r="J956" s="40">
        <v>4889624646</v>
      </c>
      <c r="K956" s="40">
        <v>19302213856</v>
      </c>
    </row>
    <row r="957" spans="1:11" hidden="1" x14ac:dyDescent="0.3">
      <c r="A957">
        <v>2013</v>
      </c>
      <c r="B957">
        <v>4</v>
      </c>
      <c r="C957" s="41">
        <v>45760</v>
      </c>
      <c r="D957" t="s">
        <v>84</v>
      </c>
      <c r="E957" s="40">
        <v>210575800352</v>
      </c>
      <c r="F957">
        <v>171</v>
      </c>
      <c r="G957" s="40">
        <v>36088171510</v>
      </c>
      <c r="H957">
        <v>26</v>
      </c>
      <c r="J957" s="40">
        <v>5462689081</v>
      </c>
      <c r="K957" s="40">
        <v>30625482429</v>
      </c>
    </row>
    <row r="958" spans="1:11" hidden="1" x14ac:dyDescent="0.3">
      <c r="A958">
        <v>2013</v>
      </c>
      <c r="B958">
        <v>4</v>
      </c>
      <c r="C958" s="41">
        <v>45760</v>
      </c>
      <c r="D958" t="s">
        <v>88</v>
      </c>
      <c r="E958" s="40">
        <v>126682371168</v>
      </c>
      <c r="F958">
        <v>138</v>
      </c>
      <c r="G958" s="40">
        <v>17523526703</v>
      </c>
      <c r="H958">
        <v>28</v>
      </c>
      <c r="J958" s="40">
        <v>3604153928</v>
      </c>
      <c r="K958" s="40">
        <v>13919372774</v>
      </c>
    </row>
    <row r="959" spans="1:11" hidden="1" x14ac:dyDescent="0.3">
      <c r="A959">
        <v>2013</v>
      </c>
      <c r="B959">
        <v>4</v>
      </c>
      <c r="C959" s="41">
        <v>45760</v>
      </c>
      <c r="D959" t="s">
        <v>83</v>
      </c>
      <c r="E959" s="40">
        <v>67506899374</v>
      </c>
      <c r="F959">
        <v>163</v>
      </c>
      <c r="G959" s="40">
        <v>11034500462</v>
      </c>
      <c r="H959">
        <v>29</v>
      </c>
      <c r="J959" s="40">
        <v>1970246061</v>
      </c>
      <c r="K959" s="40">
        <v>9064254401</v>
      </c>
    </row>
    <row r="960" spans="1:11" hidden="1" x14ac:dyDescent="0.3">
      <c r="A960">
        <v>2013</v>
      </c>
      <c r="B960">
        <v>4</v>
      </c>
      <c r="C960" s="41">
        <v>45760</v>
      </c>
      <c r="D960" t="s">
        <v>85</v>
      </c>
      <c r="E960" s="40">
        <v>18404979292</v>
      </c>
      <c r="F960">
        <v>299</v>
      </c>
      <c r="G960" s="40">
        <v>5507658644</v>
      </c>
      <c r="H960">
        <v>60</v>
      </c>
      <c r="J960" s="40">
        <v>1103158777</v>
      </c>
      <c r="K960" s="40">
        <v>4404499867</v>
      </c>
    </row>
    <row r="961" spans="1:11" hidden="1" x14ac:dyDescent="0.3">
      <c r="A961">
        <v>2013</v>
      </c>
      <c r="B961">
        <v>4</v>
      </c>
      <c r="C961" s="41">
        <v>45760</v>
      </c>
      <c r="D961" t="s">
        <v>86</v>
      </c>
      <c r="E961" s="40">
        <v>28154023826</v>
      </c>
      <c r="F961">
        <v>320</v>
      </c>
      <c r="G961" s="40">
        <v>9012970668</v>
      </c>
      <c r="H961">
        <v>62</v>
      </c>
      <c r="J961" s="40">
        <v>1747852266</v>
      </c>
      <c r="K961" s="40">
        <v>7265118402</v>
      </c>
    </row>
    <row r="962" spans="1:11" hidden="1" x14ac:dyDescent="0.3">
      <c r="A962">
        <v>2013</v>
      </c>
      <c r="B962">
        <v>5</v>
      </c>
      <c r="C962" s="41">
        <v>45790</v>
      </c>
      <c r="D962" t="s">
        <v>87</v>
      </c>
      <c r="E962" s="40">
        <v>138168862439</v>
      </c>
      <c r="F962">
        <v>54</v>
      </c>
      <c r="G962" s="40">
        <v>7475629960</v>
      </c>
      <c r="H962">
        <v>64</v>
      </c>
      <c r="J962" s="40">
        <v>8863517027</v>
      </c>
      <c r="K962" s="40">
        <v>-1387887067</v>
      </c>
    </row>
    <row r="963" spans="1:11" hidden="1" x14ac:dyDescent="0.3">
      <c r="A963">
        <v>2013</v>
      </c>
      <c r="B963">
        <v>5</v>
      </c>
      <c r="C963" s="41">
        <v>45790</v>
      </c>
      <c r="D963" t="s">
        <v>84</v>
      </c>
      <c r="E963" s="40">
        <v>210575800352</v>
      </c>
      <c r="F963">
        <v>17</v>
      </c>
      <c r="G963" s="40">
        <v>3522557198</v>
      </c>
      <c r="H963">
        <v>37</v>
      </c>
      <c r="J963" s="40">
        <v>7762128363</v>
      </c>
      <c r="K963" s="40">
        <v>-4239571165</v>
      </c>
    </row>
    <row r="964" spans="1:11" hidden="1" x14ac:dyDescent="0.3">
      <c r="A964">
        <v>2013</v>
      </c>
      <c r="B964">
        <v>5</v>
      </c>
      <c r="C964" s="41">
        <v>45790</v>
      </c>
      <c r="D964" t="s">
        <v>88</v>
      </c>
      <c r="E964" s="40">
        <v>126682371168</v>
      </c>
      <c r="F964">
        <v>62</v>
      </c>
      <c r="G964" s="40">
        <v>7801290309</v>
      </c>
      <c r="H964">
        <v>40</v>
      </c>
      <c r="J964" s="40">
        <v>5075918451</v>
      </c>
      <c r="K964" s="40">
        <v>2725371858</v>
      </c>
    </row>
    <row r="965" spans="1:11" hidden="1" x14ac:dyDescent="0.3">
      <c r="A965">
        <v>2013</v>
      </c>
      <c r="B965">
        <v>5</v>
      </c>
      <c r="C965" s="41">
        <v>45790</v>
      </c>
      <c r="D965" t="s">
        <v>83</v>
      </c>
      <c r="E965" s="40">
        <v>67506899374</v>
      </c>
      <c r="F965">
        <v>77</v>
      </c>
      <c r="G965" s="40">
        <v>5184574454</v>
      </c>
      <c r="H965">
        <v>48</v>
      </c>
      <c r="J965" s="40">
        <v>3247283611</v>
      </c>
      <c r="K965" s="40">
        <v>1937290844</v>
      </c>
    </row>
    <row r="966" spans="1:11" hidden="1" x14ac:dyDescent="0.3">
      <c r="A966">
        <v>2013</v>
      </c>
      <c r="B966">
        <v>5</v>
      </c>
      <c r="C966" s="41">
        <v>45790</v>
      </c>
      <c r="D966" t="s">
        <v>85</v>
      </c>
      <c r="E966" s="40">
        <v>18404979292</v>
      </c>
      <c r="F966">
        <v>176</v>
      </c>
      <c r="G966" s="40">
        <v>3241437248</v>
      </c>
      <c r="H966">
        <v>101</v>
      </c>
      <c r="J966" s="40">
        <v>1863369812</v>
      </c>
      <c r="K966" s="40">
        <v>1378067435</v>
      </c>
    </row>
    <row r="967" spans="1:11" hidden="1" x14ac:dyDescent="0.3">
      <c r="A967">
        <v>2013</v>
      </c>
      <c r="B967">
        <v>5</v>
      </c>
      <c r="C967" s="41">
        <v>45790</v>
      </c>
      <c r="D967" t="s">
        <v>86</v>
      </c>
      <c r="E967" s="40">
        <v>28154023826</v>
      </c>
      <c r="F967">
        <v>120</v>
      </c>
      <c r="G967" s="40">
        <v>3376797711</v>
      </c>
      <c r="H967">
        <v>111</v>
      </c>
      <c r="J967" s="40">
        <v>3119439973</v>
      </c>
      <c r="K967" s="40">
        <v>257357737</v>
      </c>
    </row>
    <row r="968" spans="1:11" hidden="1" x14ac:dyDescent="0.3">
      <c r="A968">
        <v>2013</v>
      </c>
      <c r="B968">
        <v>6</v>
      </c>
      <c r="C968" s="41">
        <v>45821</v>
      </c>
      <c r="D968" t="s">
        <v>87</v>
      </c>
      <c r="E968" s="40">
        <v>138168862439</v>
      </c>
      <c r="F968">
        <v>35</v>
      </c>
      <c r="G968" s="40">
        <v>4845704556</v>
      </c>
      <c r="H968">
        <v>44</v>
      </c>
      <c r="J968" s="40">
        <v>6108395604</v>
      </c>
      <c r="K968" s="40">
        <v>-1262691048</v>
      </c>
    </row>
    <row r="969" spans="1:11" hidden="1" x14ac:dyDescent="0.3">
      <c r="A969">
        <v>2013</v>
      </c>
      <c r="B969">
        <v>6</v>
      </c>
      <c r="C969" s="41">
        <v>45821</v>
      </c>
      <c r="D969" t="s">
        <v>84</v>
      </c>
      <c r="E969" s="40">
        <v>210575800352</v>
      </c>
      <c r="F969">
        <v>6</v>
      </c>
      <c r="G969" s="40">
        <v>1160871245</v>
      </c>
      <c r="H969">
        <v>23</v>
      </c>
      <c r="J969" s="40">
        <v>4786088125</v>
      </c>
      <c r="K969" s="40">
        <v>-3625216879</v>
      </c>
    </row>
    <row r="970" spans="1:11" hidden="1" x14ac:dyDescent="0.3">
      <c r="A970">
        <v>2013</v>
      </c>
      <c r="B970">
        <v>6</v>
      </c>
      <c r="C970" s="41">
        <v>45821</v>
      </c>
      <c r="D970" t="s">
        <v>88</v>
      </c>
      <c r="E970" s="40">
        <v>126682371168</v>
      </c>
      <c r="F970">
        <v>16</v>
      </c>
      <c r="G970" s="40">
        <v>1984977606</v>
      </c>
      <c r="H970">
        <v>24</v>
      </c>
      <c r="J970" s="40">
        <v>3023214329</v>
      </c>
      <c r="K970" s="40">
        <v>-1038236723</v>
      </c>
    </row>
    <row r="971" spans="1:11" hidden="1" x14ac:dyDescent="0.3">
      <c r="A971">
        <v>2013</v>
      </c>
      <c r="B971">
        <v>6</v>
      </c>
      <c r="C971" s="41">
        <v>45821</v>
      </c>
      <c r="D971" t="s">
        <v>83</v>
      </c>
      <c r="E971" s="40">
        <v>67506899374</v>
      </c>
      <c r="F971">
        <v>23</v>
      </c>
      <c r="G971" s="40">
        <v>1572071547</v>
      </c>
      <c r="H971">
        <v>28</v>
      </c>
      <c r="J971" s="40">
        <v>1894076818</v>
      </c>
      <c r="K971" s="40">
        <v>-322005270</v>
      </c>
    </row>
    <row r="972" spans="1:11" hidden="1" x14ac:dyDescent="0.3">
      <c r="A972">
        <v>2013</v>
      </c>
      <c r="B972">
        <v>6</v>
      </c>
      <c r="C972" s="41">
        <v>45821</v>
      </c>
      <c r="D972" t="s">
        <v>85</v>
      </c>
      <c r="E972" s="40">
        <v>18404979292</v>
      </c>
      <c r="F972">
        <v>121</v>
      </c>
      <c r="G972" s="40">
        <v>2225946895</v>
      </c>
      <c r="H972">
        <v>95</v>
      </c>
      <c r="J972" s="40">
        <v>1757232356</v>
      </c>
      <c r="K972" s="40">
        <v>468714539</v>
      </c>
    </row>
    <row r="973" spans="1:11" hidden="1" x14ac:dyDescent="0.3">
      <c r="A973">
        <v>2013</v>
      </c>
      <c r="B973">
        <v>6</v>
      </c>
      <c r="C973" s="41">
        <v>45821</v>
      </c>
      <c r="D973" t="s">
        <v>86</v>
      </c>
      <c r="E973" s="40">
        <v>28154023826</v>
      </c>
      <c r="F973">
        <v>88</v>
      </c>
      <c r="G973" s="40">
        <v>2478115520</v>
      </c>
      <c r="H973">
        <v>89</v>
      </c>
      <c r="J973" s="40">
        <v>2516355969</v>
      </c>
      <c r="K973" s="40">
        <v>-38240449</v>
      </c>
    </row>
    <row r="974" spans="1:11" hidden="1" x14ac:dyDescent="0.3">
      <c r="A974">
        <v>2013</v>
      </c>
      <c r="B974">
        <v>7</v>
      </c>
      <c r="C974" s="41">
        <v>45851</v>
      </c>
      <c r="D974" t="s">
        <v>87</v>
      </c>
      <c r="E974" s="40">
        <v>138168862439</v>
      </c>
      <c r="F974">
        <v>53</v>
      </c>
      <c r="G974" s="40">
        <v>7270047631</v>
      </c>
      <c r="H974">
        <v>41</v>
      </c>
      <c r="J974" s="40">
        <v>5665561329</v>
      </c>
      <c r="K974" s="40">
        <v>1604486303</v>
      </c>
    </row>
    <row r="975" spans="1:11" hidden="1" x14ac:dyDescent="0.3">
      <c r="A975">
        <v>2013</v>
      </c>
      <c r="B975">
        <v>7</v>
      </c>
      <c r="C975" s="41">
        <v>45851</v>
      </c>
      <c r="D975" t="s">
        <v>84</v>
      </c>
      <c r="E975" s="40">
        <v>210575800352</v>
      </c>
      <c r="F975">
        <v>9</v>
      </c>
      <c r="G975" s="40">
        <v>1928023441</v>
      </c>
      <c r="H975">
        <v>18</v>
      </c>
      <c r="J975" s="40">
        <v>3719690828</v>
      </c>
      <c r="K975" s="40">
        <v>-1791667387</v>
      </c>
    </row>
    <row r="976" spans="1:11" hidden="1" x14ac:dyDescent="0.3">
      <c r="A976">
        <v>2013</v>
      </c>
      <c r="B976">
        <v>7</v>
      </c>
      <c r="C976" s="41">
        <v>45851</v>
      </c>
      <c r="D976" t="s">
        <v>88</v>
      </c>
      <c r="E976" s="40">
        <v>126682371168</v>
      </c>
      <c r="F976">
        <v>17</v>
      </c>
      <c r="G976" s="40">
        <v>2177287400</v>
      </c>
      <c r="H976">
        <v>19</v>
      </c>
      <c r="J976" s="40">
        <v>2452494150</v>
      </c>
      <c r="K976" s="40">
        <v>-275206749</v>
      </c>
    </row>
    <row r="977" spans="1:11" hidden="1" x14ac:dyDescent="0.3">
      <c r="A977">
        <v>2013</v>
      </c>
      <c r="B977">
        <v>7</v>
      </c>
      <c r="C977" s="41">
        <v>45851</v>
      </c>
      <c r="D977" t="s">
        <v>83</v>
      </c>
      <c r="E977" s="40">
        <v>67506899374</v>
      </c>
      <c r="F977">
        <v>15</v>
      </c>
      <c r="G977" s="40">
        <v>979194404</v>
      </c>
      <c r="H977">
        <v>22</v>
      </c>
      <c r="J977" s="40">
        <v>1467639110</v>
      </c>
      <c r="K977" s="40">
        <v>-488444706</v>
      </c>
    </row>
    <row r="978" spans="1:11" hidden="1" x14ac:dyDescent="0.3">
      <c r="A978">
        <v>2013</v>
      </c>
      <c r="B978">
        <v>7</v>
      </c>
      <c r="C978" s="41">
        <v>45851</v>
      </c>
      <c r="D978" t="s">
        <v>85</v>
      </c>
      <c r="E978" s="40">
        <v>18404979292</v>
      </c>
      <c r="F978">
        <v>137</v>
      </c>
      <c r="G978" s="40">
        <v>2521932105</v>
      </c>
      <c r="H978">
        <v>84</v>
      </c>
      <c r="J978" s="40">
        <v>1550787339</v>
      </c>
      <c r="K978" s="40">
        <v>971144766</v>
      </c>
    </row>
    <row r="979" spans="1:11" hidden="1" x14ac:dyDescent="0.3">
      <c r="A979">
        <v>2013</v>
      </c>
      <c r="B979">
        <v>7</v>
      </c>
      <c r="C979" s="41">
        <v>45851</v>
      </c>
      <c r="D979" t="s">
        <v>86</v>
      </c>
      <c r="E979" s="40">
        <v>28154023826</v>
      </c>
      <c r="F979">
        <v>66</v>
      </c>
      <c r="G979" s="40">
        <v>1869883624</v>
      </c>
      <c r="H979">
        <v>75</v>
      </c>
      <c r="J979" s="40">
        <v>2115871027</v>
      </c>
      <c r="K979" s="40">
        <v>-245987403</v>
      </c>
    </row>
    <row r="980" spans="1:11" hidden="1" x14ac:dyDescent="0.3">
      <c r="A980">
        <v>2013</v>
      </c>
      <c r="B980">
        <v>8</v>
      </c>
      <c r="C980" s="41">
        <v>45882</v>
      </c>
      <c r="D980" t="s">
        <v>87</v>
      </c>
      <c r="E980" s="40">
        <v>138168862439</v>
      </c>
      <c r="F980">
        <v>42</v>
      </c>
      <c r="G980" s="40">
        <v>5744565736</v>
      </c>
      <c r="H980">
        <v>44</v>
      </c>
      <c r="J980" s="40">
        <v>6132167077</v>
      </c>
      <c r="K980" s="40">
        <v>-387601341</v>
      </c>
    </row>
    <row r="981" spans="1:11" hidden="1" x14ac:dyDescent="0.3">
      <c r="A981">
        <v>2013</v>
      </c>
      <c r="B981">
        <v>8</v>
      </c>
      <c r="C981" s="41">
        <v>45882</v>
      </c>
      <c r="D981" t="s">
        <v>84</v>
      </c>
      <c r="E981" s="40">
        <v>210575800352</v>
      </c>
      <c r="F981">
        <v>6</v>
      </c>
      <c r="G981" s="40">
        <v>1367004924</v>
      </c>
      <c r="H981">
        <v>16</v>
      </c>
      <c r="J981" s="40">
        <v>3333090771</v>
      </c>
      <c r="K981" s="40">
        <v>-1966085847</v>
      </c>
    </row>
    <row r="982" spans="1:11" hidden="1" x14ac:dyDescent="0.3">
      <c r="A982">
        <v>2013</v>
      </c>
      <c r="B982">
        <v>8</v>
      </c>
      <c r="C982" s="41">
        <v>45882</v>
      </c>
      <c r="D982" t="s">
        <v>88</v>
      </c>
      <c r="E982" s="40">
        <v>126682371168</v>
      </c>
      <c r="F982">
        <v>12</v>
      </c>
      <c r="G982" s="40">
        <v>1550921135</v>
      </c>
      <c r="H982">
        <v>23</v>
      </c>
      <c r="J982" s="40">
        <v>2856618275</v>
      </c>
      <c r="K982" s="40">
        <v>-1305697140</v>
      </c>
    </row>
    <row r="983" spans="1:11" hidden="1" x14ac:dyDescent="0.3">
      <c r="A983">
        <v>2013</v>
      </c>
      <c r="B983">
        <v>8</v>
      </c>
      <c r="C983" s="41">
        <v>45882</v>
      </c>
      <c r="D983" t="s">
        <v>83</v>
      </c>
      <c r="E983" s="40">
        <v>67506899374</v>
      </c>
      <c r="F983">
        <v>25</v>
      </c>
      <c r="G983" s="40">
        <v>1707056693</v>
      </c>
      <c r="H983">
        <v>25</v>
      </c>
      <c r="J983" s="40">
        <v>1657906822</v>
      </c>
      <c r="K983" s="40">
        <v>49149871</v>
      </c>
    </row>
    <row r="984" spans="1:11" hidden="1" x14ac:dyDescent="0.3">
      <c r="A984">
        <v>2013</v>
      </c>
      <c r="B984">
        <v>8</v>
      </c>
      <c r="C984" s="41">
        <v>45882</v>
      </c>
      <c r="D984" t="s">
        <v>85</v>
      </c>
      <c r="E984" s="40">
        <v>18404979292</v>
      </c>
      <c r="F984">
        <v>205</v>
      </c>
      <c r="G984" s="40">
        <v>3777230582</v>
      </c>
      <c r="H984">
        <v>95</v>
      </c>
      <c r="J984" s="40">
        <v>1755165275</v>
      </c>
      <c r="K984" s="40">
        <v>2022065307</v>
      </c>
    </row>
    <row r="985" spans="1:11" hidden="1" x14ac:dyDescent="0.3">
      <c r="A985">
        <v>2013</v>
      </c>
      <c r="B985">
        <v>8</v>
      </c>
      <c r="C985" s="41">
        <v>45882</v>
      </c>
      <c r="D985" t="s">
        <v>86</v>
      </c>
      <c r="E985" s="40">
        <v>28154023826</v>
      </c>
      <c r="F985">
        <v>111</v>
      </c>
      <c r="G985" s="40">
        <v>3124964173</v>
      </c>
      <c r="H985">
        <v>78</v>
      </c>
      <c r="J985" s="40">
        <v>2201786609</v>
      </c>
      <c r="K985" s="40">
        <v>923177564</v>
      </c>
    </row>
    <row r="986" spans="1:11" hidden="1" x14ac:dyDescent="0.3">
      <c r="A986">
        <v>2013</v>
      </c>
      <c r="B986">
        <v>9</v>
      </c>
      <c r="C986" s="41">
        <v>45913</v>
      </c>
      <c r="D986" t="s">
        <v>87</v>
      </c>
      <c r="E986" s="40">
        <v>138168862439</v>
      </c>
      <c r="F986">
        <v>29</v>
      </c>
      <c r="G986" s="40">
        <v>4067351387</v>
      </c>
      <c r="H986">
        <v>35</v>
      </c>
      <c r="J986" s="40">
        <v>4855440269</v>
      </c>
      <c r="K986" s="40">
        <v>-788088882</v>
      </c>
    </row>
    <row r="987" spans="1:11" hidden="1" x14ac:dyDescent="0.3">
      <c r="A987">
        <v>2013</v>
      </c>
      <c r="B987">
        <v>9</v>
      </c>
      <c r="C987" s="41">
        <v>45913</v>
      </c>
      <c r="D987" t="s">
        <v>84</v>
      </c>
      <c r="E987" s="40">
        <v>210575800352</v>
      </c>
      <c r="F987">
        <v>6</v>
      </c>
      <c r="G987" s="40">
        <v>1356691243</v>
      </c>
      <c r="H987">
        <v>12</v>
      </c>
      <c r="J987" s="40">
        <v>2495089378</v>
      </c>
      <c r="K987" s="40">
        <v>-1138398135</v>
      </c>
    </row>
    <row r="988" spans="1:11" hidden="1" x14ac:dyDescent="0.3">
      <c r="A988">
        <v>2013</v>
      </c>
      <c r="B988">
        <v>9</v>
      </c>
      <c r="C988" s="41">
        <v>45913</v>
      </c>
      <c r="D988" t="s">
        <v>88</v>
      </c>
      <c r="E988" s="40">
        <v>126682371168</v>
      </c>
      <c r="F988">
        <v>20</v>
      </c>
      <c r="G988" s="40">
        <v>2577674368</v>
      </c>
      <c r="H988">
        <v>23</v>
      </c>
      <c r="J988" s="40">
        <v>2941781843</v>
      </c>
      <c r="K988" s="40">
        <v>-364107475</v>
      </c>
    </row>
    <row r="989" spans="1:11" hidden="1" x14ac:dyDescent="0.3">
      <c r="A989">
        <v>2013</v>
      </c>
      <c r="B989">
        <v>9</v>
      </c>
      <c r="C989" s="41">
        <v>45913</v>
      </c>
      <c r="D989" t="s">
        <v>83</v>
      </c>
      <c r="E989" s="40">
        <v>67506899374</v>
      </c>
      <c r="F989">
        <v>31</v>
      </c>
      <c r="G989" s="40">
        <v>2106968088</v>
      </c>
      <c r="H989">
        <v>26</v>
      </c>
      <c r="J989" s="40">
        <v>1750459861</v>
      </c>
      <c r="K989" s="40">
        <v>356508227</v>
      </c>
    </row>
    <row r="990" spans="1:11" hidden="1" x14ac:dyDescent="0.3">
      <c r="A990">
        <v>2013</v>
      </c>
      <c r="B990">
        <v>9</v>
      </c>
      <c r="C990" s="41">
        <v>45913</v>
      </c>
      <c r="D990" t="s">
        <v>85</v>
      </c>
      <c r="E990" s="40">
        <v>18404979292</v>
      </c>
      <c r="F990">
        <v>198</v>
      </c>
      <c r="G990" s="40">
        <v>3650335646</v>
      </c>
      <c r="H990">
        <v>92</v>
      </c>
      <c r="J990" s="40">
        <v>1698644727</v>
      </c>
      <c r="K990" s="40">
        <v>1951690919</v>
      </c>
    </row>
    <row r="991" spans="1:11" hidden="1" x14ac:dyDescent="0.3">
      <c r="A991">
        <v>2013</v>
      </c>
      <c r="B991">
        <v>9</v>
      </c>
      <c r="C991" s="41">
        <v>45913</v>
      </c>
      <c r="D991" t="s">
        <v>86</v>
      </c>
      <c r="E991" s="40">
        <v>28154023826</v>
      </c>
      <c r="F991">
        <v>122</v>
      </c>
      <c r="G991" s="40">
        <v>3433318730</v>
      </c>
      <c r="H991">
        <v>81</v>
      </c>
      <c r="J991" s="40">
        <v>2278073204</v>
      </c>
      <c r="K991" s="40">
        <v>1155245526</v>
      </c>
    </row>
    <row r="992" spans="1:11" hidden="1" x14ac:dyDescent="0.3">
      <c r="A992">
        <v>2013</v>
      </c>
      <c r="B992">
        <v>10</v>
      </c>
      <c r="C992" s="41">
        <v>45943</v>
      </c>
      <c r="D992" t="s">
        <v>87</v>
      </c>
      <c r="E992" s="40">
        <v>138168862439</v>
      </c>
      <c r="F992">
        <v>31</v>
      </c>
      <c r="G992" s="40">
        <v>4246621497</v>
      </c>
      <c r="H992">
        <v>22</v>
      </c>
      <c r="J992" s="40">
        <v>3075102596</v>
      </c>
      <c r="K992" s="40">
        <v>1171518901</v>
      </c>
    </row>
    <row r="993" spans="1:11" hidden="1" x14ac:dyDescent="0.3">
      <c r="A993">
        <v>2013</v>
      </c>
      <c r="B993">
        <v>10</v>
      </c>
      <c r="C993" s="41">
        <v>45943</v>
      </c>
      <c r="D993" t="s">
        <v>84</v>
      </c>
      <c r="E993" s="40">
        <v>210575800352</v>
      </c>
      <c r="F993">
        <v>31</v>
      </c>
      <c r="G993" s="40">
        <v>6560269866</v>
      </c>
      <c r="H993">
        <v>10</v>
      </c>
      <c r="J993" s="40">
        <v>2026914024</v>
      </c>
      <c r="K993" s="40">
        <v>4533355842</v>
      </c>
    </row>
    <row r="994" spans="1:11" hidden="1" x14ac:dyDescent="0.3">
      <c r="A994">
        <v>2013</v>
      </c>
      <c r="B994">
        <v>10</v>
      </c>
      <c r="C994" s="41">
        <v>45943</v>
      </c>
      <c r="D994" t="s">
        <v>88</v>
      </c>
      <c r="E994" s="40">
        <v>126682371168</v>
      </c>
      <c r="F994">
        <v>31</v>
      </c>
      <c r="G994" s="40">
        <v>3885610513</v>
      </c>
      <c r="H994">
        <v>19</v>
      </c>
      <c r="J994" s="40">
        <v>2351975737</v>
      </c>
      <c r="K994" s="40">
        <v>1533634777</v>
      </c>
    </row>
    <row r="995" spans="1:11" hidden="1" x14ac:dyDescent="0.3">
      <c r="A995">
        <v>2013</v>
      </c>
      <c r="B995">
        <v>10</v>
      </c>
      <c r="C995" s="41">
        <v>45943</v>
      </c>
      <c r="D995" t="s">
        <v>83</v>
      </c>
      <c r="E995" s="40">
        <v>67506899374</v>
      </c>
      <c r="F995">
        <v>52</v>
      </c>
      <c r="G995" s="40">
        <v>3540935819</v>
      </c>
      <c r="H995">
        <v>21</v>
      </c>
      <c r="J995" s="40">
        <v>1397793388</v>
      </c>
      <c r="K995" s="40">
        <v>2143142431</v>
      </c>
    </row>
    <row r="996" spans="1:11" hidden="1" x14ac:dyDescent="0.3">
      <c r="A996">
        <v>2013</v>
      </c>
      <c r="B996">
        <v>10</v>
      </c>
      <c r="C996" s="41">
        <v>45943</v>
      </c>
      <c r="D996" t="s">
        <v>85</v>
      </c>
      <c r="E996" s="40">
        <v>18404979292</v>
      </c>
      <c r="F996">
        <v>155</v>
      </c>
      <c r="G996" s="40">
        <v>2860548165</v>
      </c>
      <c r="H996">
        <v>71</v>
      </c>
      <c r="J996" s="40">
        <v>1297831675</v>
      </c>
      <c r="K996" s="40">
        <v>1562716489</v>
      </c>
    </row>
    <row r="997" spans="1:11" hidden="1" x14ac:dyDescent="0.3">
      <c r="A997">
        <v>2013</v>
      </c>
      <c r="B997">
        <v>10</v>
      </c>
      <c r="C997" s="41">
        <v>45943</v>
      </c>
      <c r="D997" t="s">
        <v>86</v>
      </c>
      <c r="E997" s="40">
        <v>28154023826</v>
      </c>
      <c r="F997">
        <v>83</v>
      </c>
      <c r="G997" s="40">
        <v>2323656108</v>
      </c>
      <c r="H997">
        <v>61</v>
      </c>
      <c r="J997" s="40">
        <v>1705067833</v>
      </c>
      <c r="K997" s="40">
        <v>618588275</v>
      </c>
    </row>
    <row r="998" spans="1:11" hidden="1" x14ac:dyDescent="0.3">
      <c r="A998">
        <v>2013</v>
      </c>
      <c r="B998">
        <v>11</v>
      </c>
      <c r="C998" s="41">
        <v>45974</v>
      </c>
      <c r="D998" t="s">
        <v>87</v>
      </c>
      <c r="E998" s="40">
        <v>138168862439</v>
      </c>
      <c r="F998">
        <v>55</v>
      </c>
      <c r="G998" s="40">
        <v>7541709519</v>
      </c>
      <c r="H998">
        <v>38</v>
      </c>
      <c r="J998" s="40">
        <v>5250041501</v>
      </c>
      <c r="K998" s="40">
        <v>2291668019</v>
      </c>
    </row>
    <row r="999" spans="1:11" hidden="1" x14ac:dyDescent="0.3">
      <c r="A999">
        <v>2013</v>
      </c>
      <c r="B999">
        <v>11</v>
      </c>
      <c r="C999" s="41">
        <v>45974</v>
      </c>
      <c r="D999" t="s">
        <v>84</v>
      </c>
      <c r="E999" s="40">
        <v>210575800352</v>
      </c>
      <c r="F999">
        <v>89</v>
      </c>
      <c r="G999" s="40">
        <v>18807260045</v>
      </c>
      <c r="H999">
        <v>26</v>
      </c>
      <c r="J999" s="40">
        <v>5576449472</v>
      </c>
      <c r="K999" s="40">
        <v>13230810573</v>
      </c>
    </row>
    <row r="1000" spans="1:11" hidden="1" x14ac:dyDescent="0.3">
      <c r="A1000">
        <v>2013</v>
      </c>
      <c r="B1000">
        <v>11</v>
      </c>
      <c r="C1000" s="41">
        <v>45974</v>
      </c>
      <c r="D1000" t="s">
        <v>88</v>
      </c>
      <c r="E1000" s="40">
        <v>126682371168</v>
      </c>
      <c r="F1000">
        <v>121</v>
      </c>
      <c r="G1000" s="40">
        <v>15301294607</v>
      </c>
      <c r="H1000">
        <v>29</v>
      </c>
      <c r="J1000" s="40">
        <v>3615102665</v>
      </c>
      <c r="K1000" s="40">
        <v>11686191943</v>
      </c>
    </row>
    <row r="1001" spans="1:11" hidden="1" x14ac:dyDescent="0.3">
      <c r="A1001">
        <v>2013</v>
      </c>
      <c r="B1001">
        <v>11</v>
      </c>
      <c r="C1001" s="41">
        <v>45974</v>
      </c>
      <c r="D1001" t="s">
        <v>83</v>
      </c>
      <c r="E1001" s="40">
        <v>67506899374</v>
      </c>
      <c r="F1001">
        <v>108</v>
      </c>
      <c r="G1001" s="40">
        <v>7304483208</v>
      </c>
      <c r="H1001">
        <v>29</v>
      </c>
      <c r="J1001" s="40">
        <v>1970992750</v>
      </c>
      <c r="K1001" s="40">
        <v>5333490458</v>
      </c>
    </row>
    <row r="1002" spans="1:11" hidden="1" x14ac:dyDescent="0.3">
      <c r="A1002">
        <v>2013</v>
      </c>
      <c r="B1002">
        <v>11</v>
      </c>
      <c r="C1002" s="41">
        <v>45974</v>
      </c>
      <c r="D1002" t="s">
        <v>85</v>
      </c>
      <c r="E1002" s="40">
        <v>18404979292</v>
      </c>
      <c r="F1002">
        <v>115</v>
      </c>
      <c r="G1002" s="40">
        <v>2114173645</v>
      </c>
      <c r="H1002">
        <v>96</v>
      </c>
      <c r="J1002" s="40">
        <v>1762295034</v>
      </c>
      <c r="K1002" s="40">
        <v>351878611</v>
      </c>
    </row>
    <row r="1003" spans="1:11" hidden="1" x14ac:dyDescent="0.3">
      <c r="A1003">
        <v>2013</v>
      </c>
      <c r="B1003">
        <v>11</v>
      </c>
      <c r="C1003" s="41">
        <v>45974</v>
      </c>
      <c r="D1003" t="s">
        <v>86</v>
      </c>
      <c r="E1003" s="40">
        <v>28154023826</v>
      </c>
      <c r="F1003">
        <v>121</v>
      </c>
      <c r="G1003" s="40">
        <v>3398732064</v>
      </c>
      <c r="H1003">
        <v>79</v>
      </c>
      <c r="J1003" s="40">
        <v>2238057167</v>
      </c>
      <c r="K1003" s="40">
        <v>1160674898</v>
      </c>
    </row>
    <row r="1004" spans="1:11" hidden="1" x14ac:dyDescent="0.3">
      <c r="A1004">
        <v>2013</v>
      </c>
      <c r="B1004">
        <v>12</v>
      </c>
      <c r="C1004" s="41">
        <v>46004</v>
      </c>
      <c r="D1004" t="s">
        <v>87</v>
      </c>
      <c r="E1004" s="40">
        <v>138168862439</v>
      </c>
      <c r="F1004">
        <v>42</v>
      </c>
      <c r="G1004" s="40">
        <v>5871794540</v>
      </c>
      <c r="H1004">
        <v>31</v>
      </c>
      <c r="J1004" s="40">
        <v>4306762643</v>
      </c>
      <c r="K1004" s="40">
        <v>1565031897</v>
      </c>
    </row>
    <row r="1005" spans="1:11" hidden="1" x14ac:dyDescent="0.3">
      <c r="A1005">
        <v>2013</v>
      </c>
      <c r="B1005">
        <v>12</v>
      </c>
      <c r="C1005" s="41">
        <v>46004</v>
      </c>
      <c r="D1005" t="s">
        <v>84</v>
      </c>
      <c r="E1005" s="40">
        <v>210575800352</v>
      </c>
      <c r="F1005">
        <v>20</v>
      </c>
      <c r="G1005" s="40">
        <v>4259610795</v>
      </c>
      <c r="H1005">
        <v>22</v>
      </c>
      <c r="J1005" s="40">
        <v>4547173968</v>
      </c>
      <c r="K1005" s="40">
        <v>-287563173</v>
      </c>
    </row>
    <row r="1006" spans="1:11" hidden="1" x14ac:dyDescent="0.3">
      <c r="A1006">
        <v>2013</v>
      </c>
      <c r="B1006">
        <v>12</v>
      </c>
      <c r="C1006" s="41">
        <v>46004</v>
      </c>
      <c r="D1006" t="s">
        <v>88</v>
      </c>
      <c r="E1006" s="40">
        <v>126682371168</v>
      </c>
      <c r="F1006">
        <v>73</v>
      </c>
      <c r="G1006" s="40">
        <v>9256148147</v>
      </c>
      <c r="H1006">
        <v>37</v>
      </c>
      <c r="J1006" s="40">
        <v>4741855550</v>
      </c>
      <c r="K1006" s="40">
        <v>4514292597</v>
      </c>
    </row>
    <row r="1007" spans="1:11" hidden="1" x14ac:dyDescent="0.3">
      <c r="A1007">
        <v>2013</v>
      </c>
      <c r="B1007">
        <v>12</v>
      </c>
      <c r="C1007" s="41">
        <v>46004</v>
      </c>
      <c r="D1007" t="s">
        <v>83</v>
      </c>
      <c r="E1007" s="40">
        <v>67506899374</v>
      </c>
      <c r="F1007">
        <v>127</v>
      </c>
      <c r="G1007" s="40">
        <v>8576985134</v>
      </c>
      <c r="H1007">
        <v>49</v>
      </c>
      <c r="J1007" s="40">
        <v>3296124056</v>
      </c>
      <c r="K1007" s="40">
        <v>5280861079</v>
      </c>
    </row>
    <row r="1008" spans="1:11" hidden="1" x14ac:dyDescent="0.3">
      <c r="A1008">
        <v>2013</v>
      </c>
      <c r="B1008">
        <v>12</v>
      </c>
      <c r="C1008" s="41">
        <v>46004</v>
      </c>
      <c r="D1008" t="s">
        <v>85</v>
      </c>
      <c r="E1008" s="40">
        <v>18404979292</v>
      </c>
      <c r="F1008">
        <v>90</v>
      </c>
      <c r="G1008" s="40">
        <v>1662589009</v>
      </c>
      <c r="H1008">
        <v>72</v>
      </c>
      <c r="J1008" s="40">
        <v>1330912256</v>
      </c>
      <c r="K1008" s="40">
        <v>331676753</v>
      </c>
    </row>
    <row r="1009" spans="1:11" hidden="1" x14ac:dyDescent="0.3">
      <c r="A1009">
        <v>2013</v>
      </c>
      <c r="B1009">
        <v>12</v>
      </c>
      <c r="C1009" s="41">
        <v>46004</v>
      </c>
      <c r="D1009" t="s">
        <v>86</v>
      </c>
      <c r="E1009" s="40">
        <v>28154023826</v>
      </c>
      <c r="F1009">
        <v>121</v>
      </c>
      <c r="G1009" s="40">
        <v>3412257246</v>
      </c>
      <c r="H1009">
        <v>70</v>
      </c>
      <c r="J1009" s="40">
        <v>1958344430</v>
      </c>
      <c r="K1009" s="40">
        <v>1453912816</v>
      </c>
    </row>
    <row r="1010" spans="1:11" hidden="1" x14ac:dyDescent="0.3">
      <c r="A1010">
        <v>2014</v>
      </c>
      <c r="B1010">
        <v>1</v>
      </c>
      <c r="C1010" s="41">
        <v>45671</v>
      </c>
      <c r="D1010" t="s">
        <v>87</v>
      </c>
      <c r="E1010" s="40">
        <v>138168862439</v>
      </c>
      <c r="F1010">
        <v>6</v>
      </c>
      <c r="G1010" s="40">
        <v>857591066</v>
      </c>
      <c r="H1010">
        <v>27</v>
      </c>
      <c r="J1010" s="40">
        <v>3736617101</v>
      </c>
      <c r="K1010" s="40">
        <v>-2879026035</v>
      </c>
    </row>
    <row r="1011" spans="1:11" hidden="1" x14ac:dyDescent="0.3">
      <c r="A1011">
        <v>2014</v>
      </c>
      <c r="B1011">
        <v>1</v>
      </c>
      <c r="C1011" s="41">
        <v>45671</v>
      </c>
      <c r="D1011" t="s">
        <v>84</v>
      </c>
      <c r="E1011" s="40">
        <v>210575800352</v>
      </c>
      <c r="F1011">
        <v>2</v>
      </c>
      <c r="G1011" s="40">
        <v>345410906</v>
      </c>
      <c r="H1011">
        <v>13</v>
      </c>
      <c r="J1011" s="40">
        <v>2752928362</v>
      </c>
      <c r="K1011" s="40">
        <v>-2407517456</v>
      </c>
    </row>
    <row r="1012" spans="1:11" hidden="1" x14ac:dyDescent="0.3">
      <c r="A1012">
        <v>2014</v>
      </c>
      <c r="B1012">
        <v>1</v>
      </c>
      <c r="C1012" s="41">
        <v>45671</v>
      </c>
      <c r="D1012" t="s">
        <v>88</v>
      </c>
      <c r="E1012" s="40">
        <v>126682371168</v>
      </c>
      <c r="F1012">
        <v>4</v>
      </c>
      <c r="G1012" s="40">
        <v>540520987</v>
      </c>
      <c r="H1012">
        <v>37</v>
      </c>
      <c r="J1012" s="40">
        <v>4669113188</v>
      </c>
      <c r="K1012" s="40">
        <v>-4128592201</v>
      </c>
    </row>
    <row r="1013" spans="1:11" hidden="1" x14ac:dyDescent="0.3">
      <c r="A1013">
        <v>2014</v>
      </c>
      <c r="B1013">
        <v>1</v>
      </c>
      <c r="C1013" s="41">
        <v>45671</v>
      </c>
      <c r="D1013" t="s">
        <v>83</v>
      </c>
      <c r="E1013" s="40">
        <v>67506899374</v>
      </c>
      <c r="F1013">
        <v>7</v>
      </c>
      <c r="G1013" s="40">
        <v>468716207</v>
      </c>
      <c r="H1013">
        <v>52</v>
      </c>
      <c r="J1013" s="40">
        <v>3528496484</v>
      </c>
      <c r="K1013" s="40">
        <v>-3059780277</v>
      </c>
    </row>
    <row r="1014" spans="1:11" hidden="1" x14ac:dyDescent="0.3">
      <c r="A1014">
        <v>2014</v>
      </c>
      <c r="B1014">
        <v>1</v>
      </c>
      <c r="C1014" s="41">
        <v>45671</v>
      </c>
      <c r="D1014" t="s">
        <v>85</v>
      </c>
      <c r="E1014" s="40">
        <v>18404979292</v>
      </c>
      <c r="F1014">
        <v>34</v>
      </c>
      <c r="G1014" s="40">
        <v>620921233</v>
      </c>
      <c r="H1014">
        <v>81</v>
      </c>
      <c r="J1014" s="40">
        <v>1483512636</v>
      </c>
      <c r="K1014" s="40">
        <v>-862591403</v>
      </c>
    </row>
    <row r="1015" spans="1:11" hidden="1" x14ac:dyDescent="0.3">
      <c r="A1015">
        <v>2014</v>
      </c>
      <c r="B1015">
        <v>1</v>
      </c>
      <c r="C1015" s="41">
        <v>45671</v>
      </c>
      <c r="D1015" t="s">
        <v>86</v>
      </c>
      <c r="E1015" s="40">
        <v>28154023826</v>
      </c>
      <c r="F1015">
        <v>52</v>
      </c>
      <c r="G1015" s="40">
        <v>1450571696</v>
      </c>
      <c r="H1015">
        <v>91</v>
      </c>
      <c r="J1015" s="40">
        <v>2555278659</v>
      </c>
      <c r="K1015" s="40">
        <v>-1104706963</v>
      </c>
    </row>
    <row r="1016" spans="1:11" hidden="1" x14ac:dyDescent="0.3">
      <c r="A1016">
        <v>2014</v>
      </c>
      <c r="B1016">
        <v>2</v>
      </c>
      <c r="C1016" s="41">
        <v>45702</v>
      </c>
      <c r="D1016" t="s">
        <v>87</v>
      </c>
      <c r="E1016" s="40">
        <v>138168862439</v>
      </c>
      <c r="F1016">
        <v>31</v>
      </c>
      <c r="G1016" s="40">
        <v>4332276976</v>
      </c>
      <c r="H1016">
        <v>21</v>
      </c>
      <c r="J1016" s="40">
        <v>2919263487</v>
      </c>
      <c r="K1016" s="40">
        <v>1413013490</v>
      </c>
    </row>
    <row r="1017" spans="1:11" hidden="1" x14ac:dyDescent="0.3">
      <c r="A1017">
        <v>2014</v>
      </c>
      <c r="B1017">
        <v>2</v>
      </c>
      <c r="C1017" s="41">
        <v>45702</v>
      </c>
      <c r="D1017" t="s">
        <v>84</v>
      </c>
      <c r="E1017" s="40">
        <v>210575800352</v>
      </c>
      <c r="F1017">
        <v>14</v>
      </c>
      <c r="G1017" s="40">
        <v>2897309388</v>
      </c>
      <c r="H1017">
        <v>10</v>
      </c>
      <c r="J1017" s="40">
        <v>2009051667</v>
      </c>
      <c r="K1017" s="40">
        <v>888257722</v>
      </c>
    </row>
    <row r="1018" spans="1:11" hidden="1" x14ac:dyDescent="0.3">
      <c r="A1018">
        <v>2014</v>
      </c>
      <c r="B1018">
        <v>2</v>
      </c>
      <c r="C1018" s="41">
        <v>45702</v>
      </c>
      <c r="D1018" t="s">
        <v>88</v>
      </c>
      <c r="E1018" s="40">
        <v>126682371168</v>
      </c>
      <c r="F1018">
        <v>14</v>
      </c>
      <c r="G1018" s="40">
        <v>1727573604</v>
      </c>
      <c r="H1018">
        <v>25</v>
      </c>
      <c r="J1018" s="40">
        <v>3150531684</v>
      </c>
      <c r="K1018" s="40">
        <v>-1422958080</v>
      </c>
    </row>
    <row r="1019" spans="1:11" hidden="1" x14ac:dyDescent="0.3">
      <c r="A1019">
        <v>2014</v>
      </c>
      <c r="B1019">
        <v>2</v>
      </c>
      <c r="C1019" s="41">
        <v>45702</v>
      </c>
      <c r="D1019" t="s">
        <v>83</v>
      </c>
      <c r="E1019" s="40">
        <v>67506899374</v>
      </c>
      <c r="F1019">
        <v>41</v>
      </c>
      <c r="G1019" s="40">
        <v>2776992309</v>
      </c>
      <c r="H1019">
        <v>43</v>
      </c>
      <c r="J1019" s="40">
        <v>2879416415</v>
      </c>
      <c r="K1019" s="40">
        <v>-102424105</v>
      </c>
    </row>
    <row r="1020" spans="1:11" hidden="1" x14ac:dyDescent="0.3">
      <c r="A1020">
        <v>2014</v>
      </c>
      <c r="B1020">
        <v>2</v>
      </c>
      <c r="C1020" s="41">
        <v>45702</v>
      </c>
      <c r="D1020" t="s">
        <v>85</v>
      </c>
      <c r="E1020" s="40">
        <v>18404979292</v>
      </c>
      <c r="F1020">
        <v>63</v>
      </c>
      <c r="G1020" s="40">
        <v>1150937030</v>
      </c>
      <c r="H1020">
        <v>59</v>
      </c>
      <c r="J1020" s="40">
        <v>1084549600</v>
      </c>
      <c r="K1020" s="40">
        <v>66387429</v>
      </c>
    </row>
    <row r="1021" spans="1:11" hidden="1" x14ac:dyDescent="0.3">
      <c r="A1021">
        <v>2014</v>
      </c>
      <c r="B1021">
        <v>2</v>
      </c>
      <c r="C1021" s="41">
        <v>45702</v>
      </c>
      <c r="D1021" t="s">
        <v>86</v>
      </c>
      <c r="E1021" s="40">
        <v>28154023826</v>
      </c>
      <c r="F1021">
        <v>122</v>
      </c>
      <c r="G1021" s="40">
        <v>3427703655</v>
      </c>
      <c r="H1021">
        <v>70</v>
      </c>
      <c r="J1021" s="40">
        <v>1957367835</v>
      </c>
      <c r="K1021" s="40">
        <v>1470335820</v>
      </c>
    </row>
    <row r="1022" spans="1:11" hidden="1" x14ac:dyDescent="0.3">
      <c r="A1022">
        <v>2014</v>
      </c>
      <c r="B1022">
        <v>3</v>
      </c>
      <c r="C1022" s="41">
        <v>45730</v>
      </c>
      <c r="D1022" t="s">
        <v>87</v>
      </c>
      <c r="E1022" s="40">
        <v>138168862439</v>
      </c>
      <c r="F1022">
        <v>72</v>
      </c>
      <c r="G1022" s="40">
        <v>9879149265</v>
      </c>
      <c r="H1022">
        <v>36</v>
      </c>
      <c r="J1022" s="40">
        <v>4906815947</v>
      </c>
      <c r="K1022" s="40">
        <v>4972333318</v>
      </c>
    </row>
    <row r="1023" spans="1:11" hidden="1" x14ac:dyDescent="0.3">
      <c r="A1023">
        <v>2014</v>
      </c>
      <c r="B1023">
        <v>3</v>
      </c>
      <c r="C1023" s="41">
        <v>45730</v>
      </c>
      <c r="D1023" t="s">
        <v>84</v>
      </c>
      <c r="E1023" s="40">
        <v>210575800352</v>
      </c>
      <c r="F1023">
        <v>54</v>
      </c>
      <c r="G1023" s="40">
        <v>11293636288</v>
      </c>
      <c r="H1023">
        <v>18</v>
      </c>
      <c r="J1023" s="40">
        <v>3798113694</v>
      </c>
      <c r="K1023" s="40">
        <v>7495522594</v>
      </c>
    </row>
    <row r="1024" spans="1:11" hidden="1" x14ac:dyDescent="0.3">
      <c r="A1024">
        <v>2014</v>
      </c>
      <c r="B1024">
        <v>3</v>
      </c>
      <c r="C1024" s="41">
        <v>45730</v>
      </c>
      <c r="D1024" t="s">
        <v>88</v>
      </c>
      <c r="E1024" s="40">
        <v>126682371168</v>
      </c>
      <c r="F1024">
        <v>84</v>
      </c>
      <c r="G1024" s="40">
        <v>10700058700</v>
      </c>
      <c r="H1024">
        <v>25</v>
      </c>
      <c r="J1024" s="40">
        <v>3122227140</v>
      </c>
      <c r="K1024" s="40">
        <v>7577831560</v>
      </c>
    </row>
    <row r="1025" spans="1:11" hidden="1" x14ac:dyDescent="0.3">
      <c r="A1025">
        <v>2014</v>
      </c>
      <c r="B1025">
        <v>3</v>
      </c>
      <c r="C1025" s="41">
        <v>45730</v>
      </c>
      <c r="D1025" t="s">
        <v>83</v>
      </c>
      <c r="E1025" s="40">
        <v>67506899374</v>
      </c>
      <c r="F1025">
        <v>138</v>
      </c>
      <c r="G1025" s="40">
        <v>9297803500</v>
      </c>
      <c r="H1025">
        <v>43</v>
      </c>
      <c r="J1025" s="40">
        <v>2885532936</v>
      </c>
      <c r="K1025" s="40">
        <v>6412270565</v>
      </c>
    </row>
    <row r="1026" spans="1:11" hidden="1" x14ac:dyDescent="0.3">
      <c r="A1026">
        <v>2014</v>
      </c>
      <c r="B1026">
        <v>3</v>
      </c>
      <c r="C1026" s="41">
        <v>45730</v>
      </c>
      <c r="D1026" t="s">
        <v>85</v>
      </c>
      <c r="E1026" s="40">
        <v>18404979292</v>
      </c>
      <c r="F1026">
        <v>123</v>
      </c>
      <c r="G1026" s="40">
        <v>2259922088</v>
      </c>
      <c r="H1026">
        <v>67</v>
      </c>
      <c r="J1026" s="40">
        <v>1238855453</v>
      </c>
      <c r="K1026" s="40">
        <v>1021066634</v>
      </c>
    </row>
    <row r="1027" spans="1:11" hidden="1" x14ac:dyDescent="0.3">
      <c r="A1027">
        <v>2014</v>
      </c>
      <c r="B1027">
        <v>3</v>
      </c>
      <c r="C1027" s="41">
        <v>45730</v>
      </c>
      <c r="D1027" t="s">
        <v>86</v>
      </c>
      <c r="E1027" s="40">
        <v>28154023826</v>
      </c>
      <c r="F1027">
        <v>132</v>
      </c>
      <c r="G1027" s="40">
        <v>3713559300</v>
      </c>
      <c r="H1027">
        <v>81</v>
      </c>
      <c r="J1027" s="40">
        <v>2281077069</v>
      </c>
      <c r="K1027" s="40">
        <v>1432482231</v>
      </c>
    </row>
    <row r="1028" spans="1:11" hidden="1" x14ac:dyDescent="0.3">
      <c r="A1028">
        <v>2014</v>
      </c>
      <c r="B1028">
        <v>4</v>
      </c>
      <c r="C1028" s="41">
        <v>45761</v>
      </c>
      <c r="D1028" t="s">
        <v>87</v>
      </c>
      <c r="E1028" s="40">
        <v>138168862439</v>
      </c>
      <c r="F1028">
        <v>37</v>
      </c>
      <c r="G1028" s="40">
        <v>5101268534</v>
      </c>
      <c r="H1028">
        <v>31</v>
      </c>
      <c r="J1028" s="40">
        <v>4306050017</v>
      </c>
      <c r="K1028" s="40">
        <v>795218518</v>
      </c>
    </row>
    <row r="1029" spans="1:11" hidden="1" x14ac:dyDescent="0.3">
      <c r="A1029">
        <v>2014</v>
      </c>
      <c r="B1029">
        <v>4</v>
      </c>
      <c r="C1029" s="41">
        <v>45761</v>
      </c>
      <c r="D1029" t="s">
        <v>84</v>
      </c>
      <c r="E1029" s="40">
        <v>210575800352</v>
      </c>
      <c r="F1029">
        <v>97</v>
      </c>
      <c r="G1029" s="40">
        <v>20485804662</v>
      </c>
      <c r="H1029">
        <v>20</v>
      </c>
      <c r="J1029" s="40">
        <v>4134515761</v>
      </c>
      <c r="K1029" s="40">
        <v>16351288901</v>
      </c>
    </row>
    <row r="1030" spans="1:11" hidden="1" x14ac:dyDescent="0.3">
      <c r="A1030">
        <v>2014</v>
      </c>
      <c r="B1030">
        <v>4</v>
      </c>
      <c r="C1030" s="41">
        <v>45761</v>
      </c>
      <c r="D1030" t="s">
        <v>88</v>
      </c>
      <c r="E1030" s="40">
        <v>126682371168</v>
      </c>
      <c r="F1030">
        <v>108</v>
      </c>
      <c r="G1030" s="40">
        <v>13646719011</v>
      </c>
      <c r="H1030">
        <v>32</v>
      </c>
      <c r="J1030" s="40">
        <v>4064377281</v>
      </c>
      <c r="K1030" s="40">
        <v>9582341730</v>
      </c>
    </row>
    <row r="1031" spans="1:11" hidden="1" x14ac:dyDescent="0.3">
      <c r="A1031">
        <v>2014</v>
      </c>
      <c r="B1031">
        <v>4</v>
      </c>
      <c r="C1031" s="41">
        <v>45761</v>
      </c>
      <c r="D1031" t="s">
        <v>83</v>
      </c>
      <c r="E1031" s="40">
        <v>67506899374</v>
      </c>
      <c r="F1031">
        <v>71</v>
      </c>
      <c r="G1031" s="40">
        <v>4796916011</v>
      </c>
      <c r="H1031">
        <v>38</v>
      </c>
      <c r="J1031" s="40">
        <v>2539281098</v>
      </c>
      <c r="K1031" s="40">
        <v>2257634914</v>
      </c>
    </row>
    <row r="1032" spans="1:11" hidden="1" x14ac:dyDescent="0.3">
      <c r="A1032">
        <v>2014</v>
      </c>
      <c r="B1032">
        <v>4</v>
      </c>
      <c r="C1032" s="41">
        <v>45761</v>
      </c>
      <c r="D1032" t="s">
        <v>85</v>
      </c>
      <c r="E1032" s="40">
        <v>18404979292</v>
      </c>
      <c r="F1032">
        <v>112</v>
      </c>
      <c r="G1032" s="40">
        <v>2054440630</v>
      </c>
      <c r="H1032">
        <v>56</v>
      </c>
      <c r="J1032" s="40">
        <v>1034048742</v>
      </c>
      <c r="K1032" s="40">
        <v>1020391888</v>
      </c>
    </row>
    <row r="1033" spans="1:11" hidden="1" x14ac:dyDescent="0.3">
      <c r="A1033">
        <v>2014</v>
      </c>
      <c r="B1033">
        <v>4</v>
      </c>
      <c r="C1033" s="41">
        <v>45761</v>
      </c>
      <c r="D1033" t="s">
        <v>86</v>
      </c>
      <c r="E1033" s="40">
        <v>28154023826</v>
      </c>
      <c r="F1033">
        <v>96</v>
      </c>
      <c r="G1033" s="40">
        <v>2712739971</v>
      </c>
      <c r="H1033">
        <v>69</v>
      </c>
      <c r="J1033" s="40">
        <v>1931769322</v>
      </c>
      <c r="K1033" s="40">
        <v>780970649</v>
      </c>
    </row>
    <row r="1034" spans="1:11" hidden="1" x14ac:dyDescent="0.3">
      <c r="A1034">
        <v>2014</v>
      </c>
      <c r="B1034">
        <v>5</v>
      </c>
      <c r="C1034" s="41">
        <v>45791</v>
      </c>
      <c r="D1034" t="s">
        <v>87</v>
      </c>
      <c r="E1034" s="40">
        <v>138168862439</v>
      </c>
      <c r="F1034">
        <v>39</v>
      </c>
      <c r="G1034" s="40">
        <v>5425061804</v>
      </c>
      <c r="H1034">
        <v>31</v>
      </c>
      <c r="J1034" s="40">
        <v>4336356408</v>
      </c>
      <c r="K1034" s="40">
        <v>1088705396</v>
      </c>
    </row>
    <row r="1035" spans="1:11" hidden="1" x14ac:dyDescent="0.3">
      <c r="A1035">
        <v>2014</v>
      </c>
      <c r="B1035">
        <v>5</v>
      </c>
      <c r="C1035" s="41">
        <v>45791</v>
      </c>
      <c r="D1035" t="s">
        <v>84</v>
      </c>
      <c r="E1035" s="40">
        <v>210575800352</v>
      </c>
      <c r="F1035">
        <v>29</v>
      </c>
      <c r="G1035" s="40">
        <v>6015375359</v>
      </c>
      <c r="H1035">
        <v>20</v>
      </c>
      <c r="J1035" s="40">
        <v>4266395432</v>
      </c>
      <c r="K1035" s="40">
        <v>1748979928</v>
      </c>
    </row>
    <row r="1036" spans="1:11" hidden="1" x14ac:dyDescent="0.3">
      <c r="A1036">
        <v>2014</v>
      </c>
      <c r="B1036">
        <v>5</v>
      </c>
      <c r="C1036" s="41">
        <v>45791</v>
      </c>
      <c r="D1036" t="s">
        <v>88</v>
      </c>
      <c r="E1036" s="40">
        <v>126682371168</v>
      </c>
      <c r="F1036">
        <v>80</v>
      </c>
      <c r="G1036" s="40">
        <v>10087393815</v>
      </c>
      <c r="H1036">
        <v>29</v>
      </c>
      <c r="J1036" s="40">
        <v>3627396937</v>
      </c>
      <c r="K1036" s="40">
        <v>6459996879</v>
      </c>
    </row>
    <row r="1037" spans="1:11" hidden="1" x14ac:dyDescent="0.3">
      <c r="A1037">
        <v>2014</v>
      </c>
      <c r="B1037">
        <v>5</v>
      </c>
      <c r="C1037" s="41">
        <v>45791</v>
      </c>
      <c r="D1037" t="s">
        <v>83</v>
      </c>
      <c r="E1037" s="40">
        <v>67506899374</v>
      </c>
      <c r="F1037">
        <v>80</v>
      </c>
      <c r="G1037" s="40">
        <v>5406343344</v>
      </c>
      <c r="H1037">
        <v>35</v>
      </c>
      <c r="J1037" s="40">
        <v>2352807567</v>
      </c>
      <c r="K1037" s="40">
        <v>3053535777</v>
      </c>
    </row>
    <row r="1038" spans="1:11" hidden="1" x14ac:dyDescent="0.3">
      <c r="A1038">
        <v>2014</v>
      </c>
      <c r="B1038">
        <v>5</v>
      </c>
      <c r="C1038" s="41">
        <v>45791</v>
      </c>
      <c r="D1038" t="s">
        <v>85</v>
      </c>
      <c r="E1038" s="40">
        <v>18404979292</v>
      </c>
      <c r="F1038">
        <v>239</v>
      </c>
      <c r="G1038" s="40">
        <v>4401024210</v>
      </c>
      <c r="H1038">
        <v>89</v>
      </c>
      <c r="J1038" s="40">
        <v>1638915733</v>
      </c>
      <c r="K1038" s="40">
        <v>2762108476</v>
      </c>
    </row>
    <row r="1039" spans="1:11" hidden="1" x14ac:dyDescent="0.3">
      <c r="A1039">
        <v>2014</v>
      </c>
      <c r="B1039">
        <v>5</v>
      </c>
      <c r="C1039" s="41">
        <v>45791</v>
      </c>
      <c r="D1039" t="s">
        <v>86</v>
      </c>
      <c r="E1039" s="40">
        <v>28154023826</v>
      </c>
      <c r="F1039">
        <v>148</v>
      </c>
      <c r="G1039" s="40">
        <v>4177930988</v>
      </c>
      <c r="H1039">
        <v>94</v>
      </c>
      <c r="J1039" s="40">
        <v>2656818210</v>
      </c>
      <c r="K1039" s="40">
        <v>1521112779</v>
      </c>
    </row>
    <row r="1040" spans="1:11" hidden="1" x14ac:dyDescent="0.3">
      <c r="A1040">
        <v>2014</v>
      </c>
      <c r="B1040">
        <v>6</v>
      </c>
      <c r="C1040" s="41">
        <v>45822</v>
      </c>
      <c r="D1040" t="s">
        <v>87</v>
      </c>
      <c r="E1040" s="40">
        <v>138168862439</v>
      </c>
      <c r="F1040">
        <v>30</v>
      </c>
      <c r="G1040" s="40">
        <v>4082456287</v>
      </c>
      <c r="H1040">
        <v>30</v>
      </c>
      <c r="J1040" s="40">
        <v>4083187846</v>
      </c>
      <c r="K1040" s="40">
        <v>-731559</v>
      </c>
    </row>
    <row r="1041" spans="1:11" hidden="1" x14ac:dyDescent="0.3">
      <c r="A1041">
        <v>2014</v>
      </c>
      <c r="B1041">
        <v>6</v>
      </c>
      <c r="C1041" s="41">
        <v>45822</v>
      </c>
      <c r="D1041" t="s">
        <v>84</v>
      </c>
      <c r="E1041" s="40">
        <v>210575800352</v>
      </c>
      <c r="F1041">
        <v>4</v>
      </c>
      <c r="G1041" s="40">
        <v>783217697</v>
      </c>
      <c r="H1041">
        <v>12</v>
      </c>
      <c r="J1041" s="40">
        <v>2627871649</v>
      </c>
      <c r="K1041" s="40">
        <v>-1844653952</v>
      </c>
    </row>
    <row r="1042" spans="1:11" hidden="1" x14ac:dyDescent="0.3">
      <c r="A1042">
        <v>2014</v>
      </c>
      <c r="B1042">
        <v>6</v>
      </c>
      <c r="C1042" s="41">
        <v>45822</v>
      </c>
      <c r="D1042" t="s">
        <v>88</v>
      </c>
      <c r="E1042" s="40">
        <v>126682371168</v>
      </c>
      <c r="F1042">
        <v>26</v>
      </c>
      <c r="G1042" s="40">
        <v>3304040612</v>
      </c>
      <c r="H1042">
        <v>25</v>
      </c>
      <c r="J1042" s="40">
        <v>3133364543</v>
      </c>
      <c r="K1042" s="40">
        <v>170676068</v>
      </c>
    </row>
    <row r="1043" spans="1:11" hidden="1" x14ac:dyDescent="0.3">
      <c r="A1043">
        <v>2014</v>
      </c>
      <c r="B1043">
        <v>6</v>
      </c>
      <c r="C1043" s="41">
        <v>45822</v>
      </c>
      <c r="D1043" t="s">
        <v>83</v>
      </c>
      <c r="E1043" s="40">
        <v>67506899374</v>
      </c>
      <c r="F1043">
        <v>35</v>
      </c>
      <c r="G1043" s="40">
        <v>2346316073</v>
      </c>
      <c r="H1043">
        <v>27</v>
      </c>
      <c r="J1043" s="40">
        <v>1842933556</v>
      </c>
      <c r="K1043" s="40">
        <v>503382517</v>
      </c>
    </row>
    <row r="1044" spans="1:11" hidden="1" x14ac:dyDescent="0.3">
      <c r="A1044">
        <v>2014</v>
      </c>
      <c r="B1044">
        <v>6</v>
      </c>
      <c r="C1044" s="41">
        <v>45822</v>
      </c>
      <c r="D1044" t="s">
        <v>85</v>
      </c>
      <c r="E1044" s="40">
        <v>18404979292</v>
      </c>
      <c r="F1044">
        <v>141</v>
      </c>
      <c r="G1044" s="40">
        <v>2589799759</v>
      </c>
      <c r="H1044">
        <v>96</v>
      </c>
      <c r="J1044" s="40">
        <v>1765218224</v>
      </c>
      <c r="K1044" s="40">
        <v>824581535</v>
      </c>
    </row>
    <row r="1045" spans="1:11" hidden="1" x14ac:dyDescent="0.3">
      <c r="A1045">
        <v>2014</v>
      </c>
      <c r="B1045">
        <v>6</v>
      </c>
      <c r="C1045" s="41">
        <v>45822</v>
      </c>
      <c r="D1045" t="s">
        <v>86</v>
      </c>
      <c r="E1045" s="40">
        <v>28154023826</v>
      </c>
      <c r="F1045">
        <v>96</v>
      </c>
      <c r="G1045" s="40">
        <v>2692755983</v>
      </c>
      <c r="H1045">
        <v>94</v>
      </c>
      <c r="J1045" s="40">
        <v>2658161521</v>
      </c>
      <c r="K1045" s="40">
        <v>34594462</v>
      </c>
    </row>
    <row r="1046" spans="1:11" hidden="1" x14ac:dyDescent="0.3">
      <c r="A1046">
        <v>2014</v>
      </c>
      <c r="B1046">
        <v>7</v>
      </c>
      <c r="C1046" s="41">
        <v>45852</v>
      </c>
      <c r="D1046" t="s">
        <v>87</v>
      </c>
      <c r="E1046" s="40">
        <v>138168862439</v>
      </c>
      <c r="F1046">
        <v>42</v>
      </c>
      <c r="G1046" s="40">
        <v>5769497892</v>
      </c>
      <c r="H1046">
        <v>29</v>
      </c>
      <c r="J1046" s="40">
        <v>3999472361</v>
      </c>
      <c r="K1046" s="40">
        <v>1770025532</v>
      </c>
    </row>
    <row r="1047" spans="1:11" hidden="1" x14ac:dyDescent="0.3">
      <c r="A1047">
        <v>2014</v>
      </c>
      <c r="B1047">
        <v>7</v>
      </c>
      <c r="C1047" s="41">
        <v>45852</v>
      </c>
      <c r="D1047" t="s">
        <v>84</v>
      </c>
      <c r="E1047" s="40">
        <v>210575800352</v>
      </c>
      <c r="F1047">
        <v>5</v>
      </c>
      <c r="G1047" s="40">
        <v>1133467918</v>
      </c>
      <c r="H1047">
        <v>10</v>
      </c>
      <c r="J1047" s="40">
        <v>2132144818</v>
      </c>
      <c r="K1047" s="40">
        <v>-998676900</v>
      </c>
    </row>
    <row r="1048" spans="1:11" hidden="1" x14ac:dyDescent="0.3">
      <c r="A1048">
        <v>2014</v>
      </c>
      <c r="B1048">
        <v>7</v>
      </c>
      <c r="C1048" s="41">
        <v>45852</v>
      </c>
      <c r="D1048" t="s">
        <v>88</v>
      </c>
      <c r="E1048" s="40">
        <v>126682371168</v>
      </c>
      <c r="F1048">
        <v>17</v>
      </c>
      <c r="G1048" s="40">
        <v>2176992613</v>
      </c>
      <c r="H1048">
        <v>19</v>
      </c>
      <c r="J1048" s="40">
        <v>2455383617</v>
      </c>
      <c r="K1048" s="40">
        <v>-278391004</v>
      </c>
    </row>
    <row r="1049" spans="1:11" hidden="1" x14ac:dyDescent="0.3">
      <c r="A1049">
        <v>2014</v>
      </c>
      <c r="B1049">
        <v>7</v>
      </c>
      <c r="C1049" s="41">
        <v>45852</v>
      </c>
      <c r="D1049" t="s">
        <v>83</v>
      </c>
      <c r="E1049" s="40">
        <v>67506899374</v>
      </c>
      <c r="F1049">
        <v>21</v>
      </c>
      <c r="G1049" s="40">
        <v>1392751726</v>
      </c>
      <c r="H1049">
        <v>22</v>
      </c>
      <c r="J1049" s="40">
        <v>1501843379</v>
      </c>
      <c r="K1049" s="40">
        <v>-109091653</v>
      </c>
    </row>
    <row r="1050" spans="1:11" hidden="1" x14ac:dyDescent="0.3">
      <c r="A1050">
        <v>2014</v>
      </c>
      <c r="B1050">
        <v>7</v>
      </c>
      <c r="C1050" s="41">
        <v>45852</v>
      </c>
      <c r="D1050" t="s">
        <v>85</v>
      </c>
      <c r="E1050" s="40">
        <v>18404979292</v>
      </c>
      <c r="F1050">
        <v>162</v>
      </c>
      <c r="G1050" s="40">
        <v>2973452582</v>
      </c>
      <c r="H1050">
        <v>77</v>
      </c>
      <c r="J1050" s="40">
        <v>1417244260</v>
      </c>
      <c r="K1050" s="40">
        <v>1556208322</v>
      </c>
    </row>
    <row r="1051" spans="1:11" hidden="1" x14ac:dyDescent="0.3">
      <c r="A1051">
        <v>2014</v>
      </c>
      <c r="B1051">
        <v>7</v>
      </c>
      <c r="C1051" s="41">
        <v>45852</v>
      </c>
      <c r="D1051" t="s">
        <v>86</v>
      </c>
      <c r="E1051" s="40">
        <v>28154023826</v>
      </c>
      <c r="F1051">
        <v>74</v>
      </c>
      <c r="G1051" s="40">
        <v>2091261782</v>
      </c>
      <c r="H1051">
        <v>80</v>
      </c>
      <c r="J1051" s="40">
        <v>2247200952</v>
      </c>
      <c r="K1051" s="40">
        <v>-155939170</v>
      </c>
    </row>
    <row r="1052" spans="1:11" hidden="1" x14ac:dyDescent="0.3">
      <c r="A1052">
        <v>2014</v>
      </c>
      <c r="B1052">
        <v>8</v>
      </c>
      <c r="C1052" s="41">
        <v>45883</v>
      </c>
      <c r="D1052" t="s">
        <v>87</v>
      </c>
      <c r="E1052" s="40">
        <v>138168862439</v>
      </c>
      <c r="F1052">
        <v>52</v>
      </c>
      <c r="G1052" s="40">
        <v>7249879470</v>
      </c>
      <c r="H1052">
        <v>32</v>
      </c>
      <c r="J1052" s="40">
        <v>4378673378</v>
      </c>
      <c r="K1052" s="40">
        <v>2871206092</v>
      </c>
    </row>
    <row r="1053" spans="1:11" hidden="1" x14ac:dyDescent="0.3">
      <c r="A1053">
        <v>2014</v>
      </c>
      <c r="B1053">
        <v>8</v>
      </c>
      <c r="C1053" s="41">
        <v>45883</v>
      </c>
      <c r="D1053" t="s">
        <v>84</v>
      </c>
      <c r="E1053" s="40">
        <v>210575800352</v>
      </c>
      <c r="F1053">
        <v>11</v>
      </c>
      <c r="G1053" s="40">
        <v>2291435613</v>
      </c>
      <c r="H1053">
        <v>10</v>
      </c>
      <c r="J1053" s="40">
        <v>2022762241</v>
      </c>
      <c r="K1053" s="40">
        <v>268673372</v>
      </c>
    </row>
    <row r="1054" spans="1:11" hidden="1" x14ac:dyDescent="0.3">
      <c r="A1054">
        <v>2014</v>
      </c>
      <c r="B1054">
        <v>8</v>
      </c>
      <c r="C1054" s="41">
        <v>45883</v>
      </c>
      <c r="D1054" t="s">
        <v>88</v>
      </c>
      <c r="E1054" s="40">
        <v>126682371168</v>
      </c>
      <c r="F1054">
        <v>18</v>
      </c>
      <c r="G1054" s="40">
        <v>2285141162</v>
      </c>
      <c r="H1054">
        <v>20</v>
      </c>
      <c r="J1054" s="40">
        <v>2590631604</v>
      </c>
      <c r="K1054" s="40">
        <v>-305490442</v>
      </c>
    </row>
    <row r="1055" spans="1:11" hidden="1" x14ac:dyDescent="0.3">
      <c r="A1055">
        <v>2014</v>
      </c>
      <c r="B1055">
        <v>8</v>
      </c>
      <c r="C1055" s="41">
        <v>45883</v>
      </c>
      <c r="D1055" t="s">
        <v>83</v>
      </c>
      <c r="E1055" s="40">
        <v>67506899374</v>
      </c>
      <c r="F1055">
        <v>22</v>
      </c>
      <c r="G1055" s="40">
        <v>1489953445</v>
      </c>
      <c r="H1055">
        <v>25</v>
      </c>
      <c r="J1055" s="40">
        <v>1704371556</v>
      </c>
      <c r="K1055" s="40">
        <v>-214418111</v>
      </c>
    </row>
    <row r="1056" spans="1:11" hidden="1" x14ac:dyDescent="0.3">
      <c r="A1056">
        <v>2014</v>
      </c>
      <c r="B1056">
        <v>8</v>
      </c>
      <c r="C1056" s="41">
        <v>45883</v>
      </c>
      <c r="D1056" t="s">
        <v>85</v>
      </c>
      <c r="E1056" s="40">
        <v>18404979292</v>
      </c>
      <c r="F1056">
        <v>238</v>
      </c>
      <c r="G1056" s="40">
        <v>4384109223</v>
      </c>
      <c r="H1056">
        <v>68</v>
      </c>
      <c r="J1056" s="40">
        <v>1257333143</v>
      </c>
      <c r="K1056" s="40">
        <v>3126776080</v>
      </c>
    </row>
    <row r="1057" spans="1:11" hidden="1" x14ac:dyDescent="0.3">
      <c r="A1057">
        <v>2014</v>
      </c>
      <c r="B1057">
        <v>8</v>
      </c>
      <c r="C1057" s="41">
        <v>45883</v>
      </c>
      <c r="D1057" t="s">
        <v>86</v>
      </c>
      <c r="E1057" s="40">
        <v>28154023826</v>
      </c>
      <c r="F1057">
        <v>187</v>
      </c>
      <c r="G1057" s="40">
        <v>5255686611</v>
      </c>
      <c r="H1057">
        <v>74</v>
      </c>
      <c r="J1057" s="40">
        <v>2088245117</v>
      </c>
      <c r="K1057" s="40">
        <v>3167441493</v>
      </c>
    </row>
    <row r="1058" spans="1:11" hidden="1" x14ac:dyDescent="0.3">
      <c r="A1058">
        <v>2014</v>
      </c>
      <c r="B1058">
        <v>9</v>
      </c>
      <c r="C1058" s="41">
        <v>45914</v>
      </c>
      <c r="D1058" t="s">
        <v>87</v>
      </c>
      <c r="E1058" s="40">
        <v>138168862439</v>
      </c>
      <c r="F1058">
        <v>20</v>
      </c>
      <c r="G1058" s="40">
        <v>2819266458</v>
      </c>
      <c r="H1058">
        <v>38</v>
      </c>
      <c r="J1058" s="40">
        <v>5255928434</v>
      </c>
      <c r="K1058" s="40">
        <v>-2436661976</v>
      </c>
    </row>
    <row r="1059" spans="1:11" hidden="1" x14ac:dyDescent="0.3">
      <c r="A1059">
        <v>2014</v>
      </c>
      <c r="B1059">
        <v>9</v>
      </c>
      <c r="C1059" s="41">
        <v>45914</v>
      </c>
      <c r="D1059" t="s">
        <v>84</v>
      </c>
      <c r="E1059" s="40">
        <v>210575800352</v>
      </c>
      <c r="F1059">
        <v>3</v>
      </c>
      <c r="G1059" s="40">
        <v>703965912</v>
      </c>
      <c r="H1059">
        <v>10</v>
      </c>
      <c r="J1059" s="40">
        <v>2115053106</v>
      </c>
      <c r="K1059" s="40">
        <v>-1411087194</v>
      </c>
    </row>
    <row r="1060" spans="1:11" hidden="1" x14ac:dyDescent="0.3">
      <c r="A1060">
        <v>2014</v>
      </c>
      <c r="B1060">
        <v>9</v>
      </c>
      <c r="C1060" s="41">
        <v>45914</v>
      </c>
      <c r="D1060" t="s">
        <v>88</v>
      </c>
      <c r="E1060" s="40">
        <v>126682371168</v>
      </c>
      <c r="F1060">
        <v>13</v>
      </c>
      <c r="G1060" s="40">
        <v>1655529939</v>
      </c>
      <c r="H1060">
        <v>22</v>
      </c>
      <c r="J1060" s="40">
        <v>2748638150</v>
      </c>
      <c r="K1060" s="40">
        <v>-1093108211</v>
      </c>
    </row>
    <row r="1061" spans="1:11" hidden="1" x14ac:dyDescent="0.3">
      <c r="A1061">
        <v>2014</v>
      </c>
      <c r="B1061">
        <v>9</v>
      </c>
      <c r="C1061" s="41">
        <v>45914</v>
      </c>
      <c r="D1061" t="s">
        <v>83</v>
      </c>
      <c r="E1061" s="40">
        <v>67506899374</v>
      </c>
      <c r="F1061">
        <v>27</v>
      </c>
      <c r="G1061" s="40">
        <v>1807139486</v>
      </c>
      <c r="H1061">
        <v>26</v>
      </c>
      <c r="J1061" s="40">
        <v>1775172306</v>
      </c>
      <c r="K1061" s="40">
        <v>31967181</v>
      </c>
    </row>
    <row r="1062" spans="1:11" hidden="1" x14ac:dyDescent="0.3">
      <c r="A1062">
        <v>2014</v>
      </c>
      <c r="B1062">
        <v>9</v>
      </c>
      <c r="C1062" s="41">
        <v>45914</v>
      </c>
      <c r="D1062" t="s">
        <v>85</v>
      </c>
      <c r="E1062" s="40">
        <v>18404979292</v>
      </c>
      <c r="F1062">
        <v>119</v>
      </c>
      <c r="G1062" s="40">
        <v>2198172915</v>
      </c>
      <c r="H1062">
        <v>98</v>
      </c>
      <c r="J1062" s="40">
        <v>1808650886</v>
      </c>
      <c r="K1062" s="40">
        <v>389522029</v>
      </c>
    </row>
    <row r="1063" spans="1:11" hidden="1" x14ac:dyDescent="0.3">
      <c r="A1063">
        <v>2014</v>
      </c>
      <c r="B1063">
        <v>9</v>
      </c>
      <c r="C1063" s="41">
        <v>45914</v>
      </c>
      <c r="D1063" t="s">
        <v>86</v>
      </c>
      <c r="E1063" s="40">
        <v>28154023826</v>
      </c>
      <c r="F1063">
        <v>99</v>
      </c>
      <c r="G1063" s="40">
        <v>2790633436</v>
      </c>
      <c r="H1063">
        <v>92</v>
      </c>
      <c r="J1063" s="40">
        <v>2595975502</v>
      </c>
      <c r="K1063" s="40">
        <v>194657934</v>
      </c>
    </row>
    <row r="1064" spans="1:11" hidden="1" x14ac:dyDescent="0.3">
      <c r="A1064">
        <v>2014</v>
      </c>
      <c r="B1064">
        <v>10</v>
      </c>
      <c r="C1064" s="41">
        <v>45944</v>
      </c>
      <c r="D1064" t="s">
        <v>87</v>
      </c>
      <c r="E1064" s="40">
        <v>138168862439</v>
      </c>
      <c r="F1064">
        <v>47</v>
      </c>
      <c r="G1064" s="40">
        <v>6523052970</v>
      </c>
      <c r="H1064">
        <v>26</v>
      </c>
      <c r="J1064" s="40">
        <v>3536489135</v>
      </c>
      <c r="K1064" s="40">
        <v>2986563834</v>
      </c>
    </row>
    <row r="1065" spans="1:11" hidden="1" x14ac:dyDescent="0.3">
      <c r="A1065">
        <v>2014</v>
      </c>
      <c r="B1065">
        <v>10</v>
      </c>
      <c r="C1065" s="41">
        <v>45944</v>
      </c>
      <c r="D1065" t="s">
        <v>84</v>
      </c>
      <c r="E1065" s="40">
        <v>210575800352</v>
      </c>
      <c r="F1065">
        <v>29</v>
      </c>
      <c r="G1065" s="40">
        <v>6060306484</v>
      </c>
      <c r="H1065">
        <v>11</v>
      </c>
      <c r="J1065" s="40">
        <v>2340569277</v>
      </c>
      <c r="K1065" s="40">
        <v>3719737207</v>
      </c>
    </row>
    <row r="1066" spans="1:11" hidden="1" x14ac:dyDescent="0.3">
      <c r="A1066">
        <v>2014</v>
      </c>
      <c r="B1066">
        <v>10</v>
      </c>
      <c r="C1066" s="41">
        <v>45944</v>
      </c>
      <c r="D1066" t="s">
        <v>88</v>
      </c>
      <c r="E1066" s="40">
        <v>126682371168</v>
      </c>
      <c r="F1066">
        <v>33</v>
      </c>
      <c r="G1066" s="40">
        <v>4155419332</v>
      </c>
      <c r="H1066">
        <v>18</v>
      </c>
      <c r="J1066" s="40">
        <v>2308681454</v>
      </c>
      <c r="K1066" s="40">
        <v>1846737879</v>
      </c>
    </row>
    <row r="1067" spans="1:11" hidden="1" x14ac:dyDescent="0.3">
      <c r="A1067">
        <v>2014</v>
      </c>
      <c r="B1067">
        <v>10</v>
      </c>
      <c r="C1067" s="41">
        <v>45944</v>
      </c>
      <c r="D1067" t="s">
        <v>83</v>
      </c>
      <c r="E1067" s="40">
        <v>67506899374</v>
      </c>
      <c r="F1067">
        <v>49</v>
      </c>
      <c r="G1067" s="40">
        <v>3280805293</v>
      </c>
      <c r="H1067">
        <v>23</v>
      </c>
      <c r="J1067" s="40">
        <v>1561697188</v>
      </c>
      <c r="K1067" s="40">
        <v>1719108105</v>
      </c>
    </row>
    <row r="1068" spans="1:11" hidden="1" x14ac:dyDescent="0.3">
      <c r="A1068">
        <v>2014</v>
      </c>
      <c r="B1068">
        <v>10</v>
      </c>
      <c r="C1068" s="41">
        <v>45944</v>
      </c>
      <c r="D1068" t="s">
        <v>85</v>
      </c>
      <c r="E1068" s="40">
        <v>18404979292</v>
      </c>
      <c r="F1068">
        <v>220</v>
      </c>
      <c r="G1068" s="40">
        <v>4040464113</v>
      </c>
      <c r="H1068">
        <v>64</v>
      </c>
      <c r="J1068" s="40">
        <v>1171296931</v>
      </c>
      <c r="K1068" s="40">
        <v>2869167182</v>
      </c>
    </row>
    <row r="1069" spans="1:11" hidden="1" x14ac:dyDescent="0.3">
      <c r="A1069">
        <v>2014</v>
      </c>
      <c r="B1069">
        <v>10</v>
      </c>
      <c r="C1069" s="41">
        <v>45944</v>
      </c>
      <c r="D1069" t="s">
        <v>86</v>
      </c>
      <c r="E1069" s="40">
        <v>28154023826</v>
      </c>
      <c r="F1069">
        <v>112</v>
      </c>
      <c r="G1069" s="40">
        <v>3160697072</v>
      </c>
      <c r="H1069">
        <v>64</v>
      </c>
      <c r="J1069" s="40">
        <v>1806062526</v>
      </c>
      <c r="K1069" s="40">
        <v>1354634546</v>
      </c>
    </row>
    <row r="1070" spans="1:11" hidden="1" x14ac:dyDescent="0.3">
      <c r="A1070">
        <v>2014</v>
      </c>
      <c r="B1070">
        <v>11</v>
      </c>
      <c r="C1070" s="41">
        <v>45975</v>
      </c>
      <c r="D1070" t="s">
        <v>87</v>
      </c>
      <c r="E1070" s="40">
        <v>138168862439</v>
      </c>
      <c r="F1070">
        <v>46</v>
      </c>
      <c r="G1070" s="40">
        <v>6421072688</v>
      </c>
      <c r="H1070">
        <v>39</v>
      </c>
      <c r="J1070" s="40">
        <v>5335926399</v>
      </c>
      <c r="K1070" s="40">
        <v>1085146290</v>
      </c>
    </row>
    <row r="1071" spans="1:11" hidden="1" x14ac:dyDescent="0.3">
      <c r="A1071">
        <v>2014</v>
      </c>
      <c r="B1071">
        <v>11</v>
      </c>
      <c r="C1071" s="41">
        <v>45975</v>
      </c>
      <c r="D1071" t="s">
        <v>84</v>
      </c>
      <c r="E1071" s="40">
        <v>210575800352</v>
      </c>
      <c r="F1071">
        <v>76</v>
      </c>
      <c r="G1071" s="40">
        <v>16081127083</v>
      </c>
      <c r="H1071">
        <v>25</v>
      </c>
      <c r="J1071" s="40">
        <v>5331043764</v>
      </c>
      <c r="K1071" s="40">
        <v>10750083318</v>
      </c>
    </row>
    <row r="1072" spans="1:11" hidden="1" x14ac:dyDescent="0.3">
      <c r="A1072">
        <v>2014</v>
      </c>
      <c r="B1072">
        <v>11</v>
      </c>
      <c r="C1072" s="41">
        <v>45975</v>
      </c>
      <c r="D1072" t="s">
        <v>88</v>
      </c>
      <c r="E1072" s="40">
        <v>126682371168</v>
      </c>
      <c r="F1072">
        <v>162</v>
      </c>
      <c r="G1072" s="40">
        <v>20480661685</v>
      </c>
      <c r="H1072">
        <v>35</v>
      </c>
      <c r="J1072" s="40">
        <v>4377143139</v>
      </c>
      <c r="K1072" s="40">
        <v>16103518546</v>
      </c>
    </row>
    <row r="1073" spans="1:11" hidden="1" x14ac:dyDescent="0.3">
      <c r="A1073">
        <v>2014</v>
      </c>
      <c r="B1073">
        <v>11</v>
      </c>
      <c r="C1073" s="41">
        <v>45975</v>
      </c>
      <c r="D1073" t="s">
        <v>83</v>
      </c>
      <c r="E1073" s="40">
        <v>67506899374</v>
      </c>
      <c r="F1073">
        <v>143</v>
      </c>
      <c r="G1073" s="40">
        <v>9666016872</v>
      </c>
      <c r="H1073">
        <v>37</v>
      </c>
      <c r="J1073" s="40">
        <v>2509409320</v>
      </c>
      <c r="K1073" s="40">
        <v>7156607552</v>
      </c>
    </row>
    <row r="1074" spans="1:11" hidden="1" x14ac:dyDescent="0.3">
      <c r="A1074">
        <v>2014</v>
      </c>
      <c r="B1074">
        <v>11</v>
      </c>
      <c r="C1074" s="41">
        <v>45975</v>
      </c>
      <c r="D1074" t="s">
        <v>85</v>
      </c>
      <c r="E1074" s="40">
        <v>18404979292</v>
      </c>
      <c r="F1074">
        <v>108</v>
      </c>
      <c r="G1074" s="40">
        <v>1996867251</v>
      </c>
      <c r="H1074">
        <v>92</v>
      </c>
      <c r="J1074" s="40">
        <v>1690485215</v>
      </c>
      <c r="K1074" s="40">
        <v>306382036</v>
      </c>
    </row>
    <row r="1075" spans="1:11" hidden="1" x14ac:dyDescent="0.3">
      <c r="A1075">
        <v>2014</v>
      </c>
      <c r="B1075">
        <v>11</v>
      </c>
      <c r="C1075" s="41">
        <v>45975</v>
      </c>
      <c r="D1075" t="s">
        <v>86</v>
      </c>
      <c r="E1075" s="40">
        <v>28154023826</v>
      </c>
      <c r="F1075">
        <v>92</v>
      </c>
      <c r="G1075" s="40">
        <v>2578167264</v>
      </c>
      <c r="H1075">
        <v>84</v>
      </c>
      <c r="J1075" s="40">
        <v>2369397934</v>
      </c>
      <c r="K1075" s="40">
        <v>208769331</v>
      </c>
    </row>
    <row r="1076" spans="1:11" hidden="1" x14ac:dyDescent="0.3">
      <c r="A1076">
        <v>2014</v>
      </c>
      <c r="B1076">
        <v>12</v>
      </c>
      <c r="C1076" s="41">
        <v>46005</v>
      </c>
      <c r="D1076" t="s">
        <v>87</v>
      </c>
      <c r="E1076" s="40">
        <v>138168862439</v>
      </c>
      <c r="F1076">
        <v>31</v>
      </c>
      <c r="G1076" s="40">
        <v>4266383323</v>
      </c>
      <c r="H1076">
        <v>34</v>
      </c>
      <c r="J1076" s="40">
        <v>4663852185</v>
      </c>
      <c r="K1076" s="40">
        <v>-397468861</v>
      </c>
    </row>
    <row r="1077" spans="1:11" hidden="1" x14ac:dyDescent="0.3">
      <c r="A1077">
        <v>2014</v>
      </c>
      <c r="B1077">
        <v>12</v>
      </c>
      <c r="C1077" s="41">
        <v>46005</v>
      </c>
      <c r="D1077" t="s">
        <v>84</v>
      </c>
      <c r="E1077" s="40">
        <v>210575800352</v>
      </c>
      <c r="F1077">
        <v>27</v>
      </c>
      <c r="G1077" s="40">
        <v>5583410203</v>
      </c>
      <c r="H1077">
        <v>20</v>
      </c>
      <c r="J1077" s="40">
        <v>4246228839</v>
      </c>
      <c r="K1077" s="40">
        <v>1337181363</v>
      </c>
    </row>
    <row r="1078" spans="1:11" hidden="1" x14ac:dyDescent="0.3">
      <c r="A1078">
        <v>2014</v>
      </c>
      <c r="B1078">
        <v>12</v>
      </c>
      <c r="C1078" s="41">
        <v>46005</v>
      </c>
      <c r="D1078" t="s">
        <v>88</v>
      </c>
      <c r="E1078" s="40">
        <v>126682371168</v>
      </c>
      <c r="F1078">
        <v>69</v>
      </c>
      <c r="G1078" s="40">
        <v>8792330877</v>
      </c>
      <c r="H1078">
        <v>36</v>
      </c>
      <c r="J1078" s="40">
        <v>4554439303</v>
      </c>
      <c r="K1078" s="40">
        <v>4237891574</v>
      </c>
    </row>
    <row r="1079" spans="1:11" hidden="1" x14ac:dyDescent="0.3">
      <c r="A1079">
        <v>2014</v>
      </c>
      <c r="B1079">
        <v>12</v>
      </c>
      <c r="C1079" s="41">
        <v>46005</v>
      </c>
      <c r="D1079" t="s">
        <v>83</v>
      </c>
      <c r="E1079" s="40">
        <v>67506899374</v>
      </c>
      <c r="F1079">
        <v>130</v>
      </c>
      <c r="G1079" s="40">
        <v>8753432208</v>
      </c>
      <c r="H1079">
        <v>48</v>
      </c>
      <c r="J1079" s="40">
        <v>3233404276</v>
      </c>
      <c r="K1079" s="40">
        <v>5520027932</v>
      </c>
    </row>
    <row r="1080" spans="1:11" hidden="1" x14ac:dyDescent="0.3">
      <c r="A1080">
        <v>2014</v>
      </c>
      <c r="B1080">
        <v>12</v>
      </c>
      <c r="C1080" s="41">
        <v>46005</v>
      </c>
      <c r="D1080" t="s">
        <v>85</v>
      </c>
      <c r="E1080" s="40">
        <v>18404979292</v>
      </c>
      <c r="F1080">
        <v>62</v>
      </c>
      <c r="G1080" s="40">
        <v>1148595503</v>
      </c>
      <c r="H1080">
        <v>85</v>
      </c>
      <c r="J1080" s="40">
        <v>1558450222</v>
      </c>
      <c r="K1080" s="40">
        <v>-409854719</v>
      </c>
    </row>
    <row r="1081" spans="1:11" hidden="1" x14ac:dyDescent="0.3">
      <c r="A1081">
        <v>2014</v>
      </c>
      <c r="B1081">
        <v>12</v>
      </c>
      <c r="C1081" s="41">
        <v>46005</v>
      </c>
      <c r="D1081" t="s">
        <v>86</v>
      </c>
      <c r="E1081" s="40">
        <v>28154023826</v>
      </c>
      <c r="F1081">
        <v>89</v>
      </c>
      <c r="G1081" s="40">
        <v>2510589414</v>
      </c>
      <c r="H1081">
        <v>77</v>
      </c>
      <c r="J1081" s="40">
        <v>2158977792</v>
      </c>
      <c r="K1081" s="40">
        <v>351611622</v>
      </c>
    </row>
    <row r="1082" spans="1:11" hidden="1" x14ac:dyDescent="0.3">
      <c r="A1082">
        <v>2015</v>
      </c>
      <c r="B1082">
        <v>1</v>
      </c>
      <c r="C1082" s="41">
        <v>45672</v>
      </c>
      <c r="D1082" t="s">
        <v>87</v>
      </c>
      <c r="E1082" s="40">
        <v>138168862439</v>
      </c>
      <c r="F1082">
        <v>4</v>
      </c>
      <c r="G1082" s="40">
        <v>514804651</v>
      </c>
      <c r="H1082">
        <v>20</v>
      </c>
      <c r="J1082" s="40">
        <v>2754453294</v>
      </c>
      <c r="K1082" s="40">
        <v>-2239648643</v>
      </c>
    </row>
    <row r="1083" spans="1:11" hidden="1" x14ac:dyDescent="0.3">
      <c r="A1083">
        <v>2015</v>
      </c>
      <c r="B1083">
        <v>1</v>
      </c>
      <c r="C1083" s="41">
        <v>45672</v>
      </c>
      <c r="D1083" t="s">
        <v>84</v>
      </c>
      <c r="E1083" s="40">
        <v>210575800352</v>
      </c>
      <c r="F1083">
        <v>3</v>
      </c>
      <c r="G1083" s="40">
        <v>690474896</v>
      </c>
      <c r="H1083">
        <v>9</v>
      </c>
      <c r="J1083" s="40">
        <v>1884425722</v>
      </c>
      <c r="K1083" s="40">
        <v>-1193950826</v>
      </c>
    </row>
    <row r="1084" spans="1:11" hidden="1" x14ac:dyDescent="0.3">
      <c r="A1084">
        <v>2015</v>
      </c>
      <c r="B1084">
        <v>1</v>
      </c>
      <c r="C1084" s="41">
        <v>45672</v>
      </c>
      <c r="D1084" t="s">
        <v>88</v>
      </c>
      <c r="E1084" s="40">
        <v>126682371168</v>
      </c>
      <c r="F1084">
        <v>6</v>
      </c>
      <c r="G1084" s="40">
        <v>757446380</v>
      </c>
      <c r="H1084">
        <v>30</v>
      </c>
      <c r="J1084" s="40">
        <v>3863457901</v>
      </c>
      <c r="K1084" s="40">
        <v>-3106011521</v>
      </c>
    </row>
    <row r="1085" spans="1:11" hidden="1" x14ac:dyDescent="0.3">
      <c r="A1085">
        <v>2015</v>
      </c>
      <c r="B1085">
        <v>1</v>
      </c>
      <c r="C1085" s="41">
        <v>45672</v>
      </c>
      <c r="D1085" t="s">
        <v>83</v>
      </c>
      <c r="E1085" s="40">
        <v>67506899374</v>
      </c>
      <c r="F1085">
        <v>6</v>
      </c>
      <c r="G1085" s="40">
        <v>423238430</v>
      </c>
      <c r="H1085">
        <v>37</v>
      </c>
      <c r="J1085" s="40">
        <v>2477780383</v>
      </c>
      <c r="K1085" s="40">
        <v>-2054541953</v>
      </c>
    </row>
    <row r="1086" spans="1:11" hidden="1" x14ac:dyDescent="0.3">
      <c r="A1086">
        <v>2015</v>
      </c>
      <c r="B1086">
        <v>1</v>
      </c>
      <c r="C1086" s="41">
        <v>45672</v>
      </c>
      <c r="D1086" t="s">
        <v>85</v>
      </c>
      <c r="E1086" s="40">
        <v>18404979292</v>
      </c>
      <c r="F1086">
        <v>7</v>
      </c>
      <c r="G1086" s="40">
        <v>137861831</v>
      </c>
      <c r="H1086">
        <v>63</v>
      </c>
      <c r="J1086" s="40">
        <v>1166346048</v>
      </c>
      <c r="K1086" s="40">
        <v>-1028484217</v>
      </c>
    </row>
    <row r="1087" spans="1:11" hidden="1" x14ac:dyDescent="0.3">
      <c r="A1087">
        <v>2015</v>
      </c>
      <c r="B1087">
        <v>1</v>
      </c>
      <c r="C1087" s="41">
        <v>45672</v>
      </c>
      <c r="D1087" t="s">
        <v>86</v>
      </c>
      <c r="E1087" s="40">
        <v>28154023826</v>
      </c>
      <c r="F1087">
        <v>14</v>
      </c>
      <c r="G1087" s="40">
        <v>386589477</v>
      </c>
      <c r="H1087">
        <v>75</v>
      </c>
      <c r="J1087" s="40">
        <v>2112551447</v>
      </c>
      <c r="K1087" s="40">
        <v>-1725961970</v>
      </c>
    </row>
    <row r="1088" spans="1:11" hidden="1" x14ac:dyDescent="0.3">
      <c r="A1088">
        <v>2015</v>
      </c>
      <c r="B1088">
        <v>2</v>
      </c>
      <c r="C1088" s="41">
        <v>45703</v>
      </c>
      <c r="D1088" t="s">
        <v>87</v>
      </c>
      <c r="E1088" s="40">
        <v>138168862439</v>
      </c>
      <c r="F1088">
        <v>13</v>
      </c>
      <c r="G1088" s="40">
        <v>1742104454</v>
      </c>
      <c r="H1088">
        <v>15</v>
      </c>
      <c r="J1088" s="40">
        <v>2094807807</v>
      </c>
      <c r="K1088" s="40">
        <v>-352703354</v>
      </c>
    </row>
    <row r="1089" spans="1:11" hidden="1" x14ac:dyDescent="0.3">
      <c r="A1089">
        <v>2015</v>
      </c>
      <c r="B1089">
        <v>2</v>
      </c>
      <c r="C1089" s="41">
        <v>45703</v>
      </c>
      <c r="D1089" t="s">
        <v>84</v>
      </c>
      <c r="E1089" s="40">
        <v>210575800352</v>
      </c>
      <c r="F1089">
        <v>6</v>
      </c>
      <c r="G1089" s="40">
        <v>1202559980</v>
      </c>
      <c r="H1089">
        <v>7</v>
      </c>
      <c r="J1089" s="40">
        <v>1416913678</v>
      </c>
      <c r="K1089" s="40">
        <v>-214353698</v>
      </c>
    </row>
    <row r="1090" spans="1:11" hidden="1" x14ac:dyDescent="0.3">
      <c r="A1090">
        <v>2015</v>
      </c>
      <c r="B1090">
        <v>2</v>
      </c>
      <c r="C1090" s="41">
        <v>45703</v>
      </c>
      <c r="D1090" t="s">
        <v>88</v>
      </c>
      <c r="E1090" s="40">
        <v>126682371168</v>
      </c>
      <c r="F1090">
        <v>7</v>
      </c>
      <c r="G1090" s="40">
        <v>833927157</v>
      </c>
      <c r="H1090">
        <v>22</v>
      </c>
      <c r="J1090" s="40">
        <v>2746902175</v>
      </c>
      <c r="K1090" s="40">
        <v>-1912975018</v>
      </c>
    </row>
    <row r="1091" spans="1:11" hidden="1" x14ac:dyDescent="0.3">
      <c r="A1091">
        <v>2015</v>
      </c>
      <c r="B1091">
        <v>2</v>
      </c>
      <c r="C1091" s="41">
        <v>45703</v>
      </c>
      <c r="D1091" t="s">
        <v>83</v>
      </c>
      <c r="E1091" s="40">
        <v>67506899374</v>
      </c>
      <c r="F1091">
        <v>19</v>
      </c>
      <c r="G1091" s="40">
        <v>1267961110</v>
      </c>
      <c r="H1091">
        <v>28</v>
      </c>
      <c r="J1091" s="40">
        <v>1887566552</v>
      </c>
      <c r="K1091" s="40">
        <v>-619605442</v>
      </c>
    </row>
    <row r="1092" spans="1:11" hidden="1" x14ac:dyDescent="0.3">
      <c r="A1092">
        <v>2015</v>
      </c>
      <c r="B1092">
        <v>2</v>
      </c>
      <c r="C1092" s="41">
        <v>45703</v>
      </c>
      <c r="D1092" t="s">
        <v>85</v>
      </c>
      <c r="E1092" s="40">
        <v>18404979292</v>
      </c>
      <c r="F1092">
        <v>25</v>
      </c>
      <c r="G1092" s="40">
        <v>469134047</v>
      </c>
      <c r="H1092">
        <v>48</v>
      </c>
      <c r="J1092" s="40">
        <v>887335605</v>
      </c>
      <c r="K1092" s="40">
        <v>-418201557</v>
      </c>
    </row>
    <row r="1093" spans="1:11" hidden="1" x14ac:dyDescent="0.3">
      <c r="A1093">
        <v>2015</v>
      </c>
      <c r="B1093">
        <v>2</v>
      </c>
      <c r="C1093" s="41">
        <v>45703</v>
      </c>
      <c r="D1093" t="s">
        <v>86</v>
      </c>
      <c r="E1093" s="40">
        <v>28154023826</v>
      </c>
      <c r="F1093">
        <v>40</v>
      </c>
      <c r="G1093" s="40">
        <v>1116895701</v>
      </c>
      <c r="H1093">
        <v>57</v>
      </c>
      <c r="J1093" s="40">
        <v>1608877356</v>
      </c>
      <c r="K1093" s="40">
        <v>-491981655</v>
      </c>
    </row>
    <row r="1094" spans="1:11" hidden="1" x14ac:dyDescent="0.3">
      <c r="A1094">
        <v>2015</v>
      </c>
      <c r="B1094">
        <v>3</v>
      </c>
      <c r="C1094" s="41">
        <v>45731</v>
      </c>
      <c r="D1094" t="s">
        <v>87</v>
      </c>
      <c r="E1094" s="40">
        <v>138168862439</v>
      </c>
      <c r="F1094">
        <v>23</v>
      </c>
      <c r="G1094" s="40">
        <v>3220078262</v>
      </c>
      <c r="H1094">
        <v>16</v>
      </c>
      <c r="J1094" s="40">
        <v>2250544835</v>
      </c>
      <c r="K1094" s="40">
        <v>969533426</v>
      </c>
    </row>
    <row r="1095" spans="1:11" hidden="1" x14ac:dyDescent="0.3">
      <c r="A1095">
        <v>2015</v>
      </c>
      <c r="B1095">
        <v>3</v>
      </c>
      <c r="C1095" s="41">
        <v>45731</v>
      </c>
      <c r="D1095" t="s">
        <v>84</v>
      </c>
      <c r="E1095" s="40">
        <v>210575800352</v>
      </c>
      <c r="F1095">
        <v>30</v>
      </c>
      <c r="G1095" s="40">
        <v>6386295619</v>
      </c>
      <c r="H1095">
        <v>7</v>
      </c>
      <c r="J1095" s="40">
        <v>1537478777</v>
      </c>
      <c r="K1095" s="40">
        <v>4848816842</v>
      </c>
    </row>
    <row r="1096" spans="1:11" hidden="1" x14ac:dyDescent="0.3">
      <c r="A1096">
        <v>2015</v>
      </c>
      <c r="B1096">
        <v>3</v>
      </c>
      <c r="C1096" s="41">
        <v>45731</v>
      </c>
      <c r="D1096" t="s">
        <v>88</v>
      </c>
      <c r="E1096" s="40">
        <v>126682371168</v>
      </c>
      <c r="F1096">
        <v>50</v>
      </c>
      <c r="G1096" s="40">
        <v>6303104600</v>
      </c>
      <c r="H1096">
        <v>15</v>
      </c>
      <c r="J1096" s="40">
        <v>1939952472</v>
      </c>
      <c r="K1096" s="40">
        <v>4363152129</v>
      </c>
    </row>
    <row r="1097" spans="1:11" hidden="1" x14ac:dyDescent="0.3">
      <c r="A1097">
        <v>2015</v>
      </c>
      <c r="B1097">
        <v>3</v>
      </c>
      <c r="C1097" s="41">
        <v>45731</v>
      </c>
      <c r="D1097" t="s">
        <v>83</v>
      </c>
      <c r="E1097" s="40">
        <v>67506899374</v>
      </c>
      <c r="F1097">
        <v>80</v>
      </c>
      <c r="G1097" s="40">
        <v>5402692896</v>
      </c>
      <c r="H1097">
        <v>22</v>
      </c>
      <c r="J1097" s="40">
        <v>1492118431</v>
      </c>
      <c r="K1097" s="40">
        <v>3910574465</v>
      </c>
    </row>
    <row r="1098" spans="1:11" hidden="1" x14ac:dyDescent="0.3">
      <c r="A1098">
        <v>2015</v>
      </c>
      <c r="B1098">
        <v>3</v>
      </c>
      <c r="C1098" s="41">
        <v>45731</v>
      </c>
      <c r="D1098" t="s">
        <v>85</v>
      </c>
      <c r="E1098" s="40">
        <v>18404979292</v>
      </c>
      <c r="F1098">
        <v>61</v>
      </c>
      <c r="G1098" s="40">
        <v>1131217030</v>
      </c>
      <c r="H1098">
        <v>40</v>
      </c>
      <c r="J1098" s="40">
        <v>739882680</v>
      </c>
      <c r="K1098" s="40">
        <v>391334350</v>
      </c>
    </row>
    <row r="1099" spans="1:11" hidden="1" x14ac:dyDescent="0.3">
      <c r="A1099">
        <v>2015</v>
      </c>
      <c r="B1099">
        <v>3</v>
      </c>
      <c r="C1099" s="41">
        <v>45731</v>
      </c>
      <c r="D1099" t="s">
        <v>86</v>
      </c>
      <c r="E1099" s="40">
        <v>28154023826</v>
      </c>
      <c r="F1099">
        <v>86</v>
      </c>
      <c r="G1099" s="40">
        <v>2432989098</v>
      </c>
      <c r="H1099">
        <v>41</v>
      </c>
      <c r="J1099" s="40">
        <v>1145308569</v>
      </c>
      <c r="K1099" s="40">
        <v>1287680529</v>
      </c>
    </row>
    <row r="1100" spans="1:11" hidden="1" x14ac:dyDescent="0.3">
      <c r="A1100">
        <v>2015</v>
      </c>
      <c r="B1100">
        <v>4</v>
      </c>
      <c r="C1100" s="41">
        <v>45762</v>
      </c>
      <c r="D1100" t="s">
        <v>87</v>
      </c>
      <c r="E1100" s="40">
        <v>138168862439</v>
      </c>
      <c r="F1100">
        <v>138</v>
      </c>
      <c r="G1100" s="40">
        <v>19022183901</v>
      </c>
      <c r="H1100">
        <v>32</v>
      </c>
      <c r="J1100" s="40">
        <v>4445241820</v>
      </c>
      <c r="K1100" s="40">
        <v>14576942081</v>
      </c>
    </row>
    <row r="1101" spans="1:11" hidden="1" x14ac:dyDescent="0.3">
      <c r="A1101">
        <v>2015</v>
      </c>
      <c r="B1101">
        <v>4</v>
      </c>
      <c r="C1101" s="41">
        <v>45762</v>
      </c>
      <c r="D1101" t="s">
        <v>84</v>
      </c>
      <c r="E1101" s="40">
        <v>210575800352</v>
      </c>
      <c r="F1101">
        <v>147</v>
      </c>
      <c r="G1101" s="40">
        <v>30904541531</v>
      </c>
      <c r="H1101">
        <v>18</v>
      </c>
      <c r="J1101" s="40">
        <v>3879506865</v>
      </c>
      <c r="K1101" s="40">
        <v>27025034665</v>
      </c>
    </row>
    <row r="1102" spans="1:11" hidden="1" x14ac:dyDescent="0.3">
      <c r="A1102">
        <v>2015</v>
      </c>
      <c r="B1102">
        <v>4</v>
      </c>
      <c r="C1102" s="41">
        <v>45762</v>
      </c>
      <c r="D1102" t="s">
        <v>88</v>
      </c>
      <c r="E1102" s="40">
        <v>126682371168</v>
      </c>
      <c r="F1102">
        <v>172</v>
      </c>
      <c r="G1102" s="40">
        <v>21788149038</v>
      </c>
      <c r="H1102">
        <v>29</v>
      </c>
      <c r="J1102" s="40">
        <v>3621859015</v>
      </c>
      <c r="K1102" s="40">
        <v>18166290023</v>
      </c>
    </row>
    <row r="1103" spans="1:11" hidden="1" x14ac:dyDescent="0.3">
      <c r="A1103">
        <v>2015</v>
      </c>
      <c r="B1103">
        <v>4</v>
      </c>
      <c r="C1103" s="41">
        <v>45762</v>
      </c>
      <c r="D1103" t="s">
        <v>83</v>
      </c>
      <c r="E1103" s="40">
        <v>67506899374</v>
      </c>
      <c r="F1103">
        <v>178</v>
      </c>
      <c r="G1103" s="40">
        <v>12012275656</v>
      </c>
      <c r="H1103">
        <v>27</v>
      </c>
      <c r="J1103" s="40">
        <v>1853867930</v>
      </c>
      <c r="K1103" s="40">
        <v>10158407726</v>
      </c>
    </row>
    <row r="1104" spans="1:11" hidden="1" x14ac:dyDescent="0.3">
      <c r="A1104">
        <v>2015</v>
      </c>
      <c r="B1104">
        <v>4</v>
      </c>
      <c r="C1104" s="41">
        <v>45762</v>
      </c>
      <c r="D1104" t="s">
        <v>85</v>
      </c>
      <c r="E1104" s="40">
        <v>18404979292</v>
      </c>
      <c r="F1104">
        <v>267</v>
      </c>
      <c r="G1104" s="40">
        <v>4906924430</v>
      </c>
      <c r="H1104">
        <v>51</v>
      </c>
      <c r="J1104" s="40">
        <v>937967771</v>
      </c>
      <c r="K1104" s="40">
        <v>3968956659</v>
      </c>
    </row>
    <row r="1105" spans="1:11" hidden="1" x14ac:dyDescent="0.3">
      <c r="A1105">
        <v>2015</v>
      </c>
      <c r="B1105">
        <v>4</v>
      </c>
      <c r="C1105" s="41">
        <v>45762</v>
      </c>
      <c r="D1105" t="s">
        <v>86</v>
      </c>
      <c r="E1105" s="40">
        <v>28154023826</v>
      </c>
      <c r="F1105">
        <v>288</v>
      </c>
      <c r="G1105" s="40">
        <v>8110914566</v>
      </c>
      <c r="H1105">
        <v>60</v>
      </c>
      <c r="J1105" s="40">
        <v>1702690888</v>
      </c>
      <c r="K1105" s="40">
        <v>6408223678</v>
      </c>
    </row>
    <row r="1106" spans="1:11" hidden="1" x14ac:dyDescent="0.3">
      <c r="A1106">
        <v>2015</v>
      </c>
      <c r="B1106">
        <v>5</v>
      </c>
      <c r="C1106" s="41">
        <v>45792</v>
      </c>
      <c r="D1106" t="s">
        <v>87</v>
      </c>
      <c r="E1106" s="40">
        <v>138168862439</v>
      </c>
      <c r="F1106">
        <v>63</v>
      </c>
      <c r="G1106" s="40">
        <v>8677263503</v>
      </c>
      <c r="H1106">
        <v>54</v>
      </c>
      <c r="J1106" s="40">
        <v>7443884296</v>
      </c>
      <c r="K1106" s="40">
        <v>1233379207</v>
      </c>
    </row>
    <row r="1107" spans="1:11" hidden="1" x14ac:dyDescent="0.3">
      <c r="A1107">
        <v>2015</v>
      </c>
      <c r="B1107">
        <v>5</v>
      </c>
      <c r="C1107" s="41">
        <v>45792</v>
      </c>
      <c r="D1107" t="s">
        <v>84</v>
      </c>
      <c r="E1107" s="40">
        <v>210575800352</v>
      </c>
      <c r="F1107">
        <v>21</v>
      </c>
      <c r="G1107" s="40">
        <v>4435417118</v>
      </c>
      <c r="H1107">
        <v>30</v>
      </c>
      <c r="J1107" s="40">
        <v>6245517513</v>
      </c>
      <c r="K1107" s="40">
        <v>-1810100395</v>
      </c>
    </row>
    <row r="1108" spans="1:11" hidden="1" x14ac:dyDescent="0.3">
      <c r="A1108">
        <v>2015</v>
      </c>
      <c r="B1108">
        <v>5</v>
      </c>
      <c r="C1108" s="41">
        <v>45792</v>
      </c>
      <c r="D1108" t="s">
        <v>88</v>
      </c>
      <c r="E1108" s="40">
        <v>126682371168</v>
      </c>
      <c r="F1108">
        <v>83</v>
      </c>
      <c r="G1108" s="40">
        <v>10544522246</v>
      </c>
      <c r="H1108">
        <v>35</v>
      </c>
      <c r="J1108" s="40">
        <v>4481045489</v>
      </c>
      <c r="K1108" s="40">
        <v>6063476757</v>
      </c>
    </row>
    <row r="1109" spans="1:11" hidden="1" x14ac:dyDescent="0.3">
      <c r="A1109">
        <v>2015</v>
      </c>
      <c r="B1109">
        <v>5</v>
      </c>
      <c r="C1109" s="41">
        <v>45792</v>
      </c>
      <c r="D1109" t="s">
        <v>83</v>
      </c>
      <c r="E1109" s="40">
        <v>67506899374</v>
      </c>
      <c r="F1109">
        <v>133</v>
      </c>
      <c r="G1109" s="40">
        <v>8986452636</v>
      </c>
      <c r="H1109">
        <v>32</v>
      </c>
      <c r="J1109" s="40">
        <v>2178631455</v>
      </c>
      <c r="K1109" s="40">
        <v>6807821181</v>
      </c>
    </row>
    <row r="1110" spans="1:11" hidden="1" x14ac:dyDescent="0.3">
      <c r="A1110">
        <v>2015</v>
      </c>
      <c r="B1110">
        <v>5</v>
      </c>
      <c r="C1110" s="41">
        <v>45792</v>
      </c>
      <c r="D1110" t="s">
        <v>85</v>
      </c>
      <c r="E1110" s="40">
        <v>18404979292</v>
      </c>
      <c r="F1110">
        <v>226</v>
      </c>
      <c r="G1110" s="40">
        <v>4167357686</v>
      </c>
      <c r="H1110">
        <v>96</v>
      </c>
      <c r="J1110" s="40">
        <v>1760415277</v>
      </c>
      <c r="K1110" s="40">
        <v>2406942409</v>
      </c>
    </row>
    <row r="1111" spans="1:11" hidden="1" x14ac:dyDescent="0.3">
      <c r="A1111">
        <v>2015</v>
      </c>
      <c r="B1111">
        <v>5</v>
      </c>
      <c r="C1111" s="41">
        <v>45792</v>
      </c>
      <c r="D1111" t="s">
        <v>86</v>
      </c>
      <c r="E1111" s="40">
        <v>28154023826</v>
      </c>
      <c r="F1111">
        <v>205</v>
      </c>
      <c r="G1111" s="40">
        <v>5775915210</v>
      </c>
      <c r="H1111">
        <v>93</v>
      </c>
      <c r="J1111" s="40">
        <v>2618512364</v>
      </c>
      <c r="K1111" s="40">
        <v>3157402846</v>
      </c>
    </row>
    <row r="1112" spans="1:11" hidden="1" x14ac:dyDescent="0.3">
      <c r="A1112">
        <v>2015</v>
      </c>
      <c r="B1112">
        <v>6</v>
      </c>
      <c r="C1112" s="41">
        <v>45823</v>
      </c>
      <c r="D1112" t="s">
        <v>87</v>
      </c>
      <c r="E1112" s="40">
        <v>138168862439</v>
      </c>
      <c r="F1112">
        <v>37</v>
      </c>
      <c r="G1112" s="40">
        <v>5177940261</v>
      </c>
      <c r="H1112">
        <v>42</v>
      </c>
      <c r="J1112" s="40">
        <v>5781080881</v>
      </c>
      <c r="K1112" s="40">
        <v>-603140620</v>
      </c>
    </row>
    <row r="1113" spans="1:11" hidden="1" x14ac:dyDescent="0.3">
      <c r="A1113">
        <v>2015</v>
      </c>
      <c r="B1113">
        <v>6</v>
      </c>
      <c r="C1113" s="41">
        <v>45823</v>
      </c>
      <c r="D1113" t="s">
        <v>84</v>
      </c>
      <c r="E1113" s="40">
        <v>210575800352</v>
      </c>
      <c r="F1113">
        <v>3</v>
      </c>
      <c r="G1113" s="40">
        <v>620160525</v>
      </c>
      <c r="H1113">
        <v>20</v>
      </c>
      <c r="J1113" s="40">
        <v>4125534575</v>
      </c>
      <c r="K1113" s="40">
        <v>-3505374049</v>
      </c>
    </row>
    <row r="1114" spans="1:11" hidden="1" x14ac:dyDescent="0.3">
      <c r="A1114">
        <v>2015</v>
      </c>
      <c r="B1114">
        <v>6</v>
      </c>
      <c r="C1114" s="41">
        <v>45823</v>
      </c>
      <c r="D1114" t="s">
        <v>88</v>
      </c>
      <c r="E1114" s="40">
        <v>126682371168</v>
      </c>
      <c r="F1114">
        <v>18</v>
      </c>
      <c r="G1114" s="40">
        <v>2300995128</v>
      </c>
      <c r="H1114">
        <v>29</v>
      </c>
      <c r="J1114" s="40">
        <v>3658709597</v>
      </c>
      <c r="K1114" s="40">
        <v>-1357714469</v>
      </c>
    </row>
    <row r="1115" spans="1:11" hidden="1" x14ac:dyDescent="0.3">
      <c r="A1115">
        <v>2015</v>
      </c>
      <c r="B1115">
        <v>6</v>
      </c>
      <c r="C1115" s="41">
        <v>45823</v>
      </c>
      <c r="D1115" t="s">
        <v>83</v>
      </c>
      <c r="E1115" s="40">
        <v>67506899374</v>
      </c>
      <c r="F1115">
        <v>27</v>
      </c>
      <c r="G1115" s="40">
        <v>1843792719</v>
      </c>
      <c r="H1115">
        <v>38</v>
      </c>
      <c r="J1115" s="40">
        <v>2592908067</v>
      </c>
      <c r="K1115" s="40">
        <v>-749115349</v>
      </c>
    </row>
    <row r="1116" spans="1:11" hidden="1" x14ac:dyDescent="0.3">
      <c r="A1116">
        <v>2015</v>
      </c>
      <c r="B1116">
        <v>6</v>
      </c>
      <c r="C1116" s="41">
        <v>45823</v>
      </c>
      <c r="D1116" t="s">
        <v>85</v>
      </c>
      <c r="E1116" s="40">
        <v>18404979292</v>
      </c>
      <c r="F1116">
        <v>176</v>
      </c>
      <c r="G1116" s="40">
        <v>3235324786</v>
      </c>
      <c r="H1116">
        <v>92</v>
      </c>
      <c r="J1116" s="40">
        <v>1690211441</v>
      </c>
      <c r="K1116" s="40">
        <v>1545113345</v>
      </c>
    </row>
    <row r="1117" spans="1:11" hidden="1" x14ac:dyDescent="0.3">
      <c r="A1117">
        <v>2015</v>
      </c>
      <c r="B1117">
        <v>6</v>
      </c>
      <c r="C1117" s="41">
        <v>45823</v>
      </c>
      <c r="D1117" t="s">
        <v>86</v>
      </c>
      <c r="E1117" s="40">
        <v>28154023826</v>
      </c>
      <c r="F1117">
        <v>137</v>
      </c>
      <c r="G1117" s="40">
        <v>3850642397</v>
      </c>
      <c r="H1117">
        <v>93</v>
      </c>
      <c r="J1117" s="40">
        <v>2621816993</v>
      </c>
      <c r="K1117" s="40">
        <v>1228825404</v>
      </c>
    </row>
    <row r="1118" spans="1:11" hidden="1" x14ac:dyDescent="0.3">
      <c r="A1118">
        <v>2015</v>
      </c>
      <c r="B1118">
        <v>7</v>
      </c>
      <c r="C1118" s="41">
        <v>45853</v>
      </c>
      <c r="D1118" t="s">
        <v>87</v>
      </c>
      <c r="E1118" s="40">
        <v>138168862439</v>
      </c>
      <c r="F1118">
        <v>30</v>
      </c>
      <c r="G1118" s="40">
        <v>4147188300</v>
      </c>
      <c r="H1118">
        <v>38</v>
      </c>
      <c r="J1118" s="40">
        <v>5239685080</v>
      </c>
      <c r="K1118" s="40">
        <v>-1092496779</v>
      </c>
    </row>
    <row r="1119" spans="1:11" hidden="1" x14ac:dyDescent="0.3">
      <c r="A1119">
        <v>2015</v>
      </c>
      <c r="B1119">
        <v>7</v>
      </c>
      <c r="C1119" s="41">
        <v>45853</v>
      </c>
      <c r="D1119" t="s">
        <v>84</v>
      </c>
      <c r="E1119" s="40">
        <v>210575800352</v>
      </c>
      <c r="F1119">
        <v>6</v>
      </c>
      <c r="G1119" s="40">
        <v>1206087886</v>
      </c>
      <c r="H1119">
        <v>13</v>
      </c>
      <c r="J1119" s="40">
        <v>2691758579</v>
      </c>
      <c r="K1119" s="40">
        <v>-1485670692</v>
      </c>
    </row>
    <row r="1120" spans="1:11" hidden="1" x14ac:dyDescent="0.3">
      <c r="A1120">
        <v>2015</v>
      </c>
      <c r="B1120">
        <v>7</v>
      </c>
      <c r="C1120" s="41">
        <v>45853</v>
      </c>
      <c r="D1120" t="s">
        <v>88</v>
      </c>
      <c r="E1120" s="40">
        <v>126682371168</v>
      </c>
      <c r="F1120">
        <v>20</v>
      </c>
      <c r="G1120" s="40">
        <v>2544369991</v>
      </c>
      <c r="H1120">
        <v>21</v>
      </c>
      <c r="J1120" s="40">
        <v>2663724721</v>
      </c>
      <c r="K1120" s="40">
        <v>-119354730</v>
      </c>
    </row>
    <row r="1121" spans="1:11" hidden="1" x14ac:dyDescent="0.3">
      <c r="A1121">
        <v>2015</v>
      </c>
      <c r="B1121">
        <v>7</v>
      </c>
      <c r="C1121" s="41">
        <v>45853</v>
      </c>
      <c r="D1121" t="s">
        <v>83</v>
      </c>
      <c r="E1121" s="40">
        <v>67506899374</v>
      </c>
      <c r="F1121">
        <v>29</v>
      </c>
      <c r="G1121" s="40">
        <v>1942486172</v>
      </c>
      <c r="H1121">
        <v>29</v>
      </c>
      <c r="J1121" s="40">
        <v>1934313602</v>
      </c>
      <c r="K1121" s="40">
        <v>8172570</v>
      </c>
    </row>
    <row r="1122" spans="1:11" hidden="1" x14ac:dyDescent="0.3">
      <c r="A1122">
        <v>2015</v>
      </c>
      <c r="B1122">
        <v>7</v>
      </c>
      <c r="C1122" s="41">
        <v>45853</v>
      </c>
      <c r="D1122" t="s">
        <v>85</v>
      </c>
      <c r="E1122" s="40">
        <v>18404979292</v>
      </c>
      <c r="F1122">
        <v>123</v>
      </c>
      <c r="G1122" s="40">
        <v>2271879261</v>
      </c>
      <c r="H1122">
        <v>96</v>
      </c>
      <c r="J1122" s="40">
        <v>1764156322</v>
      </c>
      <c r="K1122" s="40">
        <v>507722939</v>
      </c>
    </row>
    <row r="1123" spans="1:11" hidden="1" x14ac:dyDescent="0.3">
      <c r="A1123">
        <v>2015</v>
      </c>
      <c r="B1123">
        <v>7</v>
      </c>
      <c r="C1123" s="41">
        <v>45853</v>
      </c>
      <c r="D1123" t="s">
        <v>86</v>
      </c>
      <c r="E1123" s="40">
        <v>28154023826</v>
      </c>
      <c r="F1123">
        <v>52</v>
      </c>
      <c r="G1123" s="40">
        <v>1473632426</v>
      </c>
      <c r="H1123">
        <v>94</v>
      </c>
      <c r="J1123" s="40">
        <v>2634760581</v>
      </c>
      <c r="K1123" s="40">
        <v>-1161128155</v>
      </c>
    </row>
    <row r="1124" spans="1:11" hidden="1" x14ac:dyDescent="0.3">
      <c r="A1124">
        <v>2015</v>
      </c>
      <c r="B1124">
        <v>8</v>
      </c>
      <c r="C1124" s="41">
        <v>45884</v>
      </c>
      <c r="D1124" t="s">
        <v>87</v>
      </c>
      <c r="E1124" s="40">
        <v>138168862439</v>
      </c>
      <c r="F1124">
        <v>17</v>
      </c>
      <c r="G1124" s="40">
        <v>2374257181</v>
      </c>
      <c r="H1124">
        <v>31</v>
      </c>
      <c r="J1124" s="40">
        <v>4331029151</v>
      </c>
      <c r="K1124" s="40">
        <v>-1956771970</v>
      </c>
    </row>
    <row r="1125" spans="1:11" hidden="1" x14ac:dyDescent="0.3">
      <c r="A1125">
        <v>2015</v>
      </c>
      <c r="B1125">
        <v>8</v>
      </c>
      <c r="C1125" s="41">
        <v>45884</v>
      </c>
      <c r="D1125" t="s">
        <v>84</v>
      </c>
      <c r="E1125" s="40">
        <v>210575800352</v>
      </c>
      <c r="F1125">
        <v>4</v>
      </c>
      <c r="G1125" s="40">
        <v>818813201</v>
      </c>
      <c r="H1125">
        <v>11</v>
      </c>
      <c r="J1125" s="40">
        <v>2395480665</v>
      </c>
      <c r="K1125" s="40">
        <v>-1576667464</v>
      </c>
    </row>
    <row r="1126" spans="1:11" hidden="1" x14ac:dyDescent="0.3">
      <c r="A1126">
        <v>2015</v>
      </c>
      <c r="B1126">
        <v>8</v>
      </c>
      <c r="C1126" s="41">
        <v>45884</v>
      </c>
      <c r="D1126" t="s">
        <v>88</v>
      </c>
      <c r="E1126" s="40">
        <v>126682371168</v>
      </c>
      <c r="F1126">
        <v>15</v>
      </c>
      <c r="G1126" s="40">
        <v>1845521634</v>
      </c>
      <c r="H1126">
        <v>23</v>
      </c>
      <c r="J1126" s="40">
        <v>2914496131</v>
      </c>
      <c r="K1126" s="40">
        <v>-1068974498</v>
      </c>
    </row>
    <row r="1127" spans="1:11" hidden="1" x14ac:dyDescent="0.3">
      <c r="A1127">
        <v>2015</v>
      </c>
      <c r="B1127">
        <v>8</v>
      </c>
      <c r="C1127" s="41">
        <v>45884</v>
      </c>
      <c r="D1127" t="s">
        <v>83</v>
      </c>
      <c r="E1127" s="40">
        <v>67506899374</v>
      </c>
      <c r="F1127">
        <v>20</v>
      </c>
      <c r="G1127" s="40">
        <v>1338708276</v>
      </c>
      <c r="H1127">
        <v>25</v>
      </c>
      <c r="J1127" s="40">
        <v>1692549351</v>
      </c>
      <c r="K1127" s="40">
        <v>-353841075</v>
      </c>
    </row>
    <row r="1128" spans="1:11" hidden="1" x14ac:dyDescent="0.3">
      <c r="A1128">
        <v>2015</v>
      </c>
      <c r="B1128">
        <v>8</v>
      </c>
      <c r="C1128" s="41">
        <v>45884</v>
      </c>
      <c r="D1128" t="s">
        <v>85</v>
      </c>
      <c r="E1128" s="40">
        <v>18404979292</v>
      </c>
      <c r="F1128">
        <v>75</v>
      </c>
      <c r="G1128" s="40">
        <v>1384918716</v>
      </c>
      <c r="H1128">
        <v>101</v>
      </c>
      <c r="J1128" s="40">
        <v>1861866563</v>
      </c>
      <c r="K1128" s="40">
        <v>-476947847</v>
      </c>
    </row>
    <row r="1129" spans="1:11" hidden="1" x14ac:dyDescent="0.3">
      <c r="A1129">
        <v>2015</v>
      </c>
      <c r="B1129">
        <v>8</v>
      </c>
      <c r="C1129" s="41">
        <v>45884</v>
      </c>
      <c r="D1129" t="s">
        <v>86</v>
      </c>
      <c r="E1129" s="40">
        <v>28154023826</v>
      </c>
      <c r="F1129">
        <v>53</v>
      </c>
      <c r="G1129" s="40">
        <v>1487256243</v>
      </c>
      <c r="H1129">
        <v>88</v>
      </c>
      <c r="J1129" s="40">
        <v>2488758100</v>
      </c>
      <c r="K1129" s="40">
        <v>-1001501857</v>
      </c>
    </row>
    <row r="1130" spans="1:11" hidden="1" x14ac:dyDescent="0.3">
      <c r="A1130">
        <v>2015</v>
      </c>
      <c r="B1130">
        <v>9</v>
      </c>
      <c r="C1130" s="41">
        <v>45915</v>
      </c>
      <c r="D1130" t="s">
        <v>87</v>
      </c>
      <c r="E1130" s="40">
        <v>138168862439</v>
      </c>
      <c r="F1130">
        <v>14</v>
      </c>
      <c r="G1130" s="40">
        <v>1883128144</v>
      </c>
      <c r="H1130">
        <v>24</v>
      </c>
      <c r="J1130" s="40">
        <v>3294956443</v>
      </c>
      <c r="K1130" s="40">
        <v>-1411828298</v>
      </c>
    </row>
    <row r="1131" spans="1:11" hidden="1" x14ac:dyDescent="0.3">
      <c r="A1131">
        <v>2015</v>
      </c>
      <c r="B1131">
        <v>9</v>
      </c>
      <c r="C1131" s="41">
        <v>45915</v>
      </c>
      <c r="D1131" t="s">
        <v>84</v>
      </c>
      <c r="E1131" s="40">
        <v>210575800352</v>
      </c>
      <c r="F1131">
        <v>2</v>
      </c>
      <c r="G1131" s="40">
        <v>406650158</v>
      </c>
      <c r="H1131">
        <v>8</v>
      </c>
      <c r="J1131" s="40">
        <v>1686861869</v>
      </c>
      <c r="K1131" s="40">
        <v>-1280211711</v>
      </c>
    </row>
    <row r="1132" spans="1:11" hidden="1" x14ac:dyDescent="0.3">
      <c r="A1132">
        <v>2015</v>
      </c>
      <c r="B1132">
        <v>9</v>
      </c>
      <c r="C1132" s="41">
        <v>45915</v>
      </c>
      <c r="D1132" t="s">
        <v>88</v>
      </c>
      <c r="E1132" s="40">
        <v>126682371168</v>
      </c>
      <c r="F1132">
        <v>12</v>
      </c>
      <c r="G1132" s="40">
        <v>1495857052</v>
      </c>
      <c r="H1132">
        <v>21</v>
      </c>
      <c r="J1132" s="40">
        <v>2640608102</v>
      </c>
      <c r="K1132" s="40">
        <v>-1144751049</v>
      </c>
    </row>
    <row r="1133" spans="1:11" hidden="1" x14ac:dyDescent="0.3">
      <c r="A1133">
        <v>2015</v>
      </c>
      <c r="B1133">
        <v>9</v>
      </c>
      <c r="C1133" s="41">
        <v>45915</v>
      </c>
      <c r="D1133" t="s">
        <v>83</v>
      </c>
      <c r="E1133" s="40">
        <v>67506899374</v>
      </c>
      <c r="F1133">
        <v>16</v>
      </c>
      <c r="G1133" s="40">
        <v>1062902136</v>
      </c>
      <c r="H1133">
        <v>25</v>
      </c>
      <c r="J1133" s="40">
        <v>1660955369</v>
      </c>
      <c r="K1133" s="40">
        <v>-598053233</v>
      </c>
    </row>
    <row r="1134" spans="1:11" hidden="1" x14ac:dyDescent="0.3">
      <c r="A1134">
        <v>2015</v>
      </c>
      <c r="B1134">
        <v>9</v>
      </c>
      <c r="C1134" s="41">
        <v>45915</v>
      </c>
      <c r="D1134" t="s">
        <v>85</v>
      </c>
      <c r="E1134" s="40">
        <v>18404979292</v>
      </c>
      <c r="F1134">
        <v>140</v>
      </c>
      <c r="G1134" s="40">
        <v>2574463766</v>
      </c>
      <c r="H1134">
        <v>89</v>
      </c>
      <c r="J1134" s="40">
        <v>1647126382</v>
      </c>
      <c r="K1134" s="40">
        <v>927337384</v>
      </c>
    </row>
    <row r="1135" spans="1:11" hidden="1" x14ac:dyDescent="0.3">
      <c r="A1135">
        <v>2015</v>
      </c>
      <c r="B1135">
        <v>9</v>
      </c>
      <c r="C1135" s="41">
        <v>45915</v>
      </c>
      <c r="D1135" t="s">
        <v>86</v>
      </c>
      <c r="E1135" s="40">
        <v>28154023826</v>
      </c>
      <c r="F1135">
        <v>91</v>
      </c>
      <c r="G1135" s="40">
        <v>2567396434</v>
      </c>
      <c r="H1135">
        <v>83</v>
      </c>
      <c r="J1135" s="40">
        <v>2348269775</v>
      </c>
      <c r="K1135" s="40">
        <v>219126659</v>
      </c>
    </row>
    <row r="1136" spans="1:11" hidden="1" x14ac:dyDescent="0.3">
      <c r="A1136">
        <v>2015</v>
      </c>
      <c r="B1136">
        <v>10</v>
      </c>
      <c r="C1136" s="41">
        <v>45945</v>
      </c>
      <c r="D1136" t="s">
        <v>87</v>
      </c>
      <c r="E1136" s="40">
        <v>138168862439</v>
      </c>
      <c r="F1136">
        <v>36</v>
      </c>
      <c r="G1136" s="40">
        <v>4928629498</v>
      </c>
      <c r="H1136">
        <v>14</v>
      </c>
      <c r="J1136" s="40">
        <v>1937854301</v>
      </c>
      <c r="K1136" s="40">
        <v>2990775197</v>
      </c>
    </row>
    <row r="1137" spans="1:11" hidden="1" x14ac:dyDescent="0.3">
      <c r="A1137">
        <v>2015</v>
      </c>
      <c r="B1137">
        <v>10</v>
      </c>
      <c r="C1137" s="41">
        <v>45945</v>
      </c>
      <c r="D1137" t="s">
        <v>84</v>
      </c>
      <c r="E1137" s="40">
        <v>210575800352</v>
      </c>
      <c r="F1137">
        <v>50</v>
      </c>
      <c r="G1137" s="40">
        <v>10502863005</v>
      </c>
      <c r="H1137">
        <v>7</v>
      </c>
      <c r="J1137" s="40">
        <v>1406377704</v>
      </c>
      <c r="K1137" s="40">
        <v>9096485301</v>
      </c>
    </row>
    <row r="1138" spans="1:11" hidden="1" x14ac:dyDescent="0.3">
      <c r="A1138">
        <v>2015</v>
      </c>
      <c r="B1138">
        <v>10</v>
      </c>
      <c r="C1138" s="41">
        <v>45945</v>
      </c>
      <c r="D1138" t="s">
        <v>88</v>
      </c>
      <c r="E1138" s="40">
        <v>126682371168</v>
      </c>
      <c r="F1138">
        <v>64</v>
      </c>
      <c r="G1138" s="40">
        <v>8050413532</v>
      </c>
      <c r="H1138">
        <v>18</v>
      </c>
      <c r="J1138" s="40">
        <v>2259390217</v>
      </c>
      <c r="K1138" s="40">
        <v>5791023314</v>
      </c>
    </row>
    <row r="1139" spans="1:11" hidden="1" x14ac:dyDescent="0.3">
      <c r="A1139">
        <v>2015</v>
      </c>
      <c r="B1139">
        <v>10</v>
      </c>
      <c r="C1139" s="41">
        <v>45945</v>
      </c>
      <c r="D1139" t="s">
        <v>83</v>
      </c>
      <c r="E1139" s="40">
        <v>67506899374</v>
      </c>
      <c r="F1139">
        <v>71</v>
      </c>
      <c r="G1139" s="40">
        <v>4794446038</v>
      </c>
      <c r="H1139">
        <v>19</v>
      </c>
      <c r="J1139" s="40">
        <v>1257338666</v>
      </c>
      <c r="K1139" s="40">
        <v>3537107372</v>
      </c>
    </row>
    <row r="1140" spans="1:11" hidden="1" x14ac:dyDescent="0.3">
      <c r="A1140">
        <v>2015</v>
      </c>
      <c r="B1140">
        <v>10</v>
      </c>
      <c r="C1140" s="41">
        <v>45945</v>
      </c>
      <c r="D1140" t="s">
        <v>85</v>
      </c>
      <c r="E1140" s="40">
        <v>18404979292</v>
      </c>
      <c r="F1140">
        <v>203</v>
      </c>
      <c r="G1140" s="40">
        <v>3738220541</v>
      </c>
      <c r="H1140">
        <v>54</v>
      </c>
      <c r="J1140" s="40">
        <v>1002020717</v>
      </c>
      <c r="K1140" s="40">
        <v>2736199825</v>
      </c>
    </row>
    <row r="1141" spans="1:11" hidden="1" x14ac:dyDescent="0.3">
      <c r="A1141">
        <v>2015</v>
      </c>
      <c r="B1141">
        <v>10</v>
      </c>
      <c r="C1141" s="41">
        <v>45945</v>
      </c>
      <c r="D1141" t="s">
        <v>86</v>
      </c>
      <c r="E1141" s="40">
        <v>28154023826</v>
      </c>
      <c r="F1141">
        <v>143</v>
      </c>
      <c r="G1141" s="40">
        <v>4039461687</v>
      </c>
      <c r="H1141">
        <v>48</v>
      </c>
      <c r="J1141" s="40">
        <v>1348596015</v>
      </c>
      <c r="K1141" s="40">
        <v>2690865672</v>
      </c>
    </row>
    <row r="1142" spans="1:11" hidden="1" x14ac:dyDescent="0.3">
      <c r="A1142">
        <v>2015</v>
      </c>
      <c r="B1142">
        <v>11</v>
      </c>
      <c r="C1142" s="41">
        <v>45976</v>
      </c>
      <c r="D1142" t="s">
        <v>87</v>
      </c>
      <c r="E1142" s="40">
        <v>138168862439</v>
      </c>
      <c r="F1142">
        <v>92</v>
      </c>
      <c r="G1142" s="40">
        <v>12749453192</v>
      </c>
      <c r="H1142">
        <v>41</v>
      </c>
      <c r="J1142" s="40">
        <v>5647723428</v>
      </c>
      <c r="K1142" s="40">
        <v>7101729764</v>
      </c>
    </row>
    <row r="1143" spans="1:11" hidden="1" x14ac:dyDescent="0.3">
      <c r="A1143">
        <v>2015</v>
      </c>
      <c r="B1143">
        <v>11</v>
      </c>
      <c r="C1143" s="41">
        <v>45976</v>
      </c>
      <c r="D1143" t="s">
        <v>84</v>
      </c>
      <c r="E1143" s="40">
        <v>210575800352</v>
      </c>
      <c r="F1143">
        <v>94</v>
      </c>
      <c r="G1143" s="40">
        <v>19789044007</v>
      </c>
      <c r="H1143">
        <v>23</v>
      </c>
      <c r="J1143" s="40">
        <v>4910354423</v>
      </c>
      <c r="K1143" s="40">
        <v>14878689584</v>
      </c>
    </row>
    <row r="1144" spans="1:11" hidden="1" x14ac:dyDescent="0.3">
      <c r="A1144">
        <v>2015</v>
      </c>
      <c r="B1144">
        <v>11</v>
      </c>
      <c r="C1144" s="41">
        <v>45976</v>
      </c>
      <c r="D1144" t="s">
        <v>88</v>
      </c>
      <c r="E1144" s="40">
        <v>126682371168</v>
      </c>
      <c r="F1144">
        <v>252</v>
      </c>
      <c r="G1144" s="40">
        <v>31900378495</v>
      </c>
      <c r="H1144">
        <v>34</v>
      </c>
      <c r="J1144" s="40">
        <v>4352924033</v>
      </c>
      <c r="K1144" s="40">
        <v>27547454462</v>
      </c>
    </row>
    <row r="1145" spans="1:11" hidden="1" x14ac:dyDescent="0.3">
      <c r="A1145">
        <v>2015</v>
      </c>
      <c r="B1145">
        <v>11</v>
      </c>
      <c r="C1145" s="41">
        <v>45976</v>
      </c>
      <c r="D1145" t="s">
        <v>83</v>
      </c>
      <c r="E1145" s="40">
        <v>67506899374</v>
      </c>
      <c r="F1145">
        <v>216</v>
      </c>
      <c r="G1145" s="40">
        <v>14596813178</v>
      </c>
      <c r="H1145">
        <v>35</v>
      </c>
      <c r="J1145" s="40">
        <v>2387069335</v>
      </c>
      <c r="K1145" s="40">
        <v>12209743843</v>
      </c>
    </row>
    <row r="1146" spans="1:11" hidden="1" x14ac:dyDescent="0.3">
      <c r="A1146">
        <v>2015</v>
      </c>
      <c r="B1146">
        <v>11</v>
      </c>
      <c r="C1146" s="41">
        <v>45976</v>
      </c>
      <c r="D1146" t="s">
        <v>85</v>
      </c>
      <c r="E1146" s="40">
        <v>18404979292</v>
      </c>
      <c r="F1146">
        <v>179</v>
      </c>
      <c r="G1146" s="40">
        <v>3290948083</v>
      </c>
      <c r="H1146">
        <v>89</v>
      </c>
      <c r="J1146" s="40">
        <v>1629673523</v>
      </c>
      <c r="K1146" s="40">
        <v>1661274560</v>
      </c>
    </row>
    <row r="1147" spans="1:11" hidden="1" x14ac:dyDescent="0.3">
      <c r="A1147">
        <v>2015</v>
      </c>
      <c r="B1147">
        <v>11</v>
      </c>
      <c r="C1147" s="41">
        <v>45976</v>
      </c>
      <c r="D1147" t="s">
        <v>86</v>
      </c>
      <c r="E1147" s="40">
        <v>28154023826</v>
      </c>
      <c r="F1147">
        <v>156</v>
      </c>
      <c r="G1147" s="40">
        <v>4380520201</v>
      </c>
      <c r="H1147">
        <v>89</v>
      </c>
      <c r="J1147" s="40">
        <v>2506523199</v>
      </c>
      <c r="K1147" s="40">
        <v>1873997002</v>
      </c>
    </row>
    <row r="1148" spans="1:11" hidden="1" x14ac:dyDescent="0.3">
      <c r="A1148">
        <v>2015</v>
      </c>
      <c r="B1148">
        <v>12</v>
      </c>
      <c r="C1148" s="41">
        <v>46006</v>
      </c>
      <c r="D1148" t="s">
        <v>87</v>
      </c>
      <c r="E1148" s="40">
        <v>138168862439</v>
      </c>
      <c r="F1148">
        <v>53</v>
      </c>
      <c r="G1148" s="40">
        <v>7273043115</v>
      </c>
      <c r="H1148">
        <v>45</v>
      </c>
      <c r="J1148" s="40">
        <v>6154587925</v>
      </c>
      <c r="K1148" s="40">
        <v>1118455190</v>
      </c>
    </row>
    <row r="1149" spans="1:11" hidden="1" x14ac:dyDescent="0.3">
      <c r="A1149">
        <v>2015</v>
      </c>
      <c r="B1149">
        <v>12</v>
      </c>
      <c r="C1149" s="41">
        <v>46006</v>
      </c>
      <c r="D1149" t="s">
        <v>84</v>
      </c>
      <c r="E1149" s="40">
        <v>210575800352</v>
      </c>
      <c r="F1149">
        <v>44</v>
      </c>
      <c r="G1149" s="40">
        <v>9310825250</v>
      </c>
      <c r="H1149">
        <v>25</v>
      </c>
      <c r="J1149" s="40">
        <v>5190513135</v>
      </c>
      <c r="K1149" s="40">
        <v>4120312115</v>
      </c>
    </row>
    <row r="1150" spans="1:11" hidden="1" x14ac:dyDescent="0.3">
      <c r="A1150">
        <v>2015</v>
      </c>
      <c r="B1150">
        <v>12</v>
      </c>
      <c r="C1150" s="41">
        <v>46006</v>
      </c>
      <c r="D1150" t="s">
        <v>88</v>
      </c>
      <c r="E1150" s="40">
        <v>126682371168</v>
      </c>
      <c r="F1150">
        <v>96</v>
      </c>
      <c r="G1150" s="40">
        <v>12112437968</v>
      </c>
      <c r="H1150">
        <v>47</v>
      </c>
      <c r="J1150" s="40">
        <v>5994696616</v>
      </c>
      <c r="K1150" s="40">
        <v>6117741351</v>
      </c>
    </row>
    <row r="1151" spans="1:11" hidden="1" x14ac:dyDescent="0.3">
      <c r="A1151">
        <v>2015</v>
      </c>
      <c r="B1151">
        <v>12</v>
      </c>
      <c r="C1151" s="41">
        <v>46006</v>
      </c>
      <c r="D1151" t="s">
        <v>83</v>
      </c>
      <c r="E1151" s="40">
        <v>67506899374</v>
      </c>
      <c r="F1151">
        <v>103</v>
      </c>
      <c r="G1151" s="40">
        <v>6962536550</v>
      </c>
      <c r="H1151">
        <v>56</v>
      </c>
      <c r="J1151" s="40">
        <v>3764529076</v>
      </c>
      <c r="K1151" s="40">
        <v>3198007474</v>
      </c>
    </row>
    <row r="1152" spans="1:11" hidden="1" x14ac:dyDescent="0.3">
      <c r="A1152">
        <v>2015</v>
      </c>
      <c r="B1152">
        <v>12</v>
      </c>
      <c r="C1152" s="41">
        <v>46006</v>
      </c>
      <c r="D1152" t="s">
        <v>85</v>
      </c>
      <c r="E1152" s="40">
        <v>18404979292</v>
      </c>
      <c r="F1152">
        <v>118</v>
      </c>
      <c r="G1152" s="40">
        <v>2169216828</v>
      </c>
      <c r="H1152">
        <v>94</v>
      </c>
      <c r="J1152" s="40">
        <v>1733509547</v>
      </c>
      <c r="K1152" s="40">
        <v>435707281</v>
      </c>
    </row>
    <row r="1153" spans="1:11" hidden="1" x14ac:dyDescent="0.3">
      <c r="A1153">
        <v>2015</v>
      </c>
      <c r="B1153">
        <v>12</v>
      </c>
      <c r="C1153" s="41">
        <v>46006</v>
      </c>
      <c r="D1153" t="s">
        <v>86</v>
      </c>
      <c r="E1153" s="40">
        <v>28154023826</v>
      </c>
      <c r="F1153">
        <v>168</v>
      </c>
      <c r="G1153" s="40">
        <v>4721726595</v>
      </c>
      <c r="H1153">
        <v>97</v>
      </c>
      <c r="J1153" s="40">
        <v>2722713697</v>
      </c>
      <c r="K1153" s="40">
        <v>1999012897</v>
      </c>
    </row>
    <row r="1154" spans="1:11" hidden="1" x14ac:dyDescent="0.3">
      <c r="A1154">
        <v>2016</v>
      </c>
      <c r="B1154">
        <v>1</v>
      </c>
      <c r="C1154" s="41">
        <v>45673</v>
      </c>
      <c r="D1154" t="s">
        <v>87</v>
      </c>
      <c r="E1154" s="40">
        <v>138168862439</v>
      </c>
      <c r="F1154">
        <v>27</v>
      </c>
      <c r="G1154" s="40">
        <v>3745645161</v>
      </c>
      <c r="H1154">
        <v>34</v>
      </c>
      <c r="J1154" s="40">
        <v>4741656484</v>
      </c>
      <c r="K1154" s="40">
        <v>-996011323</v>
      </c>
    </row>
    <row r="1155" spans="1:11" hidden="1" x14ac:dyDescent="0.3">
      <c r="A1155">
        <v>2016</v>
      </c>
      <c r="B1155">
        <v>1</v>
      </c>
      <c r="C1155" s="41">
        <v>45673</v>
      </c>
      <c r="D1155" t="s">
        <v>84</v>
      </c>
      <c r="E1155" s="40">
        <v>210575800352</v>
      </c>
      <c r="F1155">
        <v>14</v>
      </c>
      <c r="G1155" s="40">
        <v>2943628821</v>
      </c>
      <c r="H1155">
        <v>15</v>
      </c>
      <c r="J1155" s="40">
        <v>3214344755</v>
      </c>
      <c r="K1155" s="40">
        <v>-270715934</v>
      </c>
    </row>
    <row r="1156" spans="1:11" hidden="1" x14ac:dyDescent="0.3">
      <c r="A1156">
        <v>2016</v>
      </c>
      <c r="B1156">
        <v>1</v>
      </c>
      <c r="C1156" s="41">
        <v>45673</v>
      </c>
      <c r="D1156" t="s">
        <v>88</v>
      </c>
      <c r="E1156" s="40">
        <v>126682371168</v>
      </c>
      <c r="F1156">
        <v>25</v>
      </c>
      <c r="G1156" s="40">
        <v>3183109882</v>
      </c>
      <c r="H1156">
        <v>34</v>
      </c>
      <c r="J1156" s="40">
        <v>4311001093</v>
      </c>
      <c r="K1156" s="40">
        <v>-1127891211</v>
      </c>
    </row>
    <row r="1157" spans="1:11" hidden="1" x14ac:dyDescent="0.3">
      <c r="A1157">
        <v>2016</v>
      </c>
      <c r="B1157">
        <v>1</v>
      </c>
      <c r="C1157" s="41">
        <v>45673</v>
      </c>
      <c r="D1157" t="s">
        <v>83</v>
      </c>
      <c r="E1157" s="40">
        <v>67506899374</v>
      </c>
      <c r="F1157">
        <v>57</v>
      </c>
      <c r="G1157" s="40">
        <v>3860438871</v>
      </c>
      <c r="H1157">
        <v>44</v>
      </c>
      <c r="J1157" s="40">
        <v>2950652702</v>
      </c>
      <c r="K1157" s="40">
        <v>909786169</v>
      </c>
    </row>
    <row r="1158" spans="1:11" hidden="1" x14ac:dyDescent="0.3">
      <c r="A1158">
        <v>2016</v>
      </c>
      <c r="B1158">
        <v>1</v>
      </c>
      <c r="C1158" s="41">
        <v>45673</v>
      </c>
      <c r="D1158" t="s">
        <v>85</v>
      </c>
      <c r="E1158" s="40">
        <v>18404979292</v>
      </c>
      <c r="F1158">
        <v>70</v>
      </c>
      <c r="G1158" s="40">
        <v>1292168515</v>
      </c>
      <c r="H1158">
        <v>85</v>
      </c>
      <c r="J1158" s="40">
        <v>1571312893</v>
      </c>
      <c r="K1158" s="40">
        <v>-279144379</v>
      </c>
    </row>
    <row r="1159" spans="1:11" hidden="1" x14ac:dyDescent="0.3">
      <c r="A1159">
        <v>2016</v>
      </c>
      <c r="B1159">
        <v>1</v>
      </c>
      <c r="C1159" s="41">
        <v>45673</v>
      </c>
      <c r="D1159" t="s">
        <v>86</v>
      </c>
      <c r="E1159" s="40">
        <v>28154023826</v>
      </c>
      <c r="F1159">
        <v>98</v>
      </c>
      <c r="G1159" s="40">
        <v>2768603127</v>
      </c>
      <c r="H1159">
        <v>96</v>
      </c>
      <c r="J1159" s="40">
        <v>2699877696</v>
      </c>
      <c r="K1159" s="40">
        <v>68725430</v>
      </c>
    </row>
    <row r="1160" spans="1:11" hidden="1" x14ac:dyDescent="0.3">
      <c r="A1160">
        <v>2016</v>
      </c>
      <c r="B1160">
        <v>2</v>
      </c>
      <c r="C1160" s="41">
        <v>45704</v>
      </c>
      <c r="D1160" t="s">
        <v>87</v>
      </c>
      <c r="E1160" s="40">
        <v>138168862439</v>
      </c>
      <c r="F1160">
        <v>12</v>
      </c>
      <c r="G1160" s="40">
        <v>1625805564</v>
      </c>
      <c r="H1160">
        <v>27</v>
      </c>
      <c r="J1160" s="40">
        <v>3702935920</v>
      </c>
      <c r="K1160" s="40">
        <v>-2077130356</v>
      </c>
    </row>
    <row r="1161" spans="1:11" hidden="1" x14ac:dyDescent="0.3">
      <c r="A1161">
        <v>2016</v>
      </c>
      <c r="B1161">
        <v>2</v>
      </c>
      <c r="C1161" s="41">
        <v>45704</v>
      </c>
      <c r="D1161" t="s">
        <v>84</v>
      </c>
      <c r="E1161" s="40">
        <v>210575800352</v>
      </c>
      <c r="F1161">
        <v>11</v>
      </c>
      <c r="G1161" s="40">
        <v>2218473595</v>
      </c>
      <c r="H1161">
        <v>10</v>
      </c>
      <c r="J1161" s="40">
        <v>2092261867</v>
      </c>
      <c r="K1161" s="40">
        <v>126211728</v>
      </c>
    </row>
    <row r="1162" spans="1:11" hidden="1" x14ac:dyDescent="0.3">
      <c r="A1162">
        <v>2016</v>
      </c>
      <c r="B1162">
        <v>2</v>
      </c>
      <c r="C1162" s="41">
        <v>45704</v>
      </c>
      <c r="D1162" t="s">
        <v>88</v>
      </c>
      <c r="E1162" s="40">
        <v>126682371168</v>
      </c>
      <c r="F1162">
        <v>10</v>
      </c>
      <c r="G1162" s="40">
        <v>1304735589</v>
      </c>
      <c r="H1162">
        <v>28</v>
      </c>
      <c r="J1162" s="40">
        <v>3519424888</v>
      </c>
      <c r="K1162" s="40">
        <v>-2214689299</v>
      </c>
    </row>
    <row r="1163" spans="1:11" hidden="1" x14ac:dyDescent="0.3">
      <c r="A1163">
        <v>2016</v>
      </c>
      <c r="B1163">
        <v>2</v>
      </c>
      <c r="C1163" s="41">
        <v>45704</v>
      </c>
      <c r="D1163" t="s">
        <v>83</v>
      </c>
      <c r="E1163" s="40">
        <v>67506899374</v>
      </c>
      <c r="F1163">
        <v>18</v>
      </c>
      <c r="G1163" s="40">
        <v>1182513660</v>
      </c>
      <c r="H1163">
        <v>44</v>
      </c>
      <c r="J1163" s="40">
        <v>2974686218</v>
      </c>
      <c r="K1163" s="40">
        <v>-1792172558</v>
      </c>
    </row>
    <row r="1164" spans="1:11" hidden="1" x14ac:dyDescent="0.3">
      <c r="A1164">
        <v>2016</v>
      </c>
      <c r="B1164">
        <v>2</v>
      </c>
      <c r="C1164" s="41">
        <v>45704</v>
      </c>
      <c r="D1164" t="s">
        <v>85</v>
      </c>
      <c r="E1164" s="40">
        <v>18404979292</v>
      </c>
      <c r="F1164">
        <v>21</v>
      </c>
      <c r="G1164" s="40">
        <v>390921382</v>
      </c>
      <c r="H1164">
        <v>70</v>
      </c>
      <c r="J1164" s="40">
        <v>1283870363</v>
      </c>
      <c r="K1164" s="40">
        <v>-892948982</v>
      </c>
    </row>
    <row r="1165" spans="1:11" hidden="1" x14ac:dyDescent="0.3">
      <c r="A1165">
        <v>2016</v>
      </c>
      <c r="B1165">
        <v>2</v>
      </c>
      <c r="C1165" s="41">
        <v>45704</v>
      </c>
      <c r="D1165" t="s">
        <v>86</v>
      </c>
      <c r="E1165" s="40">
        <v>28154023826</v>
      </c>
      <c r="F1165">
        <v>39</v>
      </c>
      <c r="G1165" s="40">
        <v>1087986038</v>
      </c>
      <c r="H1165">
        <v>97</v>
      </c>
      <c r="J1165" s="40">
        <v>2742409041</v>
      </c>
      <c r="K1165" s="40">
        <v>-1654423003</v>
      </c>
    </row>
    <row r="1166" spans="1:11" hidden="1" x14ac:dyDescent="0.3">
      <c r="A1166">
        <v>2016</v>
      </c>
      <c r="B1166">
        <v>3</v>
      </c>
      <c r="C1166" s="41">
        <v>45732</v>
      </c>
      <c r="D1166" t="s">
        <v>87</v>
      </c>
      <c r="E1166" s="40">
        <v>138168862439</v>
      </c>
      <c r="F1166">
        <v>41</v>
      </c>
      <c r="G1166" s="40">
        <v>5662809001</v>
      </c>
      <c r="H1166">
        <v>27</v>
      </c>
      <c r="J1166" s="40">
        <v>3762106527</v>
      </c>
      <c r="K1166" s="40">
        <v>1900702475</v>
      </c>
    </row>
    <row r="1167" spans="1:11" hidden="1" x14ac:dyDescent="0.3">
      <c r="A1167">
        <v>2016</v>
      </c>
      <c r="B1167">
        <v>3</v>
      </c>
      <c r="C1167" s="41">
        <v>45732</v>
      </c>
      <c r="D1167" t="s">
        <v>84</v>
      </c>
      <c r="E1167" s="40">
        <v>210575800352</v>
      </c>
      <c r="F1167">
        <v>15</v>
      </c>
      <c r="G1167" s="40">
        <v>3162438464</v>
      </c>
      <c r="H1167">
        <v>11</v>
      </c>
      <c r="J1167" s="40">
        <v>2278179706</v>
      </c>
      <c r="K1167" s="40">
        <v>884258758</v>
      </c>
    </row>
    <row r="1168" spans="1:11" hidden="1" x14ac:dyDescent="0.3">
      <c r="A1168">
        <v>2016</v>
      </c>
      <c r="B1168">
        <v>3</v>
      </c>
      <c r="C1168" s="41">
        <v>45732</v>
      </c>
      <c r="D1168" t="s">
        <v>88</v>
      </c>
      <c r="E1168" s="40">
        <v>126682371168</v>
      </c>
      <c r="F1168">
        <v>27</v>
      </c>
      <c r="G1168" s="40">
        <v>3396554750</v>
      </c>
      <c r="H1168">
        <v>26</v>
      </c>
      <c r="J1168" s="40">
        <v>3333123226</v>
      </c>
      <c r="K1168" s="40">
        <v>63431524</v>
      </c>
    </row>
    <row r="1169" spans="1:11" hidden="1" x14ac:dyDescent="0.3">
      <c r="A1169">
        <v>2016</v>
      </c>
      <c r="B1169">
        <v>3</v>
      </c>
      <c r="C1169" s="41">
        <v>45732</v>
      </c>
      <c r="D1169" t="s">
        <v>83</v>
      </c>
      <c r="E1169" s="40">
        <v>67506899374</v>
      </c>
      <c r="F1169">
        <v>45</v>
      </c>
      <c r="G1169" s="40">
        <v>3005605759</v>
      </c>
      <c r="H1169">
        <v>37</v>
      </c>
      <c r="J1169" s="40">
        <v>2473146026</v>
      </c>
      <c r="K1169" s="40">
        <v>532459733</v>
      </c>
    </row>
    <row r="1170" spans="1:11" hidden="1" x14ac:dyDescent="0.3">
      <c r="A1170">
        <v>2016</v>
      </c>
      <c r="B1170">
        <v>3</v>
      </c>
      <c r="C1170" s="41">
        <v>45732</v>
      </c>
      <c r="D1170" t="s">
        <v>85</v>
      </c>
      <c r="E1170" s="40">
        <v>18404979292</v>
      </c>
      <c r="F1170">
        <v>86</v>
      </c>
      <c r="G1170" s="40">
        <v>1588401010</v>
      </c>
      <c r="H1170">
        <v>59</v>
      </c>
      <c r="J1170" s="40">
        <v>1086812246</v>
      </c>
      <c r="K1170" s="40">
        <v>501588764</v>
      </c>
    </row>
    <row r="1171" spans="1:11" hidden="1" x14ac:dyDescent="0.3">
      <c r="A1171">
        <v>2016</v>
      </c>
      <c r="B1171">
        <v>3</v>
      </c>
      <c r="C1171" s="41">
        <v>45732</v>
      </c>
      <c r="D1171" t="s">
        <v>86</v>
      </c>
      <c r="E1171" s="40">
        <v>28154023826</v>
      </c>
      <c r="F1171">
        <v>100</v>
      </c>
      <c r="G1171" s="40">
        <v>2817526731</v>
      </c>
      <c r="H1171">
        <v>77</v>
      </c>
      <c r="J1171" s="40">
        <v>2153995958</v>
      </c>
      <c r="K1171" s="40">
        <v>663530774</v>
      </c>
    </row>
    <row r="1172" spans="1:11" hidden="1" x14ac:dyDescent="0.3">
      <c r="A1172">
        <v>2016</v>
      </c>
      <c r="B1172">
        <v>4</v>
      </c>
      <c r="C1172" s="41">
        <v>45763</v>
      </c>
      <c r="D1172" t="s">
        <v>87</v>
      </c>
      <c r="E1172" s="40">
        <v>138168862439</v>
      </c>
      <c r="F1172">
        <v>140</v>
      </c>
      <c r="G1172" s="40">
        <v>19380576121</v>
      </c>
      <c r="H1172">
        <v>30</v>
      </c>
      <c r="J1172" s="40">
        <v>4135278280</v>
      </c>
      <c r="K1172" s="40">
        <v>15245297841</v>
      </c>
    </row>
    <row r="1173" spans="1:11" hidden="1" x14ac:dyDescent="0.3">
      <c r="A1173">
        <v>2016</v>
      </c>
      <c r="B1173">
        <v>4</v>
      </c>
      <c r="C1173" s="41">
        <v>45763</v>
      </c>
      <c r="D1173" t="s">
        <v>84</v>
      </c>
      <c r="E1173" s="40">
        <v>210575800352</v>
      </c>
      <c r="F1173">
        <v>124</v>
      </c>
      <c r="G1173" s="40">
        <v>26153733777</v>
      </c>
      <c r="H1173">
        <v>14</v>
      </c>
      <c r="J1173" s="40">
        <v>3018160373</v>
      </c>
      <c r="K1173" s="40">
        <v>23135573404</v>
      </c>
    </row>
    <row r="1174" spans="1:11" hidden="1" x14ac:dyDescent="0.3">
      <c r="A1174">
        <v>2016</v>
      </c>
      <c r="B1174">
        <v>4</v>
      </c>
      <c r="C1174" s="41">
        <v>45763</v>
      </c>
      <c r="D1174" t="s">
        <v>88</v>
      </c>
      <c r="E1174" s="40">
        <v>126682371168</v>
      </c>
      <c r="F1174">
        <v>126</v>
      </c>
      <c r="G1174" s="40">
        <v>15964283988</v>
      </c>
      <c r="H1174">
        <v>27</v>
      </c>
      <c r="J1174" s="40">
        <v>3428491245</v>
      </c>
      <c r="K1174" s="40">
        <v>12535792743</v>
      </c>
    </row>
    <row r="1175" spans="1:11" hidden="1" x14ac:dyDescent="0.3">
      <c r="A1175">
        <v>2016</v>
      </c>
      <c r="B1175">
        <v>4</v>
      </c>
      <c r="C1175" s="41">
        <v>45763</v>
      </c>
      <c r="D1175" t="s">
        <v>83</v>
      </c>
      <c r="E1175" s="40">
        <v>67506899374</v>
      </c>
      <c r="F1175">
        <v>168</v>
      </c>
      <c r="G1175" s="40">
        <v>11349640104</v>
      </c>
      <c r="H1175">
        <v>35</v>
      </c>
      <c r="J1175" s="40">
        <v>2337090737</v>
      </c>
      <c r="K1175" s="40">
        <v>9012549368</v>
      </c>
    </row>
    <row r="1176" spans="1:11" hidden="1" x14ac:dyDescent="0.3">
      <c r="A1176">
        <v>2016</v>
      </c>
      <c r="B1176">
        <v>4</v>
      </c>
      <c r="C1176" s="41">
        <v>45763</v>
      </c>
      <c r="D1176" t="s">
        <v>85</v>
      </c>
      <c r="E1176" s="40">
        <v>18404979292</v>
      </c>
      <c r="F1176">
        <v>335</v>
      </c>
      <c r="G1176" s="40">
        <v>6158212938</v>
      </c>
      <c r="H1176">
        <v>58</v>
      </c>
      <c r="J1176" s="40">
        <v>1076496646</v>
      </c>
      <c r="K1176" s="40">
        <v>5081716292</v>
      </c>
    </row>
    <row r="1177" spans="1:11" hidden="1" x14ac:dyDescent="0.3">
      <c r="A1177">
        <v>2016</v>
      </c>
      <c r="B1177">
        <v>4</v>
      </c>
      <c r="C1177" s="41">
        <v>45763</v>
      </c>
      <c r="D1177" t="s">
        <v>86</v>
      </c>
      <c r="E1177" s="40">
        <v>28154023826</v>
      </c>
      <c r="F1177">
        <v>297</v>
      </c>
      <c r="G1177" s="40">
        <v>8348139497</v>
      </c>
      <c r="H1177">
        <v>69</v>
      </c>
      <c r="J1177" s="40">
        <v>1941051115</v>
      </c>
      <c r="K1177" s="40">
        <v>6407088383</v>
      </c>
    </row>
    <row r="1178" spans="1:11" hidden="1" x14ac:dyDescent="0.3">
      <c r="A1178">
        <v>2016</v>
      </c>
      <c r="B1178">
        <v>5</v>
      </c>
      <c r="C1178" s="41">
        <v>45793</v>
      </c>
      <c r="D1178" t="s">
        <v>87</v>
      </c>
      <c r="E1178" s="40">
        <v>138168862439</v>
      </c>
      <c r="F1178">
        <v>71</v>
      </c>
      <c r="G1178" s="40">
        <v>9805663734</v>
      </c>
      <c r="H1178">
        <v>40</v>
      </c>
      <c r="J1178" s="40">
        <v>5558205384</v>
      </c>
      <c r="K1178" s="40">
        <v>4247458350</v>
      </c>
    </row>
    <row r="1179" spans="1:11" hidden="1" x14ac:dyDescent="0.3">
      <c r="A1179">
        <v>2016</v>
      </c>
      <c r="B1179">
        <v>5</v>
      </c>
      <c r="C1179" s="41">
        <v>45793</v>
      </c>
      <c r="D1179" t="s">
        <v>84</v>
      </c>
      <c r="E1179" s="40">
        <v>210575800352</v>
      </c>
      <c r="F1179">
        <v>30</v>
      </c>
      <c r="G1179" s="40">
        <v>6294062126</v>
      </c>
      <c r="H1179">
        <v>24</v>
      </c>
      <c r="J1179" s="40">
        <v>4981410920</v>
      </c>
      <c r="K1179" s="40">
        <v>1312651206</v>
      </c>
    </row>
    <row r="1180" spans="1:11" hidden="1" x14ac:dyDescent="0.3">
      <c r="A1180">
        <v>2016</v>
      </c>
      <c r="B1180">
        <v>5</v>
      </c>
      <c r="C1180" s="41">
        <v>45793</v>
      </c>
      <c r="D1180" t="s">
        <v>88</v>
      </c>
      <c r="E1180" s="40">
        <v>126682371168</v>
      </c>
      <c r="F1180">
        <v>59</v>
      </c>
      <c r="G1180" s="40">
        <v>7473653498</v>
      </c>
      <c r="H1180">
        <v>29</v>
      </c>
      <c r="J1180" s="40">
        <v>3645273518</v>
      </c>
      <c r="K1180" s="40">
        <v>3828379980</v>
      </c>
    </row>
    <row r="1181" spans="1:11" hidden="1" x14ac:dyDescent="0.3">
      <c r="A1181">
        <v>2016</v>
      </c>
      <c r="B1181">
        <v>5</v>
      </c>
      <c r="C1181" s="41">
        <v>45793</v>
      </c>
      <c r="D1181" t="s">
        <v>83</v>
      </c>
      <c r="E1181" s="40">
        <v>67506899374</v>
      </c>
      <c r="F1181">
        <v>63</v>
      </c>
      <c r="G1181" s="40">
        <v>4241740914</v>
      </c>
      <c r="H1181">
        <v>32</v>
      </c>
      <c r="J1181" s="40">
        <v>2146948522</v>
      </c>
      <c r="K1181" s="40">
        <v>2094792392</v>
      </c>
    </row>
    <row r="1182" spans="1:11" hidden="1" x14ac:dyDescent="0.3">
      <c r="A1182">
        <v>2016</v>
      </c>
      <c r="B1182">
        <v>5</v>
      </c>
      <c r="C1182" s="41">
        <v>45793</v>
      </c>
      <c r="D1182" t="s">
        <v>85</v>
      </c>
      <c r="E1182" s="40">
        <v>18404979292</v>
      </c>
      <c r="F1182">
        <v>231</v>
      </c>
      <c r="G1182" s="40">
        <v>4252400683</v>
      </c>
      <c r="H1182">
        <v>87</v>
      </c>
      <c r="J1182" s="40">
        <v>1600872503</v>
      </c>
      <c r="K1182" s="40">
        <v>2651528180</v>
      </c>
    </row>
    <row r="1183" spans="1:11" hidden="1" x14ac:dyDescent="0.3">
      <c r="A1183">
        <v>2016</v>
      </c>
      <c r="B1183">
        <v>5</v>
      </c>
      <c r="C1183" s="41">
        <v>45793</v>
      </c>
      <c r="D1183" t="s">
        <v>86</v>
      </c>
      <c r="E1183" s="40">
        <v>28154023826</v>
      </c>
      <c r="F1183">
        <v>177</v>
      </c>
      <c r="G1183" s="40">
        <v>4970560739</v>
      </c>
      <c r="H1183">
        <v>89</v>
      </c>
      <c r="J1183" s="40">
        <v>2505254799</v>
      </c>
      <c r="K1183" s="40">
        <v>2465305940</v>
      </c>
    </row>
    <row r="1184" spans="1:11" hidden="1" x14ac:dyDescent="0.3">
      <c r="A1184">
        <v>2016</v>
      </c>
      <c r="B1184">
        <v>6</v>
      </c>
      <c r="C1184" s="41">
        <v>45824</v>
      </c>
      <c r="D1184" t="s">
        <v>87</v>
      </c>
      <c r="E1184" s="40">
        <v>138168862439</v>
      </c>
      <c r="F1184">
        <v>37</v>
      </c>
      <c r="G1184" s="40">
        <v>5061451555</v>
      </c>
      <c r="H1184">
        <v>42</v>
      </c>
      <c r="J1184" s="40">
        <v>5839893615</v>
      </c>
      <c r="K1184" s="40">
        <v>-778442060</v>
      </c>
    </row>
    <row r="1185" spans="1:11" hidden="1" x14ac:dyDescent="0.3">
      <c r="A1185">
        <v>2016</v>
      </c>
      <c r="B1185">
        <v>6</v>
      </c>
      <c r="C1185" s="41">
        <v>45824</v>
      </c>
      <c r="D1185" t="s">
        <v>84</v>
      </c>
      <c r="E1185" s="40">
        <v>210575800352</v>
      </c>
      <c r="F1185">
        <v>4</v>
      </c>
      <c r="G1185" s="40">
        <v>801564468</v>
      </c>
      <c r="H1185">
        <v>18</v>
      </c>
      <c r="J1185" s="40">
        <v>3893691326</v>
      </c>
      <c r="K1185" s="40">
        <v>-3092126858</v>
      </c>
    </row>
    <row r="1186" spans="1:11" hidden="1" x14ac:dyDescent="0.3">
      <c r="A1186">
        <v>2016</v>
      </c>
      <c r="B1186">
        <v>6</v>
      </c>
      <c r="C1186" s="41">
        <v>45824</v>
      </c>
      <c r="D1186" t="s">
        <v>88</v>
      </c>
      <c r="E1186" s="40">
        <v>126682371168</v>
      </c>
      <c r="F1186">
        <v>19</v>
      </c>
      <c r="G1186" s="40">
        <v>2385888522</v>
      </c>
      <c r="H1186">
        <v>27</v>
      </c>
      <c r="J1186" s="40">
        <v>3360857979</v>
      </c>
      <c r="K1186" s="40">
        <v>-974969457</v>
      </c>
    </row>
    <row r="1187" spans="1:11" hidden="1" x14ac:dyDescent="0.3">
      <c r="A1187">
        <v>2016</v>
      </c>
      <c r="B1187">
        <v>6</v>
      </c>
      <c r="C1187" s="41">
        <v>45824</v>
      </c>
      <c r="D1187" t="s">
        <v>83</v>
      </c>
      <c r="E1187" s="40">
        <v>67506899374</v>
      </c>
      <c r="F1187">
        <v>27</v>
      </c>
      <c r="G1187" s="40">
        <v>1807813971</v>
      </c>
      <c r="H1187">
        <v>33</v>
      </c>
      <c r="J1187" s="40">
        <v>2206876328</v>
      </c>
      <c r="K1187" s="40">
        <v>-399062358</v>
      </c>
    </row>
    <row r="1188" spans="1:11" hidden="1" x14ac:dyDescent="0.3">
      <c r="A1188">
        <v>2016</v>
      </c>
      <c r="B1188">
        <v>6</v>
      </c>
      <c r="C1188" s="41">
        <v>45824</v>
      </c>
      <c r="D1188" t="s">
        <v>85</v>
      </c>
      <c r="E1188" s="40">
        <v>18404979292</v>
      </c>
      <c r="F1188">
        <v>130</v>
      </c>
      <c r="G1188" s="40">
        <v>2386409357</v>
      </c>
      <c r="H1188">
        <v>94</v>
      </c>
      <c r="J1188" s="40">
        <v>1728400038</v>
      </c>
      <c r="K1188" s="40">
        <v>658009318</v>
      </c>
    </row>
    <row r="1189" spans="1:11" hidden="1" x14ac:dyDescent="0.3">
      <c r="A1189">
        <v>2016</v>
      </c>
      <c r="B1189">
        <v>6</v>
      </c>
      <c r="C1189" s="41">
        <v>45824</v>
      </c>
      <c r="D1189" t="s">
        <v>86</v>
      </c>
      <c r="E1189" s="40">
        <v>28154023826</v>
      </c>
      <c r="F1189">
        <v>70</v>
      </c>
      <c r="G1189" s="40">
        <v>1971378346</v>
      </c>
      <c r="H1189">
        <v>100</v>
      </c>
      <c r="J1189" s="40">
        <v>2810884559</v>
      </c>
      <c r="K1189" s="40">
        <v>-839506213</v>
      </c>
    </row>
    <row r="1190" spans="1:11" hidden="1" x14ac:dyDescent="0.3">
      <c r="A1190">
        <v>2016</v>
      </c>
      <c r="B1190">
        <v>7</v>
      </c>
      <c r="C1190" s="41">
        <v>45854</v>
      </c>
      <c r="D1190" t="s">
        <v>87</v>
      </c>
      <c r="E1190" s="40">
        <v>138168862439</v>
      </c>
      <c r="F1190">
        <v>35</v>
      </c>
      <c r="G1190" s="40">
        <v>4831266242</v>
      </c>
      <c r="H1190">
        <v>47</v>
      </c>
      <c r="J1190" s="40">
        <v>6499651232</v>
      </c>
      <c r="K1190" s="40">
        <v>-1668384990</v>
      </c>
    </row>
    <row r="1191" spans="1:11" hidden="1" x14ac:dyDescent="0.3">
      <c r="A1191">
        <v>2016</v>
      </c>
      <c r="B1191">
        <v>7</v>
      </c>
      <c r="C1191" s="41">
        <v>45854</v>
      </c>
      <c r="D1191" t="s">
        <v>84</v>
      </c>
      <c r="E1191" s="40">
        <v>210575800352</v>
      </c>
      <c r="F1191">
        <v>5</v>
      </c>
      <c r="G1191" s="40">
        <v>1086027582</v>
      </c>
      <c r="H1191">
        <v>15</v>
      </c>
      <c r="J1191" s="40">
        <v>3158223648</v>
      </c>
      <c r="K1191" s="40">
        <v>-2072196066</v>
      </c>
    </row>
    <row r="1192" spans="1:11" hidden="1" x14ac:dyDescent="0.3">
      <c r="A1192">
        <v>2016</v>
      </c>
      <c r="B1192">
        <v>7</v>
      </c>
      <c r="C1192" s="41">
        <v>45854</v>
      </c>
      <c r="D1192" t="s">
        <v>88</v>
      </c>
      <c r="E1192" s="40">
        <v>126682371168</v>
      </c>
      <c r="F1192">
        <v>14</v>
      </c>
      <c r="G1192" s="40">
        <v>1751280343</v>
      </c>
      <c r="H1192">
        <v>20</v>
      </c>
      <c r="J1192" s="40">
        <v>2484473734</v>
      </c>
      <c r="K1192" s="40">
        <v>-733193391</v>
      </c>
    </row>
    <row r="1193" spans="1:11" hidden="1" x14ac:dyDescent="0.3">
      <c r="A1193">
        <v>2016</v>
      </c>
      <c r="B1193">
        <v>7</v>
      </c>
      <c r="C1193" s="41">
        <v>45854</v>
      </c>
      <c r="D1193" t="s">
        <v>83</v>
      </c>
      <c r="E1193" s="40">
        <v>67506899374</v>
      </c>
      <c r="F1193">
        <v>15</v>
      </c>
      <c r="G1193" s="40">
        <v>1040888552</v>
      </c>
      <c r="H1193">
        <v>20</v>
      </c>
      <c r="J1193" s="40">
        <v>1355260975</v>
      </c>
      <c r="K1193" s="40">
        <v>-314372424</v>
      </c>
    </row>
    <row r="1194" spans="1:11" hidden="1" x14ac:dyDescent="0.3">
      <c r="A1194">
        <v>2016</v>
      </c>
      <c r="B1194">
        <v>7</v>
      </c>
      <c r="C1194" s="41">
        <v>45854</v>
      </c>
      <c r="D1194" t="s">
        <v>85</v>
      </c>
      <c r="E1194" s="40">
        <v>18404979292</v>
      </c>
      <c r="F1194">
        <v>155</v>
      </c>
      <c r="G1194" s="40">
        <v>2855011536</v>
      </c>
      <c r="H1194">
        <v>86</v>
      </c>
      <c r="J1194" s="40">
        <v>1586808355</v>
      </c>
      <c r="K1194" s="40">
        <v>1268203182</v>
      </c>
    </row>
    <row r="1195" spans="1:11" hidden="1" x14ac:dyDescent="0.3">
      <c r="A1195">
        <v>2016</v>
      </c>
      <c r="B1195">
        <v>7</v>
      </c>
      <c r="C1195" s="41">
        <v>45854</v>
      </c>
      <c r="D1195" t="s">
        <v>86</v>
      </c>
      <c r="E1195" s="40">
        <v>28154023826</v>
      </c>
      <c r="F1195">
        <v>67</v>
      </c>
      <c r="G1195" s="40">
        <v>1898409028</v>
      </c>
      <c r="H1195">
        <v>81</v>
      </c>
      <c r="J1195" s="40">
        <v>2276215880</v>
      </c>
      <c r="K1195" s="40">
        <v>-377806852</v>
      </c>
    </row>
    <row r="1196" spans="1:11" hidden="1" x14ac:dyDescent="0.3">
      <c r="A1196">
        <v>2016</v>
      </c>
      <c r="B1196">
        <v>8</v>
      </c>
      <c r="C1196" s="41">
        <v>45885</v>
      </c>
      <c r="D1196" t="s">
        <v>87</v>
      </c>
      <c r="E1196" s="40">
        <v>138168862439</v>
      </c>
      <c r="F1196">
        <v>25</v>
      </c>
      <c r="G1196" s="40">
        <v>3446205632</v>
      </c>
      <c r="H1196">
        <v>43</v>
      </c>
      <c r="J1196" s="40">
        <v>5946655077</v>
      </c>
      <c r="K1196" s="40">
        <v>-2500449445</v>
      </c>
    </row>
    <row r="1197" spans="1:11" hidden="1" x14ac:dyDescent="0.3">
      <c r="A1197">
        <v>2016</v>
      </c>
      <c r="B1197">
        <v>8</v>
      </c>
      <c r="C1197" s="41">
        <v>45885</v>
      </c>
      <c r="D1197" t="s">
        <v>84</v>
      </c>
      <c r="E1197" s="40">
        <v>210575800352</v>
      </c>
      <c r="F1197">
        <v>5</v>
      </c>
      <c r="G1197" s="40">
        <v>955696974</v>
      </c>
      <c r="H1197">
        <v>12</v>
      </c>
      <c r="J1197" s="40">
        <v>2561002299</v>
      </c>
      <c r="K1197" s="40">
        <v>-1605305325</v>
      </c>
    </row>
    <row r="1198" spans="1:11" hidden="1" x14ac:dyDescent="0.3">
      <c r="A1198">
        <v>2016</v>
      </c>
      <c r="B1198">
        <v>8</v>
      </c>
      <c r="C1198" s="41">
        <v>45885</v>
      </c>
      <c r="D1198" t="s">
        <v>88</v>
      </c>
      <c r="E1198" s="40">
        <v>126682371168</v>
      </c>
      <c r="F1198">
        <v>13</v>
      </c>
      <c r="G1198" s="40">
        <v>1685179360</v>
      </c>
      <c r="H1198">
        <v>20</v>
      </c>
      <c r="J1198" s="40">
        <v>2559812293</v>
      </c>
      <c r="K1198" s="40">
        <v>-874632933</v>
      </c>
    </row>
    <row r="1199" spans="1:11" hidden="1" x14ac:dyDescent="0.3">
      <c r="A1199">
        <v>2016</v>
      </c>
      <c r="B1199">
        <v>8</v>
      </c>
      <c r="C1199" s="41">
        <v>45885</v>
      </c>
      <c r="D1199" t="s">
        <v>83</v>
      </c>
      <c r="E1199" s="40">
        <v>67506899374</v>
      </c>
      <c r="F1199">
        <v>26</v>
      </c>
      <c r="G1199" s="40">
        <v>1746985152</v>
      </c>
      <c r="H1199">
        <v>21</v>
      </c>
      <c r="J1199" s="40">
        <v>1424449399</v>
      </c>
      <c r="K1199" s="40">
        <v>322535754</v>
      </c>
    </row>
    <row r="1200" spans="1:11" hidden="1" x14ac:dyDescent="0.3">
      <c r="A1200">
        <v>2016</v>
      </c>
      <c r="B1200">
        <v>8</v>
      </c>
      <c r="C1200" s="41">
        <v>45885</v>
      </c>
      <c r="D1200" t="s">
        <v>85</v>
      </c>
      <c r="E1200" s="40">
        <v>18404979292</v>
      </c>
      <c r="F1200">
        <v>92</v>
      </c>
      <c r="G1200" s="40">
        <v>1685975580</v>
      </c>
      <c r="H1200">
        <v>95</v>
      </c>
      <c r="J1200" s="40">
        <v>1744559202</v>
      </c>
      <c r="K1200" s="40">
        <v>-58583623</v>
      </c>
    </row>
    <row r="1201" spans="1:11" hidden="1" x14ac:dyDescent="0.3">
      <c r="A1201">
        <v>2016</v>
      </c>
      <c r="B1201">
        <v>8</v>
      </c>
      <c r="C1201" s="41">
        <v>45885</v>
      </c>
      <c r="D1201" t="s">
        <v>86</v>
      </c>
      <c r="E1201" s="40">
        <v>28154023826</v>
      </c>
      <c r="F1201">
        <v>62</v>
      </c>
      <c r="G1201" s="40">
        <v>1733544166</v>
      </c>
      <c r="H1201">
        <v>80</v>
      </c>
      <c r="J1201" s="40">
        <v>2249521055</v>
      </c>
      <c r="K1201" s="40">
        <v>-515976889</v>
      </c>
    </row>
    <row r="1202" spans="1:11" hidden="1" x14ac:dyDescent="0.3">
      <c r="A1202">
        <v>2016</v>
      </c>
      <c r="B1202">
        <v>9</v>
      </c>
      <c r="C1202" s="41">
        <v>45916</v>
      </c>
      <c r="D1202" t="s">
        <v>87</v>
      </c>
      <c r="E1202" s="40">
        <v>138168862439</v>
      </c>
      <c r="F1202">
        <v>16</v>
      </c>
      <c r="G1202" s="40">
        <v>2161553940</v>
      </c>
      <c r="H1202">
        <v>30</v>
      </c>
      <c r="J1202" s="40">
        <v>4207264955</v>
      </c>
      <c r="K1202" s="40">
        <v>-2045711015</v>
      </c>
    </row>
    <row r="1203" spans="1:11" hidden="1" x14ac:dyDescent="0.3">
      <c r="A1203">
        <v>2016</v>
      </c>
      <c r="B1203">
        <v>9</v>
      </c>
      <c r="C1203" s="41">
        <v>45916</v>
      </c>
      <c r="D1203" t="s">
        <v>84</v>
      </c>
      <c r="E1203" s="40">
        <v>210575800352</v>
      </c>
      <c r="F1203">
        <v>2</v>
      </c>
      <c r="G1203" s="40">
        <v>512252113</v>
      </c>
      <c r="H1203">
        <v>10</v>
      </c>
      <c r="J1203" s="40">
        <v>2009779395</v>
      </c>
      <c r="K1203" s="40">
        <v>-1497527282</v>
      </c>
    </row>
    <row r="1204" spans="1:11" hidden="1" x14ac:dyDescent="0.3">
      <c r="A1204">
        <v>2016</v>
      </c>
      <c r="B1204">
        <v>9</v>
      </c>
      <c r="C1204" s="41">
        <v>45916</v>
      </c>
      <c r="D1204" t="s">
        <v>88</v>
      </c>
      <c r="E1204" s="40">
        <v>126682371168</v>
      </c>
      <c r="F1204">
        <v>12</v>
      </c>
      <c r="G1204" s="40">
        <v>1497716486</v>
      </c>
      <c r="H1204">
        <v>19</v>
      </c>
      <c r="J1204" s="40">
        <v>2349347287</v>
      </c>
      <c r="K1204" s="40">
        <v>-851630801</v>
      </c>
    </row>
    <row r="1205" spans="1:11" hidden="1" x14ac:dyDescent="0.3">
      <c r="A1205">
        <v>2016</v>
      </c>
      <c r="B1205">
        <v>9</v>
      </c>
      <c r="C1205" s="41">
        <v>45916</v>
      </c>
      <c r="D1205" t="s">
        <v>83</v>
      </c>
      <c r="E1205" s="40">
        <v>67506899374</v>
      </c>
      <c r="F1205">
        <v>15</v>
      </c>
      <c r="G1205" s="40">
        <v>1001459453</v>
      </c>
      <c r="H1205">
        <v>22</v>
      </c>
      <c r="J1205" s="40">
        <v>1507219707</v>
      </c>
      <c r="K1205" s="40">
        <v>-505760254</v>
      </c>
    </row>
    <row r="1206" spans="1:11" hidden="1" x14ac:dyDescent="0.3">
      <c r="A1206">
        <v>2016</v>
      </c>
      <c r="B1206">
        <v>9</v>
      </c>
      <c r="C1206" s="41">
        <v>45916</v>
      </c>
      <c r="D1206" t="s">
        <v>85</v>
      </c>
      <c r="E1206" s="40">
        <v>18404979292</v>
      </c>
      <c r="F1206">
        <v>98</v>
      </c>
      <c r="G1206" s="40">
        <v>1798779434</v>
      </c>
      <c r="H1206">
        <v>93</v>
      </c>
      <c r="J1206" s="40">
        <v>1714136281</v>
      </c>
      <c r="K1206" s="40">
        <v>84643153</v>
      </c>
    </row>
    <row r="1207" spans="1:11" hidden="1" x14ac:dyDescent="0.3">
      <c r="A1207">
        <v>2016</v>
      </c>
      <c r="B1207">
        <v>9</v>
      </c>
      <c r="C1207" s="41">
        <v>45916</v>
      </c>
      <c r="D1207" t="s">
        <v>86</v>
      </c>
      <c r="E1207" s="40">
        <v>28154023826</v>
      </c>
      <c r="F1207">
        <v>89</v>
      </c>
      <c r="G1207" s="40">
        <v>2498210100</v>
      </c>
      <c r="H1207">
        <v>78</v>
      </c>
      <c r="J1207" s="40">
        <v>2183374077</v>
      </c>
      <c r="K1207" s="40">
        <v>314836023</v>
      </c>
    </row>
    <row r="1208" spans="1:11" hidden="1" x14ac:dyDescent="0.3">
      <c r="A1208">
        <v>2016</v>
      </c>
      <c r="B1208">
        <v>10</v>
      </c>
      <c r="C1208" s="41">
        <v>45946</v>
      </c>
      <c r="D1208" t="s">
        <v>87</v>
      </c>
      <c r="E1208" s="40">
        <v>138168862439</v>
      </c>
      <c r="F1208">
        <v>27</v>
      </c>
      <c r="G1208" s="40">
        <v>3733919333</v>
      </c>
      <c r="H1208">
        <v>26</v>
      </c>
      <c r="J1208" s="40">
        <v>3552427741</v>
      </c>
      <c r="K1208" s="40">
        <v>181491592</v>
      </c>
    </row>
    <row r="1209" spans="1:11" hidden="1" x14ac:dyDescent="0.3">
      <c r="A1209">
        <v>2016</v>
      </c>
      <c r="B1209">
        <v>10</v>
      </c>
      <c r="C1209" s="41">
        <v>45946</v>
      </c>
      <c r="D1209" t="s">
        <v>84</v>
      </c>
      <c r="E1209" s="40">
        <v>210575800352</v>
      </c>
      <c r="F1209">
        <v>17</v>
      </c>
      <c r="G1209" s="40">
        <v>3591150503</v>
      </c>
      <c r="H1209">
        <v>9</v>
      </c>
      <c r="J1209" s="40">
        <v>1827005832</v>
      </c>
      <c r="K1209" s="40">
        <v>1764144671</v>
      </c>
    </row>
    <row r="1210" spans="1:11" hidden="1" x14ac:dyDescent="0.3">
      <c r="A1210">
        <v>2016</v>
      </c>
      <c r="B1210">
        <v>10</v>
      </c>
      <c r="C1210" s="41">
        <v>45946</v>
      </c>
      <c r="D1210" t="s">
        <v>88</v>
      </c>
      <c r="E1210" s="40">
        <v>126682371168</v>
      </c>
      <c r="F1210">
        <v>19</v>
      </c>
      <c r="G1210" s="40">
        <v>2457573350</v>
      </c>
      <c r="H1210">
        <v>21</v>
      </c>
      <c r="J1210" s="40">
        <v>2599473789</v>
      </c>
      <c r="K1210" s="40">
        <v>-141900438</v>
      </c>
    </row>
    <row r="1211" spans="1:11" hidden="1" x14ac:dyDescent="0.3">
      <c r="A1211">
        <v>2016</v>
      </c>
      <c r="B1211">
        <v>10</v>
      </c>
      <c r="C1211" s="41">
        <v>45946</v>
      </c>
      <c r="D1211" t="s">
        <v>83</v>
      </c>
      <c r="E1211" s="40">
        <v>67506899374</v>
      </c>
      <c r="F1211">
        <v>38</v>
      </c>
      <c r="G1211" s="40">
        <v>2585753734</v>
      </c>
      <c r="H1211">
        <v>22</v>
      </c>
      <c r="J1211" s="40">
        <v>1499773189</v>
      </c>
      <c r="K1211" s="40">
        <v>1085980544</v>
      </c>
    </row>
    <row r="1212" spans="1:11" hidden="1" x14ac:dyDescent="0.3">
      <c r="A1212">
        <v>2016</v>
      </c>
      <c r="B1212">
        <v>10</v>
      </c>
      <c r="C1212" s="41">
        <v>45946</v>
      </c>
      <c r="D1212" t="s">
        <v>85</v>
      </c>
      <c r="E1212" s="40">
        <v>18404979292</v>
      </c>
      <c r="F1212">
        <v>101</v>
      </c>
      <c r="G1212" s="40">
        <v>1860827705</v>
      </c>
      <c r="H1212">
        <v>87</v>
      </c>
      <c r="J1212" s="40">
        <v>1596191196</v>
      </c>
      <c r="K1212" s="40">
        <v>264636509</v>
      </c>
    </row>
    <row r="1213" spans="1:11" hidden="1" x14ac:dyDescent="0.3">
      <c r="A1213">
        <v>2016</v>
      </c>
      <c r="B1213">
        <v>10</v>
      </c>
      <c r="C1213" s="41">
        <v>45946</v>
      </c>
      <c r="D1213" t="s">
        <v>86</v>
      </c>
      <c r="E1213" s="40">
        <v>28154023826</v>
      </c>
      <c r="F1213">
        <v>73</v>
      </c>
      <c r="G1213" s="40">
        <v>2064648679</v>
      </c>
      <c r="H1213">
        <v>81</v>
      </c>
      <c r="J1213" s="40">
        <v>2288478757</v>
      </c>
      <c r="K1213" s="40">
        <v>-223830078</v>
      </c>
    </row>
    <row r="1214" spans="1:11" hidden="1" x14ac:dyDescent="0.3">
      <c r="A1214">
        <v>2016</v>
      </c>
      <c r="B1214">
        <v>11</v>
      </c>
      <c r="C1214" s="41">
        <v>45977</v>
      </c>
      <c r="D1214" t="s">
        <v>87</v>
      </c>
      <c r="E1214" s="40">
        <v>138168862439</v>
      </c>
      <c r="F1214">
        <v>36</v>
      </c>
      <c r="G1214" s="40">
        <v>4981884031</v>
      </c>
      <c r="H1214">
        <v>19</v>
      </c>
      <c r="J1214" s="40">
        <v>2556274648</v>
      </c>
      <c r="K1214" s="40">
        <v>2425609383</v>
      </c>
    </row>
    <row r="1215" spans="1:11" hidden="1" x14ac:dyDescent="0.3">
      <c r="A1215">
        <v>2016</v>
      </c>
      <c r="B1215">
        <v>11</v>
      </c>
      <c r="C1215" s="41">
        <v>45977</v>
      </c>
      <c r="D1215" t="s">
        <v>84</v>
      </c>
      <c r="E1215" s="40">
        <v>210575800352</v>
      </c>
      <c r="F1215">
        <v>89</v>
      </c>
      <c r="G1215" s="40">
        <v>18640146752</v>
      </c>
      <c r="H1215">
        <v>9</v>
      </c>
      <c r="J1215" s="40">
        <v>1995695430</v>
      </c>
      <c r="K1215" s="40">
        <v>16644451322</v>
      </c>
    </row>
    <row r="1216" spans="1:11" hidden="1" x14ac:dyDescent="0.3">
      <c r="A1216">
        <v>2016</v>
      </c>
      <c r="B1216">
        <v>11</v>
      </c>
      <c r="C1216" s="41">
        <v>45977</v>
      </c>
      <c r="D1216" t="s">
        <v>88</v>
      </c>
      <c r="E1216" s="40">
        <v>126682371168</v>
      </c>
      <c r="F1216">
        <v>172</v>
      </c>
      <c r="G1216" s="40">
        <v>21792487425</v>
      </c>
      <c r="H1216">
        <v>17</v>
      </c>
      <c r="J1216" s="40">
        <v>2195863336</v>
      </c>
      <c r="K1216" s="40">
        <v>19596624089</v>
      </c>
    </row>
    <row r="1217" spans="1:11" hidden="1" x14ac:dyDescent="0.3">
      <c r="A1217">
        <v>2016</v>
      </c>
      <c r="B1217">
        <v>11</v>
      </c>
      <c r="C1217" s="41">
        <v>45977</v>
      </c>
      <c r="D1217" t="s">
        <v>83</v>
      </c>
      <c r="E1217" s="40">
        <v>67506899374</v>
      </c>
      <c r="F1217">
        <v>125</v>
      </c>
      <c r="G1217" s="40">
        <v>8468880359</v>
      </c>
      <c r="H1217">
        <v>18</v>
      </c>
      <c r="J1217" s="40">
        <v>1190779953</v>
      </c>
      <c r="K1217" s="40">
        <v>7278100406</v>
      </c>
    </row>
    <row r="1218" spans="1:11" hidden="1" x14ac:dyDescent="0.3">
      <c r="A1218">
        <v>2016</v>
      </c>
      <c r="B1218">
        <v>11</v>
      </c>
      <c r="C1218" s="41">
        <v>45977</v>
      </c>
      <c r="D1218" t="s">
        <v>85</v>
      </c>
      <c r="E1218" s="40">
        <v>18404979292</v>
      </c>
      <c r="F1218">
        <v>86</v>
      </c>
      <c r="G1218" s="40">
        <v>1575934254</v>
      </c>
      <c r="H1218">
        <v>61</v>
      </c>
      <c r="J1218" s="40">
        <v>1124822195</v>
      </c>
      <c r="K1218" s="40">
        <v>451112060</v>
      </c>
    </row>
    <row r="1219" spans="1:11" hidden="1" x14ac:dyDescent="0.3">
      <c r="A1219">
        <v>2016</v>
      </c>
      <c r="B1219">
        <v>11</v>
      </c>
      <c r="C1219" s="41">
        <v>45977</v>
      </c>
      <c r="D1219" t="s">
        <v>86</v>
      </c>
      <c r="E1219" s="40">
        <v>28154023826</v>
      </c>
      <c r="F1219">
        <v>126</v>
      </c>
      <c r="G1219" s="40">
        <v>3539872150</v>
      </c>
      <c r="H1219">
        <v>53</v>
      </c>
      <c r="J1219" s="40">
        <v>1505687579</v>
      </c>
      <c r="K1219" s="40">
        <v>2034184571</v>
      </c>
    </row>
    <row r="1220" spans="1:11" hidden="1" x14ac:dyDescent="0.3">
      <c r="A1220">
        <v>2016</v>
      </c>
      <c r="B1220">
        <v>12</v>
      </c>
      <c r="C1220" s="41">
        <v>46007</v>
      </c>
      <c r="D1220" t="s">
        <v>87</v>
      </c>
      <c r="E1220" s="40">
        <v>138168862439</v>
      </c>
      <c r="F1220">
        <v>10</v>
      </c>
      <c r="G1220" s="40">
        <v>1422857437</v>
      </c>
      <c r="H1220">
        <v>25</v>
      </c>
      <c r="J1220" s="40">
        <v>3441872123</v>
      </c>
      <c r="K1220" s="40">
        <v>-2019014687</v>
      </c>
    </row>
    <row r="1221" spans="1:11" hidden="1" x14ac:dyDescent="0.3">
      <c r="A1221">
        <v>2016</v>
      </c>
      <c r="B1221">
        <v>12</v>
      </c>
      <c r="C1221" s="41">
        <v>46007</v>
      </c>
      <c r="D1221" t="s">
        <v>84</v>
      </c>
      <c r="E1221" s="40">
        <v>210575800352</v>
      </c>
      <c r="F1221">
        <v>25</v>
      </c>
      <c r="G1221" s="40">
        <v>5261556908</v>
      </c>
      <c r="H1221">
        <v>19</v>
      </c>
      <c r="J1221" s="40">
        <v>4001305766</v>
      </c>
      <c r="K1221" s="40">
        <v>1260251142</v>
      </c>
    </row>
    <row r="1222" spans="1:11" hidden="1" x14ac:dyDescent="0.3">
      <c r="A1222">
        <v>2016</v>
      </c>
      <c r="B1222">
        <v>12</v>
      </c>
      <c r="C1222" s="41">
        <v>46007</v>
      </c>
      <c r="D1222" t="s">
        <v>88</v>
      </c>
      <c r="E1222" s="40">
        <v>126682371168</v>
      </c>
      <c r="F1222">
        <v>41</v>
      </c>
      <c r="G1222" s="40">
        <v>5145574701</v>
      </c>
      <c r="H1222">
        <v>40</v>
      </c>
      <c r="J1222" s="40">
        <v>5123040492</v>
      </c>
      <c r="K1222" s="40">
        <v>22534209</v>
      </c>
    </row>
    <row r="1223" spans="1:11" hidden="1" x14ac:dyDescent="0.3">
      <c r="A1223">
        <v>2016</v>
      </c>
      <c r="B1223">
        <v>12</v>
      </c>
      <c r="C1223" s="41">
        <v>46007</v>
      </c>
      <c r="D1223" t="s">
        <v>83</v>
      </c>
      <c r="E1223" s="40">
        <v>67506899374</v>
      </c>
      <c r="F1223">
        <v>57</v>
      </c>
      <c r="G1223" s="40">
        <v>3861272500</v>
      </c>
      <c r="H1223">
        <v>44</v>
      </c>
      <c r="J1223" s="40">
        <v>2954213707</v>
      </c>
      <c r="K1223" s="40">
        <v>907058793</v>
      </c>
    </row>
    <row r="1224" spans="1:11" hidden="1" x14ac:dyDescent="0.3">
      <c r="A1224">
        <v>2016</v>
      </c>
      <c r="B1224">
        <v>12</v>
      </c>
      <c r="C1224" s="41">
        <v>46007</v>
      </c>
      <c r="D1224" t="s">
        <v>85</v>
      </c>
      <c r="E1224" s="40">
        <v>18404979292</v>
      </c>
      <c r="F1224">
        <v>15</v>
      </c>
      <c r="G1224" s="40">
        <v>280836254</v>
      </c>
      <c r="H1224">
        <v>76</v>
      </c>
      <c r="J1224" s="40">
        <v>1405376792</v>
      </c>
      <c r="K1224" s="40">
        <v>-1124540538</v>
      </c>
    </row>
    <row r="1225" spans="1:11" hidden="1" x14ac:dyDescent="0.3">
      <c r="A1225">
        <v>2016</v>
      </c>
      <c r="B1225">
        <v>12</v>
      </c>
      <c r="C1225" s="41">
        <v>46007</v>
      </c>
      <c r="D1225" t="s">
        <v>86</v>
      </c>
      <c r="E1225" s="40">
        <v>28154023826</v>
      </c>
      <c r="F1225">
        <v>34</v>
      </c>
      <c r="G1225" s="40">
        <v>946833795</v>
      </c>
      <c r="H1225">
        <v>81</v>
      </c>
      <c r="J1225" s="40">
        <v>2271111405</v>
      </c>
      <c r="K1225" s="40">
        <v>-1324277610</v>
      </c>
    </row>
    <row r="1226" spans="1:11" hidden="1" x14ac:dyDescent="0.3">
      <c r="A1226">
        <v>2017</v>
      </c>
      <c r="B1226">
        <v>1</v>
      </c>
      <c r="C1226" s="41">
        <v>45674</v>
      </c>
      <c r="D1226" t="s">
        <v>87</v>
      </c>
      <c r="E1226" s="40">
        <v>138168862439</v>
      </c>
      <c r="F1226">
        <v>12</v>
      </c>
      <c r="G1226" s="40">
        <v>1712519769</v>
      </c>
      <c r="H1226">
        <v>16</v>
      </c>
      <c r="J1226" s="40">
        <v>2158715988</v>
      </c>
      <c r="K1226" s="40">
        <v>-446196219</v>
      </c>
    </row>
    <row r="1227" spans="1:11" hidden="1" x14ac:dyDescent="0.3">
      <c r="A1227">
        <v>2017</v>
      </c>
      <c r="B1227">
        <v>1</v>
      </c>
      <c r="C1227" s="41">
        <v>45674</v>
      </c>
      <c r="D1227" t="s">
        <v>84</v>
      </c>
      <c r="E1227" s="40">
        <v>210575800352</v>
      </c>
      <c r="F1227">
        <v>3</v>
      </c>
      <c r="G1227" s="40">
        <v>596877319</v>
      </c>
      <c r="H1227">
        <v>9</v>
      </c>
      <c r="J1227" s="40">
        <v>1901449639</v>
      </c>
      <c r="K1227" s="40">
        <v>-1304572320</v>
      </c>
    </row>
    <row r="1228" spans="1:11" hidden="1" x14ac:dyDescent="0.3">
      <c r="A1228">
        <v>2017</v>
      </c>
      <c r="B1228">
        <v>1</v>
      </c>
      <c r="C1228" s="41">
        <v>45674</v>
      </c>
      <c r="D1228" t="s">
        <v>88</v>
      </c>
      <c r="E1228" s="40">
        <v>126682371168</v>
      </c>
      <c r="F1228">
        <v>11</v>
      </c>
      <c r="G1228" s="40">
        <v>1333454340</v>
      </c>
      <c r="H1228">
        <v>30</v>
      </c>
      <c r="J1228" s="40">
        <v>3752599842</v>
      </c>
      <c r="K1228" s="40">
        <v>-2419145502</v>
      </c>
    </row>
    <row r="1229" spans="1:11" hidden="1" x14ac:dyDescent="0.3">
      <c r="A1229">
        <v>2017</v>
      </c>
      <c r="B1229">
        <v>1</v>
      </c>
      <c r="C1229" s="41">
        <v>45674</v>
      </c>
      <c r="D1229" t="s">
        <v>83</v>
      </c>
      <c r="E1229" s="40">
        <v>67506899374</v>
      </c>
      <c r="F1229">
        <v>16</v>
      </c>
      <c r="G1229" s="40">
        <v>1071902739</v>
      </c>
      <c r="H1229">
        <v>37</v>
      </c>
      <c r="J1229" s="40">
        <v>2476549641</v>
      </c>
      <c r="K1229" s="40">
        <v>-1404646902</v>
      </c>
    </row>
    <row r="1230" spans="1:11" hidden="1" x14ac:dyDescent="0.3">
      <c r="A1230">
        <v>2017</v>
      </c>
      <c r="B1230">
        <v>1</v>
      </c>
      <c r="C1230" s="41">
        <v>45674</v>
      </c>
      <c r="D1230" t="s">
        <v>85</v>
      </c>
      <c r="E1230" s="40">
        <v>18404979292</v>
      </c>
      <c r="F1230">
        <v>46</v>
      </c>
      <c r="G1230" s="40">
        <v>847134696</v>
      </c>
      <c r="H1230">
        <v>53</v>
      </c>
      <c r="J1230" s="40">
        <v>973141904</v>
      </c>
      <c r="K1230" s="40">
        <v>-126007207</v>
      </c>
    </row>
    <row r="1231" spans="1:11" hidden="1" x14ac:dyDescent="0.3">
      <c r="A1231">
        <v>2017</v>
      </c>
      <c r="B1231">
        <v>1</v>
      </c>
      <c r="C1231" s="41">
        <v>45674</v>
      </c>
      <c r="D1231" t="s">
        <v>86</v>
      </c>
      <c r="E1231" s="40">
        <v>28154023826</v>
      </c>
      <c r="F1231">
        <v>31</v>
      </c>
      <c r="G1231" s="40">
        <v>864021950</v>
      </c>
      <c r="H1231">
        <v>61</v>
      </c>
      <c r="J1231" s="40">
        <v>1703603306</v>
      </c>
      <c r="K1231" s="40">
        <v>-839581356</v>
      </c>
    </row>
    <row r="1232" spans="1:11" hidden="1" x14ac:dyDescent="0.3">
      <c r="A1232">
        <v>2017</v>
      </c>
      <c r="B1232">
        <v>2</v>
      </c>
      <c r="C1232" s="41">
        <v>45705</v>
      </c>
      <c r="D1232" t="s">
        <v>87</v>
      </c>
      <c r="E1232" s="40">
        <v>138168862439</v>
      </c>
      <c r="F1232">
        <v>32</v>
      </c>
      <c r="G1232" s="40">
        <v>4405471056</v>
      </c>
      <c r="H1232">
        <v>15</v>
      </c>
      <c r="J1232" s="40">
        <v>2059549222</v>
      </c>
      <c r="K1232" s="40">
        <v>2345921835</v>
      </c>
    </row>
    <row r="1233" spans="1:11" hidden="1" x14ac:dyDescent="0.3">
      <c r="A1233">
        <v>2017</v>
      </c>
      <c r="B1233">
        <v>2</v>
      </c>
      <c r="C1233" s="41">
        <v>45705</v>
      </c>
      <c r="D1233" t="s">
        <v>84</v>
      </c>
      <c r="E1233" s="40">
        <v>210575800352</v>
      </c>
      <c r="F1233">
        <v>14</v>
      </c>
      <c r="G1233" s="40">
        <v>3028946051</v>
      </c>
      <c r="H1233">
        <v>8</v>
      </c>
      <c r="J1233" s="40">
        <v>1638901111</v>
      </c>
      <c r="K1233" s="40">
        <v>1390044940</v>
      </c>
    </row>
    <row r="1234" spans="1:11" hidden="1" x14ac:dyDescent="0.3">
      <c r="A1234">
        <v>2017</v>
      </c>
      <c r="B1234">
        <v>2</v>
      </c>
      <c r="C1234" s="41">
        <v>45705</v>
      </c>
      <c r="D1234" t="s">
        <v>88</v>
      </c>
      <c r="E1234" s="40">
        <v>126682371168</v>
      </c>
      <c r="F1234">
        <v>13</v>
      </c>
      <c r="G1234" s="40">
        <v>1672705034</v>
      </c>
      <c r="H1234">
        <v>21</v>
      </c>
      <c r="J1234" s="40">
        <v>2598648198</v>
      </c>
      <c r="K1234" s="40">
        <v>-925943164</v>
      </c>
    </row>
    <row r="1235" spans="1:11" hidden="1" x14ac:dyDescent="0.3">
      <c r="A1235">
        <v>2017</v>
      </c>
      <c r="B1235">
        <v>2</v>
      </c>
      <c r="C1235" s="41">
        <v>45705</v>
      </c>
      <c r="D1235" t="s">
        <v>83</v>
      </c>
      <c r="E1235" s="40">
        <v>67506899374</v>
      </c>
      <c r="F1235">
        <v>25</v>
      </c>
      <c r="G1235" s="40">
        <v>1655870156</v>
      </c>
      <c r="H1235">
        <v>25</v>
      </c>
      <c r="J1235" s="40">
        <v>1692260696</v>
      </c>
      <c r="K1235" s="40">
        <v>-36390539</v>
      </c>
    </row>
    <row r="1236" spans="1:11" hidden="1" x14ac:dyDescent="0.3">
      <c r="A1236">
        <v>2017</v>
      </c>
      <c r="B1236">
        <v>2</v>
      </c>
      <c r="C1236" s="41">
        <v>45705</v>
      </c>
      <c r="D1236" t="s">
        <v>85</v>
      </c>
      <c r="E1236" s="40">
        <v>18404979292</v>
      </c>
      <c r="F1236">
        <v>118</v>
      </c>
      <c r="G1236" s="40">
        <v>2171710316</v>
      </c>
      <c r="H1236">
        <v>53</v>
      </c>
      <c r="J1236" s="40">
        <v>973337939</v>
      </c>
      <c r="K1236" s="40">
        <v>1198372378</v>
      </c>
    </row>
    <row r="1237" spans="1:11" hidden="1" x14ac:dyDescent="0.3">
      <c r="A1237">
        <v>2017</v>
      </c>
      <c r="B1237">
        <v>2</v>
      </c>
      <c r="C1237" s="41">
        <v>45705</v>
      </c>
      <c r="D1237" t="s">
        <v>86</v>
      </c>
      <c r="E1237" s="40">
        <v>28154023826</v>
      </c>
      <c r="F1237">
        <v>85</v>
      </c>
      <c r="G1237" s="40">
        <v>2385138915</v>
      </c>
      <c r="H1237">
        <v>62</v>
      </c>
      <c r="J1237" s="40">
        <v>1752575862</v>
      </c>
      <c r="K1237" s="40">
        <v>632563053</v>
      </c>
    </row>
    <row r="1238" spans="1:11" hidden="1" x14ac:dyDescent="0.3">
      <c r="A1238">
        <v>2017</v>
      </c>
      <c r="B1238">
        <v>3</v>
      </c>
      <c r="C1238" s="41">
        <v>45733</v>
      </c>
      <c r="D1238" t="s">
        <v>87</v>
      </c>
      <c r="E1238" s="40">
        <v>138168862439</v>
      </c>
      <c r="F1238">
        <v>31</v>
      </c>
      <c r="G1238" s="40">
        <v>4225466906</v>
      </c>
      <c r="H1238">
        <v>17</v>
      </c>
      <c r="J1238" s="40">
        <v>2280824900</v>
      </c>
      <c r="K1238" s="40">
        <v>1944642006</v>
      </c>
    </row>
    <row r="1239" spans="1:11" hidden="1" x14ac:dyDescent="0.3">
      <c r="A1239">
        <v>2017</v>
      </c>
      <c r="B1239">
        <v>3</v>
      </c>
      <c r="C1239" s="41">
        <v>45733</v>
      </c>
      <c r="D1239" t="s">
        <v>84</v>
      </c>
      <c r="E1239" s="40">
        <v>210575800352</v>
      </c>
      <c r="F1239">
        <v>8</v>
      </c>
      <c r="G1239" s="40">
        <v>1789327783</v>
      </c>
      <c r="H1239">
        <v>7</v>
      </c>
      <c r="J1239" s="40">
        <v>1408855604</v>
      </c>
      <c r="K1239" s="40">
        <v>380472179</v>
      </c>
    </row>
    <row r="1240" spans="1:11" hidden="1" x14ac:dyDescent="0.3">
      <c r="A1240">
        <v>2017</v>
      </c>
      <c r="B1240">
        <v>3</v>
      </c>
      <c r="C1240" s="41">
        <v>45733</v>
      </c>
      <c r="D1240" t="s">
        <v>88</v>
      </c>
      <c r="E1240" s="40">
        <v>126682371168</v>
      </c>
      <c r="F1240">
        <v>16</v>
      </c>
      <c r="G1240" s="40">
        <v>1982357753</v>
      </c>
      <c r="H1240">
        <v>19</v>
      </c>
      <c r="J1240" s="40">
        <v>2346879666</v>
      </c>
      <c r="K1240" s="40">
        <v>-364521913</v>
      </c>
    </row>
    <row r="1241" spans="1:11" hidden="1" x14ac:dyDescent="0.3">
      <c r="A1241">
        <v>2017</v>
      </c>
      <c r="B1241">
        <v>3</v>
      </c>
      <c r="C1241" s="41">
        <v>45733</v>
      </c>
      <c r="D1241" t="s">
        <v>83</v>
      </c>
      <c r="E1241" s="40">
        <v>67506899374</v>
      </c>
      <c r="F1241">
        <v>36</v>
      </c>
      <c r="G1241" s="40">
        <v>2455669613</v>
      </c>
      <c r="H1241">
        <v>26</v>
      </c>
      <c r="J1241" s="40">
        <v>1736896949</v>
      </c>
      <c r="K1241" s="40">
        <v>718772664</v>
      </c>
    </row>
    <row r="1242" spans="1:11" hidden="1" x14ac:dyDescent="0.3">
      <c r="A1242">
        <v>2017</v>
      </c>
      <c r="B1242">
        <v>3</v>
      </c>
      <c r="C1242" s="41">
        <v>45733</v>
      </c>
      <c r="D1242" t="s">
        <v>85</v>
      </c>
      <c r="E1242" s="40">
        <v>18404979292</v>
      </c>
      <c r="F1242">
        <v>80</v>
      </c>
      <c r="G1242" s="40">
        <v>1470770926</v>
      </c>
      <c r="H1242">
        <v>59</v>
      </c>
      <c r="J1242" s="40">
        <v>1079035031</v>
      </c>
      <c r="K1242" s="40">
        <v>391735895</v>
      </c>
    </row>
    <row r="1243" spans="1:11" hidden="1" x14ac:dyDescent="0.3">
      <c r="A1243">
        <v>2017</v>
      </c>
      <c r="B1243">
        <v>3</v>
      </c>
      <c r="C1243" s="41">
        <v>45733</v>
      </c>
      <c r="D1243" t="s">
        <v>86</v>
      </c>
      <c r="E1243" s="40">
        <v>28154023826</v>
      </c>
      <c r="F1243">
        <v>109</v>
      </c>
      <c r="G1243" s="40">
        <v>3075424770</v>
      </c>
      <c r="H1243">
        <v>76</v>
      </c>
      <c r="J1243" s="40">
        <v>2146375060</v>
      </c>
      <c r="K1243" s="40">
        <v>929049709</v>
      </c>
    </row>
    <row r="1244" spans="1:11" hidden="1" x14ac:dyDescent="0.3">
      <c r="A1244">
        <v>2017</v>
      </c>
      <c r="B1244">
        <v>4</v>
      </c>
      <c r="C1244" s="41">
        <v>45764</v>
      </c>
      <c r="D1244" t="s">
        <v>87</v>
      </c>
      <c r="E1244" s="40">
        <v>138168862439</v>
      </c>
      <c r="F1244">
        <v>43</v>
      </c>
      <c r="G1244" s="40">
        <v>5953974189</v>
      </c>
      <c r="H1244">
        <v>19</v>
      </c>
      <c r="J1244" s="40">
        <v>2603650517</v>
      </c>
      <c r="K1244" s="40">
        <v>3350323673</v>
      </c>
    </row>
    <row r="1245" spans="1:11" hidden="1" x14ac:dyDescent="0.3">
      <c r="A1245">
        <v>2017</v>
      </c>
      <c r="B1245">
        <v>4</v>
      </c>
      <c r="C1245" s="41">
        <v>45764</v>
      </c>
      <c r="D1245" t="s">
        <v>84</v>
      </c>
      <c r="E1245" s="40">
        <v>210575800352</v>
      </c>
      <c r="F1245">
        <v>78</v>
      </c>
      <c r="G1245" s="40">
        <v>16471408762</v>
      </c>
      <c r="H1245">
        <v>9</v>
      </c>
      <c r="J1245" s="40">
        <v>1881517734</v>
      </c>
      <c r="K1245" s="40">
        <v>14589891028</v>
      </c>
    </row>
    <row r="1246" spans="1:11" hidden="1" x14ac:dyDescent="0.3">
      <c r="A1246">
        <v>2017</v>
      </c>
      <c r="B1246">
        <v>4</v>
      </c>
      <c r="C1246" s="41">
        <v>45764</v>
      </c>
      <c r="D1246" t="s">
        <v>88</v>
      </c>
      <c r="E1246" s="40">
        <v>126682371168</v>
      </c>
      <c r="F1246">
        <v>98</v>
      </c>
      <c r="G1246" s="40">
        <v>12472530511</v>
      </c>
      <c r="H1246">
        <v>19</v>
      </c>
      <c r="J1246" s="40">
        <v>2469680202</v>
      </c>
      <c r="K1246" s="40">
        <v>10002850309</v>
      </c>
    </row>
    <row r="1247" spans="1:11" hidden="1" x14ac:dyDescent="0.3">
      <c r="A1247">
        <v>2017</v>
      </c>
      <c r="B1247">
        <v>4</v>
      </c>
      <c r="C1247" s="41">
        <v>45764</v>
      </c>
      <c r="D1247" t="s">
        <v>83</v>
      </c>
      <c r="E1247" s="40">
        <v>67506899374</v>
      </c>
      <c r="F1247">
        <v>99</v>
      </c>
      <c r="G1247" s="40">
        <v>6665764214</v>
      </c>
      <c r="H1247">
        <v>23</v>
      </c>
      <c r="J1247" s="40">
        <v>1555117765</v>
      </c>
      <c r="K1247" s="40">
        <v>5110646448</v>
      </c>
    </row>
    <row r="1248" spans="1:11" hidden="1" x14ac:dyDescent="0.3">
      <c r="A1248">
        <v>2017</v>
      </c>
      <c r="B1248">
        <v>4</v>
      </c>
      <c r="C1248" s="41">
        <v>45764</v>
      </c>
      <c r="D1248" t="s">
        <v>85</v>
      </c>
      <c r="E1248" s="40">
        <v>18404979292</v>
      </c>
      <c r="F1248">
        <v>156</v>
      </c>
      <c r="G1248" s="40">
        <v>2864018735</v>
      </c>
      <c r="H1248">
        <v>51</v>
      </c>
      <c r="J1248" s="40">
        <v>944313195</v>
      </c>
      <c r="K1248" s="40">
        <v>1919705540</v>
      </c>
    </row>
    <row r="1249" spans="1:11" hidden="1" x14ac:dyDescent="0.3">
      <c r="A1249">
        <v>2017</v>
      </c>
      <c r="B1249">
        <v>4</v>
      </c>
      <c r="C1249" s="41">
        <v>45764</v>
      </c>
      <c r="D1249" t="s">
        <v>86</v>
      </c>
      <c r="E1249" s="40">
        <v>28154023826</v>
      </c>
      <c r="F1249">
        <v>162</v>
      </c>
      <c r="G1249" s="40">
        <v>4565421884</v>
      </c>
      <c r="H1249">
        <v>59</v>
      </c>
      <c r="J1249" s="40">
        <v>1654918012</v>
      </c>
      <c r="K1249" s="40">
        <v>2910503872</v>
      </c>
    </row>
    <row r="1250" spans="1:11" hidden="1" x14ac:dyDescent="0.3">
      <c r="A1250">
        <v>2017</v>
      </c>
      <c r="B1250">
        <v>5</v>
      </c>
      <c r="C1250" s="41">
        <v>45794</v>
      </c>
      <c r="D1250" t="s">
        <v>87</v>
      </c>
      <c r="E1250" s="40">
        <v>138168862439</v>
      </c>
      <c r="F1250">
        <v>53</v>
      </c>
      <c r="G1250" s="40">
        <v>7361286017</v>
      </c>
      <c r="H1250">
        <v>32</v>
      </c>
      <c r="J1250" s="40">
        <v>4380878610</v>
      </c>
      <c r="K1250" s="40">
        <v>2980407407</v>
      </c>
    </row>
    <row r="1251" spans="1:11" hidden="1" x14ac:dyDescent="0.3">
      <c r="A1251">
        <v>2017</v>
      </c>
      <c r="B1251">
        <v>5</v>
      </c>
      <c r="C1251" s="41">
        <v>45794</v>
      </c>
      <c r="D1251" t="s">
        <v>84</v>
      </c>
      <c r="E1251" s="40">
        <v>210575800352</v>
      </c>
      <c r="F1251">
        <v>41</v>
      </c>
      <c r="G1251" s="40">
        <v>8540564998</v>
      </c>
      <c r="H1251">
        <v>17</v>
      </c>
      <c r="J1251" s="40">
        <v>3607252502</v>
      </c>
      <c r="K1251" s="40">
        <v>4933312496</v>
      </c>
    </row>
    <row r="1252" spans="1:11" hidden="1" x14ac:dyDescent="0.3">
      <c r="A1252">
        <v>2017</v>
      </c>
      <c r="B1252">
        <v>5</v>
      </c>
      <c r="C1252" s="41">
        <v>45794</v>
      </c>
      <c r="D1252" t="s">
        <v>88</v>
      </c>
      <c r="E1252" s="40">
        <v>126682371168</v>
      </c>
      <c r="F1252">
        <v>80</v>
      </c>
      <c r="G1252" s="40">
        <v>10079833831</v>
      </c>
      <c r="H1252">
        <v>29</v>
      </c>
      <c r="J1252" s="40">
        <v>3671769889</v>
      </c>
      <c r="K1252" s="40">
        <v>6408063942</v>
      </c>
    </row>
    <row r="1253" spans="1:11" hidden="1" x14ac:dyDescent="0.3">
      <c r="A1253">
        <v>2017</v>
      </c>
      <c r="B1253">
        <v>5</v>
      </c>
      <c r="C1253" s="41">
        <v>45794</v>
      </c>
      <c r="D1253" t="s">
        <v>83</v>
      </c>
      <c r="E1253" s="40">
        <v>67506899374</v>
      </c>
      <c r="F1253">
        <v>124</v>
      </c>
      <c r="G1253" s="40">
        <v>8364557651</v>
      </c>
      <c r="H1253">
        <v>37</v>
      </c>
      <c r="J1253" s="40">
        <v>2522534711</v>
      </c>
      <c r="K1253" s="40">
        <v>5842022940</v>
      </c>
    </row>
    <row r="1254" spans="1:11" hidden="1" x14ac:dyDescent="0.3">
      <c r="A1254">
        <v>2017</v>
      </c>
      <c r="B1254">
        <v>5</v>
      </c>
      <c r="C1254" s="41">
        <v>45794</v>
      </c>
      <c r="D1254" t="s">
        <v>85</v>
      </c>
      <c r="E1254" s="40">
        <v>18404979292</v>
      </c>
      <c r="F1254">
        <v>251</v>
      </c>
      <c r="G1254" s="40">
        <v>4624208959</v>
      </c>
      <c r="H1254">
        <v>100</v>
      </c>
      <c r="J1254" s="40">
        <v>1833301442</v>
      </c>
      <c r="K1254" s="40">
        <v>2790907517</v>
      </c>
    </row>
    <row r="1255" spans="1:11" hidden="1" x14ac:dyDescent="0.3">
      <c r="A1255">
        <v>2017</v>
      </c>
      <c r="B1255">
        <v>5</v>
      </c>
      <c r="C1255" s="41">
        <v>45794</v>
      </c>
      <c r="D1255" t="s">
        <v>86</v>
      </c>
      <c r="E1255" s="40">
        <v>28154023826</v>
      </c>
      <c r="F1255">
        <v>162</v>
      </c>
      <c r="G1255" s="40">
        <v>4562508078</v>
      </c>
      <c r="H1255">
        <v>99</v>
      </c>
      <c r="J1255" s="40">
        <v>2776058563</v>
      </c>
      <c r="K1255" s="40">
        <v>1786449514</v>
      </c>
    </row>
    <row r="1256" spans="1:11" hidden="1" x14ac:dyDescent="0.3">
      <c r="A1256">
        <v>2017</v>
      </c>
      <c r="B1256">
        <v>6</v>
      </c>
      <c r="C1256" s="41">
        <v>45825</v>
      </c>
      <c r="D1256" t="s">
        <v>87</v>
      </c>
      <c r="E1256" s="40">
        <v>138168862439</v>
      </c>
      <c r="F1256">
        <v>20</v>
      </c>
      <c r="G1256" s="40">
        <v>2778948101</v>
      </c>
      <c r="H1256">
        <v>31</v>
      </c>
      <c r="J1256" s="40">
        <v>4303962312</v>
      </c>
      <c r="K1256" s="40">
        <v>-1525014211</v>
      </c>
    </row>
    <row r="1257" spans="1:11" hidden="1" x14ac:dyDescent="0.3">
      <c r="A1257">
        <v>2017</v>
      </c>
      <c r="B1257">
        <v>6</v>
      </c>
      <c r="C1257" s="41">
        <v>45825</v>
      </c>
      <c r="D1257" t="s">
        <v>84</v>
      </c>
      <c r="E1257" s="40">
        <v>210575800352</v>
      </c>
      <c r="F1257">
        <v>2</v>
      </c>
      <c r="G1257" s="40">
        <v>448874235</v>
      </c>
      <c r="H1257">
        <v>12</v>
      </c>
      <c r="J1257" s="40">
        <v>2618228507</v>
      </c>
      <c r="K1257" s="40">
        <v>-2169354272</v>
      </c>
    </row>
    <row r="1258" spans="1:11" hidden="1" x14ac:dyDescent="0.3">
      <c r="A1258">
        <v>2017</v>
      </c>
      <c r="B1258">
        <v>6</v>
      </c>
      <c r="C1258" s="41">
        <v>45825</v>
      </c>
      <c r="D1258" t="s">
        <v>88</v>
      </c>
      <c r="E1258" s="40">
        <v>126682371168</v>
      </c>
      <c r="F1258">
        <v>22</v>
      </c>
      <c r="G1258" s="40">
        <v>2792990372</v>
      </c>
      <c r="H1258">
        <v>26</v>
      </c>
      <c r="J1258" s="40">
        <v>3279330044</v>
      </c>
      <c r="K1258" s="40">
        <v>-486339672</v>
      </c>
    </row>
    <row r="1259" spans="1:11" hidden="1" x14ac:dyDescent="0.3">
      <c r="A1259">
        <v>2017</v>
      </c>
      <c r="B1259">
        <v>6</v>
      </c>
      <c r="C1259" s="41">
        <v>45825</v>
      </c>
      <c r="D1259" t="s">
        <v>83</v>
      </c>
      <c r="E1259" s="40">
        <v>67506899374</v>
      </c>
      <c r="F1259">
        <v>25</v>
      </c>
      <c r="G1259" s="40">
        <v>1698092361</v>
      </c>
      <c r="H1259">
        <v>37</v>
      </c>
      <c r="J1259" s="40">
        <v>2485974551</v>
      </c>
      <c r="K1259" s="40">
        <v>-787882189</v>
      </c>
    </row>
    <row r="1260" spans="1:11" hidden="1" x14ac:dyDescent="0.3">
      <c r="A1260">
        <v>2017</v>
      </c>
      <c r="B1260">
        <v>6</v>
      </c>
      <c r="C1260" s="41">
        <v>45825</v>
      </c>
      <c r="D1260" t="s">
        <v>85</v>
      </c>
      <c r="E1260" s="40">
        <v>18404979292</v>
      </c>
      <c r="F1260">
        <v>116</v>
      </c>
      <c r="G1260" s="40">
        <v>2129231320</v>
      </c>
      <c r="H1260">
        <v>105</v>
      </c>
      <c r="J1260" s="40">
        <v>1925505233</v>
      </c>
      <c r="K1260" s="40">
        <v>203726086</v>
      </c>
    </row>
    <row r="1261" spans="1:11" hidden="1" x14ac:dyDescent="0.3">
      <c r="A1261">
        <v>2017</v>
      </c>
      <c r="B1261">
        <v>6</v>
      </c>
      <c r="C1261" s="41">
        <v>45825</v>
      </c>
      <c r="D1261" t="s">
        <v>86</v>
      </c>
      <c r="E1261" s="40">
        <v>28154023826</v>
      </c>
      <c r="F1261">
        <v>96</v>
      </c>
      <c r="G1261" s="40">
        <v>2693334312</v>
      </c>
      <c r="H1261">
        <v>99</v>
      </c>
      <c r="J1261" s="40">
        <v>2788432079</v>
      </c>
      <c r="K1261" s="40">
        <v>-95097767</v>
      </c>
    </row>
    <row r="1262" spans="1:11" hidden="1" x14ac:dyDescent="0.3">
      <c r="A1262">
        <v>2017</v>
      </c>
      <c r="B1262">
        <v>7</v>
      </c>
      <c r="C1262" s="41">
        <v>45855</v>
      </c>
      <c r="D1262" t="s">
        <v>87</v>
      </c>
      <c r="E1262" s="40">
        <v>138168862439</v>
      </c>
      <c r="F1262">
        <v>93</v>
      </c>
      <c r="G1262" s="40">
        <v>12787784952</v>
      </c>
      <c r="H1262">
        <v>33</v>
      </c>
      <c r="J1262" s="40">
        <v>4624795811</v>
      </c>
      <c r="K1262" s="40">
        <v>8162989141</v>
      </c>
    </row>
    <row r="1263" spans="1:11" hidden="1" x14ac:dyDescent="0.3">
      <c r="A1263">
        <v>2017</v>
      </c>
      <c r="B1263">
        <v>7</v>
      </c>
      <c r="C1263" s="41">
        <v>45855</v>
      </c>
      <c r="D1263" t="s">
        <v>84</v>
      </c>
      <c r="E1263" s="40">
        <v>210575800352</v>
      </c>
      <c r="F1263">
        <v>9</v>
      </c>
      <c r="G1263" s="40">
        <v>1800182155</v>
      </c>
      <c r="H1263">
        <v>10</v>
      </c>
      <c r="J1263" s="40">
        <v>2110001856</v>
      </c>
      <c r="K1263" s="40">
        <v>-309819700</v>
      </c>
    </row>
    <row r="1264" spans="1:11" hidden="1" x14ac:dyDescent="0.3">
      <c r="A1264">
        <v>2017</v>
      </c>
      <c r="B1264">
        <v>7</v>
      </c>
      <c r="C1264" s="41">
        <v>45855</v>
      </c>
      <c r="D1264" t="s">
        <v>88</v>
      </c>
      <c r="E1264" s="40">
        <v>126682371168</v>
      </c>
      <c r="F1264">
        <v>15</v>
      </c>
      <c r="G1264" s="40">
        <v>1956905913</v>
      </c>
      <c r="H1264">
        <v>20</v>
      </c>
      <c r="J1264" s="40">
        <v>2590107411</v>
      </c>
      <c r="K1264" s="40">
        <v>-633201498</v>
      </c>
    </row>
    <row r="1265" spans="1:11" hidden="1" x14ac:dyDescent="0.3">
      <c r="A1265">
        <v>2017</v>
      </c>
      <c r="B1265">
        <v>7</v>
      </c>
      <c r="C1265" s="41">
        <v>45855</v>
      </c>
      <c r="D1265" t="s">
        <v>83</v>
      </c>
      <c r="E1265" s="40">
        <v>67506899374</v>
      </c>
      <c r="F1265">
        <v>18</v>
      </c>
      <c r="G1265" s="40">
        <v>1209446354</v>
      </c>
      <c r="H1265">
        <v>23</v>
      </c>
      <c r="J1265" s="40">
        <v>1526086210</v>
      </c>
      <c r="K1265" s="40">
        <v>-316639855</v>
      </c>
    </row>
    <row r="1266" spans="1:11" hidden="1" x14ac:dyDescent="0.3">
      <c r="A1266">
        <v>2017</v>
      </c>
      <c r="B1266">
        <v>7</v>
      </c>
      <c r="C1266" s="41">
        <v>45855</v>
      </c>
      <c r="D1266" t="s">
        <v>85</v>
      </c>
      <c r="E1266" s="40">
        <v>18404979292</v>
      </c>
      <c r="F1266">
        <v>260</v>
      </c>
      <c r="G1266" s="40">
        <v>4790792811</v>
      </c>
      <c r="H1266">
        <v>86</v>
      </c>
      <c r="J1266" s="40">
        <v>1587028995</v>
      </c>
      <c r="K1266" s="40">
        <v>3203763816</v>
      </c>
    </row>
    <row r="1267" spans="1:11" hidden="1" x14ac:dyDescent="0.3">
      <c r="A1267">
        <v>2017</v>
      </c>
      <c r="B1267">
        <v>7</v>
      </c>
      <c r="C1267" s="41">
        <v>45855</v>
      </c>
      <c r="D1267" t="s">
        <v>86</v>
      </c>
      <c r="E1267" s="40">
        <v>28154023826</v>
      </c>
      <c r="F1267">
        <v>128</v>
      </c>
      <c r="G1267" s="40">
        <v>3598818087</v>
      </c>
      <c r="H1267">
        <v>80</v>
      </c>
      <c r="J1267" s="40">
        <v>2263378822</v>
      </c>
      <c r="K1267" s="40">
        <v>1335439265</v>
      </c>
    </row>
    <row r="1268" spans="1:11" hidden="1" x14ac:dyDescent="0.3">
      <c r="A1268">
        <v>2017</v>
      </c>
      <c r="B1268">
        <v>8</v>
      </c>
      <c r="C1268" s="41">
        <v>45886</v>
      </c>
      <c r="D1268" t="s">
        <v>87</v>
      </c>
      <c r="E1268" s="40">
        <v>138168862439</v>
      </c>
      <c r="F1268">
        <v>47</v>
      </c>
      <c r="G1268" s="40">
        <v>6446685781</v>
      </c>
      <c r="H1268">
        <v>34</v>
      </c>
      <c r="J1268" s="40">
        <v>4632758329</v>
      </c>
      <c r="K1268" s="40">
        <v>1813927452</v>
      </c>
    </row>
    <row r="1269" spans="1:11" hidden="1" x14ac:dyDescent="0.3">
      <c r="A1269">
        <v>2017</v>
      </c>
      <c r="B1269">
        <v>8</v>
      </c>
      <c r="C1269" s="41">
        <v>45886</v>
      </c>
      <c r="D1269" t="s">
        <v>84</v>
      </c>
      <c r="E1269" s="40">
        <v>210575800352</v>
      </c>
      <c r="F1269">
        <v>9</v>
      </c>
      <c r="G1269" s="40">
        <v>1841345858</v>
      </c>
      <c r="H1269">
        <v>10</v>
      </c>
      <c r="J1269" s="40">
        <v>2060981405</v>
      </c>
      <c r="K1269" s="40">
        <v>-219635548</v>
      </c>
    </row>
    <row r="1270" spans="1:11" hidden="1" x14ac:dyDescent="0.3">
      <c r="A1270">
        <v>2017</v>
      </c>
      <c r="B1270">
        <v>8</v>
      </c>
      <c r="C1270" s="41">
        <v>45886</v>
      </c>
      <c r="D1270" t="s">
        <v>88</v>
      </c>
      <c r="E1270" s="40">
        <v>126682371168</v>
      </c>
      <c r="F1270">
        <v>18</v>
      </c>
      <c r="G1270" s="40">
        <v>2252496054</v>
      </c>
      <c r="H1270">
        <v>22</v>
      </c>
      <c r="J1270" s="40">
        <v>2765059682</v>
      </c>
      <c r="K1270" s="40">
        <v>-512563628</v>
      </c>
    </row>
    <row r="1271" spans="1:11" hidden="1" x14ac:dyDescent="0.3">
      <c r="A1271">
        <v>2017</v>
      </c>
      <c r="B1271">
        <v>8</v>
      </c>
      <c r="C1271" s="41">
        <v>45886</v>
      </c>
      <c r="D1271" t="s">
        <v>83</v>
      </c>
      <c r="E1271" s="40">
        <v>67506899374</v>
      </c>
      <c r="F1271">
        <v>34</v>
      </c>
      <c r="G1271" s="40">
        <v>2262269313</v>
      </c>
      <c r="H1271">
        <v>25</v>
      </c>
      <c r="J1271" s="40">
        <v>1680059644</v>
      </c>
      <c r="K1271" s="40">
        <v>582209669</v>
      </c>
    </row>
    <row r="1272" spans="1:11" hidden="1" x14ac:dyDescent="0.3">
      <c r="A1272">
        <v>2017</v>
      </c>
      <c r="B1272">
        <v>8</v>
      </c>
      <c r="C1272" s="41">
        <v>45886</v>
      </c>
      <c r="D1272" t="s">
        <v>85</v>
      </c>
      <c r="E1272" s="40">
        <v>18404979292</v>
      </c>
      <c r="F1272">
        <v>206</v>
      </c>
      <c r="G1272" s="40">
        <v>3790177558</v>
      </c>
      <c r="H1272">
        <v>91</v>
      </c>
      <c r="J1272" s="40">
        <v>1672175020</v>
      </c>
      <c r="K1272" s="40">
        <v>2118002537</v>
      </c>
    </row>
    <row r="1273" spans="1:11" hidden="1" x14ac:dyDescent="0.3">
      <c r="A1273">
        <v>2017</v>
      </c>
      <c r="B1273">
        <v>8</v>
      </c>
      <c r="C1273" s="41">
        <v>45886</v>
      </c>
      <c r="D1273" t="s">
        <v>86</v>
      </c>
      <c r="E1273" s="40">
        <v>28154023826</v>
      </c>
      <c r="F1273">
        <v>119</v>
      </c>
      <c r="G1273" s="40">
        <v>3354676879</v>
      </c>
      <c r="H1273">
        <v>78</v>
      </c>
      <c r="J1273" s="40">
        <v>2185129533</v>
      </c>
      <c r="K1273" s="40">
        <v>1169547346</v>
      </c>
    </row>
    <row r="1274" spans="1:11" hidden="1" x14ac:dyDescent="0.3">
      <c r="A1274">
        <v>2017</v>
      </c>
      <c r="B1274">
        <v>9</v>
      </c>
      <c r="C1274" s="41">
        <v>45917</v>
      </c>
      <c r="D1274" t="s">
        <v>87</v>
      </c>
      <c r="E1274" s="40">
        <v>138168862439</v>
      </c>
      <c r="F1274">
        <v>36</v>
      </c>
      <c r="G1274" s="40">
        <v>4933686737</v>
      </c>
      <c r="H1274">
        <v>38</v>
      </c>
      <c r="J1274" s="40">
        <v>5252411559</v>
      </c>
      <c r="K1274" s="40">
        <v>-318724822</v>
      </c>
    </row>
    <row r="1275" spans="1:11" hidden="1" x14ac:dyDescent="0.3">
      <c r="A1275">
        <v>2017</v>
      </c>
      <c r="B1275">
        <v>9</v>
      </c>
      <c r="C1275" s="41">
        <v>45917</v>
      </c>
      <c r="D1275" t="s">
        <v>84</v>
      </c>
      <c r="E1275" s="40">
        <v>210575800352</v>
      </c>
      <c r="F1275">
        <v>4</v>
      </c>
      <c r="G1275" s="40">
        <v>928276921</v>
      </c>
      <c r="H1275">
        <v>10</v>
      </c>
      <c r="J1275" s="40">
        <v>2012505335</v>
      </c>
      <c r="K1275" s="40">
        <v>-1084228414</v>
      </c>
    </row>
    <row r="1276" spans="1:11" hidden="1" x14ac:dyDescent="0.3">
      <c r="A1276">
        <v>2017</v>
      </c>
      <c r="B1276">
        <v>9</v>
      </c>
      <c r="C1276" s="41">
        <v>45917</v>
      </c>
      <c r="D1276" t="s">
        <v>88</v>
      </c>
      <c r="E1276" s="40">
        <v>126682371168</v>
      </c>
      <c r="F1276">
        <v>17</v>
      </c>
      <c r="G1276" s="40">
        <v>2091227866</v>
      </c>
      <c r="H1276">
        <v>23</v>
      </c>
      <c r="J1276" s="40">
        <v>2908458902</v>
      </c>
      <c r="K1276" s="40">
        <v>-817231036</v>
      </c>
    </row>
    <row r="1277" spans="1:11" hidden="1" x14ac:dyDescent="0.3">
      <c r="A1277">
        <v>2017</v>
      </c>
      <c r="B1277">
        <v>9</v>
      </c>
      <c r="C1277" s="41">
        <v>45917</v>
      </c>
      <c r="D1277" t="s">
        <v>83</v>
      </c>
      <c r="E1277" s="40">
        <v>67506899374</v>
      </c>
      <c r="F1277">
        <v>31</v>
      </c>
      <c r="G1277" s="40">
        <v>2087271361</v>
      </c>
      <c r="H1277">
        <v>27</v>
      </c>
      <c r="J1277" s="40">
        <v>1808250828</v>
      </c>
      <c r="K1277" s="40">
        <v>279020533</v>
      </c>
    </row>
    <row r="1278" spans="1:11" hidden="1" x14ac:dyDescent="0.3">
      <c r="A1278">
        <v>2017</v>
      </c>
      <c r="B1278">
        <v>9</v>
      </c>
      <c r="C1278" s="41">
        <v>45917</v>
      </c>
      <c r="D1278" t="s">
        <v>85</v>
      </c>
      <c r="E1278" s="40">
        <v>18404979292</v>
      </c>
      <c r="F1278">
        <v>170</v>
      </c>
      <c r="G1278" s="40">
        <v>3132690867</v>
      </c>
      <c r="H1278">
        <v>97</v>
      </c>
      <c r="J1278" s="40">
        <v>1791642247</v>
      </c>
      <c r="K1278" s="40">
        <v>1341048620</v>
      </c>
    </row>
    <row r="1279" spans="1:11" hidden="1" x14ac:dyDescent="0.3">
      <c r="A1279">
        <v>2017</v>
      </c>
      <c r="B1279">
        <v>9</v>
      </c>
      <c r="C1279" s="41">
        <v>45917</v>
      </c>
      <c r="D1279" t="s">
        <v>86</v>
      </c>
      <c r="E1279" s="40">
        <v>28154023826</v>
      </c>
      <c r="F1279">
        <v>114</v>
      </c>
      <c r="G1279" s="40">
        <v>3211583936</v>
      </c>
      <c r="H1279">
        <v>84</v>
      </c>
      <c r="J1279" s="40">
        <v>2372397995</v>
      </c>
      <c r="K1279" s="40">
        <v>839185941</v>
      </c>
    </row>
    <row r="1280" spans="1:11" hidden="1" x14ac:dyDescent="0.3">
      <c r="A1280">
        <v>2017</v>
      </c>
      <c r="B1280">
        <v>10</v>
      </c>
      <c r="C1280" s="41">
        <v>45947</v>
      </c>
      <c r="D1280" t="s">
        <v>87</v>
      </c>
      <c r="E1280" s="40">
        <v>138168862439</v>
      </c>
      <c r="F1280">
        <v>76</v>
      </c>
      <c r="G1280" s="40">
        <v>10495372775</v>
      </c>
      <c r="H1280">
        <v>30</v>
      </c>
      <c r="J1280" s="40">
        <v>4147598136</v>
      </c>
      <c r="K1280" s="40">
        <v>6347774639</v>
      </c>
    </row>
    <row r="1281" spans="1:11" hidden="1" x14ac:dyDescent="0.3">
      <c r="A1281">
        <v>2017</v>
      </c>
      <c r="B1281">
        <v>10</v>
      </c>
      <c r="C1281" s="41">
        <v>45947</v>
      </c>
      <c r="D1281" t="s">
        <v>84</v>
      </c>
      <c r="E1281" s="40">
        <v>210575800352</v>
      </c>
      <c r="F1281">
        <v>57</v>
      </c>
      <c r="G1281" s="40">
        <v>11921737377</v>
      </c>
      <c r="H1281">
        <v>10</v>
      </c>
      <c r="J1281" s="40">
        <v>2152183244</v>
      </c>
      <c r="K1281" s="40">
        <v>9769554133</v>
      </c>
    </row>
    <row r="1282" spans="1:11" hidden="1" x14ac:dyDescent="0.3">
      <c r="A1282">
        <v>2017</v>
      </c>
      <c r="B1282">
        <v>10</v>
      </c>
      <c r="C1282" s="41">
        <v>45947</v>
      </c>
      <c r="D1282" t="s">
        <v>88</v>
      </c>
      <c r="E1282" s="40">
        <v>126682371168</v>
      </c>
      <c r="F1282">
        <v>52</v>
      </c>
      <c r="G1282" s="40">
        <v>6564877707</v>
      </c>
      <c r="H1282">
        <v>17</v>
      </c>
      <c r="J1282" s="40">
        <v>2105734052</v>
      </c>
      <c r="K1282" s="40">
        <v>4459143655</v>
      </c>
    </row>
    <row r="1283" spans="1:11" hidden="1" x14ac:dyDescent="0.3">
      <c r="A1283">
        <v>2017</v>
      </c>
      <c r="B1283">
        <v>10</v>
      </c>
      <c r="C1283" s="41">
        <v>45947</v>
      </c>
      <c r="D1283" t="s">
        <v>83</v>
      </c>
      <c r="E1283" s="40">
        <v>67506899374</v>
      </c>
      <c r="F1283">
        <v>46</v>
      </c>
      <c r="G1283" s="40">
        <v>3089309044</v>
      </c>
      <c r="H1283">
        <v>19</v>
      </c>
      <c r="J1283" s="40">
        <v>1310363238</v>
      </c>
      <c r="K1283" s="40">
        <v>1778945806</v>
      </c>
    </row>
    <row r="1284" spans="1:11" hidden="1" x14ac:dyDescent="0.3">
      <c r="A1284">
        <v>2017</v>
      </c>
      <c r="B1284">
        <v>10</v>
      </c>
      <c r="C1284" s="41">
        <v>45947</v>
      </c>
      <c r="D1284" t="s">
        <v>85</v>
      </c>
      <c r="E1284" s="40">
        <v>18404979292</v>
      </c>
      <c r="F1284">
        <v>192</v>
      </c>
      <c r="G1284" s="40">
        <v>3529301006</v>
      </c>
      <c r="H1284">
        <v>58</v>
      </c>
      <c r="J1284" s="40">
        <v>1067750940</v>
      </c>
      <c r="K1284" s="40">
        <v>2461550066</v>
      </c>
    </row>
    <row r="1285" spans="1:11" hidden="1" x14ac:dyDescent="0.3">
      <c r="A1285">
        <v>2017</v>
      </c>
      <c r="B1285">
        <v>10</v>
      </c>
      <c r="C1285" s="41">
        <v>45947</v>
      </c>
      <c r="D1285" t="s">
        <v>86</v>
      </c>
      <c r="E1285" s="40">
        <v>28154023826</v>
      </c>
      <c r="F1285">
        <v>114</v>
      </c>
      <c r="G1285" s="40">
        <v>3209799747</v>
      </c>
      <c r="H1285">
        <v>63</v>
      </c>
      <c r="J1285" s="40">
        <v>1774473796</v>
      </c>
      <c r="K1285" s="40">
        <v>1435325950</v>
      </c>
    </row>
    <row r="1286" spans="1:11" hidden="1" x14ac:dyDescent="0.3">
      <c r="A1286">
        <v>2017</v>
      </c>
      <c r="B1286">
        <v>11</v>
      </c>
      <c r="C1286" s="41">
        <v>45978</v>
      </c>
      <c r="D1286" t="s">
        <v>87</v>
      </c>
      <c r="E1286" s="40">
        <v>138168862439</v>
      </c>
      <c r="F1286">
        <v>52</v>
      </c>
      <c r="G1286" s="40">
        <v>7195754327</v>
      </c>
      <c r="H1286">
        <v>43</v>
      </c>
      <c r="J1286" s="40">
        <v>5942709501</v>
      </c>
      <c r="K1286" s="40">
        <v>1253044826</v>
      </c>
    </row>
    <row r="1287" spans="1:11" hidden="1" x14ac:dyDescent="0.3">
      <c r="A1287">
        <v>2017</v>
      </c>
      <c r="B1287">
        <v>11</v>
      </c>
      <c r="C1287" s="41">
        <v>45978</v>
      </c>
      <c r="D1287" t="s">
        <v>84</v>
      </c>
      <c r="E1287" s="40">
        <v>210575800352</v>
      </c>
      <c r="F1287">
        <v>90</v>
      </c>
      <c r="G1287" s="40">
        <v>19008446743</v>
      </c>
      <c r="H1287">
        <v>21</v>
      </c>
      <c r="J1287" s="40">
        <v>4391388376</v>
      </c>
      <c r="K1287" s="40">
        <v>14617058368</v>
      </c>
    </row>
    <row r="1288" spans="1:11" hidden="1" x14ac:dyDescent="0.3">
      <c r="A1288">
        <v>2017</v>
      </c>
      <c r="B1288">
        <v>11</v>
      </c>
      <c r="C1288" s="41">
        <v>45978</v>
      </c>
      <c r="D1288" t="s">
        <v>88</v>
      </c>
      <c r="E1288" s="40">
        <v>126682371168</v>
      </c>
      <c r="F1288">
        <v>146</v>
      </c>
      <c r="G1288" s="40">
        <v>18467775100</v>
      </c>
      <c r="H1288">
        <v>30</v>
      </c>
      <c r="J1288" s="40">
        <v>3835890498</v>
      </c>
      <c r="K1288" s="40">
        <v>14631884602</v>
      </c>
    </row>
    <row r="1289" spans="1:11" hidden="1" x14ac:dyDescent="0.3">
      <c r="A1289">
        <v>2017</v>
      </c>
      <c r="B1289">
        <v>11</v>
      </c>
      <c r="C1289" s="41">
        <v>45978</v>
      </c>
      <c r="D1289" t="s">
        <v>83</v>
      </c>
      <c r="E1289" s="40">
        <v>67506899374</v>
      </c>
      <c r="F1289">
        <v>157</v>
      </c>
      <c r="G1289" s="40">
        <v>10585336041</v>
      </c>
      <c r="H1289">
        <v>31</v>
      </c>
      <c r="J1289" s="40">
        <v>2068189113</v>
      </c>
      <c r="K1289" s="40">
        <v>8517146928</v>
      </c>
    </row>
    <row r="1290" spans="1:11" hidden="1" x14ac:dyDescent="0.3">
      <c r="A1290">
        <v>2017</v>
      </c>
      <c r="B1290">
        <v>11</v>
      </c>
      <c r="C1290" s="41">
        <v>45978</v>
      </c>
      <c r="D1290" t="s">
        <v>85</v>
      </c>
      <c r="E1290" s="40">
        <v>18404979292</v>
      </c>
      <c r="F1290">
        <v>125</v>
      </c>
      <c r="G1290" s="40">
        <v>2297895667</v>
      </c>
      <c r="H1290">
        <v>97</v>
      </c>
      <c r="J1290" s="40">
        <v>1790548897</v>
      </c>
      <c r="K1290" s="40">
        <v>507346770</v>
      </c>
    </row>
    <row r="1291" spans="1:11" hidden="1" x14ac:dyDescent="0.3">
      <c r="A1291">
        <v>2017</v>
      </c>
      <c r="B1291">
        <v>11</v>
      </c>
      <c r="C1291" s="41">
        <v>45978</v>
      </c>
      <c r="D1291" t="s">
        <v>86</v>
      </c>
      <c r="E1291" s="40">
        <v>28154023826</v>
      </c>
      <c r="F1291">
        <v>122</v>
      </c>
      <c r="G1291" s="40">
        <v>3431647749</v>
      </c>
      <c r="H1291">
        <v>90</v>
      </c>
      <c r="J1291" s="40">
        <v>2539684102</v>
      </c>
      <c r="K1291" s="40">
        <v>891963647</v>
      </c>
    </row>
    <row r="1292" spans="1:11" hidden="1" x14ac:dyDescent="0.3">
      <c r="A1292">
        <v>2017</v>
      </c>
      <c r="B1292">
        <v>12</v>
      </c>
      <c r="C1292" s="41">
        <v>46008</v>
      </c>
      <c r="D1292" t="s">
        <v>87</v>
      </c>
      <c r="E1292" s="40">
        <v>138168862439</v>
      </c>
      <c r="F1292">
        <v>12</v>
      </c>
      <c r="G1292" s="40">
        <v>1645996131</v>
      </c>
      <c r="H1292">
        <v>27</v>
      </c>
      <c r="J1292" s="40">
        <v>3669563004</v>
      </c>
      <c r="K1292" s="40">
        <v>-2023566873</v>
      </c>
    </row>
    <row r="1293" spans="1:11" hidden="1" x14ac:dyDescent="0.3">
      <c r="A1293">
        <v>2017</v>
      </c>
      <c r="B1293">
        <v>12</v>
      </c>
      <c r="C1293" s="41">
        <v>46008</v>
      </c>
      <c r="D1293" t="s">
        <v>84</v>
      </c>
      <c r="E1293" s="40">
        <v>210575800352</v>
      </c>
      <c r="F1293">
        <v>8</v>
      </c>
      <c r="G1293" s="40">
        <v>1706995630</v>
      </c>
      <c r="H1293">
        <v>13</v>
      </c>
      <c r="J1293" s="40">
        <v>2648410010</v>
      </c>
      <c r="K1293" s="40">
        <v>-941414381</v>
      </c>
    </row>
    <row r="1294" spans="1:11" hidden="1" x14ac:dyDescent="0.3">
      <c r="A1294">
        <v>2017</v>
      </c>
      <c r="B1294">
        <v>12</v>
      </c>
      <c r="C1294" s="41">
        <v>46008</v>
      </c>
      <c r="D1294" t="s">
        <v>88</v>
      </c>
      <c r="E1294" s="40">
        <v>126682371168</v>
      </c>
      <c r="F1294">
        <v>20</v>
      </c>
      <c r="G1294" s="40">
        <v>2547021736</v>
      </c>
      <c r="H1294">
        <v>30</v>
      </c>
      <c r="J1294" s="40">
        <v>3760861343</v>
      </c>
      <c r="K1294" s="40">
        <v>-1213839607</v>
      </c>
    </row>
    <row r="1295" spans="1:11" hidden="1" x14ac:dyDescent="0.3">
      <c r="A1295">
        <v>2017</v>
      </c>
      <c r="B1295">
        <v>12</v>
      </c>
      <c r="C1295" s="41">
        <v>46008</v>
      </c>
      <c r="D1295" t="s">
        <v>83</v>
      </c>
      <c r="E1295" s="40">
        <v>67506899374</v>
      </c>
      <c r="F1295">
        <v>50</v>
      </c>
      <c r="G1295" s="40">
        <v>3365171405</v>
      </c>
      <c r="H1295">
        <v>35</v>
      </c>
      <c r="J1295" s="40">
        <v>2393842605</v>
      </c>
      <c r="K1295" s="40">
        <v>971328800</v>
      </c>
    </row>
    <row r="1296" spans="1:11" hidden="1" x14ac:dyDescent="0.3">
      <c r="A1296">
        <v>2017</v>
      </c>
      <c r="B1296">
        <v>12</v>
      </c>
      <c r="C1296" s="41">
        <v>46008</v>
      </c>
      <c r="D1296" t="s">
        <v>85</v>
      </c>
      <c r="E1296" s="40">
        <v>18404979292</v>
      </c>
      <c r="F1296">
        <v>24</v>
      </c>
      <c r="G1296" s="40">
        <v>440245868</v>
      </c>
      <c r="H1296">
        <v>76</v>
      </c>
      <c r="J1296" s="40">
        <v>1400368037</v>
      </c>
      <c r="K1296" s="40">
        <v>-960122170</v>
      </c>
    </row>
    <row r="1297" spans="1:11" hidden="1" x14ac:dyDescent="0.3">
      <c r="A1297">
        <v>2017</v>
      </c>
      <c r="B1297">
        <v>12</v>
      </c>
      <c r="C1297" s="41">
        <v>46008</v>
      </c>
      <c r="D1297" t="s">
        <v>86</v>
      </c>
      <c r="E1297" s="40">
        <v>28154023826</v>
      </c>
      <c r="F1297">
        <v>67</v>
      </c>
      <c r="G1297" s="40">
        <v>1891202155</v>
      </c>
      <c r="H1297">
        <v>79</v>
      </c>
      <c r="J1297" s="40">
        <v>2233394283</v>
      </c>
      <c r="K1297" s="40">
        <v>-342192128</v>
      </c>
    </row>
    <row r="1298" spans="1:11" hidden="1" x14ac:dyDescent="0.3">
      <c r="A1298">
        <v>2018</v>
      </c>
      <c r="B1298">
        <v>1</v>
      </c>
      <c r="C1298" s="41">
        <v>45675</v>
      </c>
      <c r="D1298" t="s">
        <v>87</v>
      </c>
      <c r="E1298" s="40">
        <v>138168862439</v>
      </c>
      <c r="F1298">
        <v>12</v>
      </c>
      <c r="G1298" s="40">
        <v>1719177414</v>
      </c>
      <c r="H1298">
        <v>16</v>
      </c>
      <c r="J1298" s="40">
        <v>2245314762</v>
      </c>
      <c r="K1298" s="40">
        <v>-526137348</v>
      </c>
    </row>
    <row r="1299" spans="1:11" hidden="1" x14ac:dyDescent="0.3">
      <c r="A1299">
        <v>2018</v>
      </c>
      <c r="B1299">
        <v>1</v>
      </c>
      <c r="C1299" s="41">
        <v>45675</v>
      </c>
      <c r="D1299" t="s">
        <v>84</v>
      </c>
      <c r="E1299" s="40">
        <v>210575800352</v>
      </c>
      <c r="F1299">
        <v>2</v>
      </c>
      <c r="G1299" s="40">
        <v>364805001</v>
      </c>
      <c r="H1299">
        <v>7</v>
      </c>
      <c r="J1299" s="40">
        <v>1418779116</v>
      </c>
      <c r="K1299" s="40">
        <v>-1053974115</v>
      </c>
    </row>
    <row r="1300" spans="1:11" hidden="1" x14ac:dyDescent="0.3">
      <c r="A1300">
        <v>2018</v>
      </c>
      <c r="B1300">
        <v>1</v>
      </c>
      <c r="C1300" s="41">
        <v>45675</v>
      </c>
      <c r="D1300" t="s">
        <v>88</v>
      </c>
      <c r="E1300" s="40">
        <v>126682371168</v>
      </c>
      <c r="F1300">
        <v>7</v>
      </c>
      <c r="G1300" s="40">
        <v>913074276</v>
      </c>
      <c r="H1300">
        <v>20</v>
      </c>
      <c r="J1300" s="40">
        <v>2538559273</v>
      </c>
      <c r="K1300" s="40">
        <v>-1625484997</v>
      </c>
    </row>
    <row r="1301" spans="1:11" hidden="1" x14ac:dyDescent="0.3">
      <c r="A1301">
        <v>2018</v>
      </c>
      <c r="B1301">
        <v>1</v>
      </c>
      <c r="C1301" s="41">
        <v>45675</v>
      </c>
      <c r="D1301" t="s">
        <v>83</v>
      </c>
      <c r="E1301" s="40">
        <v>67506899374</v>
      </c>
      <c r="F1301">
        <v>27</v>
      </c>
      <c r="G1301" s="40">
        <v>1824959869</v>
      </c>
      <c r="H1301">
        <v>29</v>
      </c>
      <c r="J1301" s="40">
        <v>1961651277</v>
      </c>
      <c r="K1301" s="40">
        <v>-136691408</v>
      </c>
    </row>
    <row r="1302" spans="1:11" hidden="1" x14ac:dyDescent="0.3">
      <c r="A1302">
        <v>2018</v>
      </c>
      <c r="B1302">
        <v>1</v>
      </c>
      <c r="C1302" s="41">
        <v>45675</v>
      </c>
      <c r="D1302" t="s">
        <v>85</v>
      </c>
      <c r="E1302" s="40">
        <v>18404979292</v>
      </c>
      <c r="F1302">
        <v>18</v>
      </c>
      <c r="G1302" s="40">
        <v>333827936</v>
      </c>
      <c r="H1302">
        <v>54</v>
      </c>
      <c r="J1302" s="40">
        <v>993703187</v>
      </c>
      <c r="K1302" s="40">
        <v>-659875251</v>
      </c>
    </row>
    <row r="1303" spans="1:11" hidden="1" x14ac:dyDescent="0.3">
      <c r="A1303">
        <v>2018</v>
      </c>
      <c r="B1303">
        <v>1</v>
      </c>
      <c r="C1303" s="41">
        <v>45675</v>
      </c>
      <c r="D1303" t="s">
        <v>86</v>
      </c>
      <c r="E1303" s="40">
        <v>28154023826</v>
      </c>
      <c r="F1303">
        <v>54</v>
      </c>
      <c r="G1303" s="40">
        <v>1515928533</v>
      </c>
      <c r="H1303">
        <v>72</v>
      </c>
      <c r="J1303" s="40">
        <v>2027611710</v>
      </c>
      <c r="K1303" s="40">
        <v>-511683178</v>
      </c>
    </row>
    <row r="1304" spans="1:11" hidden="1" x14ac:dyDescent="0.3">
      <c r="A1304">
        <v>2018</v>
      </c>
      <c r="B1304">
        <v>2</v>
      </c>
      <c r="C1304" s="41">
        <v>45706</v>
      </c>
      <c r="D1304" t="s">
        <v>87</v>
      </c>
      <c r="E1304" s="40">
        <v>138168862439</v>
      </c>
      <c r="F1304">
        <v>16</v>
      </c>
      <c r="G1304" s="40">
        <v>2211560072</v>
      </c>
      <c r="H1304">
        <v>18</v>
      </c>
      <c r="J1304" s="40">
        <v>2521642480</v>
      </c>
      <c r="K1304" s="40">
        <v>-310082407</v>
      </c>
    </row>
    <row r="1305" spans="1:11" hidden="1" x14ac:dyDescent="0.3">
      <c r="A1305">
        <v>2018</v>
      </c>
      <c r="B1305">
        <v>2</v>
      </c>
      <c r="C1305" s="41">
        <v>45706</v>
      </c>
      <c r="D1305" t="s">
        <v>84</v>
      </c>
      <c r="E1305" s="40">
        <v>210575800352</v>
      </c>
      <c r="F1305">
        <v>8</v>
      </c>
      <c r="G1305" s="40">
        <v>1772959442</v>
      </c>
      <c r="H1305">
        <v>10</v>
      </c>
      <c r="J1305" s="40">
        <v>2154762701</v>
      </c>
      <c r="K1305" s="40">
        <v>-381803259</v>
      </c>
    </row>
    <row r="1306" spans="1:11" hidden="1" x14ac:dyDescent="0.3">
      <c r="A1306">
        <v>2018</v>
      </c>
      <c r="B1306">
        <v>2</v>
      </c>
      <c r="C1306" s="41">
        <v>45706</v>
      </c>
      <c r="D1306" t="s">
        <v>88</v>
      </c>
      <c r="E1306" s="40">
        <v>126682371168</v>
      </c>
      <c r="F1306">
        <v>6</v>
      </c>
      <c r="G1306" s="40">
        <v>776291222</v>
      </c>
      <c r="H1306">
        <v>19</v>
      </c>
      <c r="J1306" s="40">
        <v>2380283024</v>
      </c>
      <c r="K1306" s="40">
        <v>-1603991801</v>
      </c>
    </row>
    <row r="1307" spans="1:11" hidden="1" x14ac:dyDescent="0.3">
      <c r="A1307">
        <v>2018</v>
      </c>
      <c r="B1307">
        <v>2</v>
      </c>
      <c r="C1307" s="41">
        <v>45706</v>
      </c>
      <c r="D1307" t="s">
        <v>83</v>
      </c>
      <c r="E1307" s="40">
        <v>67506899374</v>
      </c>
      <c r="F1307">
        <v>12</v>
      </c>
      <c r="G1307" s="40">
        <v>834599377</v>
      </c>
      <c r="H1307">
        <v>23</v>
      </c>
      <c r="J1307" s="40">
        <v>1534093241</v>
      </c>
      <c r="K1307" s="40">
        <v>-699493863</v>
      </c>
    </row>
    <row r="1308" spans="1:11" hidden="1" x14ac:dyDescent="0.3">
      <c r="A1308">
        <v>2018</v>
      </c>
      <c r="B1308">
        <v>2</v>
      </c>
      <c r="C1308" s="41">
        <v>45706</v>
      </c>
      <c r="D1308" t="s">
        <v>85</v>
      </c>
      <c r="E1308" s="40">
        <v>18404979292</v>
      </c>
      <c r="F1308">
        <v>45</v>
      </c>
      <c r="G1308" s="40">
        <v>835970215</v>
      </c>
      <c r="H1308">
        <v>43</v>
      </c>
      <c r="J1308" s="40">
        <v>795741358</v>
      </c>
      <c r="K1308" s="40">
        <v>40228857</v>
      </c>
    </row>
    <row r="1309" spans="1:11" hidden="1" x14ac:dyDescent="0.3">
      <c r="A1309">
        <v>2018</v>
      </c>
      <c r="B1309">
        <v>2</v>
      </c>
      <c r="C1309" s="41">
        <v>45706</v>
      </c>
      <c r="D1309" t="s">
        <v>86</v>
      </c>
      <c r="E1309" s="40">
        <v>28154023826</v>
      </c>
      <c r="F1309">
        <v>51</v>
      </c>
      <c r="G1309" s="40">
        <v>1422818735</v>
      </c>
      <c r="H1309">
        <v>58</v>
      </c>
      <c r="J1309" s="40">
        <v>1637514826</v>
      </c>
      <c r="K1309" s="40">
        <v>-214696090</v>
      </c>
    </row>
    <row r="1310" spans="1:11" hidden="1" x14ac:dyDescent="0.3">
      <c r="A1310">
        <v>2018</v>
      </c>
      <c r="B1310">
        <v>3</v>
      </c>
      <c r="C1310" s="41">
        <v>45734</v>
      </c>
      <c r="D1310" t="s">
        <v>87</v>
      </c>
      <c r="E1310" s="40">
        <v>138168862439</v>
      </c>
      <c r="F1310">
        <v>135</v>
      </c>
      <c r="G1310" s="40">
        <v>18651625551</v>
      </c>
      <c r="H1310">
        <v>34</v>
      </c>
      <c r="J1310" s="40">
        <v>4675786372</v>
      </c>
      <c r="K1310" s="40">
        <v>13975839178</v>
      </c>
    </row>
    <row r="1311" spans="1:11" hidden="1" x14ac:dyDescent="0.3">
      <c r="A1311">
        <v>2018</v>
      </c>
      <c r="B1311">
        <v>3</v>
      </c>
      <c r="C1311" s="41">
        <v>45734</v>
      </c>
      <c r="D1311" t="s">
        <v>84</v>
      </c>
      <c r="E1311" s="40">
        <v>210575800352</v>
      </c>
      <c r="F1311">
        <v>119</v>
      </c>
      <c r="G1311" s="40">
        <v>25149584561</v>
      </c>
      <c r="H1311">
        <v>23</v>
      </c>
      <c r="J1311" s="40">
        <v>4754896654</v>
      </c>
      <c r="K1311" s="40">
        <v>20394687907</v>
      </c>
    </row>
    <row r="1312" spans="1:11" hidden="1" x14ac:dyDescent="0.3">
      <c r="A1312">
        <v>2018</v>
      </c>
      <c r="B1312">
        <v>3</v>
      </c>
      <c r="C1312" s="41">
        <v>45734</v>
      </c>
      <c r="D1312" t="s">
        <v>88</v>
      </c>
      <c r="E1312" s="40">
        <v>126682371168</v>
      </c>
      <c r="F1312">
        <v>165</v>
      </c>
      <c r="G1312" s="40">
        <v>20941397785</v>
      </c>
      <c r="H1312">
        <v>27</v>
      </c>
      <c r="J1312" s="40">
        <v>3426015582</v>
      </c>
      <c r="K1312" s="40">
        <v>17515382203</v>
      </c>
    </row>
    <row r="1313" spans="1:11" hidden="1" x14ac:dyDescent="0.3">
      <c r="A1313">
        <v>2018</v>
      </c>
      <c r="B1313">
        <v>3</v>
      </c>
      <c r="C1313" s="41">
        <v>45734</v>
      </c>
      <c r="D1313" t="s">
        <v>83</v>
      </c>
      <c r="E1313" s="40">
        <v>67506899374</v>
      </c>
      <c r="F1313">
        <v>217</v>
      </c>
      <c r="G1313" s="40">
        <v>14636176057</v>
      </c>
      <c r="H1313">
        <v>36</v>
      </c>
      <c r="J1313" s="40">
        <v>2454569376</v>
      </c>
      <c r="K1313" s="40">
        <v>12181606681</v>
      </c>
    </row>
    <row r="1314" spans="1:11" hidden="1" x14ac:dyDescent="0.3">
      <c r="A1314">
        <v>2018</v>
      </c>
      <c r="B1314">
        <v>3</v>
      </c>
      <c r="C1314" s="41">
        <v>45734</v>
      </c>
      <c r="D1314" t="s">
        <v>85</v>
      </c>
      <c r="E1314" s="40">
        <v>18404979292</v>
      </c>
      <c r="F1314">
        <v>205</v>
      </c>
      <c r="G1314" s="40">
        <v>3764153206</v>
      </c>
      <c r="H1314">
        <v>57</v>
      </c>
      <c r="J1314" s="40">
        <v>1053893688</v>
      </c>
      <c r="K1314" s="40">
        <v>2710259518</v>
      </c>
    </row>
    <row r="1315" spans="1:11" hidden="1" x14ac:dyDescent="0.3">
      <c r="A1315">
        <v>2018</v>
      </c>
      <c r="B1315">
        <v>3</v>
      </c>
      <c r="C1315" s="41">
        <v>45734</v>
      </c>
      <c r="D1315" t="s">
        <v>86</v>
      </c>
      <c r="E1315" s="40">
        <v>28154023826</v>
      </c>
      <c r="F1315">
        <v>241</v>
      </c>
      <c r="G1315" s="40">
        <v>6799017980</v>
      </c>
      <c r="H1315">
        <v>71</v>
      </c>
      <c r="J1315" s="40">
        <v>2012593353</v>
      </c>
      <c r="K1315" s="40">
        <v>4786424627</v>
      </c>
    </row>
    <row r="1316" spans="1:11" hidden="1" x14ac:dyDescent="0.3">
      <c r="A1316">
        <v>2018</v>
      </c>
      <c r="B1316">
        <v>4</v>
      </c>
      <c r="C1316" s="41">
        <v>45765</v>
      </c>
      <c r="D1316" t="s">
        <v>87</v>
      </c>
      <c r="E1316" s="40">
        <v>138168862439</v>
      </c>
      <c r="F1316">
        <v>219</v>
      </c>
      <c r="G1316" s="40">
        <v>30231009711</v>
      </c>
      <c r="H1316">
        <v>34</v>
      </c>
      <c r="J1316" s="40">
        <v>4660478960</v>
      </c>
      <c r="K1316" s="40">
        <v>25570530750</v>
      </c>
    </row>
    <row r="1317" spans="1:11" hidden="1" x14ac:dyDescent="0.3">
      <c r="A1317">
        <v>2018</v>
      </c>
      <c r="B1317">
        <v>4</v>
      </c>
      <c r="C1317" s="41">
        <v>45765</v>
      </c>
      <c r="D1317" t="s">
        <v>84</v>
      </c>
      <c r="E1317" s="40">
        <v>210575800352</v>
      </c>
      <c r="F1317">
        <v>213</v>
      </c>
      <c r="G1317" s="40">
        <v>44884385190</v>
      </c>
      <c r="H1317">
        <v>28</v>
      </c>
      <c r="J1317" s="40">
        <v>5875375615</v>
      </c>
      <c r="K1317" s="40">
        <v>39009009574</v>
      </c>
    </row>
    <row r="1318" spans="1:11" hidden="1" x14ac:dyDescent="0.3">
      <c r="A1318">
        <v>2018</v>
      </c>
      <c r="B1318">
        <v>4</v>
      </c>
      <c r="C1318" s="41">
        <v>45765</v>
      </c>
      <c r="D1318" t="s">
        <v>88</v>
      </c>
      <c r="E1318" s="40">
        <v>126682371168</v>
      </c>
      <c r="F1318">
        <v>249</v>
      </c>
      <c r="G1318" s="40">
        <v>31485963697</v>
      </c>
      <c r="H1318">
        <v>27</v>
      </c>
      <c r="J1318" s="40">
        <v>3389619062</v>
      </c>
      <c r="K1318" s="40">
        <v>28096344635</v>
      </c>
    </row>
    <row r="1319" spans="1:11" hidden="1" x14ac:dyDescent="0.3">
      <c r="A1319">
        <v>2018</v>
      </c>
      <c r="B1319">
        <v>4</v>
      </c>
      <c r="C1319" s="41">
        <v>45765</v>
      </c>
      <c r="D1319" t="s">
        <v>83</v>
      </c>
      <c r="E1319" s="40">
        <v>67506899374</v>
      </c>
      <c r="F1319">
        <v>253</v>
      </c>
      <c r="G1319" s="40">
        <v>17106684265</v>
      </c>
      <c r="H1319">
        <v>32</v>
      </c>
      <c r="J1319" s="40">
        <v>2172313810</v>
      </c>
      <c r="K1319" s="40">
        <v>14934370456</v>
      </c>
    </row>
    <row r="1320" spans="1:11" hidden="1" x14ac:dyDescent="0.3">
      <c r="A1320">
        <v>2018</v>
      </c>
      <c r="B1320">
        <v>4</v>
      </c>
      <c r="C1320" s="41">
        <v>45765</v>
      </c>
      <c r="D1320" t="s">
        <v>85</v>
      </c>
      <c r="E1320" s="40">
        <v>18404979292</v>
      </c>
      <c r="F1320">
        <v>362</v>
      </c>
      <c r="G1320" s="40">
        <v>6658485577</v>
      </c>
      <c r="H1320">
        <v>43</v>
      </c>
      <c r="J1320" s="40">
        <v>792975823</v>
      </c>
      <c r="K1320" s="40">
        <v>5865509754</v>
      </c>
    </row>
    <row r="1321" spans="1:11" hidden="1" x14ac:dyDescent="0.3">
      <c r="A1321">
        <v>2018</v>
      </c>
      <c r="B1321">
        <v>4</v>
      </c>
      <c r="C1321" s="41">
        <v>45765</v>
      </c>
      <c r="D1321" t="s">
        <v>86</v>
      </c>
      <c r="E1321" s="40">
        <v>28154023826</v>
      </c>
      <c r="F1321">
        <v>337</v>
      </c>
      <c r="G1321" s="40">
        <v>9482057498</v>
      </c>
      <c r="H1321">
        <v>47</v>
      </c>
      <c r="J1321" s="40">
        <v>1315461483</v>
      </c>
      <c r="K1321" s="40">
        <v>8166596015</v>
      </c>
    </row>
    <row r="1322" spans="1:11" hidden="1" x14ac:dyDescent="0.3">
      <c r="A1322">
        <v>2018</v>
      </c>
      <c r="B1322">
        <v>5</v>
      </c>
      <c r="C1322" s="41">
        <v>45795</v>
      </c>
      <c r="D1322" t="s">
        <v>87</v>
      </c>
      <c r="E1322" s="40">
        <v>138168862439</v>
      </c>
      <c r="F1322">
        <v>130</v>
      </c>
      <c r="G1322" s="40">
        <v>17973641394</v>
      </c>
      <c r="H1322">
        <v>58</v>
      </c>
      <c r="J1322" s="40">
        <v>8054593127</v>
      </c>
      <c r="K1322" s="40">
        <v>9919048267</v>
      </c>
    </row>
    <row r="1323" spans="1:11" hidden="1" x14ac:dyDescent="0.3">
      <c r="A1323">
        <v>2018</v>
      </c>
      <c r="B1323">
        <v>5</v>
      </c>
      <c r="C1323" s="41">
        <v>45795</v>
      </c>
      <c r="D1323" t="s">
        <v>84</v>
      </c>
      <c r="E1323" s="40">
        <v>210575800352</v>
      </c>
      <c r="F1323">
        <v>48</v>
      </c>
      <c r="G1323" s="40">
        <v>10081170290</v>
      </c>
      <c r="H1323">
        <v>44</v>
      </c>
      <c r="J1323" s="40">
        <v>9218183891</v>
      </c>
      <c r="K1323" s="40">
        <v>862986400</v>
      </c>
    </row>
    <row r="1324" spans="1:11" hidden="1" x14ac:dyDescent="0.3">
      <c r="A1324">
        <v>2018</v>
      </c>
      <c r="B1324">
        <v>5</v>
      </c>
      <c r="C1324" s="41">
        <v>45795</v>
      </c>
      <c r="D1324" t="s">
        <v>88</v>
      </c>
      <c r="E1324" s="40">
        <v>126682371168</v>
      </c>
      <c r="F1324">
        <v>120</v>
      </c>
      <c r="G1324" s="40">
        <v>15198372458</v>
      </c>
      <c r="H1324">
        <v>55</v>
      </c>
      <c r="J1324" s="40">
        <v>7023670457</v>
      </c>
      <c r="K1324" s="40">
        <v>8174702001</v>
      </c>
    </row>
    <row r="1325" spans="1:11" hidden="1" x14ac:dyDescent="0.3">
      <c r="A1325">
        <v>2018</v>
      </c>
      <c r="B1325">
        <v>5</v>
      </c>
      <c r="C1325" s="41">
        <v>45795</v>
      </c>
      <c r="D1325" t="s">
        <v>83</v>
      </c>
      <c r="E1325" s="40">
        <v>67506899374</v>
      </c>
      <c r="F1325">
        <v>129</v>
      </c>
      <c r="G1325" s="40">
        <v>8720445689</v>
      </c>
      <c r="H1325">
        <v>64</v>
      </c>
      <c r="J1325" s="40">
        <v>4336482877</v>
      </c>
      <c r="K1325" s="40">
        <v>4383962811</v>
      </c>
    </row>
    <row r="1326" spans="1:11" hidden="1" x14ac:dyDescent="0.3">
      <c r="A1326">
        <v>2018</v>
      </c>
      <c r="B1326">
        <v>5</v>
      </c>
      <c r="C1326" s="41">
        <v>45795</v>
      </c>
      <c r="D1326" t="s">
        <v>85</v>
      </c>
      <c r="E1326" s="40">
        <v>18404979292</v>
      </c>
      <c r="F1326">
        <v>313</v>
      </c>
      <c r="G1326" s="40">
        <v>5756316774</v>
      </c>
      <c r="H1326">
        <v>97</v>
      </c>
      <c r="J1326" s="40">
        <v>1783058930</v>
      </c>
      <c r="K1326" s="40">
        <v>3973257844</v>
      </c>
    </row>
    <row r="1327" spans="1:11" hidden="1" x14ac:dyDescent="0.3">
      <c r="A1327">
        <v>2018</v>
      </c>
      <c r="B1327">
        <v>5</v>
      </c>
      <c r="C1327" s="41">
        <v>45795</v>
      </c>
      <c r="D1327" t="s">
        <v>86</v>
      </c>
      <c r="E1327" s="40">
        <v>28154023826</v>
      </c>
      <c r="F1327">
        <v>227</v>
      </c>
      <c r="G1327" s="40">
        <v>6381736676</v>
      </c>
      <c r="H1327">
        <v>105</v>
      </c>
      <c r="J1327" s="40">
        <v>2959004551</v>
      </c>
      <c r="K1327" s="40">
        <v>3422732125</v>
      </c>
    </row>
    <row r="1328" spans="1:11" hidden="1" x14ac:dyDescent="0.3">
      <c r="A1328">
        <v>2018</v>
      </c>
      <c r="B1328">
        <v>6</v>
      </c>
      <c r="C1328" s="41">
        <v>45826</v>
      </c>
      <c r="D1328" t="s">
        <v>87</v>
      </c>
      <c r="E1328" s="40">
        <v>138168862439</v>
      </c>
      <c r="F1328">
        <v>75</v>
      </c>
      <c r="G1328" s="40">
        <v>10319584054</v>
      </c>
      <c r="H1328">
        <v>54</v>
      </c>
      <c r="J1328" s="40">
        <v>7449427475</v>
      </c>
      <c r="K1328" s="40">
        <v>2870156579</v>
      </c>
    </row>
    <row r="1329" spans="1:11" hidden="1" x14ac:dyDescent="0.3">
      <c r="A1329">
        <v>2018</v>
      </c>
      <c r="B1329">
        <v>6</v>
      </c>
      <c r="C1329" s="41">
        <v>45826</v>
      </c>
      <c r="D1329" t="s">
        <v>84</v>
      </c>
      <c r="E1329" s="40">
        <v>210575800352</v>
      </c>
      <c r="F1329">
        <v>15</v>
      </c>
      <c r="G1329" s="40">
        <v>3247737180</v>
      </c>
      <c r="H1329">
        <v>29</v>
      </c>
      <c r="J1329" s="40">
        <v>6066078517</v>
      </c>
      <c r="K1329" s="40">
        <v>-2818341337</v>
      </c>
    </row>
    <row r="1330" spans="1:11" hidden="1" x14ac:dyDescent="0.3">
      <c r="A1330">
        <v>2018</v>
      </c>
      <c r="B1330">
        <v>6</v>
      </c>
      <c r="C1330" s="41">
        <v>45826</v>
      </c>
      <c r="D1330" t="s">
        <v>88</v>
      </c>
      <c r="E1330" s="40">
        <v>126682371168</v>
      </c>
      <c r="F1330">
        <v>46</v>
      </c>
      <c r="G1330" s="40">
        <v>5862336649</v>
      </c>
      <c r="H1330">
        <v>35</v>
      </c>
      <c r="J1330" s="40">
        <v>4496012628</v>
      </c>
      <c r="K1330" s="40">
        <v>1366324021</v>
      </c>
    </row>
    <row r="1331" spans="1:11" hidden="1" x14ac:dyDescent="0.3">
      <c r="A1331">
        <v>2018</v>
      </c>
      <c r="B1331">
        <v>6</v>
      </c>
      <c r="C1331" s="41">
        <v>45826</v>
      </c>
      <c r="D1331" t="s">
        <v>83</v>
      </c>
      <c r="E1331" s="40">
        <v>67506899374</v>
      </c>
      <c r="F1331">
        <v>42</v>
      </c>
      <c r="G1331" s="40">
        <v>2864802835</v>
      </c>
      <c r="H1331">
        <v>54</v>
      </c>
      <c r="J1331" s="40">
        <v>3628830912</v>
      </c>
      <c r="K1331" s="40">
        <v>-764028077</v>
      </c>
    </row>
    <row r="1332" spans="1:11" hidden="1" x14ac:dyDescent="0.3">
      <c r="A1332">
        <v>2018</v>
      </c>
      <c r="B1332">
        <v>6</v>
      </c>
      <c r="C1332" s="41">
        <v>45826</v>
      </c>
      <c r="D1332" t="s">
        <v>85</v>
      </c>
      <c r="E1332" s="40">
        <v>18404979292</v>
      </c>
      <c r="F1332">
        <v>205</v>
      </c>
      <c r="G1332" s="40">
        <v>3772129474</v>
      </c>
      <c r="H1332">
        <v>92</v>
      </c>
      <c r="J1332" s="40">
        <v>1695506754</v>
      </c>
      <c r="K1332" s="40">
        <v>2076622720</v>
      </c>
    </row>
    <row r="1333" spans="1:11" hidden="1" x14ac:dyDescent="0.3">
      <c r="A1333">
        <v>2018</v>
      </c>
      <c r="B1333">
        <v>6</v>
      </c>
      <c r="C1333" s="41">
        <v>45826</v>
      </c>
      <c r="D1333" t="s">
        <v>86</v>
      </c>
      <c r="E1333" s="40">
        <v>28154023826</v>
      </c>
      <c r="F1333">
        <v>132</v>
      </c>
      <c r="G1333" s="40">
        <v>3712166223</v>
      </c>
      <c r="H1333">
        <v>90</v>
      </c>
      <c r="J1333" s="40">
        <v>2521058390</v>
      </c>
      <c r="K1333" s="40">
        <v>1191107833</v>
      </c>
    </row>
    <row r="1334" spans="1:11" hidden="1" x14ac:dyDescent="0.3">
      <c r="A1334">
        <v>2018</v>
      </c>
      <c r="B1334">
        <v>7</v>
      </c>
      <c r="C1334" s="41">
        <v>45856</v>
      </c>
      <c r="D1334" t="s">
        <v>87</v>
      </c>
      <c r="E1334" s="40">
        <v>138168862439</v>
      </c>
      <c r="F1334">
        <v>34</v>
      </c>
      <c r="G1334" s="40">
        <v>4633066531</v>
      </c>
      <c r="H1334">
        <v>43</v>
      </c>
      <c r="J1334" s="40">
        <v>5925111404</v>
      </c>
      <c r="K1334" s="40">
        <v>-1292044873</v>
      </c>
    </row>
    <row r="1335" spans="1:11" hidden="1" x14ac:dyDescent="0.3">
      <c r="A1335">
        <v>2018</v>
      </c>
      <c r="B1335">
        <v>7</v>
      </c>
      <c r="C1335" s="41">
        <v>45856</v>
      </c>
      <c r="D1335" t="s">
        <v>84</v>
      </c>
      <c r="E1335" s="40">
        <v>210575800352</v>
      </c>
      <c r="F1335">
        <v>8</v>
      </c>
      <c r="G1335" s="40">
        <v>1669919625</v>
      </c>
      <c r="H1335">
        <v>21</v>
      </c>
      <c r="J1335" s="40">
        <v>4497976497</v>
      </c>
      <c r="K1335" s="40">
        <v>-2828056873</v>
      </c>
    </row>
    <row r="1336" spans="1:11" hidden="1" x14ac:dyDescent="0.3">
      <c r="A1336">
        <v>2018</v>
      </c>
      <c r="B1336">
        <v>7</v>
      </c>
      <c r="C1336" s="41">
        <v>45856</v>
      </c>
      <c r="D1336" t="s">
        <v>88</v>
      </c>
      <c r="E1336" s="40">
        <v>126682371168</v>
      </c>
      <c r="F1336">
        <v>28</v>
      </c>
      <c r="G1336" s="40">
        <v>3553617017</v>
      </c>
      <c r="H1336">
        <v>31</v>
      </c>
      <c r="J1336" s="40">
        <v>3893480688</v>
      </c>
      <c r="K1336" s="40">
        <v>-339863671</v>
      </c>
    </row>
    <row r="1337" spans="1:11" hidden="1" x14ac:dyDescent="0.3">
      <c r="A1337">
        <v>2018</v>
      </c>
      <c r="B1337">
        <v>7</v>
      </c>
      <c r="C1337" s="41">
        <v>45856</v>
      </c>
      <c r="D1337" t="s">
        <v>83</v>
      </c>
      <c r="E1337" s="40">
        <v>67506899374</v>
      </c>
      <c r="F1337">
        <v>41</v>
      </c>
      <c r="G1337" s="40">
        <v>2772651656</v>
      </c>
      <c r="H1337">
        <v>40</v>
      </c>
      <c r="J1337" s="40">
        <v>2728173757</v>
      </c>
      <c r="K1337" s="40">
        <v>44477899</v>
      </c>
    </row>
    <row r="1338" spans="1:11" hidden="1" x14ac:dyDescent="0.3">
      <c r="A1338">
        <v>2018</v>
      </c>
      <c r="B1338">
        <v>7</v>
      </c>
      <c r="C1338" s="41">
        <v>45856</v>
      </c>
      <c r="D1338" t="s">
        <v>85</v>
      </c>
      <c r="E1338" s="40">
        <v>18404979292</v>
      </c>
      <c r="F1338">
        <v>160</v>
      </c>
      <c r="G1338" s="40">
        <v>2938632473</v>
      </c>
      <c r="H1338">
        <v>86</v>
      </c>
      <c r="J1338" s="40">
        <v>1586112952</v>
      </c>
      <c r="K1338" s="40">
        <v>1352519521</v>
      </c>
    </row>
    <row r="1339" spans="1:11" hidden="1" x14ac:dyDescent="0.3">
      <c r="A1339">
        <v>2018</v>
      </c>
      <c r="B1339">
        <v>7</v>
      </c>
      <c r="C1339" s="41">
        <v>45856</v>
      </c>
      <c r="D1339" t="s">
        <v>86</v>
      </c>
      <c r="E1339" s="40">
        <v>28154023826</v>
      </c>
      <c r="F1339">
        <v>66</v>
      </c>
      <c r="G1339" s="40">
        <v>1869780259</v>
      </c>
      <c r="H1339">
        <v>88</v>
      </c>
      <c r="J1339" s="40">
        <v>2488903788</v>
      </c>
      <c r="K1339" s="40">
        <v>-619123528</v>
      </c>
    </row>
    <row r="1340" spans="1:11" hidden="1" x14ac:dyDescent="0.3">
      <c r="A1340">
        <v>2018</v>
      </c>
      <c r="B1340">
        <v>8</v>
      </c>
      <c r="C1340" s="41">
        <v>45887</v>
      </c>
      <c r="D1340" t="s">
        <v>87</v>
      </c>
      <c r="E1340" s="40">
        <v>138168862439</v>
      </c>
      <c r="F1340">
        <v>40</v>
      </c>
      <c r="G1340" s="40">
        <v>5535822425</v>
      </c>
      <c r="H1340">
        <v>31</v>
      </c>
      <c r="J1340" s="40">
        <v>4294911229</v>
      </c>
      <c r="K1340" s="40">
        <v>1240911197</v>
      </c>
    </row>
    <row r="1341" spans="1:11" hidden="1" x14ac:dyDescent="0.3">
      <c r="A1341">
        <v>2018</v>
      </c>
      <c r="B1341">
        <v>8</v>
      </c>
      <c r="C1341" s="41">
        <v>45887</v>
      </c>
      <c r="D1341" t="s">
        <v>84</v>
      </c>
      <c r="E1341" s="40">
        <v>210575800352</v>
      </c>
      <c r="F1341">
        <v>6</v>
      </c>
      <c r="G1341" s="40">
        <v>1269905132</v>
      </c>
      <c r="H1341">
        <v>15</v>
      </c>
      <c r="J1341" s="40">
        <v>3231754387</v>
      </c>
      <c r="K1341" s="40">
        <v>-1961849255</v>
      </c>
    </row>
    <row r="1342" spans="1:11" hidden="1" x14ac:dyDescent="0.3">
      <c r="A1342">
        <v>2018</v>
      </c>
      <c r="B1342">
        <v>8</v>
      </c>
      <c r="C1342" s="41">
        <v>45887</v>
      </c>
      <c r="D1342" t="s">
        <v>88</v>
      </c>
      <c r="E1342" s="40">
        <v>126682371168</v>
      </c>
      <c r="F1342">
        <v>14</v>
      </c>
      <c r="G1342" s="40">
        <v>1830833644</v>
      </c>
      <c r="H1342">
        <v>22</v>
      </c>
      <c r="J1342" s="40">
        <v>2732961172</v>
      </c>
      <c r="K1342" s="40">
        <v>-902127528</v>
      </c>
    </row>
    <row r="1343" spans="1:11" hidden="1" x14ac:dyDescent="0.3">
      <c r="A1343">
        <v>2018</v>
      </c>
      <c r="B1343">
        <v>8</v>
      </c>
      <c r="C1343" s="41">
        <v>45887</v>
      </c>
      <c r="D1343" t="s">
        <v>83</v>
      </c>
      <c r="E1343" s="40">
        <v>67506899374</v>
      </c>
      <c r="F1343">
        <v>26</v>
      </c>
      <c r="G1343" s="40">
        <v>1779273500</v>
      </c>
      <c r="H1343">
        <v>25</v>
      </c>
      <c r="J1343" s="40">
        <v>1663306205</v>
      </c>
      <c r="K1343" s="40">
        <v>115967295</v>
      </c>
    </row>
    <row r="1344" spans="1:11" hidden="1" x14ac:dyDescent="0.3">
      <c r="A1344">
        <v>2018</v>
      </c>
      <c r="B1344">
        <v>8</v>
      </c>
      <c r="C1344" s="41">
        <v>45887</v>
      </c>
      <c r="D1344" t="s">
        <v>85</v>
      </c>
      <c r="E1344" s="40">
        <v>18404979292</v>
      </c>
      <c r="F1344">
        <v>142</v>
      </c>
      <c r="G1344" s="40">
        <v>2613787283</v>
      </c>
      <c r="H1344">
        <v>75</v>
      </c>
      <c r="J1344" s="40">
        <v>1387389853</v>
      </c>
      <c r="K1344" s="40">
        <v>1226397430</v>
      </c>
    </row>
    <row r="1345" spans="1:11" hidden="1" x14ac:dyDescent="0.3">
      <c r="A1345">
        <v>2018</v>
      </c>
      <c r="B1345">
        <v>8</v>
      </c>
      <c r="C1345" s="41">
        <v>45887</v>
      </c>
      <c r="D1345" t="s">
        <v>86</v>
      </c>
      <c r="E1345" s="40">
        <v>28154023826</v>
      </c>
      <c r="F1345">
        <v>116</v>
      </c>
      <c r="G1345" s="40">
        <v>3262436766</v>
      </c>
      <c r="H1345">
        <v>73</v>
      </c>
      <c r="J1345" s="40">
        <v>2048089892</v>
      </c>
      <c r="K1345" s="40">
        <v>1214346874</v>
      </c>
    </row>
    <row r="1346" spans="1:11" hidden="1" x14ac:dyDescent="0.3">
      <c r="A1346">
        <v>2018</v>
      </c>
      <c r="B1346">
        <v>9</v>
      </c>
      <c r="C1346" s="41">
        <v>45918</v>
      </c>
      <c r="D1346" t="s">
        <v>87</v>
      </c>
      <c r="E1346" s="40">
        <v>138168862439</v>
      </c>
      <c r="F1346">
        <v>14</v>
      </c>
      <c r="G1346" s="40">
        <v>1886988833</v>
      </c>
      <c r="H1346">
        <v>32</v>
      </c>
      <c r="J1346" s="40">
        <v>4420563405</v>
      </c>
      <c r="K1346" s="40">
        <v>-2533574572</v>
      </c>
    </row>
    <row r="1347" spans="1:11" hidden="1" x14ac:dyDescent="0.3">
      <c r="A1347">
        <v>2018</v>
      </c>
      <c r="B1347">
        <v>9</v>
      </c>
      <c r="C1347" s="41">
        <v>45918</v>
      </c>
      <c r="D1347" t="s">
        <v>84</v>
      </c>
      <c r="E1347" s="40">
        <v>210575800352</v>
      </c>
      <c r="F1347">
        <v>5</v>
      </c>
      <c r="G1347" s="40">
        <v>961061475</v>
      </c>
      <c r="H1347">
        <v>13</v>
      </c>
      <c r="J1347" s="40">
        <v>2698364679</v>
      </c>
      <c r="K1347" s="40">
        <v>-1737303204</v>
      </c>
    </row>
    <row r="1348" spans="1:11" hidden="1" x14ac:dyDescent="0.3">
      <c r="A1348">
        <v>2018</v>
      </c>
      <c r="B1348">
        <v>9</v>
      </c>
      <c r="C1348" s="41">
        <v>45918</v>
      </c>
      <c r="D1348" t="s">
        <v>88</v>
      </c>
      <c r="E1348" s="40">
        <v>126682371168</v>
      </c>
      <c r="F1348">
        <v>18</v>
      </c>
      <c r="G1348" s="40">
        <v>2298111895</v>
      </c>
      <c r="H1348">
        <v>27</v>
      </c>
      <c r="J1348" s="40">
        <v>3403184190</v>
      </c>
      <c r="K1348" s="40">
        <v>-1105072296</v>
      </c>
    </row>
    <row r="1349" spans="1:11" hidden="1" x14ac:dyDescent="0.3">
      <c r="A1349">
        <v>2018</v>
      </c>
      <c r="B1349">
        <v>9</v>
      </c>
      <c r="C1349" s="41">
        <v>45918</v>
      </c>
      <c r="D1349" t="s">
        <v>83</v>
      </c>
      <c r="E1349" s="40">
        <v>67506899374</v>
      </c>
      <c r="F1349">
        <v>36</v>
      </c>
      <c r="G1349" s="40">
        <v>2406108777</v>
      </c>
      <c r="H1349">
        <v>33</v>
      </c>
      <c r="J1349" s="40">
        <v>2208327299</v>
      </c>
      <c r="K1349" s="40">
        <v>197781478</v>
      </c>
    </row>
    <row r="1350" spans="1:11" hidden="1" x14ac:dyDescent="0.3">
      <c r="A1350">
        <v>2018</v>
      </c>
      <c r="B1350">
        <v>9</v>
      </c>
      <c r="C1350" s="41">
        <v>45918</v>
      </c>
      <c r="D1350" t="s">
        <v>85</v>
      </c>
      <c r="E1350" s="40">
        <v>18404979292</v>
      </c>
      <c r="F1350">
        <v>75</v>
      </c>
      <c r="G1350" s="40">
        <v>1386695643</v>
      </c>
      <c r="H1350">
        <v>90</v>
      </c>
      <c r="J1350" s="40">
        <v>1662800568</v>
      </c>
      <c r="K1350" s="40">
        <v>-276104925</v>
      </c>
    </row>
    <row r="1351" spans="1:11" hidden="1" x14ac:dyDescent="0.3">
      <c r="A1351">
        <v>2018</v>
      </c>
      <c r="B1351">
        <v>9</v>
      </c>
      <c r="C1351" s="41">
        <v>45918</v>
      </c>
      <c r="D1351" t="s">
        <v>86</v>
      </c>
      <c r="E1351" s="40">
        <v>28154023826</v>
      </c>
      <c r="F1351">
        <v>54</v>
      </c>
      <c r="G1351" s="40">
        <v>1510038834</v>
      </c>
      <c r="H1351">
        <v>84</v>
      </c>
      <c r="J1351" s="40">
        <v>2351111759</v>
      </c>
      <c r="K1351" s="40">
        <v>-841072925</v>
      </c>
    </row>
    <row r="1352" spans="1:11" hidden="1" x14ac:dyDescent="0.3">
      <c r="A1352">
        <v>2018</v>
      </c>
      <c r="B1352">
        <v>10</v>
      </c>
      <c r="C1352" s="41">
        <v>45948</v>
      </c>
      <c r="D1352" t="s">
        <v>87</v>
      </c>
      <c r="E1352" s="40">
        <v>138168862439</v>
      </c>
      <c r="F1352">
        <v>27</v>
      </c>
      <c r="G1352" s="40">
        <v>3762332319</v>
      </c>
      <c r="H1352">
        <v>22</v>
      </c>
      <c r="J1352" s="40">
        <v>2999288839</v>
      </c>
      <c r="K1352" s="40">
        <v>763043481</v>
      </c>
    </row>
    <row r="1353" spans="1:11" hidden="1" x14ac:dyDescent="0.3">
      <c r="A1353">
        <v>2018</v>
      </c>
      <c r="B1353">
        <v>10</v>
      </c>
      <c r="C1353" s="41">
        <v>45948</v>
      </c>
      <c r="D1353" t="s">
        <v>84</v>
      </c>
      <c r="E1353" s="40">
        <v>210575800352</v>
      </c>
      <c r="F1353">
        <v>43</v>
      </c>
      <c r="G1353" s="40">
        <v>8990171904</v>
      </c>
      <c r="H1353">
        <v>12</v>
      </c>
      <c r="J1353" s="40">
        <v>2441057625</v>
      </c>
      <c r="K1353" s="40">
        <v>6549114279</v>
      </c>
    </row>
    <row r="1354" spans="1:11" hidden="1" x14ac:dyDescent="0.3">
      <c r="A1354">
        <v>2018</v>
      </c>
      <c r="B1354">
        <v>10</v>
      </c>
      <c r="C1354" s="41">
        <v>45948</v>
      </c>
      <c r="D1354" t="s">
        <v>88</v>
      </c>
      <c r="E1354" s="40">
        <v>126682371168</v>
      </c>
      <c r="F1354">
        <v>50</v>
      </c>
      <c r="G1354" s="40">
        <v>6312637397</v>
      </c>
      <c r="H1354">
        <v>19</v>
      </c>
      <c r="J1354" s="40">
        <v>2391957569</v>
      </c>
      <c r="K1354" s="40">
        <v>3920679828</v>
      </c>
    </row>
    <row r="1355" spans="1:11" hidden="1" x14ac:dyDescent="0.3">
      <c r="A1355">
        <v>2018</v>
      </c>
      <c r="B1355">
        <v>10</v>
      </c>
      <c r="C1355" s="41">
        <v>45948</v>
      </c>
      <c r="D1355" t="s">
        <v>83</v>
      </c>
      <c r="E1355" s="40">
        <v>67506899374</v>
      </c>
      <c r="F1355">
        <v>102</v>
      </c>
      <c r="G1355" s="40">
        <v>6875457461</v>
      </c>
      <c r="H1355">
        <v>24</v>
      </c>
      <c r="J1355" s="40">
        <v>1638881874</v>
      </c>
      <c r="K1355" s="40">
        <v>5236575586</v>
      </c>
    </row>
    <row r="1356" spans="1:11" hidden="1" x14ac:dyDescent="0.3">
      <c r="A1356">
        <v>2018</v>
      </c>
      <c r="B1356">
        <v>10</v>
      </c>
      <c r="C1356" s="41">
        <v>45948</v>
      </c>
      <c r="D1356" t="s">
        <v>85</v>
      </c>
      <c r="E1356" s="40">
        <v>18404979292</v>
      </c>
      <c r="F1356">
        <v>144</v>
      </c>
      <c r="G1356" s="40">
        <v>2653672145</v>
      </c>
      <c r="H1356">
        <v>64</v>
      </c>
      <c r="J1356" s="40">
        <v>1179078763</v>
      </c>
      <c r="K1356" s="40">
        <v>1474593382</v>
      </c>
    </row>
    <row r="1357" spans="1:11" hidden="1" x14ac:dyDescent="0.3">
      <c r="A1357">
        <v>2018</v>
      </c>
      <c r="B1357">
        <v>10</v>
      </c>
      <c r="C1357" s="41">
        <v>45948</v>
      </c>
      <c r="D1357" t="s">
        <v>86</v>
      </c>
      <c r="E1357" s="40">
        <v>28154023826</v>
      </c>
      <c r="F1357">
        <v>133</v>
      </c>
      <c r="G1357" s="40">
        <v>3752279371</v>
      </c>
      <c r="H1357">
        <v>50</v>
      </c>
      <c r="J1357" s="40">
        <v>1418895896</v>
      </c>
      <c r="K1357" s="40">
        <v>2333383474</v>
      </c>
    </row>
    <row r="1358" spans="1:11" hidden="1" x14ac:dyDescent="0.3">
      <c r="A1358">
        <v>2018</v>
      </c>
      <c r="B1358">
        <v>11</v>
      </c>
      <c r="C1358" s="41">
        <v>45979</v>
      </c>
      <c r="D1358" t="s">
        <v>87</v>
      </c>
      <c r="E1358" s="40">
        <v>138168862439</v>
      </c>
      <c r="F1358">
        <v>24</v>
      </c>
      <c r="G1358" s="40">
        <v>3375804263</v>
      </c>
      <c r="H1358">
        <v>31</v>
      </c>
      <c r="J1358" s="40">
        <v>4220812720</v>
      </c>
      <c r="K1358" s="40">
        <v>-845008457</v>
      </c>
    </row>
    <row r="1359" spans="1:11" hidden="1" x14ac:dyDescent="0.3">
      <c r="A1359">
        <v>2018</v>
      </c>
      <c r="B1359">
        <v>11</v>
      </c>
      <c r="C1359" s="41">
        <v>45979</v>
      </c>
      <c r="D1359" t="s">
        <v>84</v>
      </c>
      <c r="E1359" s="40">
        <v>210575800352</v>
      </c>
      <c r="F1359">
        <v>40</v>
      </c>
      <c r="G1359" s="40">
        <v>8513623928</v>
      </c>
      <c r="H1359">
        <v>21</v>
      </c>
      <c r="J1359" s="40">
        <v>4501315691</v>
      </c>
      <c r="K1359" s="40">
        <v>4012308238</v>
      </c>
    </row>
    <row r="1360" spans="1:11" hidden="1" x14ac:dyDescent="0.3">
      <c r="A1360">
        <v>2018</v>
      </c>
      <c r="B1360">
        <v>11</v>
      </c>
      <c r="C1360" s="41">
        <v>45979</v>
      </c>
      <c r="D1360" t="s">
        <v>88</v>
      </c>
      <c r="E1360" s="40">
        <v>126682371168</v>
      </c>
      <c r="F1360">
        <v>84</v>
      </c>
      <c r="G1360" s="40">
        <v>10615576449</v>
      </c>
      <c r="H1360">
        <v>32</v>
      </c>
      <c r="J1360" s="40">
        <v>4032510874</v>
      </c>
      <c r="K1360" s="40">
        <v>6583065575</v>
      </c>
    </row>
    <row r="1361" spans="1:11" hidden="1" x14ac:dyDescent="0.3">
      <c r="A1361">
        <v>2018</v>
      </c>
      <c r="B1361">
        <v>11</v>
      </c>
      <c r="C1361" s="41">
        <v>45979</v>
      </c>
      <c r="D1361" t="s">
        <v>83</v>
      </c>
      <c r="E1361" s="40">
        <v>67506899374</v>
      </c>
      <c r="F1361">
        <v>91</v>
      </c>
      <c r="G1361" s="40">
        <v>6109959010</v>
      </c>
      <c r="H1361">
        <v>43</v>
      </c>
      <c r="J1361" s="40">
        <v>2882976619</v>
      </c>
      <c r="K1361" s="40">
        <v>3226982391</v>
      </c>
    </row>
    <row r="1362" spans="1:11" hidden="1" x14ac:dyDescent="0.3">
      <c r="A1362">
        <v>2018</v>
      </c>
      <c r="B1362">
        <v>11</v>
      </c>
      <c r="C1362" s="41">
        <v>45979</v>
      </c>
      <c r="D1362" t="s">
        <v>85</v>
      </c>
      <c r="E1362" s="40">
        <v>18404979292</v>
      </c>
      <c r="F1362">
        <v>59</v>
      </c>
      <c r="G1362" s="40">
        <v>1085882054</v>
      </c>
      <c r="H1362">
        <v>93</v>
      </c>
      <c r="J1362" s="40">
        <v>1706403790</v>
      </c>
      <c r="K1362" s="40">
        <v>-620521736</v>
      </c>
    </row>
    <row r="1363" spans="1:11" hidden="1" x14ac:dyDescent="0.3">
      <c r="A1363">
        <v>2018</v>
      </c>
      <c r="B1363">
        <v>11</v>
      </c>
      <c r="C1363" s="41">
        <v>45979</v>
      </c>
      <c r="D1363" t="s">
        <v>86</v>
      </c>
      <c r="E1363" s="40">
        <v>28154023826</v>
      </c>
      <c r="F1363">
        <v>89</v>
      </c>
      <c r="G1363" s="40">
        <v>2503019164</v>
      </c>
      <c r="H1363">
        <v>85</v>
      </c>
      <c r="J1363" s="40">
        <v>2384698136</v>
      </c>
      <c r="K1363" s="40">
        <v>118321028</v>
      </c>
    </row>
    <row r="1364" spans="1:11" hidden="1" x14ac:dyDescent="0.3">
      <c r="A1364">
        <v>2018</v>
      </c>
      <c r="B1364">
        <v>12</v>
      </c>
      <c r="C1364" s="41">
        <v>46009</v>
      </c>
      <c r="D1364" t="s">
        <v>87</v>
      </c>
      <c r="E1364" s="40">
        <v>138168862439</v>
      </c>
      <c r="F1364">
        <v>53</v>
      </c>
      <c r="G1364" s="40">
        <v>7268714767</v>
      </c>
      <c r="H1364">
        <v>31</v>
      </c>
      <c r="J1364" s="40">
        <v>4228403225</v>
      </c>
      <c r="K1364" s="40">
        <v>3040311542</v>
      </c>
    </row>
    <row r="1365" spans="1:11" hidden="1" x14ac:dyDescent="0.3">
      <c r="A1365">
        <v>2018</v>
      </c>
      <c r="B1365">
        <v>12</v>
      </c>
      <c r="C1365" s="41">
        <v>46009</v>
      </c>
      <c r="D1365" t="s">
        <v>84</v>
      </c>
      <c r="E1365" s="40">
        <v>210575800352</v>
      </c>
      <c r="F1365">
        <v>104</v>
      </c>
      <c r="G1365" s="40">
        <v>22003148646</v>
      </c>
      <c r="H1365">
        <v>20</v>
      </c>
      <c r="J1365" s="40">
        <v>4170369993</v>
      </c>
      <c r="K1365" s="40">
        <v>17832778654</v>
      </c>
    </row>
    <row r="1366" spans="1:11" hidden="1" x14ac:dyDescent="0.3">
      <c r="A1366">
        <v>2018</v>
      </c>
      <c r="B1366">
        <v>12</v>
      </c>
      <c r="C1366" s="41">
        <v>46009</v>
      </c>
      <c r="D1366" t="s">
        <v>88</v>
      </c>
      <c r="E1366" s="40">
        <v>126682371168</v>
      </c>
      <c r="F1366">
        <v>166</v>
      </c>
      <c r="G1366" s="40">
        <v>20978037996</v>
      </c>
      <c r="H1366">
        <v>37</v>
      </c>
      <c r="J1366" s="40">
        <v>4665045257</v>
      </c>
      <c r="K1366" s="40">
        <v>16312992738</v>
      </c>
    </row>
    <row r="1367" spans="1:11" hidden="1" x14ac:dyDescent="0.3">
      <c r="A1367">
        <v>2018</v>
      </c>
      <c r="B1367">
        <v>12</v>
      </c>
      <c r="C1367" s="41">
        <v>46009</v>
      </c>
      <c r="D1367" t="s">
        <v>83</v>
      </c>
      <c r="E1367" s="40">
        <v>67506899374</v>
      </c>
      <c r="F1367">
        <v>177</v>
      </c>
      <c r="G1367" s="40">
        <v>11957189243</v>
      </c>
      <c r="H1367">
        <v>48</v>
      </c>
      <c r="J1367" s="40">
        <v>3241074384</v>
      </c>
      <c r="K1367" s="40">
        <v>8716114858</v>
      </c>
    </row>
    <row r="1368" spans="1:11" hidden="1" x14ac:dyDescent="0.3">
      <c r="A1368">
        <v>2018</v>
      </c>
      <c r="B1368">
        <v>12</v>
      </c>
      <c r="C1368" s="41">
        <v>46009</v>
      </c>
      <c r="D1368" t="s">
        <v>85</v>
      </c>
      <c r="E1368" s="40">
        <v>18404979292</v>
      </c>
      <c r="F1368">
        <v>93</v>
      </c>
      <c r="G1368" s="40">
        <v>1710033531</v>
      </c>
      <c r="H1368">
        <v>77</v>
      </c>
      <c r="J1368" s="40">
        <v>1424405943</v>
      </c>
      <c r="K1368" s="40">
        <v>285627588</v>
      </c>
    </row>
    <row r="1369" spans="1:11" hidden="1" x14ac:dyDescent="0.3">
      <c r="A1369">
        <v>2018</v>
      </c>
      <c r="B1369">
        <v>12</v>
      </c>
      <c r="C1369" s="41">
        <v>46009</v>
      </c>
      <c r="D1369" t="s">
        <v>86</v>
      </c>
      <c r="E1369" s="40">
        <v>28154023826</v>
      </c>
      <c r="F1369">
        <v>142</v>
      </c>
      <c r="G1369" s="40">
        <v>4000347548</v>
      </c>
      <c r="H1369">
        <v>82</v>
      </c>
      <c r="J1369" s="40">
        <v>2306647400</v>
      </c>
      <c r="K1369" s="40">
        <v>1693700148</v>
      </c>
    </row>
    <row r="1370" spans="1:11" hidden="1" x14ac:dyDescent="0.3">
      <c r="A1370">
        <v>2019</v>
      </c>
      <c r="B1370">
        <v>1</v>
      </c>
      <c r="C1370" s="41">
        <v>45676</v>
      </c>
      <c r="D1370" t="s">
        <v>87</v>
      </c>
      <c r="E1370" s="40">
        <v>138168862439</v>
      </c>
      <c r="F1370">
        <v>7</v>
      </c>
      <c r="G1370" s="40">
        <v>904137854</v>
      </c>
      <c r="H1370">
        <v>23</v>
      </c>
      <c r="J1370" s="40">
        <v>3116461188</v>
      </c>
      <c r="K1370" s="40">
        <v>-2212323334</v>
      </c>
    </row>
    <row r="1371" spans="1:11" hidden="1" x14ac:dyDescent="0.3">
      <c r="A1371">
        <v>2019</v>
      </c>
      <c r="B1371">
        <v>1</v>
      </c>
      <c r="C1371" s="41">
        <v>45676</v>
      </c>
      <c r="D1371" t="s">
        <v>84</v>
      </c>
      <c r="E1371" s="40">
        <v>210575800352</v>
      </c>
      <c r="F1371">
        <v>7</v>
      </c>
      <c r="G1371" s="40">
        <v>1521346450</v>
      </c>
      <c r="H1371">
        <v>11</v>
      </c>
      <c r="J1371" s="40">
        <v>2337702564</v>
      </c>
      <c r="K1371" s="40">
        <v>-816356114</v>
      </c>
    </row>
    <row r="1372" spans="1:11" hidden="1" x14ac:dyDescent="0.3">
      <c r="A1372">
        <v>2019</v>
      </c>
      <c r="B1372">
        <v>1</v>
      </c>
      <c r="C1372" s="41">
        <v>45676</v>
      </c>
      <c r="D1372" t="s">
        <v>88</v>
      </c>
      <c r="E1372" s="40">
        <v>126682371168</v>
      </c>
      <c r="F1372">
        <v>20</v>
      </c>
      <c r="G1372" s="40">
        <v>2553339550</v>
      </c>
      <c r="H1372">
        <v>30</v>
      </c>
      <c r="J1372" s="40">
        <v>3741440313</v>
      </c>
      <c r="K1372" s="40">
        <v>-1188100762</v>
      </c>
    </row>
    <row r="1373" spans="1:11" hidden="1" x14ac:dyDescent="0.3">
      <c r="A1373">
        <v>2019</v>
      </c>
      <c r="B1373">
        <v>1</v>
      </c>
      <c r="C1373" s="41">
        <v>45676</v>
      </c>
      <c r="D1373" t="s">
        <v>83</v>
      </c>
      <c r="E1373" s="40">
        <v>67506899374</v>
      </c>
      <c r="F1373">
        <v>23</v>
      </c>
      <c r="G1373" s="40">
        <v>1561166632</v>
      </c>
      <c r="H1373">
        <v>43</v>
      </c>
      <c r="J1373" s="40">
        <v>2931693512</v>
      </c>
      <c r="K1373" s="40">
        <v>-1370526880</v>
      </c>
    </row>
    <row r="1374" spans="1:11" hidden="1" x14ac:dyDescent="0.3">
      <c r="A1374">
        <v>2019</v>
      </c>
      <c r="B1374">
        <v>1</v>
      </c>
      <c r="C1374" s="41">
        <v>45676</v>
      </c>
      <c r="D1374" t="s">
        <v>85</v>
      </c>
      <c r="E1374" s="40">
        <v>18404979292</v>
      </c>
      <c r="F1374">
        <v>20</v>
      </c>
      <c r="G1374" s="40">
        <v>377244689</v>
      </c>
      <c r="H1374">
        <v>68</v>
      </c>
      <c r="J1374" s="40">
        <v>1254538055</v>
      </c>
      <c r="K1374" s="40">
        <v>-877293366</v>
      </c>
    </row>
    <row r="1375" spans="1:11" hidden="1" x14ac:dyDescent="0.3">
      <c r="A1375">
        <v>2019</v>
      </c>
      <c r="B1375">
        <v>1</v>
      </c>
      <c r="C1375" s="41">
        <v>45676</v>
      </c>
      <c r="D1375" t="s">
        <v>86</v>
      </c>
      <c r="E1375" s="40">
        <v>28154023826</v>
      </c>
      <c r="F1375">
        <v>29</v>
      </c>
      <c r="G1375" s="40">
        <v>819036683</v>
      </c>
      <c r="H1375">
        <v>87</v>
      </c>
      <c r="J1375" s="40">
        <v>2461945903</v>
      </c>
      <c r="K1375" s="40">
        <v>-1642909219</v>
      </c>
    </row>
    <row r="1376" spans="1:11" hidden="1" x14ac:dyDescent="0.3">
      <c r="A1376">
        <v>2019</v>
      </c>
      <c r="B1376">
        <v>2</v>
      </c>
      <c r="C1376" s="41">
        <v>45707</v>
      </c>
      <c r="D1376" t="s">
        <v>87</v>
      </c>
      <c r="E1376" s="40">
        <v>138168862439</v>
      </c>
      <c r="F1376">
        <v>11</v>
      </c>
      <c r="G1376" s="40">
        <v>1565143916</v>
      </c>
      <c r="H1376">
        <v>16</v>
      </c>
      <c r="J1376" s="40">
        <v>2209453919</v>
      </c>
      <c r="K1376" s="40">
        <v>-644310003</v>
      </c>
    </row>
    <row r="1377" spans="1:11" hidden="1" x14ac:dyDescent="0.3">
      <c r="A1377">
        <v>2019</v>
      </c>
      <c r="B1377">
        <v>2</v>
      </c>
      <c r="C1377" s="41">
        <v>45707</v>
      </c>
      <c r="D1377" t="s">
        <v>84</v>
      </c>
      <c r="E1377" s="40">
        <v>210575800352</v>
      </c>
      <c r="F1377">
        <v>7</v>
      </c>
      <c r="G1377" s="40">
        <v>1492623211</v>
      </c>
      <c r="H1377">
        <v>8</v>
      </c>
      <c r="J1377" s="40">
        <v>1646128307</v>
      </c>
      <c r="K1377" s="40">
        <v>-153505096</v>
      </c>
    </row>
    <row r="1378" spans="1:11" hidden="1" x14ac:dyDescent="0.3">
      <c r="A1378">
        <v>2019</v>
      </c>
      <c r="B1378">
        <v>2</v>
      </c>
      <c r="C1378" s="41">
        <v>45707</v>
      </c>
      <c r="D1378" t="s">
        <v>88</v>
      </c>
      <c r="E1378" s="40">
        <v>126682371168</v>
      </c>
      <c r="F1378">
        <v>13</v>
      </c>
      <c r="G1378" s="40">
        <v>1591095981</v>
      </c>
      <c r="H1378">
        <v>24</v>
      </c>
      <c r="J1378" s="40">
        <v>3088905612</v>
      </c>
      <c r="K1378" s="40">
        <v>-1497809631</v>
      </c>
    </row>
    <row r="1379" spans="1:11" hidden="1" x14ac:dyDescent="0.3">
      <c r="A1379">
        <v>2019</v>
      </c>
      <c r="B1379">
        <v>2</v>
      </c>
      <c r="C1379" s="41">
        <v>45707</v>
      </c>
      <c r="D1379" t="s">
        <v>83</v>
      </c>
      <c r="E1379" s="40">
        <v>67506899374</v>
      </c>
      <c r="F1379">
        <v>18</v>
      </c>
      <c r="G1379" s="40">
        <v>1213486904</v>
      </c>
      <c r="H1379">
        <v>33</v>
      </c>
      <c r="J1379" s="40">
        <v>2219497807</v>
      </c>
      <c r="K1379" s="40">
        <v>-1006010903</v>
      </c>
    </row>
    <row r="1380" spans="1:11" hidden="1" x14ac:dyDescent="0.3">
      <c r="A1380">
        <v>2019</v>
      </c>
      <c r="B1380">
        <v>2</v>
      </c>
      <c r="C1380" s="41">
        <v>45707</v>
      </c>
      <c r="D1380" t="s">
        <v>85</v>
      </c>
      <c r="E1380" s="40">
        <v>18404979292</v>
      </c>
      <c r="F1380">
        <v>49</v>
      </c>
      <c r="G1380" s="40">
        <v>908525002</v>
      </c>
      <c r="H1380">
        <v>50</v>
      </c>
      <c r="J1380" s="40">
        <v>922033870</v>
      </c>
      <c r="K1380" s="40">
        <v>-13508868</v>
      </c>
    </row>
    <row r="1381" spans="1:11" hidden="1" x14ac:dyDescent="0.3">
      <c r="A1381">
        <v>2019</v>
      </c>
      <c r="B1381">
        <v>2</v>
      </c>
      <c r="C1381" s="41">
        <v>45707</v>
      </c>
      <c r="D1381" t="s">
        <v>86</v>
      </c>
      <c r="E1381" s="40">
        <v>28154023826</v>
      </c>
      <c r="F1381">
        <v>47</v>
      </c>
      <c r="G1381" s="40">
        <v>1328665287</v>
      </c>
      <c r="H1381">
        <v>68</v>
      </c>
      <c r="J1381" s="40">
        <v>1907123510</v>
      </c>
      <c r="K1381" s="40">
        <v>-578458223</v>
      </c>
    </row>
    <row r="1382" spans="1:11" hidden="1" x14ac:dyDescent="0.3">
      <c r="A1382">
        <v>2019</v>
      </c>
      <c r="B1382">
        <v>3</v>
      </c>
      <c r="C1382" s="41">
        <v>45735</v>
      </c>
      <c r="D1382" t="s">
        <v>87</v>
      </c>
      <c r="E1382" s="40">
        <v>138168862439</v>
      </c>
      <c r="F1382">
        <v>33</v>
      </c>
      <c r="G1382" s="40">
        <v>4624984259</v>
      </c>
      <c r="H1382">
        <v>15</v>
      </c>
      <c r="J1382" s="40">
        <v>2032542745</v>
      </c>
      <c r="K1382" s="40">
        <v>2592441514</v>
      </c>
    </row>
    <row r="1383" spans="1:11" hidden="1" x14ac:dyDescent="0.3">
      <c r="A1383">
        <v>2019</v>
      </c>
      <c r="B1383">
        <v>3</v>
      </c>
      <c r="C1383" s="41">
        <v>45735</v>
      </c>
      <c r="D1383" t="s">
        <v>84</v>
      </c>
      <c r="E1383" s="40">
        <v>210575800352</v>
      </c>
      <c r="F1383">
        <v>18</v>
      </c>
      <c r="G1383" s="40">
        <v>3770470393</v>
      </c>
      <c r="H1383">
        <v>8</v>
      </c>
      <c r="J1383" s="40">
        <v>1677111054</v>
      </c>
      <c r="K1383" s="40">
        <v>2093359340</v>
      </c>
    </row>
    <row r="1384" spans="1:11" hidden="1" x14ac:dyDescent="0.3">
      <c r="A1384">
        <v>2019</v>
      </c>
      <c r="B1384">
        <v>3</v>
      </c>
      <c r="C1384" s="41">
        <v>45735</v>
      </c>
      <c r="D1384" t="s">
        <v>88</v>
      </c>
      <c r="E1384" s="40">
        <v>126682371168</v>
      </c>
      <c r="F1384">
        <v>13</v>
      </c>
      <c r="G1384" s="40">
        <v>1672272614</v>
      </c>
      <c r="H1384">
        <v>21</v>
      </c>
      <c r="J1384" s="40">
        <v>2651113489</v>
      </c>
      <c r="K1384" s="40">
        <v>-978840875</v>
      </c>
    </row>
    <row r="1385" spans="1:11" hidden="1" x14ac:dyDescent="0.3">
      <c r="A1385">
        <v>2019</v>
      </c>
      <c r="B1385">
        <v>3</v>
      </c>
      <c r="C1385" s="41">
        <v>45735</v>
      </c>
      <c r="D1385" t="s">
        <v>83</v>
      </c>
      <c r="E1385" s="40">
        <v>67506899374</v>
      </c>
      <c r="F1385">
        <v>18</v>
      </c>
      <c r="G1385" s="40">
        <v>1217990015</v>
      </c>
      <c r="H1385">
        <v>28</v>
      </c>
      <c r="J1385" s="40">
        <v>1867633570</v>
      </c>
      <c r="K1385" s="40">
        <v>-649643556</v>
      </c>
    </row>
    <row r="1386" spans="1:11" hidden="1" x14ac:dyDescent="0.3">
      <c r="A1386">
        <v>2019</v>
      </c>
      <c r="B1386">
        <v>3</v>
      </c>
      <c r="C1386" s="41">
        <v>45735</v>
      </c>
      <c r="D1386" t="s">
        <v>85</v>
      </c>
      <c r="E1386" s="40">
        <v>18404979292</v>
      </c>
      <c r="F1386">
        <v>78</v>
      </c>
      <c r="G1386" s="40">
        <v>1436885753</v>
      </c>
      <c r="H1386">
        <v>49</v>
      </c>
      <c r="J1386" s="40">
        <v>900559477</v>
      </c>
      <c r="K1386" s="40">
        <v>536326276</v>
      </c>
    </row>
    <row r="1387" spans="1:11" hidden="1" x14ac:dyDescent="0.3">
      <c r="A1387">
        <v>2019</v>
      </c>
      <c r="B1387">
        <v>3</v>
      </c>
      <c r="C1387" s="41">
        <v>45735</v>
      </c>
      <c r="D1387" t="s">
        <v>86</v>
      </c>
      <c r="E1387" s="40">
        <v>28154023826</v>
      </c>
      <c r="F1387">
        <v>81</v>
      </c>
      <c r="G1387" s="40">
        <v>2266584183</v>
      </c>
      <c r="H1387">
        <v>71</v>
      </c>
      <c r="J1387" s="40">
        <v>1991604544</v>
      </c>
      <c r="K1387" s="40">
        <v>274979639</v>
      </c>
    </row>
    <row r="1388" spans="1:11" hidden="1" x14ac:dyDescent="0.3">
      <c r="A1388">
        <v>2019</v>
      </c>
      <c r="B1388">
        <v>4</v>
      </c>
      <c r="C1388" s="41">
        <v>45766</v>
      </c>
      <c r="D1388" t="s">
        <v>87</v>
      </c>
      <c r="E1388" s="40">
        <v>138168862439</v>
      </c>
      <c r="F1388">
        <v>79</v>
      </c>
      <c r="G1388" s="40">
        <v>10952726441</v>
      </c>
      <c r="H1388">
        <v>19</v>
      </c>
      <c r="J1388" s="40">
        <v>2645091396</v>
      </c>
      <c r="K1388" s="40">
        <v>8307635045</v>
      </c>
    </row>
    <row r="1389" spans="1:11" hidden="1" x14ac:dyDescent="0.3">
      <c r="A1389">
        <v>2019</v>
      </c>
      <c r="B1389">
        <v>4</v>
      </c>
      <c r="C1389" s="41">
        <v>45766</v>
      </c>
      <c r="D1389" t="s">
        <v>84</v>
      </c>
      <c r="E1389" s="40">
        <v>210575800352</v>
      </c>
      <c r="F1389">
        <v>74</v>
      </c>
      <c r="G1389" s="40">
        <v>15609380316</v>
      </c>
      <c r="H1389">
        <v>14</v>
      </c>
      <c r="J1389" s="40">
        <v>2922205722</v>
      </c>
      <c r="K1389" s="40">
        <v>12687174595</v>
      </c>
    </row>
    <row r="1390" spans="1:11" hidden="1" x14ac:dyDescent="0.3">
      <c r="A1390">
        <v>2019</v>
      </c>
      <c r="B1390">
        <v>4</v>
      </c>
      <c r="C1390" s="41">
        <v>45766</v>
      </c>
      <c r="D1390" t="s">
        <v>88</v>
      </c>
      <c r="E1390" s="40">
        <v>126682371168</v>
      </c>
      <c r="F1390">
        <v>85</v>
      </c>
      <c r="G1390" s="40">
        <v>10780241696</v>
      </c>
      <c r="H1390">
        <v>17</v>
      </c>
      <c r="J1390" s="40">
        <v>2197114034</v>
      </c>
      <c r="K1390" s="40">
        <v>8583127663</v>
      </c>
    </row>
    <row r="1391" spans="1:11" hidden="1" x14ac:dyDescent="0.3">
      <c r="A1391">
        <v>2019</v>
      </c>
      <c r="B1391">
        <v>4</v>
      </c>
      <c r="C1391" s="41">
        <v>45766</v>
      </c>
      <c r="D1391" t="s">
        <v>83</v>
      </c>
      <c r="E1391" s="40">
        <v>67506899374</v>
      </c>
      <c r="F1391">
        <v>100</v>
      </c>
      <c r="G1391" s="40">
        <v>6727317675</v>
      </c>
      <c r="H1391">
        <v>19</v>
      </c>
      <c r="J1391" s="40">
        <v>1262258621</v>
      </c>
      <c r="K1391" s="40">
        <v>5465059054</v>
      </c>
    </row>
    <row r="1392" spans="1:11" hidden="1" x14ac:dyDescent="0.3">
      <c r="A1392">
        <v>2019</v>
      </c>
      <c r="B1392">
        <v>4</v>
      </c>
      <c r="C1392" s="41">
        <v>45766</v>
      </c>
      <c r="D1392" t="s">
        <v>85</v>
      </c>
      <c r="E1392" s="40">
        <v>18404979292</v>
      </c>
      <c r="F1392">
        <v>162</v>
      </c>
      <c r="G1392" s="40">
        <v>2984478989</v>
      </c>
      <c r="H1392">
        <v>38</v>
      </c>
      <c r="J1392" s="40">
        <v>693819301</v>
      </c>
      <c r="K1392" s="40">
        <v>2290659688</v>
      </c>
    </row>
    <row r="1393" spans="1:11" hidden="1" x14ac:dyDescent="0.3">
      <c r="A1393">
        <v>2019</v>
      </c>
      <c r="B1393">
        <v>4</v>
      </c>
      <c r="C1393" s="41">
        <v>45766</v>
      </c>
      <c r="D1393" t="s">
        <v>86</v>
      </c>
      <c r="E1393" s="40">
        <v>28154023826</v>
      </c>
      <c r="F1393">
        <v>182</v>
      </c>
      <c r="G1393" s="40">
        <v>5110142440</v>
      </c>
      <c r="H1393">
        <v>46</v>
      </c>
      <c r="J1393" s="40">
        <v>1302454028</v>
      </c>
      <c r="K1393" s="40">
        <v>3807688412</v>
      </c>
    </row>
    <row r="1394" spans="1:11" hidden="1" x14ac:dyDescent="0.3">
      <c r="A1394">
        <v>2019</v>
      </c>
      <c r="B1394">
        <v>5</v>
      </c>
      <c r="C1394" s="41">
        <v>45796</v>
      </c>
      <c r="D1394" t="s">
        <v>87</v>
      </c>
      <c r="E1394" s="40">
        <v>138168862439</v>
      </c>
      <c r="F1394">
        <v>35</v>
      </c>
      <c r="G1394" s="40">
        <v>4833643793</v>
      </c>
      <c r="H1394">
        <v>39</v>
      </c>
      <c r="J1394" s="40">
        <v>5365413524</v>
      </c>
      <c r="K1394" s="40">
        <v>-531769731</v>
      </c>
    </row>
    <row r="1395" spans="1:11" hidden="1" x14ac:dyDescent="0.3">
      <c r="A1395">
        <v>2019</v>
      </c>
      <c r="B1395">
        <v>5</v>
      </c>
      <c r="C1395" s="41">
        <v>45796</v>
      </c>
      <c r="D1395" t="s">
        <v>84</v>
      </c>
      <c r="E1395" s="40">
        <v>210575800352</v>
      </c>
      <c r="F1395">
        <v>31</v>
      </c>
      <c r="G1395" s="40">
        <v>6540395259</v>
      </c>
      <c r="H1395">
        <v>24</v>
      </c>
      <c r="J1395" s="40">
        <v>5072265641</v>
      </c>
      <c r="K1395" s="40">
        <v>1468129618</v>
      </c>
    </row>
    <row r="1396" spans="1:11" hidden="1" x14ac:dyDescent="0.3">
      <c r="A1396">
        <v>2019</v>
      </c>
      <c r="B1396">
        <v>5</v>
      </c>
      <c r="C1396" s="41">
        <v>45796</v>
      </c>
      <c r="D1396" t="s">
        <v>88</v>
      </c>
      <c r="E1396" s="40">
        <v>126682371168</v>
      </c>
      <c r="F1396">
        <v>69</v>
      </c>
      <c r="G1396" s="40">
        <v>8779606079</v>
      </c>
      <c r="H1396">
        <v>28</v>
      </c>
      <c r="J1396" s="40">
        <v>3506184503</v>
      </c>
      <c r="K1396" s="40">
        <v>5273421576</v>
      </c>
    </row>
    <row r="1397" spans="1:11" hidden="1" x14ac:dyDescent="0.3">
      <c r="A1397">
        <v>2019</v>
      </c>
      <c r="B1397">
        <v>5</v>
      </c>
      <c r="C1397" s="41">
        <v>45796</v>
      </c>
      <c r="D1397" t="s">
        <v>83</v>
      </c>
      <c r="E1397" s="40">
        <v>67506899374</v>
      </c>
      <c r="F1397">
        <v>123</v>
      </c>
      <c r="G1397" s="40">
        <v>8278571485</v>
      </c>
      <c r="H1397">
        <v>29</v>
      </c>
      <c r="J1397" s="40">
        <v>1989961951</v>
      </c>
      <c r="K1397" s="40">
        <v>6288609534</v>
      </c>
    </row>
    <row r="1398" spans="1:11" hidden="1" x14ac:dyDescent="0.3">
      <c r="A1398">
        <v>2019</v>
      </c>
      <c r="B1398">
        <v>5</v>
      </c>
      <c r="C1398" s="41">
        <v>45796</v>
      </c>
      <c r="D1398" t="s">
        <v>85</v>
      </c>
      <c r="E1398" s="40">
        <v>18404979292</v>
      </c>
      <c r="F1398">
        <v>182</v>
      </c>
      <c r="G1398" s="40">
        <v>3355719001</v>
      </c>
      <c r="H1398">
        <v>84</v>
      </c>
      <c r="J1398" s="40">
        <v>1550090022</v>
      </c>
      <c r="K1398" s="40">
        <v>1805628979</v>
      </c>
    </row>
    <row r="1399" spans="1:11" hidden="1" x14ac:dyDescent="0.3">
      <c r="A1399">
        <v>2019</v>
      </c>
      <c r="B1399">
        <v>5</v>
      </c>
      <c r="C1399" s="41">
        <v>45796</v>
      </c>
      <c r="D1399" t="s">
        <v>86</v>
      </c>
      <c r="E1399" s="40">
        <v>28154023826</v>
      </c>
      <c r="F1399">
        <v>163</v>
      </c>
      <c r="G1399" s="40">
        <v>4582309403</v>
      </c>
      <c r="H1399">
        <v>101</v>
      </c>
      <c r="J1399" s="40">
        <v>2850820047</v>
      </c>
      <c r="K1399" s="40">
        <v>1731489355</v>
      </c>
    </row>
    <row r="1400" spans="1:11" hidden="1" x14ac:dyDescent="0.3">
      <c r="A1400">
        <v>2019</v>
      </c>
      <c r="B1400">
        <v>6</v>
      </c>
      <c r="C1400" s="41">
        <v>45827</v>
      </c>
      <c r="D1400" t="s">
        <v>87</v>
      </c>
      <c r="E1400" s="40">
        <v>138168862439</v>
      </c>
      <c r="F1400">
        <v>67</v>
      </c>
      <c r="G1400" s="40">
        <v>9314107922</v>
      </c>
      <c r="H1400">
        <v>36</v>
      </c>
      <c r="J1400" s="40">
        <v>4950742249</v>
      </c>
      <c r="K1400" s="40">
        <v>4363365674</v>
      </c>
    </row>
    <row r="1401" spans="1:11" hidden="1" x14ac:dyDescent="0.3">
      <c r="A1401">
        <v>2019</v>
      </c>
      <c r="B1401">
        <v>6</v>
      </c>
      <c r="C1401" s="41">
        <v>45827</v>
      </c>
      <c r="D1401" t="s">
        <v>84</v>
      </c>
      <c r="E1401" s="40">
        <v>210575800352</v>
      </c>
      <c r="F1401">
        <v>9</v>
      </c>
      <c r="G1401" s="40">
        <v>1847716647</v>
      </c>
      <c r="H1401">
        <v>16</v>
      </c>
      <c r="J1401" s="40">
        <v>3432523556</v>
      </c>
      <c r="K1401" s="40">
        <v>-1584806909</v>
      </c>
    </row>
    <row r="1402" spans="1:11" hidden="1" x14ac:dyDescent="0.3">
      <c r="A1402">
        <v>2019</v>
      </c>
      <c r="B1402">
        <v>6</v>
      </c>
      <c r="C1402" s="41">
        <v>45827</v>
      </c>
      <c r="D1402" t="s">
        <v>88</v>
      </c>
      <c r="E1402" s="40">
        <v>126682371168</v>
      </c>
      <c r="F1402">
        <v>20</v>
      </c>
      <c r="G1402" s="40">
        <v>2484744543</v>
      </c>
      <c r="H1402">
        <v>25</v>
      </c>
      <c r="J1402" s="40">
        <v>3111658571</v>
      </c>
      <c r="K1402" s="40">
        <v>-626914028</v>
      </c>
    </row>
    <row r="1403" spans="1:11" hidden="1" x14ac:dyDescent="0.3">
      <c r="A1403">
        <v>2019</v>
      </c>
      <c r="B1403">
        <v>6</v>
      </c>
      <c r="C1403" s="41">
        <v>45827</v>
      </c>
      <c r="D1403" t="s">
        <v>83</v>
      </c>
      <c r="E1403" s="40">
        <v>67506899374</v>
      </c>
      <c r="F1403">
        <v>32</v>
      </c>
      <c r="G1403" s="40">
        <v>2132171268</v>
      </c>
      <c r="H1403">
        <v>35</v>
      </c>
      <c r="J1403" s="40">
        <v>2359745991</v>
      </c>
      <c r="K1403" s="40">
        <v>-227574723</v>
      </c>
    </row>
    <row r="1404" spans="1:11" hidden="1" x14ac:dyDescent="0.3">
      <c r="A1404">
        <v>2019</v>
      </c>
      <c r="B1404">
        <v>6</v>
      </c>
      <c r="C1404" s="41">
        <v>45827</v>
      </c>
      <c r="D1404" t="s">
        <v>85</v>
      </c>
      <c r="E1404" s="40">
        <v>18404979292</v>
      </c>
      <c r="F1404">
        <v>178</v>
      </c>
      <c r="G1404" s="40">
        <v>3270839012</v>
      </c>
      <c r="H1404">
        <v>74</v>
      </c>
      <c r="J1404" s="40">
        <v>1365145992</v>
      </c>
      <c r="K1404" s="40">
        <v>1905693020</v>
      </c>
    </row>
    <row r="1405" spans="1:11" hidden="1" x14ac:dyDescent="0.3">
      <c r="A1405">
        <v>2019</v>
      </c>
      <c r="B1405">
        <v>6</v>
      </c>
      <c r="C1405" s="41">
        <v>45827</v>
      </c>
      <c r="D1405" t="s">
        <v>86</v>
      </c>
      <c r="E1405" s="40">
        <v>28154023826</v>
      </c>
      <c r="F1405">
        <v>149</v>
      </c>
      <c r="G1405" s="40">
        <v>4188848853</v>
      </c>
      <c r="H1405">
        <v>75</v>
      </c>
      <c r="J1405" s="40">
        <v>2121162156</v>
      </c>
      <c r="K1405" s="40">
        <v>2067686697</v>
      </c>
    </row>
    <row r="1406" spans="1:11" hidden="1" x14ac:dyDescent="0.3">
      <c r="A1406">
        <v>2019</v>
      </c>
      <c r="B1406">
        <v>7</v>
      </c>
      <c r="C1406" s="41">
        <v>45857</v>
      </c>
      <c r="D1406" t="s">
        <v>87</v>
      </c>
      <c r="E1406" s="40">
        <v>138168862439</v>
      </c>
      <c r="F1406">
        <v>57</v>
      </c>
      <c r="G1406" s="40">
        <v>7848408056</v>
      </c>
      <c r="H1406">
        <v>47</v>
      </c>
      <c r="J1406" s="40">
        <v>6439431021</v>
      </c>
      <c r="K1406" s="40">
        <v>1408977035</v>
      </c>
    </row>
    <row r="1407" spans="1:11" hidden="1" x14ac:dyDescent="0.3">
      <c r="A1407">
        <v>2019</v>
      </c>
      <c r="B1407">
        <v>7</v>
      </c>
      <c r="C1407" s="41">
        <v>45857</v>
      </c>
      <c r="D1407" t="s">
        <v>84</v>
      </c>
      <c r="E1407" s="40">
        <v>210575800352</v>
      </c>
      <c r="F1407">
        <v>8</v>
      </c>
      <c r="G1407" s="40">
        <v>1645115800</v>
      </c>
      <c r="H1407">
        <v>14</v>
      </c>
      <c r="J1407" s="40">
        <v>2901614164</v>
      </c>
      <c r="K1407" s="40">
        <v>-1256498364</v>
      </c>
    </row>
    <row r="1408" spans="1:11" hidden="1" x14ac:dyDescent="0.3">
      <c r="A1408">
        <v>2019</v>
      </c>
      <c r="B1408">
        <v>7</v>
      </c>
      <c r="C1408" s="41">
        <v>45857</v>
      </c>
      <c r="D1408" t="s">
        <v>88</v>
      </c>
      <c r="E1408" s="40">
        <v>126682371168</v>
      </c>
      <c r="F1408">
        <v>29</v>
      </c>
      <c r="G1408" s="40">
        <v>3643430432</v>
      </c>
      <c r="H1408">
        <v>23</v>
      </c>
      <c r="J1408" s="40">
        <v>2968893136</v>
      </c>
      <c r="K1408" s="40">
        <v>674537296</v>
      </c>
    </row>
    <row r="1409" spans="1:11" hidden="1" x14ac:dyDescent="0.3">
      <c r="A1409">
        <v>2019</v>
      </c>
      <c r="B1409">
        <v>7</v>
      </c>
      <c r="C1409" s="41">
        <v>45857</v>
      </c>
      <c r="D1409" t="s">
        <v>83</v>
      </c>
      <c r="E1409" s="40">
        <v>67506899374</v>
      </c>
      <c r="F1409">
        <v>33</v>
      </c>
      <c r="G1409" s="40">
        <v>2260815054</v>
      </c>
      <c r="H1409">
        <v>30</v>
      </c>
      <c r="J1409" s="40">
        <v>2024930731</v>
      </c>
      <c r="K1409" s="40">
        <v>235884323</v>
      </c>
    </row>
    <row r="1410" spans="1:11" hidden="1" x14ac:dyDescent="0.3">
      <c r="A1410">
        <v>2019</v>
      </c>
      <c r="B1410">
        <v>7</v>
      </c>
      <c r="C1410" s="41">
        <v>45857</v>
      </c>
      <c r="D1410" t="s">
        <v>85</v>
      </c>
      <c r="E1410" s="40">
        <v>18404979292</v>
      </c>
      <c r="F1410">
        <v>173</v>
      </c>
      <c r="G1410" s="40">
        <v>3178350249</v>
      </c>
      <c r="H1410">
        <v>100</v>
      </c>
      <c r="J1410" s="40">
        <v>1842194928</v>
      </c>
      <c r="K1410" s="40">
        <v>1336155321</v>
      </c>
    </row>
    <row r="1411" spans="1:11" hidden="1" x14ac:dyDescent="0.3">
      <c r="A1411">
        <v>2019</v>
      </c>
      <c r="B1411">
        <v>7</v>
      </c>
      <c r="C1411" s="41">
        <v>45857</v>
      </c>
      <c r="D1411" t="s">
        <v>86</v>
      </c>
      <c r="E1411" s="40">
        <v>28154023826</v>
      </c>
      <c r="F1411">
        <v>83</v>
      </c>
      <c r="G1411" s="40">
        <v>2337234176</v>
      </c>
      <c r="H1411">
        <v>97</v>
      </c>
      <c r="J1411" s="40">
        <v>2744812596</v>
      </c>
      <c r="K1411" s="40">
        <v>-407578420</v>
      </c>
    </row>
    <row r="1412" spans="1:11" hidden="1" x14ac:dyDescent="0.3">
      <c r="A1412">
        <v>2019</v>
      </c>
      <c r="B1412">
        <v>8</v>
      </c>
      <c r="C1412" s="41">
        <v>45888</v>
      </c>
      <c r="D1412" t="s">
        <v>87</v>
      </c>
      <c r="E1412" s="40">
        <v>138168862439</v>
      </c>
      <c r="F1412">
        <v>50</v>
      </c>
      <c r="G1412" s="40">
        <v>6893702090</v>
      </c>
      <c r="H1412">
        <v>42</v>
      </c>
      <c r="J1412" s="40">
        <v>5736139416</v>
      </c>
      <c r="K1412" s="40">
        <v>1157562674</v>
      </c>
    </row>
    <row r="1413" spans="1:11" hidden="1" x14ac:dyDescent="0.3">
      <c r="A1413">
        <v>2019</v>
      </c>
      <c r="B1413">
        <v>8</v>
      </c>
      <c r="C1413" s="41">
        <v>45888</v>
      </c>
      <c r="D1413" t="s">
        <v>84</v>
      </c>
      <c r="E1413" s="40">
        <v>210575800352</v>
      </c>
      <c r="F1413">
        <v>6</v>
      </c>
      <c r="G1413" s="40">
        <v>1338028829</v>
      </c>
      <c r="H1413">
        <v>11</v>
      </c>
      <c r="J1413" s="40">
        <v>2411138361</v>
      </c>
      <c r="K1413" s="40">
        <v>-1073109532</v>
      </c>
    </row>
    <row r="1414" spans="1:11" hidden="1" x14ac:dyDescent="0.3">
      <c r="A1414">
        <v>2019</v>
      </c>
      <c r="B1414">
        <v>8</v>
      </c>
      <c r="C1414" s="41">
        <v>45888</v>
      </c>
      <c r="D1414" t="s">
        <v>88</v>
      </c>
      <c r="E1414" s="40">
        <v>126682371168</v>
      </c>
      <c r="F1414">
        <v>17</v>
      </c>
      <c r="G1414" s="40">
        <v>2177342738</v>
      </c>
      <c r="H1414">
        <v>20</v>
      </c>
      <c r="J1414" s="40">
        <v>2591889778</v>
      </c>
      <c r="K1414" s="40">
        <v>-414547039</v>
      </c>
    </row>
    <row r="1415" spans="1:11" hidden="1" x14ac:dyDescent="0.3">
      <c r="A1415">
        <v>2019</v>
      </c>
      <c r="B1415">
        <v>8</v>
      </c>
      <c r="C1415" s="41">
        <v>45888</v>
      </c>
      <c r="D1415" t="s">
        <v>83</v>
      </c>
      <c r="E1415" s="40">
        <v>67506899374</v>
      </c>
      <c r="F1415">
        <v>32</v>
      </c>
      <c r="G1415" s="40">
        <v>2164901652</v>
      </c>
      <c r="H1415">
        <v>25</v>
      </c>
      <c r="J1415" s="40">
        <v>1693056117</v>
      </c>
      <c r="K1415" s="40">
        <v>471845534</v>
      </c>
    </row>
    <row r="1416" spans="1:11" hidden="1" x14ac:dyDescent="0.3">
      <c r="A1416">
        <v>2019</v>
      </c>
      <c r="B1416">
        <v>8</v>
      </c>
      <c r="C1416" s="41">
        <v>45888</v>
      </c>
      <c r="D1416" t="s">
        <v>85</v>
      </c>
      <c r="E1416" s="40">
        <v>18404979292</v>
      </c>
      <c r="F1416">
        <v>214</v>
      </c>
      <c r="G1416" s="40">
        <v>3944048112</v>
      </c>
      <c r="H1416">
        <v>88</v>
      </c>
      <c r="J1416" s="40">
        <v>1624790578</v>
      </c>
      <c r="K1416" s="40">
        <v>2319257534</v>
      </c>
    </row>
    <row r="1417" spans="1:11" hidden="1" x14ac:dyDescent="0.3">
      <c r="A1417">
        <v>2019</v>
      </c>
      <c r="B1417">
        <v>8</v>
      </c>
      <c r="C1417" s="41">
        <v>45888</v>
      </c>
      <c r="D1417" t="s">
        <v>86</v>
      </c>
      <c r="E1417" s="40">
        <v>28154023826</v>
      </c>
      <c r="F1417">
        <v>115</v>
      </c>
      <c r="G1417" s="40">
        <v>3228421218</v>
      </c>
      <c r="H1417">
        <v>82</v>
      </c>
      <c r="J1417" s="40">
        <v>2319816129</v>
      </c>
      <c r="K1417" s="40">
        <v>908605090</v>
      </c>
    </row>
    <row r="1418" spans="1:11" hidden="1" x14ac:dyDescent="0.3">
      <c r="A1418">
        <v>2019</v>
      </c>
      <c r="B1418">
        <v>9</v>
      </c>
      <c r="C1418" s="41">
        <v>45919</v>
      </c>
      <c r="D1418" t="s">
        <v>87</v>
      </c>
      <c r="E1418" s="40">
        <v>138168862439</v>
      </c>
      <c r="F1418">
        <v>27</v>
      </c>
      <c r="G1418" s="40">
        <v>3776479704</v>
      </c>
      <c r="H1418">
        <v>35</v>
      </c>
      <c r="J1418" s="40">
        <v>4896176010</v>
      </c>
      <c r="K1418" s="40">
        <v>-1119696306</v>
      </c>
    </row>
    <row r="1419" spans="1:11" hidden="1" x14ac:dyDescent="0.3">
      <c r="A1419">
        <v>2019</v>
      </c>
      <c r="B1419">
        <v>9</v>
      </c>
      <c r="C1419" s="41">
        <v>45919</v>
      </c>
      <c r="D1419" t="s">
        <v>84</v>
      </c>
      <c r="E1419" s="40">
        <v>210575800352</v>
      </c>
      <c r="F1419">
        <v>6</v>
      </c>
      <c r="G1419" s="40">
        <v>1366932505</v>
      </c>
      <c r="H1419">
        <v>12</v>
      </c>
      <c r="J1419" s="40">
        <v>2468487090</v>
      </c>
      <c r="K1419" s="40">
        <v>-1101554585</v>
      </c>
    </row>
    <row r="1420" spans="1:11" hidden="1" x14ac:dyDescent="0.3">
      <c r="A1420">
        <v>2019</v>
      </c>
      <c r="B1420">
        <v>9</v>
      </c>
      <c r="C1420" s="41">
        <v>45919</v>
      </c>
      <c r="D1420" t="s">
        <v>88</v>
      </c>
      <c r="E1420" s="40">
        <v>126682371168</v>
      </c>
      <c r="F1420">
        <v>24</v>
      </c>
      <c r="G1420" s="40">
        <v>3019558816</v>
      </c>
      <c r="H1420">
        <v>23</v>
      </c>
      <c r="J1420" s="40">
        <v>2967111292</v>
      </c>
      <c r="K1420" s="40">
        <v>52447523</v>
      </c>
    </row>
    <row r="1421" spans="1:11" hidden="1" x14ac:dyDescent="0.3">
      <c r="A1421">
        <v>2019</v>
      </c>
      <c r="B1421">
        <v>9</v>
      </c>
      <c r="C1421" s="41">
        <v>45919</v>
      </c>
      <c r="D1421" t="s">
        <v>83</v>
      </c>
      <c r="E1421" s="40">
        <v>67506899374</v>
      </c>
      <c r="F1421">
        <v>35</v>
      </c>
      <c r="G1421" s="40">
        <v>2389745526</v>
      </c>
      <c r="H1421">
        <v>26</v>
      </c>
      <c r="J1421" s="40">
        <v>1756480508</v>
      </c>
      <c r="K1421" s="40">
        <v>633265018</v>
      </c>
    </row>
    <row r="1422" spans="1:11" hidden="1" x14ac:dyDescent="0.3">
      <c r="A1422">
        <v>2019</v>
      </c>
      <c r="B1422">
        <v>9</v>
      </c>
      <c r="C1422" s="41">
        <v>45919</v>
      </c>
      <c r="D1422" t="s">
        <v>85</v>
      </c>
      <c r="E1422" s="40">
        <v>18404979292</v>
      </c>
      <c r="F1422">
        <v>164</v>
      </c>
      <c r="G1422" s="40">
        <v>3021644926</v>
      </c>
      <c r="H1422">
        <v>99</v>
      </c>
      <c r="J1422" s="40">
        <v>1824826907</v>
      </c>
      <c r="K1422" s="40">
        <v>1196818019</v>
      </c>
    </row>
    <row r="1423" spans="1:11" hidden="1" x14ac:dyDescent="0.3">
      <c r="A1423">
        <v>2019</v>
      </c>
      <c r="B1423">
        <v>9</v>
      </c>
      <c r="C1423" s="41">
        <v>45919</v>
      </c>
      <c r="D1423" t="s">
        <v>86</v>
      </c>
      <c r="E1423" s="40">
        <v>28154023826</v>
      </c>
      <c r="F1423">
        <v>112</v>
      </c>
      <c r="G1423" s="40">
        <v>3165908605</v>
      </c>
      <c r="H1423">
        <v>88</v>
      </c>
      <c r="J1423" s="40">
        <v>2486435321</v>
      </c>
      <c r="K1423" s="40">
        <v>679473284</v>
      </c>
    </row>
    <row r="1424" spans="1:11" hidden="1" x14ac:dyDescent="0.3">
      <c r="A1424">
        <v>2019</v>
      </c>
      <c r="B1424">
        <v>10</v>
      </c>
      <c r="C1424" s="41">
        <v>45949</v>
      </c>
      <c r="D1424" t="s">
        <v>87</v>
      </c>
      <c r="E1424" s="40">
        <v>138168862439</v>
      </c>
      <c r="F1424">
        <v>88</v>
      </c>
      <c r="G1424" s="40">
        <v>12106060837</v>
      </c>
      <c r="H1424">
        <v>26</v>
      </c>
      <c r="J1424" s="40">
        <v>3637950939</v>
      </c>
      <c r="K1424" s="40">
        <v>8468109898</v>
      </c>
    </row>
    <row r="1425" spans="1:11" hidden="1" x14ac:dyDescent="0.3">
      <c r="A1425">
        <v>2019</v>
      </c>
      <c r="B1425">
        <v>10</v>
      </c>
      <c r="C1425" s="41">
        <v>45949</v>
      </c>
      <c r="D1425" t="s">
        <v>84</v>
      </c>
      <c r="E1425" s="40">
        <v>210575800352</v>
      </c>
      <c r="F1425">
        <v>139</v>
      </c>
      <c r="G1425" s="40">
        <v>29323194657</v>
      </c>
      <c r="H1425">
        <v>15</v>
      </c>
      <c r="J1425" s="40">
        <v>3064593596</v>
      </c>
      <c r="K1425" s="40">
        <v>26258601062</v>
      </c>
    </row>
    <row r="1426" spans="1:11" hidden="1" x14ac:dyDescent="0.3">
      <c r="A1426">
        <v>2019</v>
      </c>
      <c r="B1426">
        <v>10</v>
      </c>
      <c r="C1426" s="41">
        <v>45949</v>
      </c>
      <c r="D1426" t="s">
        <v>88</v>
      </c>
      <c r="E1426" s="40">
        <v>126682371168</v>
      </c>
      <c r="F1426">
        <v>199</v>
      </c>
      <c r="G1426" s="40">
        <v>25217984225</v>
      </c>
      <c r="H1426">
        <v>20</v>
      </c>
      <c r="J1426" s="40">
        <v>2542074103</v>
      </c>
      <c r="K1426" s="40">
        <v>22675910122</v>
      </c>
    </row>
    <row r="1427" spans="1:11" hidden="1" x14ac:dyDescent="0.3">
      <c r="A1427">
        <v>2019</v>
      </c>
      <c r="B1427">
        <v>10</v>
      </c>
      <c r="C1427" s="41">
        <v>45949</v>
      </c>
      <c r="D1427" t="s">
        <v>83</v>
      </c>
      <c r="E1427" s="40">
        <v>67506899374</v>
      </c>
      <c r="F1427">
        <v>230</v>
      </c>
      <c r="G1427" s="40">
        <v>15505590023</v>
      </c>
      <c r="H1427">
        <v>26</v>
      </c>
      <c r="J1427" s="40">
        <v>1744254664</v>
      </c>
      <c r="K1427" s="40">
        <v>13761335359</v>
      </c>
    </row>
    <row r="1428" spans="1:11" hidden="1" x14ac:dyDescent="0.3">
      <c r="A1428">
        <v>2019</v>
      </c>
      <c r="B1428">
        <v>10</v>
      </c>
      <c r="C1428" s="41">
        <v>45949</v>
      </c>
      <c r="D1428" t="s">
        <v>85</v>
      </c>
      <c r="E1428" s="40">
        <v>18404979292</v>
      </c>
      <c r="F1428">
        <v>280</v>
      </c>
      <c r="G1428" s="40">
        <v>5160213752</v>
      </c>
      <c r="H1428">
        <v>54</v>
      </c>
      <c r="J1428" s="40">
        <v>986295660</v>
      </c>
      <c r="K1428" s="40">
        <v>4173918092</v>
      </c>
    </row>
    <row r="1429" spans="1:11" hidden="1" x14ac:dyDescent="0.3">
      <c r="A1429">
        <v>2019</v>
      </c>
      <c r="B1429">
        <v>10</v>
      </c>
      <c r="C1429" s="41">
        <v>45949</v>
      </c>
      <c r="D1429" t="s">
        <v>86</v>
      </c>
      <c r="E1429" s="40">
        <v>28154023826</v>
      </c>
      <c r="F1429">
        <v>197</v>
      </c>
      <c r="G1429" s="40">
        <v>5545716809</v>
      </c>
      <c r="H1429">
        <v>53</v>
      </c>
      <c r="J1429" s="40">
        <v>1504095606</v>
      </c>
      <c r="K1429" s="40">
        <v>4041621203</v>
      </c>
    </row>
    <row r="1430" spans="1:11" hidden="1" x14ac:dyDescent="0.3">
      <c r="A1430">
        <v>2019</v>
      </c>
      <c r="B1430">
        <v>11</v>
      </c>
      <c r="C1430" s="41">
        <v>45980</v>
      </c>
      <c r="D1430" t="s">
        <v>87</v>
      </c>
      <c r="E1430" s="40">
        <v>138168862439</v>
      </c>
      <c r="F1430">
        <v>84</v>
      </c>
      <c r="G1430" s="40">
        <v>11538078851</v>
      </c>
      <c r="H1430">
        <v>50</v>
      </c>
      <c r="J1430" s="40">
        <v>6926995998</v>
      </c>
      <c r="K1430" s="40">
        <v>4611082853</v>
      </c>
    </row>
    <row r="1431" spans="1:11" hidden="1" x14ac:dyDescent="0.3">
      <c r="A1431">
        <v>2019</v>
      </c>
      <c r="B1431">
        <v>11</v>
      </c>
      <c r="C1431" s="41">
        <v>45980</v>
      </c>
      <c r="D1431" t="s">
        <v>84</v>
      </c>
      <c r="E1431" s="40">
        <v>210575800352</v>
      </c>
      <c r="F1431">
        <v>185</v>
      </c>
      <c r="G1431" s="40">
        <v>38938445555</v>
      </c>
      <c r="H1431">
        <v>37</v>
      </c>
      <c r="J1431" s="40">
        <v>7818748166</v>
      </c>
      <c r="K1431" s="40">
        <v>31119697389</v>
      </c>
    </row>
    <row r="1432" spans="1:11" hidden="1" x14ac:dyDescent="0.3">
      <c r="A1432">
        <v>2019</v>
      </c>
      <c r="B1432">
        <v>11</v>
      </c>
      <c r="C1432" s="41">
        <v>45980</v>
      </c>
      <c r="D1432" t="s">
        <v>88</v>
      </c>
      <c r="E1432" s="40">
        <v>126682371168</v>
      </c>
      <c r="F1432">
        <v>305</v>
      </c>
      <c r="G1432" s="40">
        <v>38655876320</v>
      </c>
      <c r="H1432">
        <v>47</v>
      </c>
      <c r="J1432" s="40">
        <v>5891544093</v>
      </c>
      <c r="K1432" s="40">
        <v>32764332227</v>
      </c>
    </row>
    <row r="1433" spans="1:11" hidden="1" x14ac:dyDescent="0.3">
      <c r="A1433">
        <v>2019</v>
      </c>
      <c r="B1433">
        <v>11</v>
      </c>
      <c r="C1433" s="41">
        <v>45980</v>
      </c>
      <c r="D1433" t="s">
        <v>83</v>
      </c>
      <c r="E1433" s="40">
        <v>67506899374</v>
      </c>
      <c r="F1433">
        <v>223</v>
      </c>
      <c r="G1433" s="40">
        <v>15027549704</v>
      </c>
      <c r="H1433">
        <v>52</v>
      </c>
      <c r="J1433" s="40">
        <v>3490405589</v>
      </c>
      <c r="K1433" s="40">
        <v>11537144115</v>
      </c>
    </row>
    <row r="1434" spans="1:11" hidden="1" x14ac:dyDescent="0.3">
      <c r="A1434">
        <v>2019</v>
      </c>
      <c r="B1434">
        <v>11</v>
      </c>
      <c r="C1434" s="41">
        <v>45980</v>
      </c>
      <c r="D1434" t="s">
        <v>85</v>
      </c>
      <c r="E1434" s="40">
        <v>18404979292</v>
      </c>
      <c r="F1434">
        <v>189</v>
      </c>
      <c r="G1434" s="40">
        <v>3473312755</v>
      </c>
      <c r="H1434">
        <v>101</v>
      </c>
      <c r="J1434" s="40">
        <v>1853893749</v>
      </c>
      <c r="K1434" s="40">
        <v>1619419006</v>
      </c>
    </row>
    <row r="1435" spans="1:11" hidden="1" x14ac:dyDescent="0.3">
      <c r="A1435">
        <v>2019</v>
      </c>
      <c r="B1435">
        <v>11</v>
      </c>
      <c r="C1435" s="41">
        <v>45980</v>
      </c>
      <c r="D1435" t="s">
        <v>86</v>
      </c>
      <c r="E1435" s="40">
        <v>28154023826</v>
      </c>
      <c r="F1435">
        <v>206</v>
      </c>
      <c r="G1435" s="40">
        <v>5797859376</v>
      </c>
      <c r="H1435">
        <v>86</v>
      </c>
      <c r="J1435" s="40">
        <v>2414573796</v>
      </c>
      <c r="K1435" s="40">
        <v>3383285580</v>
      </c>
    </row>
    <row r="1436" spans="1:11" hidden="1" x14ac:dyDescent="0.3">
      <c r="A1436">
        <v>2019</v>
      </c>
      <c r="B1436">
        <v>12</v>
      </c>
      <c r="C1436" s="41">
        <v>46010</v>
      </c>
      <c r="D1436" t="s">
        <v>87</v>
      </c>
      <c r="E1436" s="40">
        <v>138168862439</v>
      </c>
      <c r="F1436">
        <v>99</v>
      </c>
      <c r="G1436" s="40">
        <v>13743688342</v>
      </c>
      <c r="H1436">
        <v>51</v>
      </c>
      <c r="J1436" s="40">
        <v>7051997455</v>
      </c>
      <c r="K1436" s="40">
        <v>6691690887</v>
      </c>
    </row>
    <row r="1437" spans="1:11" hidden="1" x14ac:dyDescent="0.3">
      <c r="A1437">
        <v>2019</v>
      </c>
      <c r="B1437">
        <v>12</v>
      </c>
      <c r="C1437" s="41">
        <v>46010</v>
      </c>
      <c r="D1437" t="s">
        <v>84</v>
      </c>
      <c r="E1437" s="40">
        <v>210575800352</v>
      </c>
      <c r="F1437">
        <v>66</v>
      </c>
      <c r="G1437" s="40">
        <v>13975667944</v>
      </c>
      <c r="H1437">
        <v>54</v>
      </c>
      <c r="J1437" s="40">
        <v>11459669150</v>
      </c>
      <c r="K1437" s="40">
        <v>2515998794</v>
      </c>
    </row>
    <row r="1438" spans="1:11" hidden="1" x14ac:dyDescent="0.3">
      <c r="A1438">
        <v>2019</v>
      </c>
      <c r="B1438">
        <v>12</v>
      </c>
      <c r="C1438" s="41">
        <v>46010</v>
      </c>
      <c r="D1438" t="s">
        <v>88</v>
      </c>
      <c r="E1438" s="40">
        <v>126682371168</v>
      </c>
      <c r="F1438">
        <v>186</v>
      </c>
      <c r="G1438" s="40">
        <v>23616204796</v>
      </c>
      <c r="H1438">
        <v>53</v>
      </c>
      <c r="J1438" s="40">
        <v>6775286648</v>
      </c>
      <c r="K1438" s="40">
        <v>16840918148</v>
      </c>
    </row>
    <row r="1439" spans="1:11" hidden="1" x14ac:dyDescent="0.3">
      <c r="A1439">
        <v>2019</v>
      </c>
      <c r="B1439">
        <v>12</v>
      </c>
      <c r="C1439" s="41">
        <v>46010</v>
      </c>
      <c r="D1439" t="s">
        <v>83</v>
      </c>
      <c r="E1439" s="40">
        <v>67506899374</v>
      </c>
      <c r="F1439">
        <v>229</v>
      </c>
      <c r="G1439" s="40">
        <v>15467825081</v>
      </c>
      <c r="H1439">
        <v>59</v>
      </c>
      <c r="J1439" s="40">
        <v>4011695962</v>
      </c>
      <c r="K1439" s="40">
        <v>11456129120</v>
      </c>
    </row>
    <row r="1440" spans="1:11" hidden="1" x14ac:dyDescent="0.3">
      <c r="A1440">
        <v>2019</v>
      </c>
      <c r="B1440">
        <v>12</v>
      </c>
      <c r="C1440" s="41">
        <v>46010</v>
      </c>
      <c r="D1440" t="s">
        <v>85</v>
      </c>
      <c r="E1440" s="40">
        <v>18404979292</v>
      </c>
      <c r="F1440">
        <v>199</v>
      </c>
      <c r="G1440" s="40">
        <v>3656887513</v>
      </c>
      <c r="H1440">
        <v>90</v>
      </c>
      <c r="J1440" s="40">
        <v>1659836730</v>
      </c>
      <c r="K1440" s="40">
        <v>1997050783</v>
      </c>
    </row>
    <row r="1441" spans="1:11" hidden="1" x14ac:dyDescent="0.3">
      <c r="A1441">
        <v>2019</v>
      </c>
      <c r="B1441">
        <v>12</v>
      </c>
      <c r="C1441" s="41">
        <v>46010</v>
      </c>
      <c r="D1441" t="s">
        <v>86</v>
      </c>
      <c r="E1441" s="40">
        <v>28154023826</v>
      </c>
      <c r="F1441">
        <v>267</v>
      </c>
      <c r="G1441" s="40">
        <v>7504640158</v>
      </c>
      <c r="H1441">
        <v>88</v>
      </c>
      <c r="J1441" s="40">
        <v>2472439995</v>
      </c>
      <c r="K1441" s="40">
        <v>5032200163</v>
      </c>
    </row>
    <row r="1442" spans="1:11" hidden="1" x14ac:dyDescent="0.3">
      <c r="A1442">
        <v>2020</v>
      </c>
      <c r="B1442">
        <v>1</v>
      </c>
      <c r="C1442" s="41">
        <v>45677</v>
      </c>
      <c r="D1442" t="s">
        <v>87</v>
      </c>
      <c r="E1442" s="40">
        <v>138168862439</v>
      </c>
      <c r="F1442">
        <v>37</v>
      </c>
      <c r="G1442" s="40">
        <v>5074873355</v>
      </c>
      <c r="H1442">
        <v>44</v>
      </c>
      <c r="J1442" s="40">
        <v>6068376671</v>
      </c>
      <c r="K1442" s="40">
        <v>-993503316</v>
      </c>
    </row>
    <row r="1443" spans="1:11" hidden="1" x14ac:dyDescent="0.3">
      <c r="A1443">
        <v>2020</v>
      </c>
      <c r="B1443">
        <v>1</v>
      </c>
      <c r="C1443" s="41">
        <v>45677</v>
      </c>
      <c r="D1443" t="s">
        <v>84</v>
      </c>
      <c r="E1443" s="40">
        <v>210575800352</v>
      </c>
      <c r="F1443">
        <v>22</v>
      </c>
      <c r="G1443" s="40">
        <v>4697522211</v>
      </c>
      <c r="H1443">
        <v>34</v>
      </c>
      <c r="J1443" s="40">
        <v>7118930135</v>
      </c>
      <c r="K1443" s="40">
        <v>-2421407924</v>
      </c>
    </row>
    <row r="1444" spans="1:11" hidden="1" x14ac:dyDescent="0.3">
      <c r="A1444">
        <v>2020</v>
      </c>
      <c r="B1444">
        <v>1</v>
      </c>
      <c r="C1444" s="41">
        <v>45677</v>
      </c>
      <c r="D1444" t="s">
        <v>88</v>
      </c>
      <c r="E1444" s="40">
        <v>126682371168</v>
      </c>
      <c r="F1444">
        <v>62</v>
      </c>
      <c r="G1444" s="40">
        <v>7909219081</v>
      </c>
      <c r="H1444">
        <v>45</v>
      </c>
      <c r="J1444" s="40">
        <v>5712787016</v>
      </c>
      <c r="K1444" s="40">
        <v>2196432064</v>
      </c>
    </row>
    <row r="1445" spans="1:11" hidden="1" x14ac:dyDescent="0.3">
      <c r="A1445">
        <v>2020</v>
      </c>
      <c r="B1445">
        <v>1</v>
      </c>
      <c r="C1445" s="41">
        <v>45677</v>
      </c>
      <c r="D1445" t="s">
        <v>83</v>
      </c>
      <c r="E1445" s="40">
        <v>67506899374</v>
      </c>
      <c r="F1445">
        <v>105</v>
      </c>
      <c r="G1445" s="40">
        <v>7098022955</v>
      </c>
      <c r="H1445">
        <v>56</v>
      </c>
      <c r="J1445" s="40">
        <v>3780485100</v>
      </c>
      <c r="K1445" s="40">
        <v>3317537855</v>
      </c>
    </row>
    <row r="1446" spans="1:11" hidden="1" x14ac:dyDescent="0.3">
      <c r="A1446">
        <v>2020</v>
      </c>
      <c r="B1446">
        <v>1</v>
      </c>
      <c r="C1446" s="41">
        <v>45677</v>
      </c>
      <c r="D1446" t="s">
        <v>85</v>
      </c>
      <c r="E1446" s="40">
        <v>18404979292</v>
      </c>
      <c r="F1446">
        <v>88</v>
      </c>
      <c r="G1446" s="40">
        <v>1615057131</v>
      </c>
      <c r="H1446">
        <v>88</v>
      </c>
      <c r="J1446" s="40">
        <v>1624586008</v>
      </c>
      <c r="K1446" s="40">
        <v>-9528878</v>
      </c>
    </row>
    <row r="1447" spans="1:11" hidden="1" x14ac:dyDescent="0.3">
      <c r="A1447">
        <v>2020</v>
      </c>
      <c r="B1447">
        <v>1</v>
      </c>
      <c r="C1447" s="41">
        <v>45677</v>
      </c>
      <c r="D1447" t="s">
        <v>86</v>
      </c>
      <c r="E1447" s="40">
        <v>28154023826</v>
      </c>
      <c r="F1447">
        <v>163</v>
      </c>
      <c r="G1447" s="40">
        <v>4593159115</v>
      </c>
      <c r="H1447">
        <v>97</v>
      </c>
      <c r="J1447" s="40">
        <v>2729192741</v>
      </c>
      <c r="K1447" s="40">
        <v>1863966374</v>
      </c>
    </row>
    <row r="1448" spans="1:11" hidden="1" x14ac:dyDescent="0.3">
      <c r="A1448">
        <v>2020</v>
      </c>
      <c r="B1448">
        <v>2</v>
      </c>
      <c r="C1448" s="41">
        <v>45708</v>
      </c>
      <c r="D1448" t="s">
        <v>87</v>
      </c>
      <c r="E1448" s="40">
        <v>138168862439</v>
      </c>
      <c r="F1448">
        <v>26</v>
      </c>
      <c r="G1448" s="40">
        <v>3567141227</v>
      </c>
      <c r="H1448">
        <v>48</v>
      </c>
      <c r="J1448" s="40">
        <v>6605191657</v>
      </c>
      <c r="K1448" s="40">
        <v>-3038050430</v>
      </c>
    </row>
    <row r="1449" spans="1:11" hidden="1" x14ac:dyDescent="0.3">
      <c r="A1449">
        <v>2020</v>
      </c>
      <c r="B1449">
        <v>2</v>
      </c>
      <c r="C1449" s="41">
        <v>45708</v>
      </c>
      <c r="D1449" t="s">
        <v>84</v>
      </c>
      <c r="E1449" s="40">
        <v>210575800352</v>
      </c>
      <c r="F1449">
        <v>12</v>
      </c>
      <c r="G1449" s="40">
        <v>2611680876</v>
      </c>
      <c r="H1449">
        <v>23</v>
      </c>
      <c r="J1449" s="40">
        <v>4867488770</v>
      </c>
      <c r="K1449" s="40">
        <v>-2255807894</v>
      </c>
    </row>
    <row r="1450" spans="1:11" hidden="1" x14ac:dyDescent="0.3">
      <c r="A1450">
        <v>2020</v>
      </c>
      <c r="B1450">
        <v>2</v>
      </c>
      <c r="C1450" s="41">
        <v>45708</v>
      </c>
      <c r="D1450" t="s">
        <v>88</v>
      </c>
      <c r="E1450" s="40">
        <v>126682371168</v>
      </c>
      <c r="F1450">
        <v>22</v>
      </c>
      <c r="G1450" s="40">
        <v>2819530307</v>
      </c>
      <c r="H1450">
        <v>40</v>
      </c>
      <c r="J1450" s="40">
        <v>5116542242</v>
      </c>
      <c r="K1450" s="40">
        <v>-2297011934</v>
      </c>
    </row>
    <row r="1451" spans="1:11" hidden="1" x14ac:dyDescent="0.3">
      <c r="A1451">
        <v>2020</v>
      </c>
      <c r="B1451">
        <v>2</v>
      </c>
      <c r="C1451" s="41">
        <v>45708</v>
      </c>
      <c r="D1451" t="s">
        <v>83</v>
      </c>
      <c r="E1451" s="40">
        <v>67506899374</v>
      </c>
      <c r="F1451">
        <v>39</v>
      </c>
      <c r="G1451" s="40">
        <v>2622856538</v>
      </c>
      <c r="H1451">
        <v>62</v>
      </c>
      <c r="J1451" s="40">
        <v>4164390057</v>
      </c>
      <c r="K1451" s="40">
        <v>-1541533518</v>
      </c>
    </row>
    <row r="1452" spans="1:11" hidden="1" x14ac:dyDescent="0.3">
      <c r="A1452">
        <v>2020</v>
      </c>
      <c r="B1452">
        <v>2</v>
      </c>
      <c r="C1452" s="41">
        <v>45708</v>
      </c>
      <c r="D1452" t="s">
        <v>85</v>
      </c>
      <c r="E1452" s="40">
        <v>18404979292</v>
      </c>
      <c r="F1452">
        <v>60</v>
      </c>
      <c r="G1452" s="40">
        <v>1107290345</v>
      </c>
      <c r="H1452">
        <v>88</v>
      </c>
      <c r="J1452" s="40">
        <v>1610582342</v>
      </c>
      <c r="K1452" s="40">
        <v>-503291997</v>
      </c>
    </row>
    <row r="1453" spans="1:11" hidden="1" x14ac:dyDescent="0.3">
      <c r="A1453">
        <v>2020</v>
      </c>
      <c r="B1453">
        <v>2</v>
      </c>
      <c r="C1453" s="41">
        <v>45708</v>
      </c>
      <c r="D1453" t="s">
        <v>86</v>
      </c>
      <c r="E1453" s="40">
        <v>28154023826</v>
      </c>
      <c r="F1453">
        <v>89</v>
      </c>
      <c r="G1453" s="40">
        <v>2507619322</v>
      </c>
      <c r="H1453">
        <v>92</v>
      </c>
      <c r="J1453" s="40">
        <v>2596511540</v>
      </c>
      <c r="K1453" s="40">
        <v>-88892218</v>
      </c>
    </row>
    <row r="1454" spans="1:11" hidden="1" x14ac:dyDescent="0.3">
      <c r="A1454">
        <v>2020</v>
      </c>
      <c r="B1454">
        <v>3</v>
      </c>
      <c r="C1454" s="41">
        <v>45736</v>
      </c>
      <c r="D1454" t="s">
        <v>87</v>
      </c>
      <c r="E1454" s="40">
        <v>138168862439</v>
      </c>
      <c r="F1454">
        <v>147</v>
      </c>
      <c r="G1454" s="40">
        <v>20262619672</v>
      </c>
      <c r="H1454">
        <v>54</v>
      </c>
      <c r="J1454" s="40">
        <v>7475881002</v>
      </c>
      <c r="K1454" s="40">
        <v>12786738670</v>
      </c>
    </row>
    <row r="1455" spans="1:11" hidden="1" x14ac:dyDescent="0.3">
      <c r="A1455">
        <v>2020</v>
      </c>
      <c r="B1455">
        <v>3</v>
      </c>
      <c r="C1455" s="41">
        <v>45736</v>
      </c>
      <c r="D1455" t="s">
        <v>84</v>
      </c>
      <c r="E1455" s="40">
        <v>210575800352</v>
      </c>
      <c r="F1455">
        <v>71</v>
      </c>
      <c r="G1455" s="40">
        <v>15013915401</v>
      </c>
      <c r="H1455">
        <v>20</v>
      </c>
      <c r="J1455" s="40">
        <v>4148444343</v>
      </c>
      <c r="K1455" s="40">
        <v>10865471058</v>
      </c>
    </row>
    <row r="1456" spans="1:11" hidden="1" x14ac:dyDescent="0.3">
      <c r="A1456">
        <v>2020</v>
      </c>
      <c r="B1456">
        <v>3</v>
      </c>
      <c r="C1456" s="41">
        <v>45736</v>
      </c>
      <c r="D1456" t="s">
        <v>88</v>
      </c>
      <c r="E1456" s="40">
        <v>126682371168</v>
      </c>
      <c r="F1456">
        <v>106</v>
      </c>
      <c r="G1456" s="40">
        <v>13433163395</v>
      </c>
      <c r="H1456">
        <v>35</v>
      </c>
      <c r="J1456" s="40">
        <v>4420406677</v>
      </c>
      <c r="K1456" s="40">
        <v>9012756718</v>
      </c>
    </row>
    <row r="1457" spans="1:11" hidden="1" x14ac:dyDescent="0.3">
      <c r="A1457">
        <v>2020</v>
      </c>
      <c r="B1457">
        <v>3</v>
      </c>
      <c r="C1457" s="41">
        <v>45736</v>
      </c>
      <c r="D1457" t="s">
        <v>83</v>
      </c>
      <c r="E1457" s="40">
        <v>67506899374</v>
      </c>
      <c r="F1457">
        <v>165</v>
      </c>
      <c r="G1457" s="40">
        <v>11161270137</v>
      </c>
      <c r="H1457">
        <v>61</v>
      </c>
      <c r="J1457" s="40">
        <v>4146022069</v>
      </c>
      <c r="K1457" s="40">
        <v>7015248068</v>
      </c>
    </row>
    <row r="1458" spans="1:11" hidden="1" x14ac:dyDescent="0.3">
      <c r="A1458">
        <v>2020</v>
      </c>
      <c r="B1458">
        <v>3</v>
      </c>
      <c r="C1458" s="41">
        <v>45736</v>
      </c>
      <c r="D1458" t="s">
        <v>85</v>
      </c>
      <c r="E1458" s="40">
        <v>18404979292</v>
      </c>
      <c r="F1458">
        <v>277</v>
      </c>
      <c r="G1458" s="40">
        <v>5101411557</v>
      </c>
      <c r="H1458">
        <v>94</v>
      </c>
      <c r="J1458" s="40">
        <v>1725119630</v>
      </c>
      <c r="K1458" s="40">
        <v>3376291926</v>
      </c>
    </row>
    <row r="1459" spans="1:11" hidden="1" x14ac:dyDescent="0.3">
      <c r="A1459">
        <v>2020</v>
      </c>
      <c r="B1459">
        <v>3</v>
      </c>
      <c r="C1459" s="41">
        <v>45736</v>
      </c>
      <c r="D1459" t="s">
        <v>86</v>
      </c>
      <c r="E1459" s="40">
        <v>28154023826</v>
      </c>
      <c r="F1459">
        <v>280</v>
      </c>
      <c r="G1459" s="40">
        <v>7869998515</v>
      </c>
      <c r="H1459">
        <v>105</v>
      </c>
      <c r="J1459" s="40">
        <v>2960444018</v>
      </c>
      <c r="K1459" s="40">
        <v>4909554497</v>
      </c>
    </row>
    <row r="1460" spans="1:11" hidden="1" x14ac:dyDescent="0.3">
      <c r="A1460">
        <v>2020</v>
      </c>
      <c r="B1460">
        <v>4</v>
      </c>
      <c r="C1460" s="41">
        <v>45767</v>
      </c>
      <c r="D1460" t="s">
        <v>87</v>
      </c>
      <c r="E1460" s="40">
        <v>138168862439</v>
      </c>
      <c r="F1460">
        <v>155</v>
      </c>
      <c r="G1460" s="40">
        <v>21372196726</v>
      </c>
      <c r="H1460">
        <v>49</v>
      </c>
      <c r="J1460" s="40">
        <v>6736373397</v>
      </c>
      <c r="K1460" s="40">
        <v>14635823329</v>
      </c>
    </row>
    <row r="1461" spans="1:11" hidden="1" x14ac:dyDescent="0.3">
      <c r="A1461">
        <v>2020</v>
      </c>
      <c r="B1461">
        <v>4</v>
      </c>
      <c r="C1461" s="41">
        <v>45767</v>
      </c>
      <c r="D1461" t="s">
        <v>84</v>
      </c>
      <c r="E1461" s="40">
        <v>210575800352</v>
      </c>
      <c r="F1461">
        <v>217</v>
      </c>
      <c r="G1461" s="40">
        <v>45642507774</v>
      </c>
      <c r="H1461">
        <v>30</v>
      </c>
      <c r="J1461" s="40">
        <v>6414503575</v>
      </c>
      <c r="K1461" s="40">
        <v>39228004199</v>
      </c>
    </row>
    <row r="1462" spans="1:11" hidden="1" x14ac:dyDescent="0.3">
      <c r="A1462">
        <v>2020</v>
      </c>
      <c r="B1462">
        <v>4</v>
      </c>
      <c r="C1462" s="41">
        <v>45767</v>
      </c>
      <c r="D1462" t="s">
        <v>88</v>
      </c>
      <c r="E1462" s="40">
        <v>126682371168</v>
      </c>
      <c r="F1462">
        <v>217</v>
      </c>
      <c r="G1462" s="40">
        <v>27479038214</v>
      </c>
      <c r="H1462">
        <v>43</v>
      </c>
      <c r="J1462" s="40">
        <v>5393994325</v>
      </c>
      <c r="K1462" s="40">
        <v>22085043888</v>
      </c>
    </row>
    <row r="1463" spans="1:11" hidden="1" x14ac:dyDescent="0.3">
      <c r="A1463">
        <v>2020</v>
      </c>
      <c r="B1463">
        <v>4</v>
      </c>
      <c r="C1463" s="41">
        <v>45767</v>
      </c>
      <c r="D1463" t="s">
        <v>83</v>
      </c>
      <c r="E1463" s="40">
        <v>67506899374</v>
      </c>
      <c r="F1463">
        <v>260</v>
      </c>
      <c r="G1463" s="40">
        <v>17528626812</v>
      </c>
      <c r="H1463">
        <v>45</v>
      </c>
      <c r="J1463" s="40">
        <v>3061594203</v>
      </c>
      <c r="K1463" s="40">
        <v>14467032609</v>
      </c>
    </row>
    <row r="1464" spans="1:11" hidden="1" x14ac:dyDescent="0.3">
      <c r="A1464">
        <v>2020</v>
      </c>
      <c r="B1464">
        <v>4</v>
      </c>
      <c r="C1464" s="41">
        <v>45767</v>
      </c>
      <c r="D1464" t="s">
        <v>85</v>
      </c>
      <c r="E1464" s="40">
        <v>18404979292</v>
      </c>
      <c r="F1464">
        <v>280</v>
      </c>
      <c r="G1464" s="40">
        <v>5160480990</v>
      </c>
      <c r="H1464">
        <v>73</v>
      </c>
      <c r="J1464" s="40">
        <v>1348322311</v>
      </c>
      <c r="K1464" s="40">
        <v>3812158679</v>
      </c>
    </row>
    <row r="1465" spans="1:11" hidden="1" x14ac:dyDescent="0.3">
      <c r="A1465">
        <v>2020</v>
      </c>
      <c r="B1465">
        <v>4</v>
      </c>
      <c r="C1465" s="41">
        <v>45767</v>
      </c>
      <c r="D1465" t="s">
        <v>86</v>
      </c>
      <c r="E1465" s="40">
        <v>28154023826</v>
      </c>
      <c r="F1465">
        <v>278</v>
      </c>
      <c r="G1465" s="40">
        <v>7821917973</v>
      </c>
      <c r="H1465">
        <v>76</v>
      </c>
      <c r="J1465" s="40">
        <v>2152980389</v>
      </c>
      <c r="K1465" s="40">
        <v>5668937584</v>
      </c>
    </row>
    <row r="1466" spans="1:11" hidden="1" x14ac:dyDescent="0.3">
      <c r="A1466">
        <v>2020</v>
      </c>
      <c r="B1466">
        <v>5</v>
      </c>
      <c r="C1466" s="41">
        <v>45797</v>
      </c>
      <c r="D1466" t="s">
        <v>87</v>
      </c>
      <c r="E1466" s="40">
        <v>138168862439</v>
      </c>
      <c r="F1466">
        <v>63</v>
      </c>
      <c r="G1466" s="40">
        <v>8752911713</v>
      </c>
      <c r="H1466">
        <v>56</v>
      </c>
      <c r="J1466" s="40">
        <v>7671881765</v>
      </c>
      <c r="K1466" s="40">
        <v>1081029948</v>
      </c>
    </row>
    <row r="1467" spans="1:11" hidden="1" x14ac:dyDescent="0.3">
      <c r="A1467">
        <v>2020</v>
      </c>
      <c r="B1467">
        <v>5</v>
      </c>
      <c r="C1467" s="41">
        <v>45797</v>
      </c>
      <c r="D1467" t="s">
        <v>84</v>
      </c>
      <c r="E1467" s="40">
        <v>210575800352</v>
      </c>
      <c r="F1467">
        <v>24</v>
      </c>
      <c r="G1467" s="40">
        <v>5073197744</v>
      </c>
      <c r="H1467">
        <v>40</v>
      </c>
      <c r="J1467" s="40">
        <v>8354019793</v>
      </c>
      <c r="K1467" s="40">
        <v>-3280822049</v>
      </c>
    </row>
    <row r="1468" spans="1:11" hidden="1" x14ac:dyDescent="0.3">
      <c r="A1468">
        <v>2020</v>
      </c>
      <c r="B1468">
        <v>5</v>
      </c>
      <c r="C1468" s="41">
        <v>45797</v>
      </c>
      <c r="D1468" t="s">
        <v>88</v>
      </c>
      <c r="E1468" s="40">
        <v>126682371168</v>
      </c>
      <c r="F1468">
        <v>62</v>
      </c>
      <c r="G1468" s="40">
        <v>7823631152</v>
      </c>
      <c r="H1468">
        <v>46</v>
      </c>
      <c r="J1468" s="40">
        <v>5868099578</v>
      </c>
      <c r="K1468" s="40">
        <v>1955531574</v>
      </c>
    </row>
    <row r="1469" spans="1:11" hidden="1" x14ac:dyDescent="0.3">
      <c r="A1469">
        <v>2020</v>
      </c>
      <c r="B1469">
        <v>5</v>
      </c>
      <c r="C1469" s="41">
        <v>45797</v>
      </c>
      <c r="D1469" t="s">
        <v>83</v>
      </c>
      <c r="E1469" s="40">
        <v>67506899374</v>
      </c>
      <c r="F1469">
        <v>67</v>
      </c>
      <c r="G1469" s="40">
        <v>4505337543</v>
      </c>
      <c r="H1469">
        <v>52</v>
      </c>
      <c r="J1469" s="40">
        <v>3498080089</v>
      </c>
      <c r="K1469" s="40">
        <v>1007257454</v>
      </c>
    </row>
    <row r="1470" spans="1:11" hidden="1" x14ac:dyDescent="0.3">
      <c r="A1470">
        <v>2020</v>
      </c>
      <c r="B1470">
        <v>5</v>
      </c>
      <c r="C1470" s="41">
        <v>45797</v>
      </c>
      <c r="D1470" t="s">
        <v>85</v>
      </c>
      <c r="E1470" s="40">
        <v>18404979292</v>
      </c>
      <c r="F1470">
        <v>210</v>
      </c>
      <c r="G1470" s="40">
        <v>3860172257</v>
      </c>
      <c r="H1470">
        <v>82</v>
      </c>
      <c r="J1470" s="40">
        <v>1511407694</v>
      </c>
      <c r="K1470" s="40">
        <v>2348764563</v>
      </c>
    </row>
    <row r="1471" spans="1:11" hidden="1" x14ac:dyDescent="0.3">
      <c r="A1471">
        <v>2020</v>
      </c>
      <c r="B1471">
        <v>5</v>
      </c>
      <c r="C1471" s="41">
        <v>45797</v>
      </c>
      <c r="D1471" t="s">
        <v>86</v>
      </c>
      <c r="E1471" s="40">
        <v>28154023826</v>
      </c>
      <c r="F1471">
        <v>153</v>
      </c>
      <c r="G1471" s="40">
        <v>4316887674</v>
      </c>
      <c r="H1471">
        <v>88</v>
      </c>
      <c r="J1471" s="40">
        <v>2470754990</v>
      </c>
      <c r="K1471" s="40">
        <v>1846132684</v>
      </c>
    </row>
    <row r="1472" spans="1:11" hidden="1" x14ac:dyDescent="0.3">
      <c r="A1472">
        <v>2020</v>
      </c>
      <c r="B1472">
        <v>6</v>
      </c>
      <c r="C1472" s="41">
        <v>45828</v>
      </c>
      <c r="D1472" t="s">
        <v>87</v>
      </c>
      <c r="E1472" s="40">
        <v>138168862439</v>
      </c>
      <c r="F1472">
        <v>66</v>
      </c>
      <c r="G1472" s="40">
        <v>9154312386</v>
      </c>
      <c r="H1472">
        <v>55</v>
      </c>
      <c r="J1472" s="40">
        <v>7604983484</v>
      </c>
      <c r="K1472" s="40">
        <v>1549328902</v>
      </c>
    </row>
    <row r="1473" spans="1:11" hidden="1" x14ac:dyDescent="0.3">
      <c r="A1473">
        <v>2020</v>
      </c>
      <c r="B1473">
        <v>6</v>
      </c>
      <c r="C1473" s="41">
        <v>45828</v>
      </c>
      <c r="D1473" t="s">
        <v>84</v>
      </c>
      <c r="E1473" s="40">
        <v>210575800352</v>
      </c>
      <c r="F1473">
        <v>10</v>
      </c>
      <c r="G1473" s="40">
        <v>2030306279</v>
      </c>
      <c r="H1473">
        <v>31</v>
      </c>
      <c r="J1473" s="40">
        <v>6479236431</v>
      </c>
      <c r="K1473" s="40">
        <v>-4448930152</v>
      </c>
    </row>
    <row r="1474" spans="1:11" hidden="1" x14ac:dyDescent="0.3">
      <c r="A1474">
        <v>2020</v>
      </c>
      <c r="B1474">
        <v>6</v>
      </c>
      <c r="C1474" s="41">
        <v>45828</v>
      </c>
      <c r="D1474" t="s">
        <v>88</v>
      </c>
      <c r="E1474" s="40">
        <v>126682371168</v>
      </c>
      <c r="F1474">
        <v>26</v>
      </c>
      <c r="G1474" s="40">
        <v>3345324443</v>
      </c>
      <c r="H1474">
        <v>35</v>
      </c>
      <c r="J1474" s="40">
        <v>4428088348</v>
      </c>
      <c r="K1474" s="40">
        <v>-1082763905</v>
      </c>
    </row>
    <row r="1475" spans="1:11" hidden="1" x14ac:dyDescent="0.3">
      <c r="A1475">
        <v>2020</v>
      </c>
      <c r="B1475">
        <v>6</v>
      </c>
      <c r="C1475" s="41">
        <v>45828</v>
      </c>
      <c r="D1475" t="s">
        <v>83</v>
      </c>
      <c r="E1475" s="40">
        <v>67506899374</v>
      </c>
      <c r="F1475">
        <v>43</v>
      </c>
      <c r="G1475" s="40">
        <v>2903849339</v>
      </c>
      <c r="H1475">
        <v>45</v>
      </c>
      <c r="J1475" s="40">
        <v>3005557605</v>
      </c>
      <c r="K1475" s="40">
        <v>-101708266</v>
      </c>
    </row>
    <row r="1476" spans="1:11" hidden="1" x14ac:dyDescent="0.3">
      <c r="A1476">
        <v>2020</v>
      </c>
      <c r="B1476">
        <v>6</v>
      </c>
      <c r="C1476" s="41">
        <v>45828</v>
      </c>
      <c r="D1476" t="s">
        <v>85</v>
      </c>
      <c r="E1476" s="40">
        <v>18404979292</v>
      </c>
      <c r="F1476">
        <v>232</v>
      </c>
      <c r="G1476" s="40">
        <v>4269826591</v>
      </c>
      <c r="H1476">
        <v>81</v>
      </c>
      <c r="J1476" s="40">
        <v>1484889548</v>
      </c>
      <c r="K1476" s="40">
        <v>2784937043</v>
      </c>
    </row>
    <row r="1477" spans="1:11" hidden="1" x14ac:dyDescent="0.3">
      <c r="A1477">
        <v>2020</v>
      </c>
      <c r="B1477">
        <v>6</v>
      </c>
      <c r="C1477" s="41">
        <v>45828</v>
      </c>
      <c r="D1477" t="s">
        <v>86</v>
      </c>
      <c r="E1477" s="40">
        <v>28154023826</v>
      </c>
      <c r="F1477">
        <v>120</v>
      </c>
      <c r="G1477" s="40">
        <v>3369541815</v>
      </c>
      <c r="H1477">
        <v>93</v>
      </c>
      <c r="J1477" s="40">
        <v>2611867904</v>
      </c>
      <c r="K1477" s="40">
        <v>757673910</v>
      </c>
    </row>
    <row r="1478" spans="1:11" hidden="1" x14ac:dyDescent="0.3">
      <c r="A1478">
        <v>2020</v>
      </c>
      <c r="B1478">
        <v>7</v>
      </c>
      <c r="C1478" s="41">
        <v>45858</v>
      </c>
      <c r="D1478" t="s">
        <v>87</v>
      </c>
      <c r="E1478" s="40">
        <v>138168862439</v>
      </c>
      <c r="F1478">
        <v>61</v>
      </c>
      <c r="G1478" s="40">
        <v>8440670279</v>
      </c>
      <c r="H1478">
        <v>47</v>
      </c>
      <c r="J1478" s="40">
        <v>6528406049</v>
      </c>
      <c r="K1478" s="40">
        <v>1912264230</v>
      </c>
    </row>
    <row r="1479" spans="1:11" hidden="1" x14ac:dyDescent="0.3">
      <c r="A1479">
        <v>2020</v>
      </c>
      <c r="B1479">
        <v>7</v>
      </c>
      <c r="C1479" s="41">
        <v>45858</v>
      </c>
      <c r="D1479" t="s">
        <v>84</v>
      </c>
      <c r="E1479" s="40">
        <v>210575800352</v>
      </c>
      <c r="F1479">
        <v>12</v>
      </c>
      <c r="G1479" s="40">
        <v>2429068273</v>
      </c>
      <c r="H1479">
        <v>22</v>
      </c>
      <c r="J1479" s="40">
        <v>4677328475</v>
      </c>
      <c r="K1479" s="40">
        <v>-2248260202</v>
      </c>
    </row>
    <row r="1480" spans="1:11" hidden="1" x14ac:dyDescent="0.3">
      <c r="A1480">
        <v>2020</v>
      </c>
      <c r="B1480">
        <v>7</v>
      </c>
      <c r="C1480" s="41">
        <v>45858</v>
      </c>
      <c r="D1480" t="s">
        <v>88</v>
      </c>
      <c r="E1480" s="40">
        <v>126682371168</v>
      </c>
      <c r="F1480">
        <v>45</v>
      </c>
      <c r="G1480" s="40">
        <v>5667298745</v>
      </c>
      <c r="H1480">
        <v>29</v>
      </c>
      <c r="J1480" s="40">
        <v>3618724639</v>
      </c>
      <c r="K1480" s="40">
        <v>2048574106</v>
      </c>
    </row>
    <row r="1481" spans="1:11" hidden="1" x14ac:dyDescent="0.3">
      <c r="A1481">
        <v>2020</v>
      </c>
      <c r="B1481">
        <v>7</v>
      </c>
      <c r="C1481" s="41">
        <v>45858</v>
      </c>
      <c r="D1481" t="s">
        <v>83</v>
      </c>
      <c r="E1481" s="40">
        <v>67506899374</v>
      </c>
      <c r="F1481">
        <v>36</v>
      </c>
      <c r="G1481" s="40">
        <v>2415363021</v>
      </c>
      <c r="H1481">
        <v>35</v>
      </c>
      <c r="J1481" s="40">
        <v>2379943746</v>
      </c>
      <c r="K1481" s="40">
        <v>35419276</v>
      </c>
    </row>
    <row r="1482" spans="1:11" hidden="1" x14ac:dyDescent="0.3">
      <c r="A1482">
        <v>2020</v>
      </c>
      <c r="B1482">
        <v>7</v>
      </c>
      <c r="C1482" s="41">
        <v>45858</v>
      </c>
      <c r="D1482" t="s">
        <v>85</v>
      </c>
      <c r="E1482" s="40">
        <v>18404979292</v>
      </c>
      <c r="F1482">
        <v>242</v>
      </c>
      <c r="G1482" s="40">
        <v>4459972100</v>
      </c>
      <c r="H1482">
        <v>85</v>
      </c>
      <c r="J1482" s="40">
        <v>1556146737</v>
      </c>
      <c r="K1482" s="40">
        <v>2903825363</v>
      </c>
    </row>
    <row r="1483" spans="1:11" hidden="1" x14ac:dyDescent="0.3">
      <c r="A1483">
        <v>2020</v>
      </c>
      <c r="B1483">
        <v>7</v>
      </c>
      <c r="C1483" s="41">
        <v>45858</v>
      </c>
      <c r="D1483" t="s">
        <v>86</v>
      </c>
      <c r="E1483" s="40">
        <v>28154023826</v>
      </c>
      <c r="F1483">
        <v>93</v>
      </c>
      <c r="G1483" s="40">
        <v>2630641172</v>
      </c>
      <c r="H1483">
        <v>91</v>
      </c>
      <c r="J1483" s="40">
        <v>2570854438</v>
      </c>
      <c r="K1483" s="40">
        <v>59786734</v>
      </c>
    </row>
    <row r="1484" spans="1:11" hidden="1" x14ac:dyDescent="0.3">
      <c r="A1484">
        <v>2020</v>
      </c>
      <c r="B1484">
        <v>8</v>
      </c>
      <c r="C1484" s="41">
        <v>45889</v>
      </c>
      <c r="D1484" t="s">
        <v>87</v>
      </c>
      <c r="E1484" s="40">
        <v>138168862439</v>
      </c>
      <c r="F1484">
        <v>70</v>
      </c>
      <c r="G1484" s="40">
        <v>9660087054</v>
      </c>
      <c r="H1484">
        <v>53</v>
      </c>
      <c r="J1484" s="40">
        <v>7383834539</v>
      </c>
      <c r="K1484" s="40">
        <v>2276252515</v>
      </c>
    </row>
    <row r="1485" spans="1:11" hidden="1" x14ac:dyDescent="0.3">
      <c r="A1485">
        <v>2020</v>
      </c>
      <c r="B1485">
        <v>8</v>
      </c>
      <c r="C1485" s="41">
        <v>45889</v>
      </c>
      <c r="D1485" t="s">
        <v>84</v>
      </c>
      <c r="E1485" s="40">
        <v>210575800352</v>
      </c>
      <c r="F1485">
        <v>10</v>
      </c>
      <c r="G1485" s="40">
        <v>2174993975</v>
      </c>
      <c r="H1485">
        <v>16</v>
      </c>
      <c r="J1485" s="40">
        <v>3281397730</v>
      </c>
      <c r="K1485" s="40">
        <v>-1106403755</v>
      </c>
    </row>
    <row r="1486" spans="1:11" hidden="1" x14ac:dyDescent="0.3">
      <c r="A1486">
        <v>2020</v>
      </c>
      <c r="B1486">
        <v>8</v>
      </c>
      <c r="C1486" s="41">
        <v>45889</v>
      </c>
      <c r="D1486" t="s">
        <v>88</v>
      </c>
      <c r="E1486" s="40">
        <v>126682371168</v>
      </c>
      <c r="F1486">
        <v>15</v>
      </c>
      <c r="G1486" s="40">
        <v>1926572430</v>
      </c>
      <c r="H1486">
        <v>25</v>
      </c>
      <c r="J1486" s="40">
        <v>3166075840</v>
      </c>
      <c r="K1486" s="40">
        <v>-1239503410</v>
      </c>
    </row>
    <row r="1487" spans="1:11" hidden="1" x14ac:dyDescent="0.3">
      <c r="A1487">
        <v>2020</v>
      </c>
      <c r="B1487">
        <v>8</v>
      </c>
      <c r="C1487" s="41">
        <v>45889</v>
      </c>
      <c r="D1487" t="s">
        <v>83</v>
      </c>
      <c r="E1487" s="40">
        <v>67506899374</v>
      </c>
      <c r="F1487">
        <v>19</v>
      </c>
      <c r="G1487" s="40">
        <v>1296202400</v>
      </c>
      <c r="H1487">
        <v>29</v>
      </c>
      <c r="J1487" s="40">
        <v>1969796818</v>
      </c>
      <c r="K1487" s="40">
        <v>-673594417</v>
      </c>
    </row>
    <row r="1488" spans="1:11" hidden="1" x14ac:dyDescent="0.3">
      <c r="A1488">
        <v>2020</v>
      </c>
      <c r="B1488">
        <v>8</v>
      </c>
      <c r="C1488" s="41">
        <v>45889</v>
      </c>
      <c r="D1488" t="s">
        <v>85</v>
      </c>
      <c r="E1488" s="40">
        <v>18404979292</v>
      </c>
      <c r="F1488">
        <v>291</v>
      </c>
      <c r="G1488" s="40">
        <v>5359265769</v>
      </c>
      <c r="H1488">
        <v>85</v>
      </c>
      <c r="J1488" s="40">
        <v>1565257525</v>
      </c>
      <c r="K1488" s="40">
        <v>3794008244</v>
      </c>
    </row>
    <row r="1489" spans="1:11" hidden="1" x14ac:dyDescent="0.3">
      <c r="A1489">
        <v>2020</v>
      </c>
      <c r="B1489">
        <v>8</v>
      </c>
      <c r="C1489" s="41">
        <v>45889</v>
      </c>
      <c r="D1489" t="s">
        <v>86</v>
      </c>
      <c r="E1489" s="40">
        <v>28154023826</v>
      </c>
      <c r="F1489">
        <v>117</v>
      </c>
      <c r="G1489" s="40">
        <v>3287322444</v>
      </c>
      <c r="H1489">
        <v>85</v>
      </c>
      <c r="J1489" s="40">
        <v>2394480083</v>
      </c>
      <c r="K1489" s="40">
        <v>892842362</v>
      </c>
    </row>
    <row r="1490" spans="1:11" hidden="1" x14ac:dyDescent="0.3">
      <c r="A1490">
        <v>2020</v>
      </c>
      <c r="B1490">
        <v>9</v>
      </c>
      <c r="C1490" s="41">
        <v>45920</v>
      </c>
      <c r="D1490" t="s">
        <v>87</v>
      </c>
      <c r="E1490" s="40">
        <v>138168862439</v>
      </c>
      <c r="F1490">
        <v>38</v>
      </c>
      <c r="G1490" s="40">
        <v>5238965655</v>
      </c>
      <c r="H1490">
        <v>44</v>
      </c>
      <c r="J1490" s="40">
        <v>6088424054</v>
      </c>
      <c r="K1490" s="40">
        <v>-849458399</v>
      </c>
    </row>
    <row r="1491" spans="1:11" hidden="1" x14ac:dyDescent="0.3">
      <c r="A1491">
        <v>2020</v>
      </c>
      <c r="B1491">
        <v>9</v>
      </c>
      <c r="C1491" s="41">
        <v>45920</v>
      </c>
      <c r="D1491" t="s">
        <v>84</v>
      </c>
      <c r="E1491" s="40">
        <v>210575800352</v>
      </c>
      <c r="F1491">
        <v>5</v>
      </c>
      <c r="G1491" s="40">
        <v>1106774702</v>
      </c>
      <c r="H1491">
        <v>14</v>
      </c>
      <c r="J1491" s="40">
        <v>2962157312</v>
      </c>
      <c r="K1491" s="40">
        <v>-1855382610</v>
      </c>
    </row>
    <row r="1492" spans="1:11" hidden="1" x14ac:dyDescent="0.3">
      <c r="A1492">
        <v>2020</v>
      </c>
      <c r="B1492">
        <v>9</v>
      </c>
      <c r="C1492" s="41">
        <v>45920</v>
      </c>
      <c r="D1492" t="s">
        <v>88</v>
      </c>
      <c r="E1492" s="40">
        <v>126682371168</v>
      </c>
      <c r="F1492">
        <v>16</v>
      </c>
      <c r="G1492" s="40">
        <v>2086305346</v>
      </c>
      <c r="H1492">
        <v>28</v>
      </c>
      <c r="J1492" s="40">
        <v>3587603368</v>
      </c>
      <c r="K1492" s="40">
        <v>-1501298022</v>
      </c>
    </row>
    <row r="1493" spans="1:11" hidden="1" x14ac:dyDescent="0.3">
      <c r="A1493">
        <v>2020</v>
      </c>
      <c r="B1493">
        <v>9</v>
      </c>
      <c r="C1493" s="41">
        <v>45920</v>
      </c>
      <c r="D1493" t="s">
        <v>83</v>
      </c>
      <c r="E1493" s="40">
        <v>67506899374</v>
      </c>
      <c r="F1493">
        <v>27</v>
      </c>
      <c r="G1493" s="40">
        <v>1838407464</v>
      </c>
      <c r="H1493">
        <v>33</v>
      </c>
      <c r="J1493" s="40">
        <v>2249025013</v>
      </c>
      <c r="K1493" s="40">
        <v>-410617549</v>
      </c>
    </row>
    <row r="1494" spans="1:11" hidden="1" x14ac:dyDescent="0.3">
      <c r="A1494">
        <v>2020</v>
      </c>
      <c r="B1494">
        <v>9</v>
      </c>
      <c r="C1494" s="41">
        <v>45920</v>
      </c>
      <c r="D1494" t="s">
        <v>85</v>
      </c>
      <c r="E1494" s="40">
        <v>18404979292</v>
      </c>
      <c r="F1494">
        <v>213</v>
      </c>
      <c r="G1494" s="40">
        <v>3912584409</v>
      </c>
      <c r="H1494">
        <v>95</v>
      </c>
      <c r="J1494" s="40">
        <v>1756119408</v>
      </c>
      <c r="K1494" s="40">
        <v>2156465001</v>
      </c>
    </row>
    <row r="1495" spans="1:11" hidden="1" x14ac:dyDescent="0.3">
      <c r="A1495">
        <v>2020</v>
      </c>
      <c r="B1495">
        <v>9</v>
      </c>
      <c r="C1495" s="41">
        <v>45920</v>
      </c>
      <c r="D1495" t="s">
        <v>86</v>
      </c>
      <c r="E1495" s="40">
        <v>28154023826</v>
      </c>
      <c r="F1495">
        <v>130</v>
      </c>
      <c r="G1495" s="40">
        <v>3647576337</v>
      </c>
      <c r="H1495">
        <v>92</v>
      </c>
      <c r="J1495" s="40">
        <v>2577971262</v>
      </c>
      <c r="K1495" s="40">
        <v>1069605076</v>
      </c>
    </row>
    <row r="1496" spans="1:11" hidden="1" x14ac:dyDescent="0.3">
      <c r="A1496">
        <v>2020</v>
      </c>
      <c r="B1496">
        <v>10</v>
      </c>
      <c r="C1496" s="41">
        <v>45950</v>
      </c>
      <c r="D1496" t="s">
        <v>87</v>
      </c>
      <c r="E1496" s="40">
        <v>138168862439</v>
      </c>
      <c r="F1496">
        <v>65</v>
      </c>
      <c r="G1496" s="40">
        <v>9018734591</v>
      </c>
      <c r="H1496">
        <v>42</v>
      </c>
      <c r="J1496" s="40">
        <v>5838540454</v>
      </c>
      <c r="K1496" s="40">
        <v>3180194137</v>
      </c>
    </row>
    <row r="1497" spans="1:11" hidden="1" x14ac:dyDescent="0.3">
      <c r="A1497">
        <v>2020</v>
      </c>
      <c r="B1497">
        <v>10</v>
      </c>
      <c r="C1497" s="41">
        <v>45950</v>
      </c>
      <c r="D1497" t="s">
        <v>84</v>
      </c>
      <c r="E1497" s="40">
        <v>210575800352</v>
      </c>
      <c r="F1497">
        <v>43</v>
      </c>
      <c r="G1497" s="40">
        <v>9115190521</v>
      </c>
      <c r="H1497">
        <v>14</v>
      </c>
      <c r="J1497" s="40">
        <v>2926493284</v>
      </c>
      <c r="K1497" s="40">
        <v>6188697237</v>
      </c>
    </row>
    <row r="1498" spans="1:11" hidden="1" x14ac:dyDescent="0.3">
      <c r="A1498">
        <v>2020</v>
      </c>
      <c r="B1498">
        <v>10</v>
      </c>
      <c r="C1498" s="41">
        <v>45950</v>
      </c>
      <c r="D1498" t="s">
        <v>88</v>
      </c>
      <c r="E1498" s="40">
        <v>126682371168</v>
      </c>
      <c r="F1498">
        <v>34</v>
      </c>
      <c r="G1498" s="40">
        <v>4352339072</v>
      </c>
      <c r="H1498">
        <v>21</v>
      </c>
      <c r="J1498" s="40">
        <v>2711312273</v>
      </c>
      <c r="K1498" s="40">
        <v>1641026799</v>
      </c>
    </row>
    <row r="1499" spans="1:11" hidden="1" x14ac:dyDescent="0.3">
      <c r="A1499">
        <v>2020</v>
      </c>
      <c r="B1499">
        <v>10</v>
      </c>
      <c r="C1499" s="41">
        <v>45950</v>
      </c>
      <c r="D1499" t="s">
        <v>83</v>
      </c>
      <c r="E1499" s="40">
        <v>67506899374</v>
      </c>
      <c r="F1499">
        <v>32</v>
      </c>
      <c r="G1499" s="40">
        <v>2127441526</v>
      </c>
      <c r="H1499">
        <v>24</v>
      </c>
      <c r="J1499" s="40">
        <v>1646201224</v>
      </c>
      <c r="K1499" s="40">
        <v>481240303</v>
      </c>
    </row>
    <row r="1500" spans="1:11" hidden="1" x14ac:dyDescent="0.3">
      <c r="A1500">
        <v>2020</v>
      </c>
      <c r="B1500">
        <v>10</v>
      </c>
      <c r="C1500" s="41">
        <v>45950</v>
      </c>
      <c r="D1500" t="s">
        <v>85</v>
      </c>
      <c r="E1500" s="40">
        <v>18404979292</v>
      </c>
      <c r="F1500">
        <v>221</v>
      </c>
      <c r="G1500" s="40">
        <v>4064907051</v>
      </c>
      <c r="H1500">
        <v>86</v>
      </c>
      <c r="J1500" s="40">
        <v>1579496958</v>
      </c>
      <c r="K1500" s="40">
        <v>2485410093</v>
      </c>
    </row>
    <row r="1501" spans="1:11" hidden="1" x14ac:dyDescent="0.3">
      <c r="A1501">
        <v>2020</v>
      </c>
      <c r="B1501">
        <v>10</v>
      </c>
      <c r="C1501" s="41">
        <v>45950</v>
      </c>
      <c r="D1501" t="s">
        <v>86</v>
      </c>
      <c r="E1501" s="40">
        <v>28154023826</v>
      </c>
      <c r="F1501">
        <v>196</v>
      </c>
      <c r="G1501" s="40">
        <v>5510772566</v>
      </c>
      <c r="H1501">
        <v>82</v>
      </c>
      <c r="J1501" s="40">
        <v>2311179535</v>
      </c>
      <c r="K1501" s="40">
        <v>3199593031</v>
      </c>
    </row>
    <row r="1502" spans="1:11" hidden="1" x14ac:dyDescent="0.3">
      <c r="A1502">
        <v>2020</v>
      </c>
      <c r="B1502">
        <v>11</v>
      </c>
      <c r="C1502" s="41">
        <v>45981</v>
      </c>
      <c r="D1502" t="s">
        <v>87</v>
      </c>
      <c r="E1502" s="40">
        <v>138168862439</v>
      </c>
      <c r="F1502">
        <v>54</v>
      </c>
      <c r="G1502" s="40">
        <v>7520580914</v>
      </c>
      <c r="H1502">
        <v>38</v>
      </c>
      <c r="J1502" s="40">
        <v>5244015760</v>
      </c>
      <c r="K1502" s="40">
        <v>2276565155</v>
      </c>
    </row>
    <row r="1503" spans="1:11" hidden="1" x14ac:dyDescent="0.3">
      <c r="A1503">
        <v>2020</v>
      </c>
      <c r="B1503">
        <v>11</v>
      </c>
      <c r="C1503" s="41">
        <v>45981</v>
      </c>
      <c r="D1503" t="s">
        <v>84</v>
      </c>
      <c r="E1503" s="40">
        <v>210575800352</v>
      </c>
      <c r="F1503">
        <v>43</v>
      </c>
      <c r="G1503" s="40">
        <v>9130068133</v>
      </c>
      <c r="H1503">
        <v>23</v>
      </c>
      <c r="J1503" s="40">
        <v>4900405925</v>
      </c>
      <c r="K1503" s="40">
        <v>4229662208</v>
      </c>
    </row>
    <row r="1504" spans="1:11" hidden="1" x14ac:dyDescent="0.3">
      <c r="A1504">
        <v>2020</v>
      </c>
      <c r="B1504">
        <v>11</v>
      </c>
      <c r="C1504" s="41">
        <v>45981</v>
      </c>
      <c r="D1504" t="s">
        <v>88</v>
      </c>
      <c r="E1504" s="40">
        <v>126682371168</v>
      </c>
      <c r="F1504">
        <v>124</v>
      </c>
      <c r="G1504" s="40">
        <v>15723694815</v>
      </c>
      <c r="H1504">
        <v>37</v>
      </c>
      <c r="J1504" s="40">
        <v>4673852509</v>
      </c>
      <c r="K1504" s="40">
        <v>11049842306</v>
      </c>
    </row>
    <row r="1505" spans="1:11" hidden="1" x14ac:dyDescent="0.3">
      <c r="A1505">
        <v>2020</v>
      </c>
      <c r="B1505">
        <v>11</v>
      </c>
      <c r="C1505" s="41">
        <v>45981</v>
      </c>
      <c r="D1505" t="s">
        <v>83</v>
      </c>
      <c r="E1505" s="40">
        <v>67506899374</v>
      </c>
      <c r="F1505">
        <v>168</v>
      </c>
      <c r="G1505" s="40">
        <v>11367118906</v>
      </c>
      <c r="H1505">
        <v>36</v>
      </c>
      <c r="J1505" s="40">
        <v>2425634101</v>
      </c>
      <c r="K1505" s="40">
        <v>8941484805</v>
      </c>
    </row>
    <row r="1506" spans="1:11" hidden="1" x14ac:dyDescent="0.3">
      <c r="A1506">
        <v>2020</v>
      </c>
      <c r="B1506">
        <v>11</v>
      </c>
      <c r="C1506" s="41">
        <v>45981</v>
      </c>
      <c r="D1506" t="s">
        <v>85</v>
      </c>
      <c r="E1506" s="40">
        <v>18404979292</v>
      </c>
      <c r="F1506">
        <v>275</v>
      </c>
      <c r="G1506" s="40">
        <v>5063246279</v>
      </c>
      <c r="H1506">
        <v>84</v>
      </c>
      <c r="J1506" s="40">
        <v>1543701587</v>
      </c>
      <c r="K1506" s="40">
        <v>3519544692</v>
      </c>
    </row>
    <row r="1507" spans="1:11" hidden="1" x14ac:dyDescent="0.3">
      <c r="A1507">
        <v>2020</v>
      </c>
      <c r="B1507">
        <v>11</v>
      </c>
      <c r="C1507" s="41">
        <v>45981</v>
      </c>
      <c r="D1507" t="s">
        <v>86</v>
      </c>
      <c r="E1507" s="40">
        <v>28154023826</v>
      </c>
      <c r="F1507">
        <v>307</v>
      </c>
      <c r="G1507" s="40">
        <v>8637639164</v>
      </c>
      <c r="H1507">
        <v>77</v>
      </c>
      <c r="J1507" s="40">
        <v>2170659764</v>
      </c>
      <c r="K1507" s="40">
        <v>6466979400</v>
      </c>
    </row>
    <row r="1508" spans="1:11" hidden="1" x14ac:dyDescent="0.3">
      <c r="A1508">
        <v>2020</v>
      </c>
      <c r="B1508">
        <v>12</v>
      </c>
      <c r="C1508" s="41">
        <v>46011</v>
      </c>
      <c r="D1508" t="s">
        <v>87</v>
      </c>
      <c r="E1508" s="40">
        <v>138168862439</v>
      </c>
      <c r="F1508">
        <v>30</v>
      </c>
      <c r="G1508" s="40">
        <v>4189644029</v>
      </c>
      <c r="H1508">
        <v>34</v>
      </c>
      <c r="J1508" s="40">
        <v>4670658626</v>
      </c>
      <c r="K1508" s="40">
        <v>-481014597</v>
      </c>
    </row>
    <row r="1509" spans="1:11" hidden="1" x14ac:dyDescent="0.3">
      <c r="A1509">
        <v>2020</v>
      </c>
      <c r="B1509">
        <v>12</v>
      </c>
      <c r="C1509" s="41">
        <v>46011</v>
      </c>
      <c r="D1509" t="s">
        <v>84</v>
      </c>
      <c r="E1509" s="40">
        <v>210575800352</v>
      </c>
      <c r="F1509">
        <v>26</v>
      </c>
      <c r="G1509" s="40">
        <v>5402948163</v>
      </c>
      <c r="H1509">
        <v>18</v>
      </c>
      <c r="J1509" s="40">
        <v>3872193785</v>
      </c>
      <c r="K1509" s="40">
        <v>1530754378</v>
      </c>
    </row>
    <row r="1510" spans="1:11" hidden="1" x14ac:dyDescent="0.3">
      <c r="A1510">
        <v>2020</v>
      </c>
      <c r="B1510">
        <v>12</v>
      </c>
      <c r="C1510" s="41">
        <v>46011</v>
      </c>
      <c r="D1510" t="s">
        <v>88</v>
      </c>
      <c r="E1510" s="40">
        <v>126682371168</v>
      </c>
      <c r="F1510">
        <v>65</v>
      </c>
      <c r="G1510" s="40">
        <v>8284279472</v>
      </c>
      <c r="H1510">
        <v>39</v>
      </c>
      <c r="J1510" s="40">
        <v>4950116917</v>
      </c>
      <c r="K1510" s="40">
        <v>3334162555</v>
      </c>
    </row>
    <row r="1511" spans="1:11" hidden="1" x14ac:dyDescent="0.3">
      <c r="A1511">
        <v>2020</v>
      </c>
      <c r="B1511">
        <v>12</v>
      </c>
      <c r="C1511" s="41">
        <v>46011</v>
      </c>
      <c r="D1511" t="s">
        <v>83</v>
      </c>
      <c r="E1511" s="40">
        <v>67506899374</v>
      </c>
      <c r="F1511">
        <v>88</v>
      </c>
      <c r="G1511" s="40">
        <v>5950163192</v>
      </c>
      <c r="H1511">
        <v>54</v>
      </c>
      <c r="J1511" s="40">
        <v>3653213493</v>
      </c>
      <c r="K1511" s="40">
        <v>2296949699</v>
      </c>
    </row>
    <row r="1512" spans="1:11" hidden="1" x14ac:dyDescent="0.3">
      <c r="A1512">
        <v>2020</v>
      </c>
      <c r="B1512">
        <v>12</v>
      </c>
      <c r="C1512" s="41">
        <v>46011</v>
      </c>
      <c r="D1512" t="s">
        <v>85</v>
      </c>
      <c r="E1512" s="40">
        <v>18404979292</v>
      </c>
      <c r="F1512">
        <v>39</v>
      </c>
      <c r="G1512" s="40">
        <v>719593544</v>
      </c>
      <c r="H1512">
        <v>84</v>
      </c>
      <c r="J1512" s="40">
        <v>1541413373</v>
      </c>
      <c r="K1512" s="40">
        <v>-821819829</v>
      </c>
    </row>
    <row r="1513" spans="1:11" hidden="1" x14ac:dyDescent="0.3">
      <c r="A1513">
        <v>2020</v>
      </c>
      <c r="B1513">
        <v>12</v>
      </c>
      <c r="C1513" s="41">
        <v>46011</v>
      </c>
      <c r="D1513" t="s">
        <v>86</v>
      </c>
      <c r="E1513" s="40">
        <v>28154023826</v>
      </c>
      <c r="F1513">
        <v>88</v>
      </c>
      <c r="G1513" s="40">
        <v>2485250144</v>
      </c>
      <c r="H1513">
        <v>91</v>
      </c>
      <c r="J1513" s="40">
        <v>2548970870</v>
      </c>
      <c r="K1513" s="40">
        <v>-63720726</v>
      </c>
    </row>
    <row r="1514" spans="1:11" hidden="1" x14ac:dyDescent="0.3">
      <c r="A1514">
        <v>2021</v>
      </c>
      <c r="B1514">
        <v>1</v>
      </c>
      <c r="C1514" s="41">
        <v>45678</v>
      </c>
      <c r="D1514" t="s">
        <v>87</v>
      </c>
      <c r="E1514" s="40">
        <v>138168862439</v>
      </c>
      <c r="F1514">
        <v>18</v>
      </c>
      <c r="G1514" s="40">
        <v>2556037490</v>
      </c>
      <c r="H1514">
        <v>26</v>
      </c>
      <c r="J1514" s="40">
        <v>3644733107</v>
      </c>
      <c r="K1514" s="40">
        <v>-1088695617</v>
      </c>
    </row>
    <row r="1515" spans="1:11" hidden="1" x14ac:dyDescent="0.3">
      <c r="A1515">
        <v>2021</v>
      </c>
      <c r="B1515">
        <v>1</v>
      </c>
      <c r="C1515" s="41">
        <v>45678</v>
      </c>
      <c r="D1515" t="s">
        <v>84</v>
      </c>
      <c r="E1515" s="40">
        <v>210575800352</v>
      </c>
      <c r="F1515">
        <v>7</v>
      </c>
      <c r="G1515" s="40">
        <v>1418643641</v>
      </c>
      <c r="H1515">
        <v>13</v>
      </c>
      <c r="J1515" s="40">
        <v>2657218823</v>
      </c>
      <c r="K1515" s="40">
        <v>-1238575183</v>
      </c>
    </row>
    <row r="1516" spans="1:11" hidden="1" x14ac:dyDescent="0.3">
      <c r="A1516">
        <v>2021</v>
      </c>
      <c r="B1516">
        <v>1</v>
      </c>
      <c r="C1516" s="41">
        <v>45678</v>
      </c>
      <c r="D1516" t="s">
        <v>88</v>
      </c>
      <c r="E1516" s="40">
        <v>126682371168</v>
      </c>
      <c r="F1516">
        <v>15</v>
      </c>
      <c r="G1516" s="40">
        <v>1853786188</v>
      </c>
      <c r="H1516">
        <v>34</v>
      </c>
      <c r="J1516" s="40">
        <v>4253216230</v>
      </c>
      <c r="K1516" s="40">
        <v>-2399430042</v>
      </c>
    </row>
    <row r="1517" spans="1:11" hidden="1" x14ac:dyDescent="0.3">
      <c r="A1517">
        <v>2021</v>
      </c>
      <c r="B1517">
        <v>1</v>
      </c>
      <c r="C1517" s="41">
        <v>45678</v>
      </c>
      <c r="D1517" t="s">
        <v>83</v>
      </c>
      <c r="E1517" s="40">
        <v>67506899374</v>
      </c>
      <c r="F1517">
        <v>36</v>
      </c>
      <c r="G1517" s="40">
        <v>2416707829</v>
      </c>
      <c r="H1517">
        <v>46</v>
      </c>
      <c r="J1517" s="40">
        <v>3119422988</v>
      </c>
      <c r="K1517" s="40">
        <v>-702715159</v>
      </c>
    </row>
    <row r="1518" spans="1:11" hidden="1" x14ac:dyDescent="0.3">
      <c r="A1518">
        <v>2021</v>
      </c>
      <c r="B1518">
        <v>1</v>
      </c>
      <c r="C1518" s="41">
        <v>45678</v>
      </c>
      <c r="D1518" t="s">
        <v>85</v>
      </c>
      <c r="E1518" s="40">
        <v>18404979292</v>
      </c>
      <c r="F1518">
        <v>59</v>
      </c>
      <c r="G1518" s="40">
        <v>1093360894</v>
      </c>
      <c r="H1518">
        <v>77</v>
      </c>
      <c r="J1518" s="40">
        <v>1422744679</v>
      </c>
      <c r="K1518" s="40">
        <v>-329383785</v>
      </c>
    </row>
    <row r="1519" spans="1:11" hidden="1" x14ac:dyDescent="0.3">
      <c r="A1519">
        <v>2021</v>
      </c>
      <c r="B1519">
        <v>1</v>
      </c>
      <c r="C1519" s="41">
        <v>45678</v>
      </c>
      <c r="D1519" t="s">
        <v>86</v>
      </c>
      <c r="E1519" s="40">
        <v>28154023826</v>
      </c>
      <c r="F1519">
        <v>79</v>
      </c>
      <c r="G1519" s="40">
        <v>2225338358</v>
      </c>
      <c r="H1519">
        <v>90</v>
      </c>
      <c r="J1519" s="40">
        <v>2521585638</v>
      </c>
      <c r="K1519" s="40">
        <v>-296247280</v>
      </c>
    </row>
    <row r="1520" spans="1:11" hidden="1" x14ac:dyDescent="0.3">
      <c r="A1520">
        <v>2021</v>
      </c>
      <c r="B1520">
        <v>2</v>
      </c>
      <c r="C1520" s="41">
        <v>45709</v>
      </c>
      <c r="D1520" t="s">
        <v>87</v>
      </c>
      <c r="E1520" s="40">
        <v>138168862439</v>
      </c>
      <c r="F1520">
        <v>28</v>
      </c>
      <c r="G1520" s="40">
        <v>3831538657</v>
      </c>
      <c r="H1520">
        <v>21</v>
      </c>
      <c r="J1520" s="40">
        <v>2949479568</v>
      </c>
      <c r="K1520" s="40">
        <v>882059089</v>
      </c>
    </row>
    <row r="1521" spans="1:11" hidden="1" x14ac:dyDescent="0.3">
      <c r="A1521">
        <v>2021</v>
      </c>
      <c r="B1521">
        <v>2</v>
      </c>
      <c r="C1521" s="41">
        <v>45709</v>
      </c>
      <c r="D1521" t="s">
        <v>84</v>
      </c>
      <c r="E1521" s="40">
        <v>210575800352</v>
      </c>
      <c r="F1521">
        <v>10</v>
      </c>
      <c r="G1521" s="40">
        <v>2012065495</v>
      </c>
      <c r="H1521">
        <v>8</v>
      </c>
      <c r="J1521" s="40">
        <v>1780300236</v>
      </c>
      <c r="K1521" s="40">
        <v>231765258</v>
      </c>
    </row>
    <row r="1522" spans="1:11" hidden="1" x14ac:dyDescent="0.3">
      <c r="A1522">
        <v>2021</v>
      </c>
      <c r="B1522">
        <v>2</v>
      </c>
      <c r="C1522" s="41">
        <v>45709</v>
      </c>
      <c r="D1522" t="s">
        <v>88</v>
      </c>
      <c r="E1522" s="40">
        <v>126682371168</v>
      </c>
      <c r="F1522">
        <v>12</v>
      </c>
      <c r="G1522" s="40">
        <v>1481946822</v>
      </c>
      <c r="H1522">
        <v>23</v>
      </c>
      <c r="J1522" s="40">
        <v>2884756378</v>
      </c>
      <c r="K1522" s="40">
        <v>-1402809556</v>
      </c>
    </row>
    <row r="1523" spans="1:11" hidden="1" x14ac:dyDescent="0.3">
      <c r="A1523">
        <v>2021</v>
      </c>
      <c r="B1523">
        <v>2</v>
      </c>
      <c r="C1523" s="41">
        <v>45709</v>
      </c>
      <c r="D1523" t="s">
        <v>83</v>
      </c>
      <c r="E1523" s="40">
        <v>67506899374</v>
      </c>
      <c r="F1523">
        <v>35</v>
      </c>
      <c r="G1523" s="40">
        <v>2330773428</v>
      </c>
      <c r="H1523">
        <v>38</v>
      </c>
      <c r="J1523" s="40">
        <v>2588999900</v>
      </c>
      <c r="K1523" s="40">
        <v>-258226472</v>
      </c>
    </row>
    <row r="1524" spans="1:11" hidden="1" x14ac:dyDescent="0.3">
      <c r="A1524">
        <v>2021</v>
      </c>
      <c r="B1524">
        <v>2</v>
      </c>
      <c r="C1524" s="41">
        <v>45709</v>
      </c>
      <c r="D1524" t="s">
        <v>85</v>
      </c>
      <c r="E1524" s="40">
        <v>18404979292</v>
      </c>
      <c r="F1524">
        <v>69</v>
      </c>
      <c r="G1524" s="40">
        <v>1268136348</v>
      </c>
      <c r="H1524">
        <v>60</v>
      </c>
      <c r="J1524" s="40">
        <v>1095119537</v>
      </c>
      <c r="K1524" s="40">
        <v>173016810</v>
      </c>
    </row>
    <row r="1525" spans="1:11" hidden="1" x14ac:dyDescent="0.3">
      <c r="A1525">
        <v>2021</v>
      </c>
      <c r="B1525">
        <v>2</v>
      </c>
      <c r="C1525" s="41">
        <v>45709</v>
      </c>
      <c r="D1525" t="s">
        <v>86</v>
      </c>
      <c r="E1525" s="40">
        <v>28154023826</v>
      </c>
      <c r="F1525">
        <v>107</v>
      </c>
      <c r="G1525" s="40">
        <v>3000118678</v>
      </c>
      <c r="H1525">
        <v>81</v>
      </c>
      <c r="J1525" s="40">
        <v>2283106900</v>
      </c>
      <c r="K1525" s="40">
        <v>717011778</v>
      </c>
    </row>
    <row r="1526" spans="1:11" hidden="1" x14ac:dyDescent="0.3">
      <c r="A1526">
        <v>2021</v>
      </c>
      <c r="B1526">
        <v>3</v>
      </c>
      <c r="C1526" s="41">
        <v>45737</v>
      </c>
      <c r="D1526" t="s">
        <v>87</v>
      </c>
      <c r="E1526" s="40">
        <v>138168862439</v>
      </c>
      <c r="F1526">
        <v>30</v>
      </c>
      <c r="G1526" s="40">
        <v>4205294724</v>
      </c>
      <c r="H1526">
        <v>27</v>
      </c>
      <c r="J1526" s="40">
        <v>3719823310</v>
      </c>
      <c r="K1526" s="40">
        <v>485471414</v>
      </c>
    </row>
    <row r="1527" spans="1:11" hidden="1" x14ac:dyDescent="0.3">
      <c r="A1527">
        <v>2021</v>
      </c>
      <c r="B1527">
        <v>3</v>
      </c>
      <c r="C1527" s="41">
        <v>45737</v>
      </c>
      <c r="D1527" t="s">
        <v>84</v>
      </c>
      <c r="E1527" s="40">
        <v>210575800352</v>
      </c>
      <c r="F1527">
        <v>19</v>
      </c>
      <c r="G1527" s="40">
        <v>3929345611</v>
      </c>
      <c r="H1527">
        <v>15</v>
      </c>
      <c r="J1527" s="40">
        <v>3180922798</v>
      </c>
      <c r="K1527" s="40">
        <v>748422813</v>
      </c>
    </row>
    <row r="1528" spans="1:11" hidden="1" x14ac:dyDescent="0.3">
      <c r="A1528">
        <v>2021</v>
      </c>
      <c r="B1528">
        <v>3</v>
      </c>
      <c r="C1528" s="41">
        <v>45737</v>
      </c>
      <c r="D1528" t="s">
        <v>88</v>
      </c>
      <c r="E1528" s="40">
        <v>126682371168</v>
      </c>
      <c r="F1528">
        <v>23</v>
      </c>
      <c r="G1528" s="40">
        <v>2967454108</v>
      </c>
      <c r="H1528">
        <v>24</v>
      </c>
      <c r="J1528" s="40">
        <v>3054261044</v>
      </c>
      <c r="K1528" s="40">
        <v>-86806936</v>
      </c>
    </row>
    <row r="1529" spans="1:11" hidden="1" x14ac:dyDescent="0.3">
      <c r="A1529">
        <v>2021</v>
      </c>
      <c r="B1529">
        <v>3</v>
      </c>
      <c r="C1529" s="41">
        <v>45737</v>
      </c>
      <c r="D1529" t="s">
        <v>83</v>
      </c>
      <c r="E1529" s="40">
        <v>67506899374</v>
      </c>
      <c r="F1529">
        <v>31</v>
      </c>
      <c r="G1529" s="40">
        <v>2077054541</v>
      </c>
      <c r="H1529">
        <v>36</v>
      </c>
      <c r="J1529" s="40">
        <v>2427657450</v>
      </c>
      <c r="K1529" s="40">
        <v>-350602909</v>
      </c>
    </row>
    <row r="1530" spans="1:11" hidden="1" x14ac:dyDescent="0.3">
      <c r="A1530">
        <v>2021</v>
      </c>
      <c r="B1530">
        <v>3</v>
      </c>
      <c r="C1530" s="41">
        <v>45737</v>
      </c>
      <c r="D1530" t="s">
        <v>85</v>
      </c>
      <c r="E1530" s="40">
        <v>18404979292</v>
      </c>
      <c r="F1530">
        <v>77</v>
      </c>
      <c r="G1530" s="40">
        <v>1415392826</v>
      </c>
      <c r="H1530">
        <v>64</v>
      </c>
      <c r="J1530" s="40">
        <v>1170029383</v>
      </c>
      <c r="K1530" s="40">
        <v>245363442</v>
      </c>
    </row>
    <row r="1531" spans="1:11" hidden="1" x14ac:dyDescent="0.3">
      <c r="A1531">
        <v>2021</v>
      </c>
      <c r="B1531">
        <v>3</v>
      </c>
      <c r="C1531" s="41">
        <v>45737</v>
      </c>
      <c r="D1531" t="s">
        <v>86</v>
      </c>
      <c r="E1531" s="40">
        <v>28154023826</v>
      </c>
      <c r="F1531">
        <v>99</v>
      </c>
      <c r="G1531" s="40">
        <v>2778859845</v>
      </c>
      <c r="H1531">
        <v>89</v>
      </c>
      <c r="J1531" s="40">
        <v>2493174350</v>
      </c>
      <c r="K1531" s="40">
        <v>285685495</v>
      </c>
    </row>
    <row r="1532" spans="1:11" hidden="1" x14ac:dyDescent="0.3">
      <c r="A1532">
        <v>2021</v>
      </c>
      <c r="B1532">
        <v>4</v>
      </c>
      <c r="C1532" s="41">
        <v>45768</v>
      </c>
      <c r="D1532" t="s">
        <v>87</v>
      </c>
      <c r="E1532" s="40">
        <v>138168862439</v>
      </c>
      <c r="F1532">
        <v>64</v>
      </c>
      <c r="G1532" s="40">
        <v>8883964893</v>
      </c>
      <c r="H1532">
        <v>32</v>
      </c>
      <c r="J1532" s="40">
        <v>4401769235</v>
      </c>
      <c r="K1532" s="40">
        <v>4482195658</v>
      </c>
    </row>
    <row r="1533" spans="1:11" hidden="1" x14ac:dyDescent="0.3">
      <c r="A1533">
        <v>2021</v>
      </c>
      <c r="B1533">
        <v>4</v>
      </c>
      <c r="C1533" s="41">
        <v>45768</v>
      </c>
      <c r="D1533" t="s">
        <v>84</v>
      </c>
      <c r="E1533" s="40">
        <v>210575800352</v>
      </c>
      <c r="F1533">
        <v>73</v>
      </c>
      <c r="G1533" s="40">
        <v>15387943529</v>
      </c>
      <c r="H1533">
        <v>15</v>
      </c>
      <c r="J1533" s="40">
        <v>3198086226</v>
      </c>
      <c r="K1533" s="40">
        <v>12189857302</v>
      </c>
    </row>
    <row r="1534" spans="1:11" hidden="1" x14ac:dyDescent="0.3">
      <c r="A1534">
        <v>2021</v>
      </c>
      <c r="B1534">
        <v>4</v>
      </c>
      <c r="C1534" s="41">
        <v>45768</v>
      </c>
      <c r="D1534" t="s">
        <v>88</v>
      </c>
      <c r="E1534" s="40">
        <v>126682371168</v>
      </c>
      <c r="F1534">
        <v>95</v>
      </c>
      <c r="G1534" s="40">
        <v>12033792075</v>
      </c>
      <c r="H1534">
        <v>24</v>
      </c>
      <c r="J1534" s="40">
        <v>3069311782</v>
      </c>
      <c r="K1534" s="40">
        <v>8964480293</v>
      </c>
    </row>
    <row r="1535" spans="1:11" hidden="1" x14ac:dyDescent="0.3">
      <c r="A1535">
        <v>2021</v>
      </c>
      <c r="B1535">
        <v>4</v>
      </c>
      <c r="C1535" s="41">
        <v>45768</v>
      </c>
      <c r="D1535" t="s">
        <v>83</v>
      </c>
      <c r="E1535" s="40">
        <v>67506899374</v>
      </c>
      <c r="F1535">
        <v>99</v>
      </c>
      <c r="G1535" s="40">
        <v>6664524033</v>
      </c>
      <c r="H1535">
        <v>30</v>
      </c>
      <c r="J1535" s="40">
        <v>2051912761</v>
      </c>
      <c r="K1535" s="40">
        <v>4612611272</v>
      </c>
    </row>
    <row r="1536" spans="1:11" hidden="1" x14ac:dyDescent="0.3">
      <c r="A1536">
        <v>2021</v>
      </c>
      <c r="B1536">
        <v>4</v>
      </c>
      <c r="C1536" s="41">
        <v>45768</v>
      </c>
      <c r="D1536" t="s">
        <v>85</v>
      </c>
      <c r="E1536" s="40">
        <v>18404979292</v>
      </c>
      <c r="F1536">
        <v>277</v>
      </c>
      <c r="G1536" s="40">
        <v>5106700649</v>
      </c>
      <c r="H1536">
        <v>54</v>
      </c>
      <c r="J1536" s="40">
        <v>995118716</v>
      </c>
      <c r="K1536" s="40">
        <v>4111581933</v>
      </c>
    </row>
    <row r="1537" spans="1:11" hidden="1" x14ac:dyDescent="0.3">
      <c r="A1537">
        <v>2021</v>
      </c>
      <c r="B1537">
        <v>4</v>
      </c>
      <c r="C1537" s="41">
        <v>45768</v>
      </c>
      <c r="D1537" t="s">
        <v>86</v>
      </c>
      <c r="E1537" s="40">
        <v>28154023826</v>
      </c>
      <c r="F1537">
        <v>259</v>
      </c>
      <c r="G1537" s="40">
        <v>7295490007</v>
      </c>
      <c r="H1537">
        <v>73</v>
      </c>
      <c r="J1537" s="40">
        <v>2054899248</v>
      </c>
      <c r="K1537" s="40">
        <v>5240590759</v>
      </c>
    </row>
    <row r="1538" spans="1:11" hidden="1" x14ac:dyDescent="0.3">
      <c r="A1538">
        <v>2021</v>
      </c>
      <c r="B1538">
        <v>5</v>
      </c>
      <c r="C1538" s="41">
        <v>45798</v>
      </c>
      <c r="D1538" t="s">
        <v>87</v>
      </c>
      <c r="E1538" s="40">
        <v>138168862439</v>
      </c>
      <c r="F1538">
        <v>104</v>
      </c>
      <c r="G1538" s="40">
        <v>14325334599</v>
      </c>
      <c r="H1538">
        <v>49</v>
      </c>
      <c r="J1538" s="40">
        <v>6791904492</v>
      </c>
      <c r="K1538" s="40">
        <v>7533430107</v>
      </c>
    </row>
    <row r="1539" spans="1:11" hidden="1" x14ac:dyDescent="0.3">
      <c r="A1539">
        <v>2021</v>
      </c>
      <c r="B1539">
        <v>5</v>
      </c>
      <c r="C1539" s="41">
        <v>45798</v>
      </c>
      <c r="D1539" t="s">
        <v>84</v>
      </c>
      <c r="E1539" s="40">
        <v>210575800352</v>
      </c>
      <c r="F1539">
        <v>39</v>
      </c>
      <c r="G1539" s="40">
        <v>8195227628</v>
      </c>
      <c r="H1539">
        <v>23</v>
      </c>
      <c r="J1539" s="40">
        <v>4860418616</v>
      </c>
      <c r="K1539" s="40">
        <v>3334809012</v>
      </c>
    </row>
    <row r="1540" spans="1:11" hidden="1" x14ac:dyDescent="0.3">
      <c r="A1540">
        <v>2021</v>
      </c>
      <c r="B1540">
        <v>5</v>
      </c>
      <c r="C1540" s="41">
        <v>45798</v>
      </c>
      <c r="D1540" t="s">
        <v>88</v>
      </c>
      <c r="E1540" s="40">
        <v>126682371168</v>
      </c>
      <c r="F1540">
        <v>61</v>
      </c>
      <c r="G1540" s="40">
        <v>7720927869</v>
      </c>
      <c r="H1540">
        <v>30</v>
      </c>
      <c r="J1540" s="40">
        <v>3813614836</v>
      </c>
      <c r="K1540" s="40">
        <v>3907313033</v>
      </c>
    </row>
    <row r="1541" spans="1:11" hidden="1" x14ac:dyDescent="0.3">
      <c r="A1541">
        <v>2021</v>
      </c>
      <c r="B1541">
        <v>5</v>
      </c>
      <c r="C1541" s="41">
        <v>45798</v>
      </c>
      <c r="D1541" t="s">
        <v>83</v>
      </c>
      <c r="E1541" s="40">
        <v>67506899374</v>
      </c>
      <c r="F1541">
        <v>99</v>
      </c>
      <c r="G1541" s="40">
        <v>6699541661</v>
      </c>
      <c r="H1541">
        <v>39</v>
      </c>
      <c r="J1541" s="40">
        <v>2637588052</v>
      </c>
      <c r="K1541" s="40">
        <v>4061953609</v>
      </c>
    </row>
    <row r="1542" spans="1:11" hidden="1" x14ac:dyDescent="0.3">
      <c r="A1542">
        <v>2021</v>
      </c>
      <c r="B1542">
        <v>5</v>
      </c>
      <c r="C1542" s="41">
        <v>45798</v>
      </c>
      <c r="D1542" t="s">
        <v>85</v>
      </c>
      <c r="E1542" s="40">
        <v>18404979292</v>
      </c>
      <c r="F1542">
        <v>272</v>
      </c>
      <c r="G1542" s="40">
        <v>5001715248</v>
      </c>
      <c r="H1542">
        <v>97</v>
      </c>
      <c r="J1542" s="40">
        <v>1783928661</v>
      </c>
      <c r="K1542" s="40">
        <v>3217786587</v>
      </c>
    </row>
    <row r="1543" spans="1:11" hidden="1" x14ac:dyDescent="0.3">
      <c r="A1543">
        <v>2021</v>
      </c>
      <c r="B1543">
        <v>5</v>
      </c>
      <c r="C1543" s="41">
        <v>45798</v>
      </c>
      <c r="D1543" t="s">
        <v>86</v>
      </c>
      <c r="E1543" s="40">
        <v>28154023826</v>
      </c>
      <c r="F1543">
        <v>200</v>
      </c>
      <c r="G1543" s="40">
        <v>5620598983</v>
      </c>
      <c r="H1543">
        <v>99</v>
      </c>
      <c r="J1543" s="40">
        <v>2782590911</v>
      </c>
      <c r="K1543" s="40">
        <v>2838008071</v>
      </c>
    </row>
    <row r="1544" spans="1:11" hidden="1" x14ac:dyDescent="0.3">
      <c r="A1544">
        <v>2021</v>
      </c>
      <c r="B1544">
        <v>6</v>
      </c>
      <c r="C1544" s="41">
        <v>45829</v>
      </c>
      <c r="D1544" t="s">
        <v>87</v>
      </c>
      <c r="E1544" s="40">
        <v>138168862439</v>
      </c>
      <c r="F1544">
        <v>21</v>
      </c>
      <c r="G1544" s="40">
        <v>2939533788</v>
      </c>
      <c r="H1544">
        <v>41</v>
      </c>
      <c r="J1544" s="40">
        <v>5600597260</v>
      </c>
      <c r="K1544" s="40">
        <v>-2661063472</v>
      </c>
    </row>
    <row r="1545" spans="1:11" hidden="1" x14ac:dyDescent="0.3">
      <c r="A1545">
        <v>2021</v>
      </c>
      <c r="B1545">
        <v>6</v>
      </c>
      <c r="C1545" s="41">
        <v>45829</v>
      </c>
      <c r="D1545" t="s">
        <v>84</v>
      </c>
      <c r="E1545" s="40">
        <v>210575800352</v>
      </c>
      <c r="F1545">
        <v>2</v>
      </c>
      <c r="G1545" s="40">
        <v>410326023</v>
      </c>
      <c r="H1545">
        <v>17</v>
      </c>
      <c r="J1545" s="40">
        <v>3502841041</v>
      </c>
      <c r="K1545" s="40">
        <v>-3092515018</v>
      </c>
    </row>
    <row r="1546" spans="1:11" hidden="1" x14ac:dyDescent="0.3">
      <c r="A1546">
        <v>2021</v>
      </c>
      <c r="B1546">
        <v>6</v>
      </c>
      <c r="C1546" s="41">
        <v>45829</v>
      </c>
      <c r="D1546" t="s">
        <v>88</v>
      </c>
      <c r="E1546" s="40">
        <v>126682371168</v>
      </c>
      <c r="F1546">
        <v>19</v>
      </c>
      <c r="G1546" s="40">
        <v>2401833895</v>
      </c>
      <c r="H1546">
        <v>24</v>
      </c>
      <c r="J1546" s="40">
        <v>3052123235</v>
      </c>
      <c r="K1546" s="40">
        <v>-650289340</v>
      </c>
    </row>
    <row r="1547" spans="1:11" hidden="1" x14ac:dyDescent="0.3">
      <c r="A1547">
        <v>2021</v>
      </c>
      <c r="B1547">
        <v>6</v>
      </c>
      <c r="C1547" s="41">
        <v>45829</v>
      </c>
      <c r="D1547" t="s">
        <v>83</v>
      </c>
      <c r="E1547" s="40">
        <v>67506899374</v>
      </c>
      <c r="F1547">
        <v>21</v>
      </c>
      <c r="G1547" s="40">
        <v>1392634613</v>
      </c>
      <c r="H1547">
        <v>27</v>
      </c>
      <c r="J1547" s="40">
        <v>1823128103</v>
      </c>
      <c r="K1547" s="40">
        <v>-430493491</v>
      </c>
    </row>
    <row r="1548" spans="1:11" hidden="1" x14ac:dyDescent="0.3">
      <c r="A1548">
        <v>2021</v>
      </c>
      <c r="B1548">
        <v>6</v>
      </c>
      <c r="C1548" s="41">
        <v>45829</v>
      </c>
      <c r="D1548" t="s">
        <v>85</v>
      </c>
      <c r="E1548" s="40">
        <v>18404979292</v>
      </c>
      <c r="F1548">
        <v>120</v>
      </c>
      <c r="G1548" s="40">
        <v>2213763496</v>
      </c>
      <c r="H1548">
        <v>103</v>
      </c>
      <c r="J1548" s="40">
        <v>1897807415</v>
      </c>
      <c r="K1548" s="40">
        <v>315956081</v>
      </c>
    </row>
    <row r="1549" spans="1:11" hidden="1" x14ac:dyDescent="0.3">
      <c r="A1549">
        <v>2021</v>
      </c>
      <c r="B1549">
        <v>6</v>
      </c>
      <c r="C1549" s="41">
        <v>45829</v>
      </c>
      <c r="D1549" t="s">
        <v>86</v>
      </c>
      <c r="E1549" s="40">
        <v>28154023826</v>
      </c>
      <c r="F1549">
        <v>72</v>
      </c>
      <c r="G1549" s="40">
        <v>2040475796</v>
      </c>
      <c r="H1549">
        <v>103</v>
      </c>
      <c r="J1549" s="40">
        <v>2897909504</v>
      </c>
      <c r="K1549" s="40">
        <v>-857433708</v>
      </c>
    </row>
    <row r="1550" spans="1:11" hidden="1" x14ac:dyDescent="0.3">
      <c r="A1550">
        <v>2021</v>
      </c>
      <c r="B1550">
        <v>7</v>
      </c>
      <c r="C1550" s="41">
        <v>45859</v>
      </c>
      <c r="D1550" t="s">
        <v>87</v>
      </c>
      <c r="E1550" s="40">
        <v>138168862439</v>
      </c>
      <c r="F1550">
        <v>40</v>
      </c>
      <c r="G1550" s="40">
        <v>5572241595</v>
      </c>
      <c r="H1550">
        <v>31</v>
      </c>
      <c r="J1550" s="40">
        <v>4315673101</v>
      </c>
      <c r="K1550" s="40">
        <v>1256568494</v>
      </c>
    </row>
    <row r="1551" spans="1:11" hidden="1" x14ac:dyDescent="0.3">
      <c r="A1551">
        <v>2021</v>
      </c>
      <c r="B1551">
        <v>7</v>
      </c>
      <c r="C1551" s="41">
        <v>45859</v>
      </c>
      <c r="D1551" t="s">
        <v>84</v>
      </c>
      <c r="E1551" s="40">
        <v>210575800352</v>
      </c>
      <c r="F1551">
        <v>5</v>
      </c>
      <c r="G1551" s="40">
        <v>1147829567</v>
      </c>
      <c r="H1551">
        <v>10</v>
      </c>
      <c r="J1551" s="40">
        <v>2171286536</v>
      </c>
      <c r="K1551" s="40">
        <v>-1023456969</v>
      </c>
    </row>
    <row r="1552" spans="1:11" hidden="1" x14ac:dyDescent="0.3">
      <c r="A1552">
        <v>2021</v>
      </c>
      <c r="B1552">
        <v>7</v>
      </c>
      <c r="C1552" s="41">
        <v>45859</v>
      </c>
      <c r="D1552" t="s">
        <v>88</v>
      </c>
      <c r="E1552" s="40">
        <v>126682371168</v>
      </c>
      <c r="F1552">
        <v>20</v>
      </c>
      <c r="G1552" s="40">
        <v>2592959070</v>
      </c>
      <c r="H1552">
        <v>17</v>
      </c>
      <c r="J1552" s="40">
        <v>2158198442</v>
      </c>
      <c r="K1552" s="40">
        <v>434760628</v>
      </c>
    </row>
    <row r="1553" spans="1:11" hidden="1" x14ac:dyDescent="0.3">
      <c r="A1553">
        <v>2021</v>
      </c>
      <c r="B1553">
        <v>7</v>
      </c>
      <c r="C1553" s="41">
        <v>45859</v>
      </c>
      <c r="D1553" t="s">
        <v>83</v>
      </c>
      <c r="E1553" s="40">
        <v>67506899374</v>
      </c>
      <c r="F1553">
        <v>32</v>
      </c>
      <c r="G1553" s="40">
        <v>2140999127</v>
      </c>
      <c r="H1553">
        <v>21</v>
      </c>
      <c r="J1553" s="40">
        <v>1405087780</v>
      </c>
      <c r="K1553" s="40">
        <v>735911348</v>
      </c>
    </row>
    <row r="1554" spans="1:11" hidden="1" x14ac:dyDescent="0.3">
      <c r="A1554">
        <v>2021</v>
      </c>
      <c r="B1554">
        <v>7</v>
      </c>
      <c r="C1554" s="41">
        <v>45859</v>
      </c>
      <c r="D1554" t="s">
        <v>85</v>
      </c>
      <c r="E1554" s="40">
        <v>18404979292</v>
      </c>
      <c r="F1554">
        <v>115</v>
      </c>
      <c r="G1554" s="40">
        <v>2118560463</v>
      </c>
      <c r="H1554">
        <v>67</v>
      </c>
      <c r="J1554" s="40">
        <v>1241032862</v>
      </c>
      <c r="K1554" s="40">
        <v>877527601</v>
      </c>
    </row>
    <row r="1555" spans="1:11" hidden="1" x14ac:dyDescent="0.3">
      <c r="A1555">
        <v>2021</v>
      </c>
      <c r="B1555">
        <v>7</v>
      </c>
      <c r="C1555" s="41">
        <v>45859</v>
      </c>
      <c r="D1555" t="s">
        <v>86</v>
      </c>
      <c r="E1555" s="40">
        <v>28154023826</v>
      </c>
      <c r="F1555">
        <v>66</v>
      </c>
      <c r="G1555" s="40">
        <v>1844991866</v>
      </c>
      <c r="H1555">
        <v>80</v>
      </c>
      <c r="J1555" s="40">
        <v>2259695899</v>
      </c>
      <c r="K1555" s="40">
        <v>-414704033</v>
      </c>
    </row>
    <row r="1556" spans="1:11" hidden="1" x14ac:dyDescent="0.3">
      <c r="A1556">
        <v>2021</v>
      </c>
      <c r="B1556">
        <v>8</v>
      </c>
      <c r="C1556" s="41">
        <v>45890</v>
      </c>
      <c r="D1556" t="s">
        <v>87</v>
      </c>
      <c r="E1556" s="40">
        <v>138168862439</v>
      </c>
      <c r="F1556">
        <v>32</v>
      </c>
      <c r="G1556" s="40">
        <v>4386598184</v>
      </c>
      <c r="H1556">
        <v>37</v>
      </c>
      <c r="J1556" s="40">
        <v>5097411133</v>
      </c>
      <c r="K1556" s="40">
        <v>-710812949</v>
      </c>
    </row>
    <row r="1557" spans="1:11" hidden="1" x14ac:dyDescent="0.3">
      <c r="A1557">
        <v>2021</v>
      </c>
      <c r="B1557">
        <v>8</v>
      </c>
      <c r="C1557" s="41">
        <v>45890</v>
      </c>
      <c r="D1557" t="s">
        <v>84</v>
      </c>
      <c r="E1557" s="40">
        <v>210575800352</v>
      </c>
      <c r="F1557">
        <v>5</v>
      </c>
      <c r="G1557" s="40">
        <v>1013847025</v>
      </c>
      <c r="H1557">
        <v>11</v>
      </c>
      <c r="J1557" s="40">
        <v>2353436392</v>
      </c>
      <c r="K1557" s="40">
        <v>-1339589367</v>
      </c>
    </row>
    <row r="1558" spans="1:11" hidden="1" x14ac:dyDescent="0.3">
      <c r="A1558">
        <v>2021</v>
      </c>
      <c r="B1558">
        <v>8</v>
      </c>
      <c r="C1558" s="41">
        <v>45890</v>
      </c>
      <c r="D1558" t="s">
        <v>88</v>
      </c>
      <c r="E1558" s="40">
        <v>126682371168</v>
      </c>
      <c r="F1558">
        <v>12</v>
      </c>
      <c r="G1558" s="40">
        <v>1485619239</v>
      </c>
      <c r="H1558">
        <v>20</v>
      </c>
      <c r="J1558" s="40">
        <v>2511732849</v>
      </c>
      <c r="K1558" s="40">
        <v>-1026113610</v>
      </c>
    </row>
    <row r="1559" spans="1:11" hidden="1" x14ac:dyDescent="0.3">
      <c r="A1559">
        <v>2021</v>
      </c>
      <c r="B1559">
        <v>8</v>
      </c>
      <c r="C1559" s="41">
        <v>45890</v>
      </c>
      <c r="D1559" t="s">
        <v>83</v>
      </c>
      <c r="E1559" s="40">
        <v>67506899374</v>
      </c>
      <c r="F1559">
        <v>24</v>
      </c>
      <c r="G1559" s="40">
        <v>1599216946</v>
      </c>
      <c r="H1559">
        <v>23</v>
      </c>
      <c r="J1559" s="40">
        <v>1572850463</v>
      </c>
      <c r="K1559" s="40">
        <v>26366483</v>
      </c>
    </row>
    <row r="1560" spans="1:11" hidden="1" x14ac:dyDescent="0.3">
      <c r="A1560">
        <v>2021</v>
      </c>
      <c r="B1560">
        <v>8</v>
      </c>
      <c r="C1560" s="41">
        <v>45890</v>
      </c>
      <c r="D1560" t="s">
        <v>85</v>
      </c>
      <c r="E1560" s="40">
        <v>18404979292</v>
      </c>
      <c r="F1560">
        <v>188</v>
      </c>
      <c r="G1560" s="40">
        <v>3466247224</v>
      </c>
      <c r="H1560">
        <v>95</v>
      </c>
      <c r="J1560" s="40">
        <v>1748032986</v>
      </c>
      <c r="K1560" s="40">
        <v>1718214238</v>
      </c>
    </row>
    <row r="1561" spans="1:11" hidden="1" x14ac:dyDescent="0.3">
      <c r="A1561">
        <v>2021</v>
      </c>
      <c r="B1561">
        <v>8</v>
      </c>
      <c r="C1561" s="41">
        <v>45890</v>
      </c>
      <c r="D1561" t="s">
        <v>86</v>
      </c>
      <c r="E1561" s="40">
        <v>28154023826</v>
      </c>
      <c r="F1561">
        <v>132</v>
      </c>
      <c r="G1561" s="40">
        <v>3706356533</v>
      </c>
      <c r="H1561">
        <v>81</v>
      </c>
      <c r="J1561" s="40">
        <v>2281299156</v>
      </c>
      <c r="K1561" s="40">
        <v>1425057377</v>
      </c>
    </row>
    <row r="1562" spans="1:11" hidden="1" x14ac:dyDescent="0.3">
      <c r="A1562">
        <v>2021</v>
      </c>
      <c r="B1562">
        <v>9</v>
      </c>
      <c r="C1562" s="41">
        <v>45921</v>
      </c>
      <c r="D1562" t="s">
        <v>87</v>
      </c>
      <c r="E1562" s="40">
        <v>138168862439</v>
      </c>
      <c r="F1562">
        <v>33</v>
      </c>
      <c r="G1562" s="40">
        <v>4563983653</v>
      </c>
      <c r="H1562">
        <v>34</v>
      </c>
      <c r="J1562" s="40">
        <v>4674253928</v>
      </c>
      <c r="K1562" s="40">
        <v>-110270275</v>
      </c>
    </row>
    <row r="1563" spans="1:11" hidden="1" x14ac:dyDescent="0.3">
      <c r="A1563">
        <v>2021</v>
      </c>
      <c r="B1563">
        <v>9</v>
      </c>
      <c r="C1563" s="41">
        <v>45921</v>
      </c>
      <c r="D1563" t="s">
        <v>84</v>
      </c>
      <c r="E1563" s="40">
        <v>210575800352</v>
      </c>
      <c r="F1563">
        <v>4</v>
      </c>
      <c r="G1563" s="40">
        <v>807533595</v>
      </c>
      <c r="H1563">
        <v>10</v>
      </c>
      <c r="J1563" s="40">
        <v>2143711552</v>
      </c>
      <c r="K1563" s="40">
        <v>-1336177956</v>
      </c>
    </row>
    <row r="1564" spans="1:11" hidden="1" x14ac:dyDescent="0.3">
      <c r="A1564">
        <v>2021</v>
      </c>
      <c r="B1564">
        <v>9</v>
      </c>
      <c r="C1564" s="41">
        <v>45921</v>
      </c>
      <c r="D1564" t="s">
        <v>88</v>
      </c>
      <c r="E1564" s="40">
        <v>126682371168</v>
      </c>
      <c r="F1564">
        <v>12</v>
      </c>
      <c r="G1564" s="40">
        <v>1457066750</v>
      </c>
      <c r="H1564">
        <v>20</v>
      </c>
      <c r="J1564" s="40">
        <v>2593698430</v>
      </c>
      <c r="K1564" s="40">
        <v>-1136631680</v>
      </c>
    </row>
    <row r="1565" spans="1:11" hidden="1" x14ac:dyDescent="0.3">
      <c r="A1565">
        <v>2021</v>
      </c>
      <c r="B1565">
        <v>9</v>
      </c>
      <c r="C1565" s="41">
        <v>45921</v>
      </c>
      <c r="D1565" t="s">
        <v>83</v>
      </c>
      <c r="E1565" s="40">
        <v>67506899374</v>
      </c>
      <c r="F1565">
        <v>16</v>
      </c>
      <c r="G1565" s="40">
        <v>1108525470</v>
      </c>
      <c r="H1565">
        <v>24</v>
      </c>
      <c r="J1565" s="40">
        <v>1595422085</v>
      </c>
      <c r="K1565" s="40">
        <v>-486896616</v>
      </c>
    </row>
    <row r="1566" spans="1:11" hidden="1" x14ac:dyDescent="0.3">
      <c r="A1566">
        <v>2021</v>
      </c>
      <c r="B1566">
        <v>9</v>
      </c>
      <c r="C1566" s="41">
        <v>45921</v>
      </c>
      <c r="D1566" t="s">
        <v>85</v>
      </c>
      <c r="E1566" s="40">
        <v>18404979292</v>
      </c>
      <c r="F1566">
        <v>185</v>
      </c>
      <c r="G1566" s="40">
        <v>3404011568</v>
      </c>
      <c r="H1566">
        <v>88</v>
      </c>
      <c r="J1566" s="40">
        <v>1624750536</v>
      </c>
      <c r="K1566" s="40">
        <v>1779261032</v>
      </c>
    </row>
    <row r="1567" spans="1:11" hidden="1" x14ac:dyDescent="0.3">
      <c r="A1567">
        <v>2021</v>
      </c>
      <c r="B1567">
        <v>9</v>
      </c>
      <c r="C1567" s="41">
        <v>45921</v>
      </c>
      <c r="D1567" t="s">
        <v>86</v>
      </c>
      <c r="E1567" s="40">
        <v>28154023826</v>
      </c>
      <c r="F1567">
        <v>137</v>
      </c>
      <c r="G1567" s="40">
        <v>3852130143</v>
      </c>
      <c r="H1567">
        <v>84</v>
      </c>
      <c r="J1567" s="40">
        <v>2367870729</v>
      </c>
      <c r="K1567" s="40">
        <v>1484259414</v>
      </c>
    </row>
    <row r="1568" spans="1:11" hidden="1" x14ac:dyDescent="0.3">
      <c r="A1568">
        <v>2021</v>
      </c>
      <c r="B1568">
        <v>10</v>
      </c>
      <c r="C1568" s="41">
        <v>45951</v>
      </c>
      <c r="D1568" t="s">
        <v>87</v>
      </c>
      <c r="E1568" s="40">
        <v>138168862439</v>
      </c>
      <c r="F1568">
        <v>30</v>
      </c>
      <c r="G1568" s="40">
        <v>4193008349</v>
      </c>
      <c r="H1568">
        <v>25</v>
      </c>
      <c r="J1568" s="40">
        <v>3513701596</v>
      </c>
      <c r="K1568" s="40">
        <v>679306753</v>
      </c>
    </row>
    <row r="1569" spans="1:11" hidden="1" x14ac:dyDescent="0.3">
      <c r="A1569">
        <v>2021</v>
      </c>
      <c r="B1569">
        <v>10</v>
      </c>
      <c r="C1569" s="41">
        <v>45951</v>
      </c>
      <c r="D1569" t="s">
        <v>84</v>
      </c>
      <c r="E1569" s="40">
        <v>210575800352</v>
      </c>
      <c r="F1569">
        <v>21</v>
      </c>
      <c r="G1569" s="40">
        <v>4488492304</v>
      </c>
      <c r="H1569">
        <v>8</v>
      </c>
      <c r="J1569" s="40">
        <v>1690917280</v>
      </c>
      <c r="K1569" s="40">
        <v>2797575024</v>
      </c>
    </row>
    <row r="1570" spans="1:11" hidden="1" x14ac:dyDescent="0.3">
      <c r="A1570">
        <v>2021</v>
      </c>
      <c r="B1570">
        <v>10</v>
      </c>
      <c r="C1570" s="41">
        <v>45951</v>
      </c>
      <c r="D1570" t="s">
        <v>88</v>
      </c>
      <c r="E1570" s="40">
        <v>126682371168</v>
      </c>
      <c r="F1570">
        <v>27</v>
      </c>
      <c r="G1570" s="40">
        <v>3369171654</v>
      </c>
      <c r="H1570">
        <v>18</v>
      </c>
      <c r="J1570" s="40">
        <v>2225090176</v>
      </c>
      <c r="K1570" s="40">
        <v>1144081478</v>
      </c>
    </row>
    <row r="1571" spans="1:11" hidden="1" x14ac:dyDescent="0.3">
      <c r="A1571">
        <v>2021</v>
      </c>
      <c r="B1571">
        <v>10</v>
      </c>
      <c r="C1571" s="41">
        <v>45951</v>
      </c>
      <c r="D1571" t="s">
        <v>83</v>
      </c>
      <c r="E1571" s="40">
        <v>67506899374</v>
      </c>
      <c r="F1571">
        <v>31</v>
      </c>
      <c r="G1571" s="40">
        <v>2091492703</v>
      </c>
      <c r="H1571">
        <v>19</v>
      </c>
      <c r="J1571" s="40">
        <v>1293391670</v>
      </c>
      <c r="K1571" s="40">
        <v>798101033</v>
      </c>
    </row>
    <row r="1572" spans="1:11" hidden="1" x14ac:dyDescent="0.3">
      <c r="A1572">
        <v>2021</v>
      </c>
      <c r="B1572">
        <v>10</v>
      </c>
      <c r="C1572" s="41">
        <v>45951</v>
      </c>
      <c r="D1572" t="s">
        <v>85</v>
      </c>
      <c r="E1572" s="40">
        <v>18404979292</v>
      </c>
      <c r="F1572">
        <v>150</v>
      </c>
      <c r="G1572" s="40">
        <v>2757412676</v>
      </c>
      <c r="H1572">
        <v>76</v>
      </c>
      <c r="J1572" s="40">
        <v>1397815376</v>
      </c>
      <c r="K1572" s="40">
        <v>1359597300</v>
      </c>
    </row>
    <row r="1573" spans="1:11" hidden="1" x14ac:dyDescent="0.3">
      <c r="A1573">
        <v>2021</v>
      </c>
      <c r="B1573">
        <v>10</v>
      </c>
      <c r="C1573" s="41">
        <v>45951</v>
      </c>
      <c r="D1573" t="s">
        <v>86</v>
      </c>
      <c r="E1573" s="40">
        <v>28154023826</v>
      </c>
      <c r="F1573">
        <v>96</v>
      </c>
      <c r="G1573" s="40">
        <v>2691974292</v>
      </c>
      <c r="H1573">
        <v>66</v>
      </c>
      <c r="J1573" s="40">
        <v>1866239297</v>
      </c>
      <c r="K1573" s="40">
        <v>825734994</v>
      </c>
    </row>
    <row r="1574" spans="1:11" hidden="1" x14ac:dyDescent="0.3">
      <c r="A1574">
        <v>2021</v>
      </c>
      <c r="B1574">
        <v>11</v>
      </c>
      <c r="C1574" s="41">
        <v>45982</v>
      </c>
      <c r="D1574" t="s">
        <v>87</v>
      </c>
      <c r="E1574" s="40">
        <v>138168862439</v>
      </c>
      <c r="F1574">
        <v>25</v>
      </c>
      <c r="G1574" s="40">
        <v>3441091884</v>
      </c>
      <c r="H1574">
        <v>27</v>
      </c>
      <c r="J1574" s="40">
        <v>3795788168</v>
      </c>
      <c r="K1574" s="40">
        <v>-354696284</v>
      </c>
    </row>
    <row r="1575" spans="1:11" hidden="1" x14ac:dyDescent="0.3">
      <c r="A1575">
        <v>2021</v>
      </c>
      <c r="B1575">
        <v>11</v>
      </c>
      <c r="C1575" s="41">
        <v>45982</v>
      </c>
      <c r="D1575" t="s">
        <v>84</v>
      </c>
      <c r="E1575" s="40">
        <v>210575800352</v>
      </c>
      <c r="F1575">
        <v>49</v>
      </c>
      <c r="G1575" s="40">
        <v>10359984255</v>
      </c>
      <c r="H1575">
        <v>13</v>
      </c>
      <c r="J1575" s="40">
        <v>2682754848</v>
      </c>
      <c r="K1575" s="40">
        <v>7677229406</v>
      </c>
    </row>
    <row r="1576" spans="1:11" hidden="1" x14ac:dyDescent="0.3">
      <c r="A1576">
        <v>2021</v>
      </c>
      <c r="B1576">
        <v>11</v>
      </c>
      <c r="C1576" s="41">
        <v>45982</v>
      </c>
      <c r="D1576" t="s">
        <v>88</v>
      </c>
      <c r="E1576" s="40">
        <v>126682371168</v>
      </c>
      <c r="F1576">
        <v>87</v>
      </c>
      <c r="G1576" s="40">
        <v>11065884024</v>
      </c>
      <c r="H1576">
        <v>22</v>
      </c>
      <c r="J1576" s="40">
        <v>2782321588</v>
      </c>
      <c r="K1576" s="40">
        <v>8283562436</v>
      </c>
    </row>
    <row r="1577" spans="1:11" hidden="1" x14ac:dyDescent="0.3">
      <c r="A1577">
        <v>2021</v>
      </c>
      <c r="B1577">
        <v>11</v>
      </c>
      <c r="C1577" s="41">
        <v>45982</v>
      </c>
      <c r="D1577" t="s">
        <v>83</v>
      </c>
      <c r="E1577" s="40">
        <v>67506899374</v>
      </c>
      <c r="F1577">
        <v>94</v>
      </c>
      <c r="G1577" s="40">
        <v>6356942592</v>
      </c>
      <c r="H1577">
        <v>23</v>
      </c>
      <c r="J1577" s="40">
        <v>1558804738</v>
      </c>
      <c r="K1577" s="40">
        <v>4798137854</v>
      </c>
    </row>
    <row r="1578" spans="1:11" hidden="1" x14ac:dyDescent="0.3">
      <c r="A1578">
        <v>2021</v>
      </c>
      <c r="B1578">
        <v>11</v>
      </c>
      <c r="C1578" s="41">
        <v>45982</v>
      </c>
      <c r="D1578" t="s">
        <v>85</v>
      </c>
      <c r="E1578" s="40">
        <v>18404979292</v>
      </c>
      <c r="F1578">
        <v>76</v>
      </c>
      <c r="G1578" s="40">
        <v>1404265417</v>
      </c>
      <c r="H1578">
        <v>89</v>
      </c>
      <c r="J1578" s="40">
        <v>1645646579</v>
      </c>
      <c r="K1578" s="40">
        <v>-241381162</v>
      </c>
    </row>
    <row r="1579" spans="1:11" hidden="1" x14ac:dyDescent="0.3">
      <c r="A1579">
        <v>2021</v>
      </c>
      <c r="B1579">
        <v>11</v>
      </c>
      <c r="C1579" s="41">
        <v>45982</v>
      </c>
      <c r="D1579" t="s">
        <v>86</v>
      </c>
      <c r="E1579" s="40">
        <v>28154023826</v>
      </c>
      <c r="F1579">
        <v>109</v>
      </c>
      <c r="G1579" s="40">
        <v>3064663505</v>
      </c>
      <c r="H1579">
        <v>80</v>
      </c>
      <c r="J1579" s="40">
        <v>2259597795</v>
      </c>
      <c r="K1579" s="40">
        <v>805065710</v>
      </c>
    </row>
    <row r="1580" spans="1:11" hidden="1" x14ac:dyDescent="0.3">
      <c r="A1580">
        <v>2021</v>
      </c>
      <c r="B1580">
        <v>12</v>
      </c>
      <c r="C1580" s="41">
        <v>46012</v>
      </c>
      <c r="D1580" t="s">
        <v>87</v>
      </c>
      <c r="E1580" s="40">
        <v>138168862439</v>
      </c>
      <c r="F1580">
        <v>20</v>
      </c>
      <c r="G1580" s="40">
        <v>2728234915</v>
      </c>
      <c r="H1580">
        <v>23</v>
      </c>
      <c r="J1580" s="40">
        <v>3116967596</v>
      </c>
      <c r="K1580" s="40">
        <v>-388732681</v>
      </c>
    </row>
    <row r="1581" spans="1:11" hidden="1" x14ac:dyDescent="0.3">
      <c r="A1581">
        <v>2021</v>
      </c>
      <c r="B1581">
        <v>12</v>
      </c>
      <c r="C1581" s="41">
        <v>46012</v>
      </c>
      <c r="D1581" t="s">
        <v>84</v>
      </c>
      <c r="E1581" s="40">
        <v>210575800352</v>
      </c>
      <c r="F1581">
        <v>58</v>
      </c>
      <c r="G1581" s="40">
        <v>12194234141</v>
      </c>
      <c r="H1581">
        <v>14</v>
      </c>
      <c r="J1581" s="40">
        <v>3033372028</v>
      </c>
      <c r="K1581" s="40">
        <v>9160862113</v>
      </c>
    </row>
    <row r="1582" spans="1:11" hidden="1" x14ac:dyDescent="0.3">
      <c r="A1582">
        <v>2021</v>
      </c>
      <c r="B1582">
        <v>12</v>
      </c>
      <c r="C1582" s="41">
        <v>46012</v>
      </c>
      <c r="D1582" t="s">
        <v>88</v>
      </c>
      <c r="E1582" s="40">
        <v>126682371168</v>
      </c>
      <c r="F1582">
        <v>195</v>
      </c>
      <c r="G1582" s="40">
        <v>24693339868</v>
      </c>
      <c r="H1582">
        <v>31</v>
      </c>
      <c r="J1582" s="40">
        <v>3871971029</v>
      </c>
      <c r="K1582" s="40">
        <v>20821368839</v>
      </c>
    </row>
    <row r="1583" spans="1:11" hidden="1" x14ac:dyDescent="0.3">
      <c r="A1583">
        <v>2021</v>
      </c>
      <c r="B1583">
        <v>12</v>
      </c>
      <c r="C1583" s="41">
        <v>46012</v>
      </c>
      <c r="D1583" t="s">
        <v>83</v>
      </c>
      <c r="E1583" s="40">
        <v>67506899374</v>
      </c>
      <c r="F1583">
        <v>162</v>
      </c>
      <c r="G1583" s="40">
        <v>10936808908</v>
      </c>
      <c r="H1583">
        <v>33</v>
      </c>
      <c r="J1583" s="40">
        <v>2219765110</v>
      </c>
      <c r="K1583" s="40">
        <v>8717043798</v>
      </c>
    </row>
    <row r="1584" spans="1:11" hidden="1" x14ac:dyDescent="0.3">
      <c r="A1584">
        <v>2021</v>
      </c>
      <c r="B1584">
        <v>12</v>
      </c>
      <c r="C1584" s="41">
        <v>46012</v>
      </c>
      <c r="D1584" t="s">
        <v>85</v>
      </c>
      <c r="E1584" s="40">
        <v>18404979292</v>
      </c>
      <c r="F1584">
        <v>41</v>
      </c>
      <c r="G1584" s="40">
        <v>759152112</v>
      </c>
      <c r="H1584">
        <v>75</v>
      </c>
      <c r="J1584" s="40">
        <v>1378269066</v>
      </c>
      <c r="K1584" s="40">
        <v>-619116955</v>
      </c>
    </row>
    <row r="1585" spans="1:11" hidden="1" x14ac:dyDescent="0.3">
      <c r="A1585">
        <v>2021</v>
      </c>
      <c r="B1585">
        <v>12</v>
      </c>
      <c r="C1585" s="41">
        <v>46012</v>
      </c>
      <c r="D1585" t="s">
        <v>86</v>
      </c>
      <c r="E1585" s="40">
        <v>28154023826</v>
      </c>
      <c r="F1585">
        <v>88</v>
      </c>
      <c r="G1585" s="40">
        <v>2482605864</v>
      </c>
      <c r="H1585">
        <v>81</v>
      </c>
      <c r="J1585" s="40">
        <v>2274640213</v>
      </c>
      <c r="K1585" s="40">
        <v>207965652</v>
      </c>
    </row>
    <row r="1586" spans="1:11" hidden="1" x14ac:dyDescent="0.3">
      <c r="A1586">
        <v>2022</v>
      </c>
      <c r="B1586">
        <v>1</v>
      </c>
      <c r="C1586" s="41">
        <v>45679</v>
      </c>
      <c r="D1586" t="s">
        <v>87</v>
      </c>
      <c r="E1586" s="40">
        <v>138168862439</v>
      </c>
      <c r="F1586">
        <v>22</v>
      </c>
      <c r="G1586" s="40">
        <v>3107865023</v>
      </c>
      <c r="H1586">
        <v>21</v>
      </c>
      <c r="J1586" s="40">
        <v>2905240944</v>
      </c>
      <c r="K1586" s="40">
        <v>202624079</v>
      </c>
    </row>
    <row r="1587" spans="1:11" hidden="1" x14ac:dyDescent="0.3">
      <c r="A1587">
        <v>2022</v>
      </c>
      <c r="B1587">
        <v>1</v>
      </c>
      <c r="C1587" s="41">
        <v>45679</v>
      </c>
      <c r="D1587" t="s">
        <v>84</v>
      </c>
      <c r="E1587" s="40">
        <v>210575800352</v>
      </c>
      <c r="F1587">
        <v>13</v>
      </c>
      <c r="G1587" s="40">
        <v>2679818124</v>
      </c>
      <c r="H1587">
        <v>14</v>
      </c>
      <c r="J1587" s="40">
        <v>2914316210</v>
      </c>
      <c r="K1587" s="40">
        <v>-234498086</v>
      </c>
    </row>
    <row r="1588" spans="1:11" hidden="1" x14ac:dyDescent="0.3">
      <c r="A1588">
        <v>2022</v>
      </c>
      <c r="B1588">
        <v>1</v>
      </c>
      <c r="C1588" s="41">
        <v>45679</v>
      </c>
      <c r="D1588" t="s">
        <v>88</v>
      </c>
      <c r="E1588" s="40">
        <v>126682371168</v>
      </c>
      <c r="F1588">
        <v>13</v>
      </c>
      <c r="G1588" s="40">
        <v>1705202944</v>
      </c>
      <c r="H1588">
        <v>48</v>
      </c>
      <c r="J1588" s="40">
        <v>6071020089</v>
      </c>
      <c r="K1588" s="40">
        <v>-4365817145</v>
      </c>
    </row>
    <row r="1589" spans="1:11" hidden="1" x14ac:dyDescent="0.3">
      <c r="A1589">
        <v>2022</v>
      </c>
      <c r="B1589">
        <v>1</v>
      </c>
      <c r="C1589" s="41">
        <v>45679</v>
      </c>
      <c r="D1589" t="s">
        <v>83</v>
      </c>
      <c r="E1589" s="40">
        <v>67506899374</v>
      </c>
      <c r="F1589">
        <v>23</v>
      </c>
      <c r="G1589" s="40">
        <v>1528067492</v>
      </c>
      <c r="H1589">
        <v>48</v>
      </c>
      <c r="J1589" s="40">
        <v>3262677309</v>
      </c>
      <c r="K1589" s="40">
        <v>-1734609817</v>
      </c>
    </row>
    <row r="1590" spans="1:11" hidden="1" x14ac:dyDescent="0.3">
      <c r="A1590">
        <v>2022</v>
      </c>
      <c r="B1590">
        <v>1</v>
      </c>
      <c r="C1590" s="41">
        <v>45679</v>
      </c>
      <c r="D1590" t="s">
        <v>85</v>
      </c>
      <c r="E1590" s="40">
        <v>18404979292</v>
      </c>
      <c r="F1590">
        <v>75</v>
      </c>
      <c r="G1590" s="40">
        <v>1387199011</v>
      </c>
      <c r="H1590">
        <v>68</v>
      </c>
      <c r="J1590" s="40">
        <v>1246879702</v>
      </c>
      <c r="K1590" s="40">
        <v>140319309</v>
      </c>
    </row>
    <row r="1591" spans="1:11" hidden="1" x14ac:dyDescent="0.3">
      <c r="A1591">
        <v>2022</v>
      </c>
      <c r="B1591">
        <v>1</v>
      </c>
      <c r="C1591" s="41">
        <v>45679</v>
      </c>
      <c r="D1591" t="s">
        <v>86</v>
      </c>
      <c r="E1591" s="40">
        <v>28154023826</v>
      </c>
      <c r="F1591">
        <v>134</v>
      </c>
      <c r="G1591" s="40">
        <v>3770860983</v>
      </c>
      <c r="H1591">
        <v>68</v>
      </c>
      <c r="J1591" s="40">
        <v>1903661017</v>
      </c>
      <c r="K1591" s="40">
        <v>1867199966</v>
      </c>
    </row>
    <row r="1592" spans="1:11" hidden="1" x14ac:dyDescent="0.3">
      <c r="A1592">
        <v>2022</v>
      </c>
      <c r="B1592">
        <v>2</v>
      </c>
      <c r="C1592" s="41">
        <v>45710</v>
      </c>
      <c r="D1592" t="s">
        <v>87</v>
      </c>
      <c r="E1592" s="40">
        <v>138168862439</v>
      </c>
      <c r="F1592">
        <v>27</v>
      </c>
      <c r="G1592" s="40">
        <v>3696120098</v>
      </c>
      <c r="H1592">
        <v>21</v>
      </c>
      <c r="J1592" s="40">
        <v>2885144201</v>
      </c>
      <c r="K1592" s="40">
        <v>810975896</v>
      </c>
    </row>
    <row r="1593" spans="1:11" hidden="1" x14ac:dyDescent="0.3">
      <c r="A1593">
        <v>2022</v>
      </c>
      <c r="B1593">
        <v>2</v>
      </c>
      <c r="C1593" s="41">
        <v>45710</v>
      </c>
      <c r="D1593" t="s">
        <v>84</v>
      </c>
      <c r="E1593" s="40">
        <v>210575800352</v>
      </c>
      <c r="F1593">
        <v>6</v>
      </c>
      <c r="G1593" s="40">
        <v>1240495117</v>
      </c>
      <c r="H1593">
        <v>7</v>
      </c>
      <c r="J1593" s="40">
        <v>1536987720</v>
      </c>
      <c r="K1593" s="40">
        <v>-296492603</v>
      </c>
    </row>
    <row r="1594" spans="1:11" hidden="1" x14ac:dyDescent="0.3">
      <c r="A1594">
        <v>2022</v>
      </c>
      <c r="B1594">
        <v>2</v>
      </c>
      <c r="C1594" s="41">
        <v>45710</v>
      </c>
      <c r="D1594" t="s">
        <v>88</v>
      </c>
      <c r="E1594" s="40">
        <v>126682371168</v>
      </c>
      <c r="F1594">
        <v>11</v>
      </c>
      <c r="G1594" s="40">
        <v>1413976787</v>
      </c>
      <c r="H1594">
        <v>30</v>
      </c>
      <c r="J1594" s="40">
        <v>3766761564</v>
      </c>
      <c r="K1594" s="40">
        <v>-2352784777</v>
      </c>
    </row>
    <row r="1595" spans="1:11" hidden="1" x14ac:dyDescent="0.3">
      <c r="A1595">
        <v>2022</v>
      </c>
      <c r="B1595">
        <v>2</v>
      </c>
      <c r="C1595" s="41">
        <v>45710</v>
      </c>
      <c r="D1595" t="s">
        <v>83</v>
      </c>
      <c r="E1595" s="40">
        <v>67506899374</v>
      </c>
      <c r="F1595">
        <v>33</v>
      </c>
      <c r="G1595" s="40">
        <v>2214160911</v>
      </c>
      <c r="H1595">
        <v>36</v>
      </c>
      <c r="J1595" s="40">
        <v>2458046396</v>
      </c>
      <c r="K1595" s="40">
        <v>-243885485</v>
      </c>
    </row>
    <row r="1596" spans="1:11" hidden="1" x14ac:dyDescent="0.3">
      <c r="A1596">
        <v>2022</v>
      </c>
      <c r="B1596">
        <v>2</v>
      </c>
      <c r="C1596" s="41">
        <v>45710</v>
      </c>
      <c r="D1596" t="s">
        <v>85</v>
      </c>
      <c r="E1596" s="40">
        <v>18404979292</v>
      </c>
      <c r="F1596">
        <v>120</v>
      </c>
      <c r="G1596" s="40">
        <v>2210792271</v>
      </c>
      <c r="H1596">
        <v>58</v>
      </c>
      <c r="J1596" s="40">
        <v>1072373277</v>
      </c>
      <c r="K1596" s="40">
        <v>1138418994</v>
      </c>
    </row>
    <row r="1597" spans="1:11" hidden="1" x14ac:dyDescent="0.3">
      <c r="A1597">
        <v>2022</v>
      </c>
      <c r="B1597">
        <v>2</v>
      </c>
      <c r="C1597" s="41">
        <v>45710</v>
      </c>
      <c r="D1597" t="s">
        <v>86</v>
      </c>
      <c r="E1597" s="40">
        <v>28154023826</v>
      </c>
      <c r="F1597">
        <v>223</v>
      </c>
      <c r="G1597" s="40">
        <v>6284355568</v>
      </c>
      <c r="H1597">
        <v>78</v>
      </c>
      <c r="J1597" s="40">
        <v>2190131845</v>
      </c>
      <c r="K1597" s="40">
        <v>4094223723</v>
      </c>
    </row>
    <row r="1598" spans="1:11" hidden="1" x14ac:dyDescent="0.3">
      <c r="A1598">
        <v>2022</v>
      </c>
      <c r="B1598">
        <v>3</v>
      </c>
      <c r="C1598" s="41">
        <v>45738</v>
      </c>
      <c r="D1598" t="s">
        <v>87</v>
      </c>
      <c r="E1598" s="40">
        <v>138168862439</v>
      </c>
      <c r="F1598">
        <v>31</v>
      </c>
      <c r="G1598" s="40">
        <v>4272109196</v>
      </c>
      <c r="H1598">
        <v>20</v>
      </c>
      <c r="J1598" s="40">
        <v>2708456273</v>
      </c>
      <c r="K1598" s="40">
        <v>1563652923</v>
      </c>
    </row>
    <row r="1599" spans="1:11" hidden="1" x14ac:dyDescent="0.3">
      <c r="A1599">
        <v>2022</v>
      </c>
      <c r="B1599">
        <v>3</v>
      </c>
      <c r="C1599" s="41">
        <v>45738</v>
      </c>
      <c r="D1599" t="s">
        <v>84</v>
      </c>
      <c r="E1599" s="40">
        <v>210575800352</v>
      </c>
      <c r="F1599">
        <v>19</v>
      </c>
      <c r="G1599" s="40">
        <v>3901694816</v>
      </c>
      <c r="H1599">
        <v>8</v>
      </c>
      <c r="J1599" s="40">
        <v>1585863197</v>
      </c>
      <c r="K1599" s="40">
        <v>2315831619</v>
      </c>
    </row>
    <row r="1600" spans="1:11" hidden="1" x14ac:dyDescent="0.3">
      <c r="A1600">
        <v>2022</v>
      </c>
      <c r="B1600">
        <v>3</v>
      </c>
      <c r="C1600" s="41">
        <v>45738</v>
      </c>
      <c r="D1600" t="s">
        <v>88</v>
      </c>
      <c r="E1600" s="40">
        <v>126682371168</v>
      </c>
      <c r="F1600">
        <v>18</v>
      </c>
      <c r="G1600" s="40">
        <v>2333548475</v>
      </c>
      <c r="H1600">
        <v>22</v>
      </c>
      <c r="J1600" s="40">
        <v>2838492152</v>
      </c>
      <c r="K1600" s="40">
        <v>-504943677</v>
      </c>
    </row>
    <row r="1601" spans="1:11" hidden="1" x14ac:dyDescent="0.3">
      <c r="A1601">
        <v>2022</v>
      </c>
      <c r="B1601">
        <v>3</v>
      </c>
      <c r="C1601" s="41">
        <v>45738</v>
      </c>
      <c r="D1601" t="s">
        <v>83</v>
      </c>
      <c r="E1601" s="40">
        <v>67506899374</v>
      </c>
      <c r="F1601">
        <v>32</v>
      </c>
      <c r="G1601" s="40">
        <v>2138330833</v>
      </c>
      <c r="H1601">
        <v>32</v>
      </c>
      <c r="J1601" s="40">
        <v>2126969673</v>
      </c>
      <c r="K1601" s="40">
        <v>11361160</v>
      </c>
    </row>
    <row r="1602" spans="1:11" hidden="1" x14ac:dyDescent="0.3">
      <c r="A1602">
        <v>2022</v>
      </c>
      <c r="B1602">
        <v>3</v>
      </c>
      <c r="C1602" s="41">
        <v>45738</v>
      </c>
      <c r="D1602" t="s">
        <v>85</v>
      </c>
      <c r="E1602" s="40">
        <v>18404979292</v>
      </c>
      <c r="F1602">
        <v>109</v>
      </c>
      <c r="G1602" s="40">
        <v>2000483610</v>
      </c>
      <c r="H1602">
        <v>59</v>
      </c>
      <c r="J1602" s="40">
        <v>1084884540</v>
      </c>
      <c r="K1602" s="40">
        <v>915599070</v>
      </c>
    </row>
    <row r="1603" spans="1:11" hidden="1" x14ac:dyDescent="0.3">
      <c r="A1603">
        <v>2022</v>
      </c>
      <c r="B1603">
        <v>3</v>
      </c>
      <c r="C1603" s="41">
        <v>45738</v>
      </c>
      <c r="D1603" t="s">
        <v>86</v>
      </c>
      <c r="E1603" s="40">
        <v>28154023826</v>
      </c>
      <c r="F1603">
        <v>107</v>
      </c>
      <c r="G1603" s="40">
        <v>3009143350</v>
      </c>
      <c r="H1603">
        <v>90</v>
      </c>
      <c r="J1603" s="40">
        <v>2538088614</v>
      </c>
      <c r="K1603" s="40">
        <v>471054736</v>
      </c>
    </row>
    <row r="1604" spans="1:11" hidden="1" x14ac:dyDescent="0.3">
      <c r="A1604">
        <v>2022</v>
      </c>
      <c r="B1604">
        <v>4</v>
      </c>
      <c r="C1604" s="41">
        <v>45769</v>
      </c>
      <c r="D1604" t="s">
        <v>87</v>
      </c>
      <c r="E1604" s="40">
        <v>138168862439</v>
      </c>
      <c r="F1604">
        <v>86</v>
      </c>
      <c r="G1604" s="40">
        <v>11937261423</v>
      </c>
      <c r="H1604">
        <v>14</v>
      </c>
      <c r="J1604" s="40">
        <v>1916292163</v>
      </c>
      <c r="K1604" s="40">
        <v>10020969260</v>
      </c>
    </row>
    <row r="1605" spans="1:11" hidden="1" x14ac:dyDescent="0.3">
      <c r="A1605">
        <v>2022</v>
      </c>
      <c r="B1605">
        <v>4</v>
      </c>
      <c r="C1605" s="41">
        <v>45769</v>
      </c>
      <c r="D1605" t="s">
        <v>84</v>
      </c>
      <c r="E1605" s="40">
        <v>210575800352</v>
      </c>
      <c r="F1605">
        <v>87</v>
      </c>
      <c r="G1605" s="40">
        <v>18392752863</v>
      </c>
      <c r="H1605">
        <v>5</v>
      </c>
      <c r="J1605" s="40">
        <v>1151764833</v>
      </c>
      <c r="K1605" s="40">
        <v>17240988030</v>
      </c>
    </row>
    <row r="1606" spans="1:11" hidden="1" x14ac:dyDescent="0.3">
      <c r="A1606">
        <v>2022</v>
      </c>
      <c r="B1606">
        <v>4</v>
      </c>
      <c r="C1606" s="41">
        <v>45769</v>
      </c>
      <c r="D1606" t="s">
        <v>88</v>
      </c>
      <c r="E1606" s="40">
        <v>126682371168</v>
      </c>
      <c r="F1606">
        <v>92</v>
      </c>
      <c r="G1606" s="40">
        <v>11670482167</v>
      </c>
      <c r="H1606">
        <v>17</v>
      </c>
      <c r="J1606" s="40">
        <v>2101990247</v>
      </c>
      <c r="K1606" s="40">
        <v>9568491920</v>
      </c>
    </row>
    <row r="1607" spans="1:11" hidden="1" x14ac:dyDescent="0.3">
      <c r="A1607">
        <v>2022</v>
      </c>
      <c r="B1607">
        <v>4</v>
      </c>
      <c r="C1607" s="41">
        <v>45769</v>
      </c>
      <c r="D1607" t="s">
        <v>83</v>
      </c>
      <c r="E1607" s="40">
        <v>67506899374</v>
      </c>
      <c r="F1607">
        <v>115</v>
      </c>
      <c r="G1607" s="40">
        <v>7731263964</v>
      </c>
      <c r="H1607">
        <v>18</v>
      </c>
      <c r="J1607" s="40">
        <v>1205572282</v>
      </c>
      <c r="K1607" s="40">
        <v>6525691682</v>
      </c>
    </row>
    <row r="1608" spans="1:11" hidden="1" x14ac:dyDescent="0.3">
      <c r="A1608">
        <v>2022</v>
      </c>
      <c r="B1608">
        <v>4</v>
      </c>
      <c r="C1608" s="41">
        <v>45769</v>
      </c>
      <c r="D1608" t="s">
        <v>85</v>
      </c>
      <c r="E1608" s="40">
        <v>18404979292</v>
      </c>
      <c r="F1608">
        <v>177</v>
      </c>
      <c r="G1608" s="40">
        <v>3259226639</v>
      </c>
      <c r="H1608">
        <v>41</v>
      </c>
      <c r="J1608" s="40">
        <v>755653034</v>
      </c>
      <c r="K1608" s="40">
        <v>2503573605</v>
      </c>
    </row>
    <row r="1609" spans="1:11" hidden="1" x14ac:dyDescent="0.3">
      <c r="A1609">
        <v>2022</v>
      </c>
      <c r="B1609">
        <v>4</v>
      </c>
      <c r="C1609" s="41">
        <v>45769</v>
      </c>
      <c r="D1609" t="s">
        <v>86</v>
      </c>
      <c r="E1609" s="40">
        <v>28154023826</v>
      </c>
      <c r="F1609">
        <v>196</v>
      </c>
      <c r="G1609" s="40">
        <v>5523500279</v>
      </c>
      <c r="H1609">
        <v>52</v>
      </c>
      <c r="J1609" s="40">
        <v>1472706860</v>
      </c>
      <c r="K1609" s="40">
        <v>4050793419</v>
      </c>
    </row>
    <row r="1610" spans="1:11" hidden="1" x14ac:dyDescent="0.3">
      <c r="A1610">
        <v>2022</v>
      </c>
      <c r="B1610">
        <v>5</v>
      </c>
      <c r="C1610" s="41">
        <v>45799</v>
      </c>
      <c r="D1610" t="s">
        <v>87</v>
      </c>
      <c r="E1610" s="40">
        <v>138168862439</v>
      </c>
      <c r="F1610">
        <v>55</v>
      </c>
      <c r="G1610" s="40">
        <v>7566558372</v>
      </c>
      <c r="H1610">
        <v>42</v>
      </c>
      <c r="J1610" s="40">
        <v>5734017407</v>
      </c>
      <c r="K1610" s="40">
        <v>1832540965</v>
      </c>
    </row>
    <row r="1611" spans="1:11" hidden="1" x14ac:dyDescent="0.3">
      <c r="A1611">
        <v>2022</v>
      </c>
      <c r="B1611">
        <v>5</v>
      </c>
      <c r="C1611" s="41">
        <v>45799</v>
      </c>
      <c r="D1611" t="s">
        <v>84</v>
      </c>
      <c r="E1611" s="40">
        <v>210575800352</v>
      </c>
      <c r="F1611">
        <v>25</v>
      </c>
      <c r="G1611" s="40">
        <v>5255562610</v>
      </c>
      <c r="H1611">
        <v>18</v>
      </c>
      <c r="J1611" s="40">
        <v>3888395405</v>
      </c>
      <c r="K1611" s="40">
        <v>1367167205</v>
      </c>
    </row>
    <row r="1612" spans="1:11" hidden="1" x14ac:dyDescent="0.3">
      <c r="A1612">
        <v>2022</v>
      </c>
      <c r="B1612">
        <v>5</v>
      </c>
      <c r="C1612" s="41">
        <v>45799</v>
      </c>
      <c r="D1612" t="s">
        <v>88</v>
      </c>
      <c r="E1612" s="40">
        <v>126682371168</v>
      </c>
      <c r="F1612">
        <v>49</v>
      </c>
      <c r="G1612" s="40">
        <v>6225511166</v>
      </c>
      <c r="H1612">
        <v>34</v>
      </c>
      <c r="J1612" s="40">
        <v>4243884276</v>
      </c>
      <c r="K1612" s="40">
        <v>1981626890</v>
      </c>
    </row>
    <row r="1613" spans="1:11" hidden="1" x14ac:dyDescent="0.3">
      <c r="A1613">
        <v>2022</v>
      </c>
      <c r="B1613">
        <v>5</v>
      </c>
      <c r="C1613" s="41">
        <v>45799</v>
      </c>
      <c r="D1613" t="s">
        <v>83</v>
      </c>
      <c r="E1613" s="40">
        <v>67506899374</v>
      </c>
      <c r="F1613">
        <v>60</v>
      </c>
      <c r="G1613" s="40">
        <v>4023795909</v>
      </c>
      <c r="H1613">
        <v>31</v>
      </c>
      <c r="J1613" s="40">
        <v>2081844794</v>
      </c>
      <c r="K1613" s="40">
        <v>1941951115</v>
      </c>
    </row>
    <row r="1614" spans="1:11" hidden="1" x14ac:dyDescent="0.3">
      <c r="A1614">
        <v>2022</v>
      </c>
      <c r="B1614">
        <v>5</v>
      </c>
      <c r="C1614" s="41">
        <v>45799</v>
      </c>
      <c r="D1614" t="s">
        <v>85</v>
      </c>
      <c r="E1614" s="40">
        <v>18404979292</v>
      </c>
      <c r="F1614">
        <v>199</v>
      </c>
      <c r="G1614" s="40">
        <v>3663958808</v>
      </c>
      <c r="H1614">
        <v>91</v>
      </c>
      <c r="J1614" s="40">
        <v>1674830126</v>
      </c>
      <c r="K1614" s="40">
        <v>1989128681</v>
      </c>
    </row>
    <row r="1615" spans="1:11" hidden="1" x14ac:dyDescent="0.3">
      <c r="A1615">
        <v>2022</v>
      </c>
      <c r="B1615">
        <v>5</v>
      </c>
      <c r="C1615" s="41">
        <v>45799</v>
      </c>
      <c r="D1615" t="s">
        <v>86</v>
      </c>
      <c r="E1615" s="40">
        <v>28154023826</v>
      </c>
      <c r="F1615">
        <v>199</v>
      </c>
      <c r="G1615" s="40">
        <v>5613051076</v>
      </c>
      <c r="H1615">
        <v>100</v>
      </c>
      <c r="J1615" s="40">
        <v>2810301816</v>
      </c>
      <c r="K1615" s="40">
        <v>2802749260</v>
      </c>
    </row>
    <row r="1616" spans="1:11" hidden="1" x14ac:dyDescent="0.3">
      <c r="A1616">
        <v>2022</v>
      </c>
      <c r="B1616">
        <v>6</v>
      </c>
      <c r="C1616" s="41">
        <v>45830</v>
      </c>
      <c r="D1616" t="s">
        <v>87</v>
      </c>
      <c r="E1616" s="40">
        <v>138168862439</v>
      </c>
      <c r="F1616">
        <v>20</v>
      </c>
      <c r="G1616" s="40">
        <v>2808397513</v>
      </c>
      <c r="H1616">
        <v>35</v>
      </c>
      <c r="J1616" s="40">
        <v>4850808756</v>
      </c>
      <c r="K1616" s="40">
        <v>-2042411243</v>
      </c>
    </row>
    <row r="1617" spans="1:11" hidden="1" x14ac:dyDescent="0.3">
      <c r="A1617">
        <v>2022</v>
      </c>
      <c r="B1617">
        <v>6</v>
      </c>
      <c r="C1617" s="41">
        <v>45830</v>
      </c>
      <c r="D1617" t="s">
        <v>84</v>
      </c>
      <c r="E1617" s="40">
        <v>210575800352</v>
      </c>
      <c r="F1617">
        <v>2</v>
      </c>
      <c r="G1617" s="40">
        <v>516966614</v>
      </c>
      <c r="H1617">
        <v>13</v>
      </c>
      <c r="J1617" s="40">
        <v>2724825882</v>
      </c>
      <c r="K1617" s="40">
        <v>-2207859268</v>
      </c>
    </row>
    <row r="1618" spans="1:11" hidden="1" x14ac:dyDescent="0.3">
      <c r="A1618">
        <v>2022</v>
      </c>
      <c r="B1618">
        <v>6</v>
      </c>
      <c r="C1618" s="41">
        <v>45830</v>
      </c>
      <c r="D1618" t="s">
        <v>88</v>
      </c>
      <c r="E1618" s="40">
        <v>126682371168</v>
      </c>
      <c r="F1618">
        <v>19</v>
      </c>
      <c r="G1618" s="40">
        <v>2382195653</v>
      </c>
      <c r="H1618">
        <v>24</v>
      </c>
      <c r="J1618" s="40">
        <v>3029491881</v>
      </c>
      <c r="K1618" s="40">
        <v>-647296229</v>
      </c>
    </row>
    <row r="1619" spans="1:11" hidden="1" x14ac:dyDescent="0.3">
      <c r="A1619">
        <v>2022</v>
      </c>
      <c r="B1619">
        <v>6</v>
      </c>
      <c r="C1619" s="41">
        <v>45830</v>
      </c>
      <c r="D1619" t="s">
        <v>83</v>
      </c>
      <c r="E1619" s="40">
        <v>67506899374</v>
      </c>
      <c r="F1619">
        <v>30</v>
      </c>
      <c r="G1619" s="40">
        <v>2006042548</v>
      </c>
      <c r="H1619">
        <v>28</v>
      </c>
      <c r="J1619" s="40">
        <v>1863276916</v>
      </c>
      <c r="K1619" s="40">
        <v>142765633</v>
      </c>
    </row>
    <row r="1620" spans="1:11" hidden="1" x14ac:dyDescent="0.3">
      <c r="A1620">
        <v>2022</v>
      </c>
      <c r="B1620">
        <v>6</v>
      </c>
      <c r="C1620" s="41">
        <v>45830</v>
      </c>
      <c r="D1620" t="s">
        <v>85</v>
      </c>
      <c r="E1620" s="40">
        <v>18404979292</v>
      </c>
      <c r="F1620">
        <v>97</v>
      </c>
      <c r="G1620" s="40">
        <v>1792629229</v>
      </c>
      <c r="H1620">
        <v>89</v>
      </c>
      <c r="J1620" s="40">
        <v>1640756521</v>
      </c>
      <c r="K1620" s="40">
        <v>151872708</v>
      </c>
    </row>
    <row r="1621" spans="1:11" hidden="1" x14ac:dyDescent="0.3">
      <c r="A1621">
        <v>2022</v>
      </c>
      <c r="B1621">
        <v>6</v>
      </c>
      <c r="C1621" s="41">
        <v>45830</v>
      </c>
      <c r="D1621" t="s">
        <v>86</v>
      </c>
      <c r="E1621" s="40">
        <v>28154023826</v>
      </c>
      <c r="F1621">
        <v>88</v>
      </c>
      <c r="G1621" s="40">
        <v>2467425402</v>
      </c>
      <c r="H1621">
        <v>100</v>
      </c>
      <c r="J1621" s="40">
        <v>2810039211</v>
      </c>
      <c r="K1621" s="40">
        <v>-342613810</v>
      </c>
    </row>
    <row r="1622" spans="1:11" hidden="1" x14ac:dyDescent="0.3">
      <c r="A1622">
        <v>2022</v>
      </c>
      <c r="B1622">
        <v>7</v>
      </c>
      <c r="C1622" s="41">
        <v>45860</v>
      </c>
      <c r="D1622" t="s">
        <v>87</v>
      </c>
      <c r="E1622" s="40">
        <v>138168862439</v>
      </c>
      <c r="F1622">
        <v>26</v>
      </c>
      <c r="G1622" s="40">
        <v>3583909269</v>
      </c>
      <c r="H1622">
        <v>30</v>
      </c>
      <c r="J1622" s="40">
        <v>4094692961</v>
      </c>
      <c r="K1622" s="40">
        <v>-510783692</v>
      </c>
    </row>
    <row r="1623" spans="1:11" hidden="1" x14ac:dyDescent="0.3">
      <c r="A1623">
        <v>2022</v>
      </c>
      <c r="B1623">
        <v>7</v>
      </c>
      <c r="C1623" s="41">
        <v>45860</v>
      </c>
      <c r="D1623" t="s">
        <v>84</v>
      </c>
      <c r="E1623" s="40">
        <v>210575800352</v>
      </c>
      <c r="F1623">
        <v>6</v>
      </c>
      <c r="G1623" s="40">
        <v>1274871939</v>
      </c>
      <c r="H1623">
        <v>11</v>
      </c>
      <c r="J1623" s="40">
        <v>2291659477</v>
      </c>
      <c r="K1623" s="40">
        <v>-1016787538</v>
      </c>
    </row>
    <row r="1624" spans="1:11" hidden="1" x14ac:dyDescent="0.3">
      <c r="A1624">
        <v>2022</v>
      </c>
      <c r="B1624">
        <v>7</v>
      </c>
      <c r="C1624" s="41">
        <v>45860</v>
      </c>
      <c r="D1624" t="s">
        <v>88</v>
      </c>
      <c r="E1624" s="40">
        <v>126682371168</v>
      </c>
      <c r="F1624">
        <v>21</v>
      </c>
      <c r="G1624" s="40">
        <v>2646039414</v>
      </c>
      <c r="H1624">
        <v>17</v>
      </c>
      <c r="J1624" s="40">
        <v>2212818473</v>
      </c>
      <c r="K1624" s="40">
        <v>433220941</v>
      </c>
    </row>
    <row r="1625" spans="1:11" hidden="1" x14ac:dyDescent="0.3">
      <c r="A1625">
        <v>2022</v>
      </c>
      <c r="B1625">
        <v>7</v>
      </c>
      <c r="C1625" s="41">
        <v>45860</v>
      </c>
      <c r="D1625" t="s">
        <v>83</v>
      </c>
      <c r="E1625" s="40">
        <v>67506899374</v>
      </c>
      <c r="F1625">
        <v>40</v>
      </c>
      <c r="G1625" s="40">
        <v>2689961220</v>
      </c>
      <c r="H1625">
        <v>21</v>
      </c>
      <c r="J1625" s="40">
        <v>1431203508</v>
      </c>
      <c r="K1625" s="40">
        <v>1258757712</v>
      </c>
    </row>
    <row r="1626" spans="1:11" hidden="1" x14ac:dyDescent="0.3">
      <c r="A1626">
        <v>2022</v>
      </c>
      <c r="B1626">
        <v>7</v>
      </c>
      <c r="C1626" s="41">
        <v>45860</v>
      </c>
      <c r="D1626" t="s">
        <v>85</v>
      </c>
      <c r="E1626" s="40">
        <v>18404979292</v>
      </c>
      <c r="F1626">
        <v>148</v>
      </c>
      <c r="G1626" s="40">
        <v>2729967248</v>
      </c>
      <c r="H1626">
        <v>75</v>
      </c>
      <c r="J1626" s="40">
        <v>1388706675</v>
      </c>
      <c r="K1626" s="40">
        <v>1341260574</v>
      </c>
    </row>
    <row r="1627" spans="1:11" hidden="1" x14ac:dyDescent="0.3">
      <c r="A1627">
        <v>2022</v>
      </c>
      <c r="B1627">
        <v>7</v>
      </c>
      <c r="C1627" s="41">
        <v>45860</v>
      </c>
      <c r="D1627" t="s">
        <v>86</v>
      </c>
      <c r="E1627" s="40">
        <v>28154023826</v>
      </c>
      <c r="F1627">
        <v>59</v>
      </c>
      <c r="G1627" s="40">
        <v>1664532294</v>
      </c>
      <c r="H1627">
        <v>77</v>
      </c>
      <c r="J1627" s="40">
        <v>2179616652</v>
      </c>
      <c r="K1627" s="40">
        <v>-515084358</v>
      </c>
    </row>
    <row r="1628" spans="1:11" hidden="1" x14ac:dyDescent="0.3">
      <c r="A1628">
        <v>2022</v>
      </c>
      <c r="B1628">
        <v>8</v>
      </c>
      <c r="C1628" s="41">
        <v>45891</v>
      </c>
      <c r="D1628" t="s">
        <v>87</v>
      </c>
      <c r="E1628" s="40">
        <v>138168862439</v>
      </c>
      <c r="F1628">
        <v>49</v>
      </c>
      <c r="G1628" s="40">
        <v>6738840182</v>
      </c>
      <c r="H1628">
        <v>34</v>
      </c>
      <c r="J1628" s="40">
        <v>4683657545</v>
      </c>
      <c r="K1628" s="40">
        <v>2055182637</v>
      </c>
    </row>
    <row r="1629" spans="1:11" hidden="1" x14ac:dyDescent="0.3">
      <c r="A1629">
        <v>2022</v>
      </c>
      <c r="B1629">
        <v>8</v>
      </c>
      <c r="C1629" s="41">
        <v>45891</v>
      </c>
      <c r="D1629" t="s">
        <v>84</v>
      </c>
      <c r="E1629" s="40">
        <v>210575800352</v>
      </c>
      <c r="F1629">
        <v>7</v>
      </c>
      <c r="G1629" s="40">
        <v>1440236354</v>
      </c>
      <c r="H1629">
        <v>10</v>
      </c>
      <c r="J1629" s="40">
        <v>2099622499</v>
      </c>
      <c r="K1629" s="40">
        <v>-659386145</v>
      </c>
    </row>
    <row r="1630" spans="1:11" hidden="1" x14ac:dyDescent="0.3">
      <c r="A1630">
        <v>2022</v>
      </c>
      <c r="B1630">
        <v>8</v>
      </c>
      <c r="C1630" s="41">
        <v>45891</v>
      </c>
      <c r="D1630" t="s">
        <v>88</v>
      </c>
      <c r="E1630" s="40">
        <v>126682371168</v>
      </c>
      <c r="F1630">
        <v>13</v>
      </c>
      <c r="G1630" s="40">
        <v>1666236834</v>
      </c>
      <c r="H1630">
        <v>19</v>
      </c>
      <c r="J1630" s="40">
        <v>2409976467</v>
      </c>
      <c r="K1630" s="40">
        <v>-743739634</v>
      </c>
    </row>
    <row r="1631" spans="1:11" hidden="1" x14ac:dyDescent="0.3">
      <c r="A1631">
        <v>2022</v>
      </c>
      <c r="B1631">
        <v>8</v>
      </c>
      <c r="C1631" s="41">
        <v>45891</v>
      </c>
      <c r="D1631" t="s">
        <v>83</v>
      </c>
      <c r="E1631" s="40">
        <v>67506899374</v>
      </c>
      <c r="F1631">
        <v>20</v>
      </c>
      <c r="G1631" s="40">
        <v>1354829916</v>
      </c>
      <c r="H1631">
        <v>22</v>
      </c>
      <c r="J1631" s="40">
        <v>1494953616</v>
      </c>
      <c r="K1631" s="40">
        <v>-140123700</v>
      </c>
    </row>
    <row r="1632" spans="1:11" hidden="1" x14ac:dyDescent="0.3">
      <c r="A1632">
        <v>2022</v>
      </c>
      <c r="B1632">
        <v>8</v>
      </c>
      <c r="C1632" s="41">
        <v>45891</v>
      </c>
      <c r="D1632" t="s">
        <v>85</v>
      </c>
      <c r="E1632" s="40">
        <v>18404979292</v>
      </c>
      <c r="F1632">
        <v>294</v>
      </c>
      <c r="G1632" s="40">
        <v>5405506531</v>
      </c>
      <c r="H1632">
        <v>91</v>
      </c>
      <c r="J1632" s="40">
        <v>1670049400</v>
      </c>
      <c r="K1632" s="40">
        <v>3735457131</v>
      </c>
    </row>
    <row r="1633" spans="1:11" hidden="1" x14ac:dyDescent="0.3">
      <c r="A1633">
        <v>2022</v>
      </c>
      <c r="B1633">
        <v>8</v>
      </c>
      <c r="C1633" s="41">
        <v>45891</v>
      </c>
      <c r="D1633" t="s">
        <v>86</v>
      </c>
      <c r="E1633" s="40">
        <v>28154023826</v>
      </c>
      <c r="F1633">
        <v>176</v>
      </c>
      <c r="G1633" s="40">
        <v>4960631638</v>
      </c>
      <c r="H1633">
        <v>82</v>
      </c>
      <c r="J1633" s="40">
        <v>2310474562</v>
      </c>
      <c r="K1633" s="40">
        <v>2650157076</v>
      </c>
    </row>
    <row r="1634" spans="1:11" hidden="1" x14ac:dyDescent="0.3">
      <c r="A1634">
        <v>2022</v>
      </c>
      <c r="B1634">
        <v>9</v>
      </c>
      <c r="C1634" s="41">
        <v>45922</v>
      </c>
      <c r="D1634" t="s">
        <v>87</v>
      </c>
      <c r="E1634" s="40">
        <v>138168862439</v>
      </c>
      <c r="F1634">
        <v>32</v>
      </c>
      <c r="G1634" s="40">
        <v>4407337643</v>
      </c>
      <c r="H1634">
        <v>33</v>
      </c>
      <c r="J1634" s="40">
        <v>4582367136</v>
      </c>
      <c r="K1634" s="40">
        <v>-175029493</v>
      </c>
    </row>
    <row r="1635" spans="1:11" hidden="1" x14ac:dyDescent="0.3">
      <c r="A1635">
        <v>2022</v>
      </c>
      <c r="B1635">
        <v>9</v>
      </c>
      <c r="C1635" s="41">
        <v>45922</v>
      </c>
      <c r="D1635" t="s">
        <v>84</v>
      </c>
      <c r="E1635" s="40">
        <v>210575800352</v>
      </c>
      <c r="F1635">
        <v>6</v>
      </c>
      <c r="G1635" s="40">
        <v>1215051783</v>
      </c>
      <c r="H1635">
        <v>9</v>
      </c>
      <c r="J1635" s="40">
        <v>1846011651</v>
      </c>
      <c r="K1635" s="40">
        <v>-630959868</v>
      </c>
    </row>
    <row r="1636" spans="1:11" hidden="1" x14ac:dyDescent="0.3">
      <c r="A1636">
        <v>2022</v>
      </c>
      <c r="B1636">
        <v>9</v>
      </c>
      <c r="C1636" s="41">
        <v>45922</v>
      </c>
      <c r="D1636" t="s">
        <v>88</v>
      </c>
      <c r="E1636" s="40">
        <v>126682371168</v>
      </c>
      <c r="F1636">
        <v>13</v>
      </c>
      <c r="G1636" s="40">
        <v>1684437279</v>
      </c>
      <c r="H1636">
        <v>18</v>
      </c>
      <c r="J1636" s="40">
        <v>2282940044</v>
      </c>
      <c r="K1636" s="40">
        <v>-598502765</v>
      </c>
    </row>
    <row r="1637" spans="1:11" hidden="1" x14ac:dyDescent="0.3">
      <c r="A1637">
        <v>2022</v>
      </c>
      <c r="B1637">
        <v>9</v>
      </c>
      <c r="C1637" s="41">
        <v>45922</v>
      </c>
      <c r="D1637" t="s">
        <v>83</v>
      </c>
      <c r="E1637" s="40">
        <v>67506899374</v>
      </c>
      <c r="F1637">
        <v>17</v>
      </c>
      <c r="G1637" s="40">
        <v>1147420189</v>
      </c>
      <c r="H1637">
        <v>20</v>
      </c>
      <c r="J1637" s="40">
        <v>1372487600</v>
      </c>
      <c r="K1637" s="40">
        <v>-225067411</v>
      </c>
    </row>
    <row r="1638" spans="1:11" hidden="1" x14ac:dyDescent="0.3">
      <c r="A1638">
        <v>2022</v>
      </c>
      <c r="B1638">
        <v>9</v>
      </c>
      <c r="C1638" s="41">
        <v>45922</v>
      </c>
      <c r="D1638" t="s">
        <v>85</v>
      </c>
      <c r="E1638" s="40">
        <v>18404979292</v>
      </c>
      <c r="F1638">
        <v>160</v>
      </c>
      <c r="G1638" s="40">
        <v>2940053940</v>
      </c>
      <c r="H1638">
        <v>98</v>
      </c>
      <c r="J1638" s="40">
        <v>1797777409</v>
      </c>
      <c r="K1638" s="40">
        <v>1142276532</v>
      </c>
    </row>
    <row r="1639" spans="1:11" hidden="1" x14ac:dyDescent="0.3">
      <c r="A1639">
        <v>2022</v>
      </c>
      <c r="B1639">
        <v>9</v>
      </c>
      <c r="C1639" s="41">
        <v>45922</v>
      </c>
      <c r="D1639" t="s">
        <v>86</v>
      </c>
      <c r="E1639" s="40">
        <v>28154023826</v>
      </c>
      <c r="F1639">
        <v>131</v>
      </c>
      <c r="G1639" s="40">
        <v>3689293488</v>
      </c>
      <c r="H1639">
        <v>89</v>
      </c>
      <c r="J1639" s="40">
        <v>2503884432</v>
      </c>
      <c r="K1639" s="40">
        <v>1185409055</v>
      </c>
    </row>
    <row r="1640" spans="1:11" hidden="1" x14ac:dyDescent="0.3">
      <c r="A1640">
        <v>2022</v>
      </c>
      <c r="B1640">
        <v>10</v>
      </c>
      <c r="C1640" s="41">
        <v>45952</v>
      </c>
      <c r="D1640" t="s">
        <v>87</v>
      </c>
      <c r="E1640" s="40">
        <v>138168862439</v>
      </c>
      <c r="F1640">
        <v>29</v>
      </c>
      <c r="G1640" s="40">
        <v>4065324748</v>
      </c>
      <c r="H1640">
        <v>12</v>
      </c>
      <c r="J1640" s="40">
        <v>1597257521</v>
      </c>
      <c r="K1640" s="40">
        <v>2468067227</v>
      </c>
    </row>
    <row r="1641" spans="1:11" hidden="1" x14ac:dyDescent="0.3">
      <c r="A1641">
        <v>2022</v>
      </c>
      <c r="B1641">
        <v>10</v>
      </c>
      <c r="C1641" s="41">
        <v>45952</v>
      </c>
      <c r="D1641" t="s">
        <v>84</v>
      </c>
      <c r="E1641" s="40">
        <v>210575800352</v>
      </c>
      <c r="F1641">
        <v>26</v>
      </c>
      <c r="G1641" s="40">
        <v>5466066508</v>
      </c>
      <c r="H1641">
        <v>4</v>
      </c>
      <c r="J1641" s="40">
        <v>883882131</v>
      </c>
      <c r="K1641" s="40">
        <v>4582184377</v>
      </c>
    </row>
    <row r="1642" spans="1:11" hidden="1" x14ac:dyDescent="0.3">
      <c r="A1642">
        <v>2022</v>
      </c>
      <c r="B1642">
        <v>10</v>
      </c>
      <c r="C1642" s="41">
        <v>45952</v>
      </c>
      <c r="D1642" t="s">
        <v>88</v>
      </c>
      <c r="E1642" s="40">
        <v>126682371168</v>
      </c>
      <c r="F1642">
        <v>25</v>
      </c>
      <c r="G1642" s="40">
        <v>3163886294</v>
      </c>
      <c r="H1642">
        <v>9</v>
      </c>
      <c r="J1642" s="40">
        <v>1166207803</v>
      </c>
      <c r="K1642" s="40">
        <v>1997678491</v>
      </c>
    </row>
    <row r="1643" spans="1:11" hidden="1" x14ac:dyDescent="0.3">
      <c r="A1643">
        <v>2022</v>
      </c>
      <c r="B1643">
        <v>10</v>
      </c>
      <c r="C1643" s="41">
        <v>45952</v>
      </c>
      <c r="D1643" t="s">
        <v>83</v>
      </c>
      <c r="E1643" s="40">
        <v>67506899374</v>
      </c>
      <c r="F1643">
        <v>25</v>
      </c>
      <c r="G1643" s="40">
        <v>1694881429</v>
      </c>
      <c r="H1643">
        <v>10</v>
      </c>
      <c r="J1643" s="40">
        <v>690510054</v>
      </c>
      <c r="K1643" s="40">
        <v>1004371375</v>
      </c>
    </row>
    <row r="1644" spans="1:11" hidden="1" x14ac:dyDescent="0.3">
      <c r="A1644">
        <v>2022</v>
      </c>
      <c r="B1644">
        <v>10</v>
      </c>
      <c r="C1644" s="41">
        <v>45952</v>
      </c>
      <c r="D1644" t="s">
        <v>85</v>
      </c>
      <c r="E1644" s="40">
        <v>18404979292</v>
      </c>
      <c r="F1644">
        <v>115</v>
      </c>
      <c r="G1644" s="40">
        <v>2120184607</v>
      </c>
      <c r="H1644">
        <v>36</v>
      </c>
      <c r="J1644" s="40">
        <v>669784134</v>
      </c>
      <c r="K1644" s="40">
        <v>1450400473</v>
      </c>
    </row>
    <row r="1645" spans="1:11" hidden="1" x14ac:dyDescent="0.3">
      <c r="A1645">
        <v>2022</v>
      </c>
      <c r="B1645">
        <v>10</v>
      </c>
      <c r="C1645" s="41">
        <v>45952</v>
      </c>
      <c r="D1645" t="s">
        <v>86</v>
      </c>
      <c r="E1645" s="40">
        <v>28154023826</v>
      </c>
      <c r="F1645">
        <v>81</v>
      </c>
      <c r="G1645" s="40">
        <v>2275532780</v>
      </c>
      <c r="H1645">
        <v>29</v>
      </c>
      <c r="J1645" s="40">
        <v>816501566</v>
      </c>
      <c r="K1645" s="40">
        <v>1459031214</v>
      </c>
    </row>
    <row r="1646" spans="1:11" hidden="1" x14ac:dyDescent="0.3">
      <c r="A1646">
        <v>2022</v>
      </c>
      <c r="B1646">
        <v>11</v>
      </c>
      <c r="C1646" s="41">
        <v>45983</v>
      </c>
      <c r="D1646" t="s">
        <v>87</v>
      </c>
      <c r="E1646" s="40">
        <v>138168862439</v>
      </c>
      <c r="F1646">
        <v>49</v>
      </c>
      <c r="G1646" s="40">
        <v>6791443157</v>
      </c>
      <c r="H1646">
        <v>26</v>
      </c>
      <c r="J1646" s="40">
        <v>3539299146</v>
      </c>
      <c r="K1646" s="40">
        <v>3252144012</v>
      </c>
    </row>
    <row r="1647" spans="1:11" hidden="1" x14ac:dyDescent="0.3">
      <c r="A1647">
        <v>2022</v>
      </c>
      <c r="B1647">
        <v>11</v>
      </c>
      <c r="C1647" s="41">
        <v>45983</v>
      </c>
      <c r="D1647" t="s">
        <v>84</v>
      </c>
      <c r="E1647" s="40">
        <v>210575800352</v>
      </c>
      <c r="F1647">
        <v>58</v>
      </c>
      <c r="G1647" s="40">
        <v>12132778930</v>
      </c>
      <c r="H1647">
        <v>14</v>
      </c>
      <c r="J1647" s="40">
        <v>2954775632</v>
      </c>
      <c r="K1647" s="40">
        <v>9178003298</v>
      </c>
    </row>
    <row r="1648" spans="1:11" hidden="1" x14ac:dyDescent="0.3">
      <c r="A1648">
        <v>2022</v>
      </c>
      <c r="B1648">
        <v>11</v>
      </c>
      <c r="C1648" s="41">
        <v>45983</v>
      </c>
      <c r="D1648" t="s">
        <v>88</v>
      </c>
      <c r="E1648" s="40">
        <v>126682371168</v>
      </c>
      <c r="F1648">
        <v>153</v>
      </c>
      <c r="G1648" s="40">
        <v>19393182706</v>
      </c>
      <c r="H1648">
        <v>23</v>
      </c>
      <c r="J1648" s="40">
        <v>2901957646</v>
      </c>
      <c r="K1648" s="40">
        <v>16491225061</v>
      </c>
    </row>
    <row r="1649" spans="1:11" hidden="1" x14ac:dyDescent="0.3">
      <c r="A1649">
        <v>2022</v>
      </c>
      <c r="B1649">
        <v>11</v>
      </c>
      <c r="C1649" s="41">
        <v>45983</v>
      </c>
      <c r="D1649" t="s">
        <v>83</v>
      </c>
      <c r="E1649" s="40">
        <v>67506899374</v>
      </c>
      <c r="F1649">
        <v>132</v>
      </c>
      <c r="G1649" s="40">
        <v>8920784543</v>
      </c>
      <c r="H1649">
        <v>19</v>
      </c>
      <c r="J1649" s="40">
        <v>1294246519</v>
      </c>
      <c r="K1649" s="40">
        <v>7626538024</v>
      </c>
    </row>
    <row r="1650" spans="1:11" hidden="1" x14ac:dyDescent="0.3">
      <c r="A1650">
        <v>2022</v>
      </c>
      <c r="B1650">
        <v>11</v>
      </c>
      <c r="C1650" s="41">
        <v>45983</v>
      </c>
      <c r="D1650" t="s">
        <v>85</v>
      </c>
      <c r="E1650" s="40">
        <v>18404979292</v>
      </c>
      <c r="F1650">
        <v>163</v>
      </c>
      <c r="G1650" s="40">
        <v>3004478897</v>
      </c>
      <c r="H1650">
        <v>72</v>
      </c>
      <c r="J1650" s="40">
        <v>1321490659</v>
      </c>
      <c r="K1650" s="40">
        <v>1682988238</v>
      </c>
    </row>
    <row r="1651" spans="1:11" hidden="1" x14ac:dyDescent="0.3">
      <c r="A1651">
        <v>2022</v>
      </c>
      <c r="B1651">
        <v>11</v>
      </c>
      <c r="C1651" s="41">
        <v>45983</v>
      </c>
      <c r="D1651" t="s">
        <v>86</v>
      </c>
      <c r="E1651" s="40">
        <v>28154023826</v>
      </c>
      <c r="F1651">
        <v>188</v>
      </c>
      <c r="G1651" s="40">
        <v>5298856815</v>
      </c>
      <c r="H1651">
        <v>64</v>
      </c>
      <c r="J1651" s="40">
        <v>1801578554</v>
      </c>
      <c r="K1651" s="40">
        <v>3497278261</v>
      </c>
    </row>
    <row r="1652" spans="1:11" hidden="1" x14ac:dyDescent="0.3">
      <c r="A1652">
        <v>2022</v>
      </c>
      <c r="B1652">
        <v>12</v>
      </c>
      <c r="C1652" s="41">
        <v>46013</v>
      </c>
      <c r="D1652" t="s">
        <v>87</v>
      </c>
      <c r="E1652" s="40">
        <v>138168862439</v>
      </c>
      <c r="F1652">
        <v>31</v>
      </c>
      <c r="G1652" s="40">
        <v>4344632698</v>
      </c>
      <c r="H1652">
        <v>21</v>
      </c>
      <c r="J1652" s="40">
        <v>2926001787</v>
      </c>
      <c r="K1652" s="40">
        <v>1418630911</v>
      </c>
    </row>
    <row r="1653" spans="1:11" hidden="1" x14ac:dyDescent="0.3">
      <c r="A1653">
        <v>2022</v>
      </c>
      <c r="B1653">
        <v>12</v>
      </c>
      <c r="C1653" s="41">
        <v>46013</v>
      </c>
      <c r="D1653" t="s">
        <v>84</v>
      </c>
      <c r="E1653" s="40">
        <v>210575800352</v>
      </c>
      <c r="F1653">
        <v>30</v>
      </c>
      <c r="G1653" s="40">
        <v>6376782859</v>
      </c>
      <c r="H1653">
        <v>11</v>
      </c>
      <c r="J1653" s="40">
        <v>2351890359</v>
      </c>
      <c r="K1653" s="40">
        <v>4024892501</v>
      </c>
    </row>
    <row r="1654" spans="1:11" hidden="1" x14ac:dyDescent="0.3">
      <c r="A1654">
        <v>2022</v>
      </c>
      <c r="B1654">
        <v>12</v>
      </c>
      <c r="C1654" s="41">
        <v>46013</v>
      </c>
      <c r="D1654" t="s">
        <v>88</v>
      </c>
      <c r="E1654" s="40">
        <v>126682371168</v>
      </c>
      <c r="F1654">
        <v>46</v>
      </c>
      <c r="G1654" s="40">
        <v>5869049302</v>
      </c>
      <c r="H1654">
        <v>34</v>
      </c>
      <c r="J1654" s="40">
        <v>4263697522</v>
      </c>
      <c r="K1654" s="40">
        <v>1605351780</v>
      </c>
    </row>
    <row r="1655" spans="1:11" hidden="1" x14ac:dyDescent="0.3">
      <c r="A1655">
        <v>2022</v>
      </c>
      <c r="B1655">
        <v>12</v>
      </c>
      <c r="C1655" s="41">
        <v>46013</v>
      </c>
      <c r="D1655" t="s">
        <v>83</v>
      </c>
      <c r="E1655" s="40">
        <v>67506899374</v>
      </c>
      <c r="F1655">
        <v>60</v>
      </c>
      <c r="G1655" s="40">
        <v>4050298881</v>
      </c>
      <c r="H1655">
        <v>33</v>
      </c>
      <c r="J1655" s="40">
        <v>2253074088</v>
      </c>
      <c r="K1655" s="40">
        <v>1797224793</v>
      </c>
    </row>
    <row r="1656" spans="1:11" hidden="1" x14ac:dyDescent="0.3">
      <c r="A1656">
        <v>2022</v>
      </c>
      <c r="B1656">
        <v>12</v>
      </c>
      <c r="C1656" s="41">
        <v>46013</v>
      </c>
      <c r="D1656" t="s">
        <v>85</v>
      </c>
      <c r="E1656" s="40">
        <v>18404979292</v>
      </c>
      <c r="F1656">
        <v>116</v>
      </c>
      <c r="G1656" s="40">
        <v>2140506993</v>
      </c>
      <c r="H1656">
        <v>64</v>
      </c>
      <c r="J1656" s="40">
        <v>1179190883</v>
      </c>
      <c r="K1656" s="40">
        <v>961316110</v>
      </c>
    </row>
    <row r="1657" spans="1:11" hidden="1" x14ac:dyDescent="0.3">
      <c r="A1657">
        <v>2022</v>
      </c>
      <c r="B1657">
        <v>12</v>
      </c>
      <c r="C1657" s="41">
        <v>46013</v>
      </c>
      <c r="D1657" t="s">
        <v>86</v>
      </c>
      <c r="E1657" s="40">
        <v>28154023826</v>
      </c>
      <c r="F1657">
        <v>201</v>
      </c>
      <c r="G1657" s="40">
        <v>5666970739</v>
      </c>
      <c r="H1657">
        <v>69</v>
      </c>
      <c r="J1657" s="40">
        <v>1934867310</v>
      </c>
      <c r="K1657" s="40">
        <v>3732103428</v>
      </c>
    </row>
    <row r="1658" spans="1:11" hidden="1" x14ac:dyDescent="0.3">
      <c r="A1658">
        <v>2023</v>
      </c>
      <c r="B1658">
        <v>1</v>
      </c>
      <c r="C1658" s="41">
        <v>45680</v>
      </c>
      <c r="D1658" t="s">
        <v>87</v>
      </c>
      <c r="E1658" s="40">
        <v>138168862439</v>
      </c>
      <c r="F1658">
        <v>6</v>
      </c>
      <c r="G1658" s="40">
        <v>823094878</v>
      </c>
      <c r="H1658">
        <v>20</v>
      </c>
      <c r="J1658" s="40">
        <v>2715326079</v>
      </c>
      <c r="K1658" s="40">
        <v>-1892231200</v>
      </c>
    </row>
    <row r="1659" spans="1:11" hidden="1" x14ac:dyDescent="0.3">
      <c r="A1659">
        <v>2023</v>
      </c>
      <c r="B1659">
        <v>1</v>
      </c>
      <c r="C1659" s="41">
        <v>45680</v>
      </c>
      <c r="D1659" t="s">
        <v>84</v>
      </c>
      <c r="E1659" s="40">
        <v>210575800352</v>
      </c>
      <c r="F1659">
        <v>6</v>
      </c>
      <c r="G1659" s="40">
        <v>1299268223</v>
      </c>
      <c r="H1659">
        <v>10</v>
      </c>
      <c r="J1659" s="40">
        <v>2071474272</v>
      </c>
      <c r="K1659" s="40">
        <v>-772206049</v>
      </c>
    </row>
    <row r="1660" spans="1:11" hidden="1" x14ac:dyDescent="0.3">
      <c r="A1660">
        <v>2023</v>
      </c>
      <c r="B1660">
        <v>1</v>
      </c>
      <c r="C1660" s="41">
        <v>45680</v>
      </c>
      <c r="D1660" t="s">
        <v>88</v>
      </c>
      <c r="E1660" s="40">
        <v>126682371168</v>
      </c>
      <c r="F1660">
        <v>13</v>
      </c>
      <c r="G1660" s="40">
        <v>1628335329</v>
      </c>
      <c r="H1660">
        <v>33</v>
      </c>
      <c r="J1660" s="40">
        <v>4197481336</v>
      </c>
      <c r="K1660" s="40">
        <v>-2569146008</v>
      </c>
    </row>
    <row r="1661" spans="1:11" s="42" customFormat="1" hidden="1" x14ac:dyDescent="0.3">
      <c r="A1661" s="42">
        <v>2023</v>
      </c>
      <c r="B1661" s="42">
        <v>1</v>
      </c>
      <c r="C1661" s="45">
        <v>45680</v>
      </c>
      <c r="D1661" s="42" t="s">
        <v>83</v>
      </c>
      <c r="E1661" s="44">
        <v>67506899374</v>
      </c>
      <c r="F1661" s="42">
        <v>19</v>
      </c>
      <c r="G1661" s="44">
        <v>1262326779</v>
      </c>
      <c r="H1661" s="42">
        <v>34</v>
      </c>
      <c r="J1661" s="44">
        <v>2306238564</v>
      </c>
      <c r="K1661" s="44">
        <v>-1043911785</v>
      </c>
    </row>
    <row r="1662" spans="1:11" x14ac:dyDescent="0.3">
      <c r="A1662">
        <v>2023</v>
      </c>
      <c r="B1662">
        <v>1</v>
      </c>
      <c r="C1662" s="41">
        <v>45680</v>
      </c>
      <c r="D1662" t="s">
        <v>85</v>
      </c>
      <c r="E1662" s="40">
        <v>18404979292</v>
      </c>
      <c r="F1662">
        <v>12</v>
      </c>
      <c r="G1662" s="40">
        <v>211844703</v>
      </c>
      <c r="H1662">
        <v>73</v>
      </c>
      <c r="J1662" s="40">
        <v>1347575006</v>
      </c>
      <c r="K1662" s="40">
        <v>-1135730303</v>
      </c>
    </row>
    <row r="1663" spans="1:11" hidden="1" x14ac:dyDescent="0.3">
      <c r="A1663">
        <v>2023</v>
      </c>
      <c r="B1663">
        <v>1</v>
      </c>
      <c r="C1663" s="41">
        <v>45680</v>
      </c>
      <c r="D1663" t="s">
        <v>86</v>
      </c>
      <c r="E1663" s="40">
        <v>28154023826</v>
      </c>
      <c r="F1663">
        <v>26</v>
      </c>
      <c r="G1663" s="40">
        <v>740949974</v>
      </c>
      <c r="H1663">
        <v>87</v>
      </c>
      <c r="J1663" s="40">
        <v>2445075829</v>
      </c>
      <c r="K1663" s="40">
        <v>-1704125855</v>
      </c>
    </row>
    <row r="1664" spans="1:11" hidden="1" x14ac:dyDescent="0.3">
      <c r="A1664">
        <v>2023</v>
      </c>
      <c r="B1664">
        <v>2</v>
      </c>
      <c r="C1664" s="41">
        <v>45711</v>
      </c>
      <c r="D1664" t="s">
        <v>87</v>
      </c>
      <c r="E1664" s="40">
        <v>138168862439</v>
      </c>
      <c r="F1664">
        <v>5</v>
      </c>
      <c r="G1664" s="40">
        <v>647187495</v>
      </c>
      <c r="H1664">
        <v>3</v>
      </c>
      <c r="J1664" s="40">
        <v>454904340</v>
      </c>
      <c r="K1664" s="40">
        <v>192283155</v>
      </c>
    </row>
    <row r="1665" spans="1:11" hidden="1" x14ac:dyDescent="0.3">
      <c r="A1665">
        <v>2023</v>
      </c>
      <c r="B1665">
        <v>2</v>
      </c>
      <c r="C1665" s="41">
        <v>45711</v>
      </c>
      <c r="D1665" t="s">
        <v>84</v>
      </c>
      <c r="E1665" s="40">
        <v>210575800352</v>
      </c>
      <c r="F1665">
        <v>2</v>
      </c>
      <c r="G1665" s="40">
        <v>381544117</v>
      </c>
      <c r="H1665">
        <v>2</v>
      </c>
      <c r="J1665" s="40">
        <v>343336165</v>
      </c>
      <c r="K1665" s="40">
        <v>38207952</v>
      </c>
    </row>
    <row r="1666" spans="1:11" hidden="1" x14ac:dyDescent="0.3">
      <c r="A1666">
        <v>2023</v>
      </c>
      <c r="B1666">
        <v>2</v>
      </c>
      <c r="C1666" s="41">
        <v>45711</v>
      </c>
      <c r="D1666" t="s">
        <v>88</v>
      </c>
      <c r="E1666" s="40">
        <v>126682371168</v>
      </c>
      <c r="F1666">
        <v>2</v>
      </c>
      <c r="G1666" s="40">
        <v>279730003</v>
      </c>
      <c r="H1666">
        <v>7</v>
      </c>
      <c r="J1666" s="40">
        <v>890236783</v>
      </c>
      <c r="K1666" s="40">
        <v>-610506780</v>
      </c>
    </row>
    <row r="1667" spans="1:11" s="42" customFormat="1" hidden="1" x14ac:dyDescent="0.3">
      <c r="A1667" s="42">
        <v>2023</v>
      </c>
      <c r="B1667" s="42">
        <v>2</v>
      </c>
      <c r="C1667" s="45">
        <v>45711</v>
      </c>
      <c r="D1667" s="42" t="s">
        <v>83</v>
      </c>
      <c r="E1667" s="44">
        <v>67506899374</v>
      </c>
      <c r="F1667" s="42">
        <v>4</v>
      </c>
      <c r="G1667" s="44">
        <v>289280829</v>
      </c>
      <c r="H1667" s="42">
        <v>8</v>
      </c>
      <c r="J1667" s="44">
        <v>564543310</v>
      </c>
      <c r="K1667" s="44">
        <v>-275262481</v>
      </c>
    </row>
    <row r="1668" spans="1:11" x14ac:dyDescent="0.3">
      <c r="A1668">
        <v>2023</v>
      </c>
      <c r="B1668">
        <v>2</v>
      </c>
      <c r="C1668" s="41">
        <v>45711</v>
      </c>
      <c r="D1668" t="s">
        <v>85</v>
      </c>
      <c r="E1668" s="40">
        <v>18404979292</v>
      </c>
      <c r="F1668">
        <v>16</v>
      </c>
      <c r="G1668" s="40">
        <v>301848099</v>
      </c>
      <c r="H1668">
        <v>14</v>
      </c>
      <c r="J1668" s="40">
        <v>265369937</v>
      </c>
      <c r="K1668" s="40">
        <v>36478163</v>
      </c>
    </row>
    <row r="1669" spans="1:11" hidden="1" x14ac:dyDescent="0.3">
      <c r="A1669">
        <v>2023</v>
      </c>
      <c r="B1669">
        <v>2</v>
      </c>
      <c r="C1669" s="41">
        <v>45711</v>
      </c>
      <c r="D1669" t="s">
        <v>86</v>
      </c>
      <c r="E1669" s="40">
        <v>28154023826</v>
      </c>
      <c r="F1669">
        <v>18</v>
      </c>
      <c r="G1669" s="40">
        <v>509501626</v>
      </c>
      <c r="H1669">
        <v>18</v>
      </c>
      <c r="J1669" s="40">
        <v>506840841</v>
      </c>
      <c r="K1669" s="40">
        <v>2660785</v>
      </c>
    </row>
    <row r="1670" spans="1:11" hidden="1" x14ac:dyDescent="0.3">
      <c r="A1670">
        <v>2023</v>
      </c>
      <c r="B1670">
        <v>3</v>
      </c>
      <c r="C1670" s="41">
        <v>45739</v>
      </c>
      <c r="D1670" t="s">
        <v>87</v>
      </c>
      <c r="E1670" s="40">
        <v>138168862439</v>
      </c>
      <c r="F1670">
        <v>92</v>
      </c>
      <c r="G1670" s="40">
        <v>12656499707</v>
      </c>
      <c r="H1670">
        <v>0</v>
      </c>
      <c r="J1670">
        <v>0</v>
      </c>
      <c r="K1670" s="40">
        <v>12656499707</v>
      </c>
    </row>
    <row r="1671" spans="1:11" hidden="1" x14ac:dyDescent="0.3">
      <c r="A1671">
        <v>2023</v>
      </c>
      <c r="B1671">
        <v>3</v>
      </c>
      <c r="C1671" s="41">
        <v>45739</v>
      </c>
      <c r="D1671" t="s">
        <v>84</v>
      </c>
      <c r="E1671" s="40">
        <v>210575800352</v>
      </c>
      <c r="F1671">
        <v>101</v>
      </c>
      <c r="G1671" s="40">
        <v>21367794127</v>
      </c>
      <c r="H1671">
        <v>0</v>
      </c>
      <c r="J1671">
        <v>0</v>
      </c>
      <c r="K1671" s="40">
        <v>21367794127</v>
      </c>
    </row>
    <row r="1672" spans="1:11" hidden="1" x14ac:dyDescent="0.3">
      <c r="A1672">
        <v>2023</v>
      </c>
      <c r="B1672">
        <v>3</v>
      </c>
      <c r="C1672" s="41">
        <v>45739</v>
      </c>
      <c r="D1672" t="s">
        <v>88</v>
      </c>
      <c r="E1672" s="40">
        <v>126682371168</v>
      </c>
      <c r="F1672">
        <v>66</v>
      </c>
      <c r="G1672" s="40">
        <v>8323805826</v>
      </c>
      <c r="H1672">
        <v>0</v>
      </c>
      <c r="J1672">
        <v>0</v>
      </c>
      <c r="K1672" s="40">
        <v>8323805826</v>
      </c>
    </row>
    <row r="1673" spans="1:11" s="42" customFormat="1" hidden="1" x14ac:dyDescent="0.3">
      <c r="A1673" s="42">
        <v>2023</v>
      </c>
      <c r="B1673" s="42">
        <v>3</v>
      </c>
      <c r="C1673" s="45">
        <v>45739</v>
      </c>
      <c r="D1673" s="42" t="s">
        <v>83</v>
      </c>
      <c r="E1673" s="44">
        <v>67506899374</v>
      </c>
      <c r="F1673" s="42">
        <v>61</v>
      </c>
      <c r="G1673" s="44">
        <v>4118769170</v>
      </c>
      <c r="H1673" s="42">
        <v>0</v>
      </c>
      <c r="J1673" s="42">
        <v>0</v>
      </c>
      <c r="K1673" s="44">
        <v>4118769170</v>
      </c>
    </row>
    <row r="1674" spans="1:11" x14ac:dyDescent="0.3">
      <c r="A1674">
        <v>2023</v>
      </c>
      <c r="B1674">
        <v>3</v>
      </c>
      <c r="C1674" s="41">
        <v>45739</v>
      </c>
      <c r="D1674" t="s">
        <v>85</v>
      </c>
      <c r="E1674" s="40">
        <v>18404979292</v>
      </c>
      <c r="F1674">
        <v>197</v>
      </c>
      <c r="G1674" s="40">
        <v>3616692767</v>
      </c>
      <c r="H1674">
        <v>0</v>
      </c>
      <c r="J1674">
        <v>0</v>
      </c>
      <c r="K1674" s="40">
        <v>3616692767</v>
      </c>
    </row>
    <row r="1675" spans="1:11" hidden="1" x14ac:dyDescent="0.3">
      <c r="A1675">
        <v>2023</v>
      </c>
      <c r="B1675">
        <v>3</v>
      </c>
      <c r="C1675" s="41">
        <v>45739</v>
      </c>
      <c r="D1675" t="s">
        <v>86</v>
      </c>
      <c r="E1675" s="40">
        <v>28154023826</v>
      </c>
      <c r="F1675">
        <v>228</v>
      </c>
      <c r="G1675" s="40">
        <v>6432836615</v>
      </c>
      <c r="H1675">
        <v>0</v>
      </c>
      <c r="J1675">
        <v>0</v>
      </c>
      <c r="K1675" s="40">
        <v>6432836615</v>
      </c>
    </row>
    <row r="1676" spans="1:11" hidden="1" x14ac:dyDescent="0.3">
      <c r="A1676">
        <v>2023</v>
      </c>
      <c r="B1676">
        <v>4</v>
      </c>
      <c r="C1676" s="41">
        <v>45770</v>
      </c>
      <c r="D1676" t="s">
        <v>87</v>
      </c>
      <c r="E1676" s="40">
        <v>138168862439</v>
      </c>
      <c r="F1676">
        <v>138</v>
      </c>
      <c r="G1676" s="40">
        <v>19133109516</v>
      </c>
      <c r="H1676">
        <v>0</v>
      </c>
      <c r="J1676">
        <v>0</v>
      </c>
      <c r="K1676" s="40">
        <v>19133109516</v>
      </c>
    </row>
    <row r="1677" spans="1:11" hidden="1" x14ac:dyDescent="0.3">
      <c r="A1677">
        <v>2023</v>
      </c>
      <c r="B1677">
        <v>4</v>
      </c>
      <c r="C1677" s="41">
        <v>45770</v>
      </c>
      <c r="D1677" t="s">
        <v>84</v>
      </c>
      <c r="E1677" s="40">
        <v>210575800352</v>
      </c>
      <c r="F1677">
        <v>203</v>
      </c>
      <c r="G1677" s="40">
        <v>42693251632</v>
      </c>
      <c r="H1677">
        <v>0</v>
      </c>
      <c r="J1677">
        <v>0</v>
      </c>
      <c r="K1677" s="40">
        <v>42693251632</v>
      </c>
    </row>
    <row r="1678" spans="1:11" hidden="1" x14ac:dyDescent="0.3">
      <c r="A1678">
        <v>2023</v>
      </c>
      <c r="B1678">
        <v>4</v>
      </c>
      <c r="C1678" s="41">
        <v>45770</v>
      </c>
      <c r="D1678" t="s">
        <v>88</v>
      </c>
      <c r="E1678" s="40">
        <v>126682371168</v>
      </c>
      <c r="F1678">
        <v>256</v>
      </c>
      <c r="G1678" s="40">
        <v>32441019496</v>
      </c>
      <c r="H1678">
        <v>0</v>
      </c>
      <c r="J1678">
        <v>0</v>
      </c>
      <c r="K1678" s="40">
        <v>32441019496</v>
      </c>
    </row>
    <row r="1679" spans="1:11" s="42" customFormat="1" hidden="1" x14ac:dyDescent="0.3">
      <c r="A1679" s="42">
        <v>2023</v>
      </c>
      <c r="B1679" s="42">
        <v>4</v>
      </c>
      <c r="C1679" s="45">
        <v>45770</v>
      </c>
      <c r="D1679" s="42" t="s">
        <v>83</v>
      </c>
      <c r="E1679" s="44">
        <v>67506899374</v>
      </c>
      <c r="F1679" s="42">
        <v>206</v>
      </c>
      <c r="G1679" s="44">
        <v>13914759908</v>
      </c>
      <c r="H1679" s="42">
        <v>0</v>
      </c>
      <c r="J1679" s="42">
        <v>0</v>
      </c>
      <c r="K1679" s="44">
        <v>13914759908</v>
      </c>
    </row>
    <row r="1680" spans="1:11" x14ac:dyDescent="0.3">
      <c r="A1680">
        <v>2023</v>
      </c>
      <c r="B1680">
        <v>4</v>
      </c>
      <c r="C1680" s="41">
        <v>45770</v>
      </c>
      <c r="D1680" t="s">
        <v>85</v>
      </c>
      <c r="E1680" s="40">
        <v>18404979292</v>
      </c>
      <c r="F1680">
        <v>237</v>
      </c>
      <c r="G1680" s="40">
        <v>4370969938</v>
      </c>
      <c r="H1680">
        <v>0</v>
      </c>
      <c r="J1680">
        <v>0</v>
      </c>
      <c r="K1680" s="40">
        <v>4370969938</v>
      </c>
    </row>
    <row r="1681" spans="1:11" hidden="1" x14ac:dyDescent="0.3">
      <c r="A1681">
        <v>2023</v>
      </c>
      <c r="B1681">
        <v>4</v>
      </c>
      <c r="C1681" s="41">
        <v>45770</v>
      </c>
      <c r="D1681" t="s">
        <v>86</v>
      </c>
      <c r="E1681" s="40">
        <v>28154023826</v>
      </c>
      <c r="F1681">
        <v>243</v>
      </c>
      <c r="G1681" s="40">
        <v>6836938174</v>
      </c>
      <c r="H1681">
        <v>0</v>
      </c>
      <c r="J1681">
        <v>0</v>
      </c>
      <c r="K1681" s="40">
        <v>6836938174</v>
      </c>
    </row>
    <row r="1682" spans="1:11" hidden="1" x14ac:dyDescent="0.3">
      <c r="A1682">
        <v>2023</v>
      </c>
      <c r="B1682">
        <v>5</v>
      </c>
      <c r="C1682" s="41">
        <v>45800</v>
      </c>
      <c r="D1682" t="s">
        <v>87</v>
      </c>
      <c r="E1682" s="40">
        <v>138168862439</v>
      </c>
      <c r="F1682">
        <v>42</v>
      </c>
      <c r="G1682" s="40">
        <v>5792305703</v>
      </c>
      <c r="H1682">
        <v>0</v>
      </c>
      <c r="J1682">
        <v>0</v>
      </c>
      <c r="K1682" s="40">
        <v>5792305703</v>
      </c>
    </row>
    <row r="1683" spans="1:11" hidden="1" x14ac:dyDescent="0.3">
      <c r="A1683">
        <v>2023</v>
      </c>
      <c r="B1683">
        <v>5</v>
      </c>
      <c r="C1683" s="41">
        <v>45800</v>
      </c>
      <c r="D1683" t="s">
        <v>84</v>
      </c>
      <c r="E1683" s="40">
        <v>210575800352</v>
      </c>
      <c r="F1683">
        <v>23</v>
      </c>
      <c r="G1683" s="40">
        <v>4913231598</v>
      </c>
      <c r="H1683">
        <v>0</v>
      </c>
      <c r="J1683">
        <v>0</v>
      </c>
      <c r="K1683" s="40">
        <v>4913231598</v>
      </c>
    </row>
    <row r="1684" spans="1:11" hidden="1" x14ac:dyDescent="0.3">
      <c r="A1684">
        <v>2023</v>
      </c>
      <c r="B1684">
        <v>5</v>
      </c>
      <c r="C1684" s="41">
        <v>45800</v>
      </c>
      <c r="D1684" t="s">
        <v>88</v>
      </c>
      <c r="E1684" s="40">
        <v>126682371168</v>
      </c>
      <c r="F1684">
        <v>35</v>
      </c>
      <c r="G1684" s="40">
        <v>4480446413</v>
      </c>
      <c r="H1684">
        <v>0</v>
      </c>
      <c r="J1684">
        <v>0</v>
      </c>
      <c r="K1684" s="40">
        <v>4480446413</v>
      </c>
    </row>
    <row r="1685" spans="1:11" s="42" customFormat="1" hidden="1" x14ac:dyDescent="0.3">
      <c r="A1685" s="42">
        <v>2023</v>
      </c>
      <c r="B1685" s="42">
        <v>5</v>
      </c>
      <c r="C1685" s="45">
        <v>45800</v>
      </c>
      <c r="D1685" s="42" t="s">
        <v>83</v>
      </c>
      <c r="E1685" s="44">
        <v>67506899374</v>
      </c>
      <c r="F1685" s="42">
        <v>58</v>
      </c>
      <c r="G1685" s="44">
        <v>3886572318</v>
      </c>
      <c r="H1685" s="42">
        <v>0</v>
      </c>
      <c r="J1685" s="42">
        <v>0</v>
      </c>
      <c r="K1685" s="44">
        <v>3886572318</v>
      </c>
    </row>
    <row r="1686" spans="1:11" x14ac:dyDescent="0.3">
      <c r="A1686">
        <v>2023</v>
      </c>
      <c r="B1686">
        <v>5</v>
      </c>
      <c r="C1686" s="41">
        <v>45800</v>
      </c>
      <c r="D1686" t="s">
        <v>85</v>
      </c>
      <c r="E1686" s="40">
        <v>18404979292</v>
      </c>
      <c r="F1686">
        <v>196</v>
      </c>
      <c r="G1686" s="40">
        <v>3613636563</v>
      </c>
      <c r="H1686">
        <v>0</v>
      </c>
      <c r="J1686">
        <v>0</v>
      </c>
      <c r="K1686" s="40">
        <v>3613636563</v>
      </c>
    </row>
    <row r="1687" spans="1:11" hidden="1" x14ac:dyDescent="0.3">
      <c r="A1687">
        <v>2023</v>
      </c>
      <c r="B1687">
        <v>5</v>
      </c>
      <c r="C1687" s="41">
        <v>45800</v>
      </c>
      <c r="D1687" t="s">
        <v>86</v>
      </c>
      <c r="E1687" s="40">
        <v>28154023826</v>
      </c>
      <c r="F1687">
        <v>151</v>
      </c>
      <c r="G1687" s="40">
        <v>4244183332</v>
      </c>
      <c r="H1687">
        <v>0</v>
      </c>
      <c r="J1687">
        <v>0</v>
      </c>
      <c r="K1687" s="40">
        <v>4244183332</v>
      </c>
    </row>
    <row r="1688" spans="1:11" hidden="1" x14ac:dyDescent="0.3">
      <c r="A1688">
        <v>2023</v>
      </c>
      <c r="B1688">
        <v>6</v>
      </c>
      <c r="C1688" s="41">
        <v>45831</v>
      </c>
      <c r="D1688" t="s">
        <v>87</v>
      </c>
      <c r="E1688" s="40">
        <v>138168862439</v>
      </c>
      <c r="F1688">
        <v>28</v>
      </c>
      <c r="G1688" s="40">
        <v>3883808397</v>
      </c>
      <c r="H1688">
        <v>0</v>
      </c>
      <c r="J1688">
        <v>0</v>
      </c>
      <c r="K1688" s="40">
        <v>3883808397</v>
      </c>
    </row>
    <row r="1689" spans="1:11" hidden="1" x14ac:dyDescent="0.3">
      <c r="A1689">
        <v>2023</v>
      </c>
      <c r="B1689">
        <v>6</v>
      </c>
      <c r="C1689" s="41">
        <v>45831</v>
      </c>
      <c r="D1689" t="s">
        <v>84</v>
      </c>
      <c r="E1689" s="40">
        <v>210575800352</v>
      </c>
      <c r="F1689">
        <v>5</v>
      </c>
      <c r="G1689" s="40">
        <v>1052047357</v>
      </c>
      <c r="H1689">
        <v>0</v>
      </c>
      <c r="J1689">
        <v>0</v>
      </c>
      <c r="K1689" s="40">
        <v>1052047357</v>
      </c>
    </row>
    <row r="1690" spans="1:11" hidden="1" x14ac:dyDescent="0.3">
      <c r="A1690">
        <v>2023</v>
      </c>
      <c r="B1690">
        <v>6</v>
      </c>
      <c r="C1690" s="41">
        <v>45831</v>
      </c>
      <c r="D1690" t="s">
        <v>88</v>
      </c>
      <c r="E1690" s="40">
        <v>126682371168</v>
      </c>
      <c r="F1690">
        <v>19</v>
      </c>
      <c r="G1690" s="40">
        <v>2346871570</v>
      </c>
      <c r="H1690">
        <v>0</v>
      </c>
      <c r="J1690">
        <v>0</v>
      </c>
      <c r="K1690" s="40">
        <v>2346871570</v>
      </c>
    </row>
    <row r="1691" spans="1:11" s="42" customFormat="1" hidden="1" x14ac:dyDescent="0.3">
      <c r="A1691" s="42">
        <v>2023</v>
      </c>
      <c r="B1691" s="42">
        <v>6</v>
      </c>
      <c r="C1691" s="45">
        <v>45831</v>
      </c>
      <c r="D1691" s="42" t="s">
        <v>83</v>
      </c>
      <c r="E1691" s="44">
        <v>67506899374</v>
      </c>
      <c r="F1691" s="42">
        <v>30</v>
      </c>
      <c r="G1691" s="44">
        <v>2036892463</v>
      </c>
      <c r="H1691" s="42">
        <v>0</v>
      </c>
      <c r="J1691" s="42">
        <v>0</v>
      </c>
      <c r="K1691" s="44">
        <v>2036892463</v>
      </c>
    </row>
    <row r="1692" spans="1:11" x14ac:dyDescent="0.3">
      <c r="A1692">
        <v>2023</v>
      </c>
      <c r="B1692">
        <v>6</v>
      </c>
      <c r="C1692" s="41">
        <v>45831</v>
      </c>
      <c r="D1692" t="s">
        <v>85</v>
      </c>
      <c r="E1692" s="40">
        <v>18404979292</v>
      </c>
      <c r="F1692">
        <v>197</v>
      </c>
      <c r="G1692" s="40">
        <v>3629557482</v>
      </c>
      <c r="H1692">
        <v>0</v>
      </c>
      <c r="J1692">
        <v>0</v>
      </c>
      <c r="K1692" s="40">
        <v>3629557482</v>
      </c>
    </row>
    <row r="1693" spans="1:11" hidden="1" x14ac:dyDescent="0.3">
      <c r="A1693">
        <v>2023</v>
      </c>
      <c r="B1693">
        <v>6</v>
      </c>
      <c r="C1693" s="41">
        <v>45831</v>
      </c>
      <c r="D1693" t="s">
        <v>86</v>
      </c>
      <c r="E1693" s="40">
        <v>28154023826</v>
      </c>
      <c r="F1693">
        <v>131</v>
      </c>
      <c r="G1693" s="40">
        <v>3685357347</v>
      </c>
      <c r="H1693">
        <v>0</v>
      </c>
      <c r="J1693">
        <v>0</v>
      </c>
      <c r="K1693" s="40">
        <v>3685357347</v>
      </c>
    </row>
    <row r="1694" spans="1:11" hidden="1" x14ac:dyDescent="0.3">
      <c r="A1694">
        <v>2023</v>
      </c>
      <c r="B1694">
        <v>7</v>
      </c>
      <c r="C1694" s="41">
        <v>45861</v>
      </c>
      <c r="D1694" t="s">
        <v>87</v>
      </c>
      <c r="E1694" s="40">
        <v>138168862439</v>
      </c>
      <c r="F1694">
        <v>26</v>
      </c>
      <c r="G1694" s="40">
        <v>3626819879</v>
      </c>
      <c r="H1694">
        <v>0</v>
      </c>
      <c r="J1694">
        <v>0</v>
      </c>
      <c r="K1694" s="40">
        <v>3626819879</v>
      </c>
    </row>
    <row r="1695" spans="1:11" hidden="1" x14ac:dyDescent="0.3">
      <c r="A1695">
        <v>2023</v>
      </c>
      <c r="B1695">
        <v>7</v>
      </c>
      <c r="C1695" s="41">
        <v>45861</v>
      </c>
      <c r="D1695" t="s">
        <v>84</v>
      </c>
      <c r="E1695" s="40">
        <v>210575800352</v>
      </c>
      <c r="F1695">
        <v>5</v>
      </c>
      <c r="G1695" s="40">
        <v>1097259301</v>
      </c>
      <c r="H1695">
        <v>0</v>
      </c>
      <c r="J1695">
        <v>0</v>
      </c>
      <c r="K1695" s="40">
        <v>1097259301</v>
      </c>
    </row>
    <row r="1696" spans="1:11" hidden="1" x14ac:dyDescent="0.3">
      <c r="A1696">
        <v>2023</v>
      </c>
      <c r="B1696">
        <v>7</v>
      </c>
      <c r="C1696" s="41">
        <v>45861</v>
      </c>
      <c r="D1696" t="s">
        <v>88</v>
      </c>
      <c r="E1696" s="40">
        <v>126682371168</v>
      </c>
      <c r="F1696">
        <v>22</v>
      </c>
      <c r="G1696" s="40">
        <v>2829708905</v>
      </c>
      <c r="H1696">
        <v>0</v>
      </c>
      <c r="J1696">
        <v>0</v>
      </c>
      <c r="K1696" s="40">
        <v>2829708905</v>
      </c>
    </row>
    <row r="1697" spans="1:11" s="42" customFormat="1" hidden="1" x14ac:dyDescent="0.3">
      <c r="A1697" s="42">
        <v>2023</v>
      </c>
      <c r="B1697" s="42">
        <v>7</v>
      </c>
      <c r="C1697" s="45">
        <v>45861</v>
      </c>
      <c r="D1697" s="42" t="s">
        <v>83</v>
      </c>
      <c r="E1697" s="44">
        <v>67506899374</v>
      </c>
      <c r="F1697" s="42">
        <v>34</v>
      </c>
      <c r="G1697" s="44">
        <v>2288943044</v>
      </c>
      <c r="H1697" s="42">
        <v>0</v>
      </c>
      <c r="J1697" s="42">
        <v>0</v>
      </c>
      <c r="K1697" s="44">
        <v>2288943044</v>
      </c>
    </row>
    <row r="1698" spans="1:11" x14ac:dyDescent="0.3">
      <c r="A1698">
        <v>2023</v>
      </c>
      <c r="B1698">
        <v>7</v>
      </c>
      <c r="C1698" s="41">
        <v>45861</v>
      </c>
      <c r="D1698" t="s">
        <v>85</v>
      </c>
      <c r="E1698" s="40">
        <v>18404979292</v>
      </c>
      <c r="F1698">
        <v>117</v>
      </c>
      <c r="G1698" s="40">
        <v>2162566141</v>
      </c>
      <c r="H1698">
        <v>0</v>
      </c>
      <c r="J1698">
        <v>0</v>
      </c>
      <c r="K1698" s="40">
        <v>2162566141</v>
      </c>
    </row>
    <row r="1699" spans="1:11" hidden="1" x14ac:dyDescent="0.3">
      <c r="A1699">
        <v>2023</v>
      </c>
      <c r="B1699">
        <v>7</v>
      </c>
      <c r="C1699" s="41">
        <v>45861</v>
      </c>
      <c r="D1699" t="s">
        <v>86</v>
      </c>
      <c r="E1699" s="40">
        <v>28154023826</v>
      </c>
      <c r="F1699">
        <v>46</v>
      </c>
      <c r="G1699" s="40">
        <v>1302240938</v>
      </c>
      <c r="H1699">
        <v>0</v>
      </c>
      <c r="J1699">
        <v>0</v>
      </c>
      <c r="K1699" s="40">
        <v>1302240938</v>
      </c>
    </row>
    <row r="1700" spans="1:11" hidden="1" x14ac:dyDescent="0.3">
      <c r="A1700">
        <v>2023</v>
      </c>
      <c r="B1700">
        <v>8</v>
      </c>
      <c r="C1700" s="41">
        <v>45892</v>
      </c>
      <c r="D1700" t="s">
        <v>87</v>
      </c>
      <c r="E1700" s="40">
        <v>138168862439</v>
      </c>
      <c r="F1700">
        <v>21</v>
      </c>
      <c r="G1700" s="40">
        <v>2908340733</v>
      </c>
      <c r="H1700">
        <v>0</v>
      </c>
      <c r="J1700">
        <v>0</v>
      </c>
      <c r="K1700" s="40">
        <v>2908340733</v>
      </c>
    </row>
    <row r="1701" spans="1:11" hidden="1" x14ac:dyDescent="0.3">
      <c r="A1701">
        <v>2023</v>
      </c>
      <c r="B1701">
        <v>8</v>
      </c>
      <c r="C1701" s="41">
        <v>45892</v>
      </c>
      <c r="D1701" t="s">
        <v>84</v>
      </c>
      <c r="E1701" s="40">
        <v>210575800352</v>
      </c>
      <c r="F1701">
        <v>4</v>
      </c>
      <c r="G1701" s="40">
        <v>907748521</v>
      </c>
      <c r="H1701">
        <v>0</v>
      </c>
      <c r="J1701">
        <v>0</v>
      </c>
      <c r="K1701" s="40">
        <v>907748521</v>
      </c>
    </row>
    <row r="1702" spans="1:11" hidden="1" x14ac:dyDescent="0.3">
      <c r="A1702">
        <v>2023</v>
      </c>
      <c r="B1702">
        <v>8</v>
      </c>
      <c r="C1702" s="41">
        <v>45892</v>
      </c>
      <c r="D1702" t="s">
        <v>88</v>
      </c>
      <c r="E1702" s="40">
        <v>126682371168</v>
      </c>
      <c r="F1702">
        <v>16</v>
      </c>
      <c r="G1702" s="40">
        <v>2051181419</v>
      </c>
      <c r="H1702">
        <v>0</v>
      </c>
      <c r="J1702">
        <v>0</v>
      </c>
      <c r="K1702" s="40">
        <v>2051181419</v>
      </c>
    </row>
    <row r="1703" spans="1:11" s="42" customFormat="1" hidden="1" x14ac:dyDescent="0.3">
      <c r="A1703" s="42">
        <v>2023</v>
      </c>
      <c r="B1703" s="42">
        <v>8</v>
      </c>
      <c r="C1703" s="45">
        <v>45892</v>
      </c>
      <c r="D1703" s="42" t="s">
        <v>83</v>
      </c>
      <c r="E1703" s="44">
        <v>67506899374</v>
      </c>
      <c r="F1703" s="42">
        <v>23</v>
      </c>
      <c r="G1703" s="44">
        <v>1550161105</v>
      </c>
      <c r="H1703" s="42">
        <v>0</v>
      </c>
      <c r="J1703" s="42">
        <v>0</v>
      </c>
      <c r="K1703" s="44">
        <v>1550161105</v>
      </c>
    </row>
    <row r="1704" spans="1:11" x14ac:dyDescent="0.3">
      <c r="A1704">
        <v>2023</v>
      </c>
      <c r="B1704">
        <v>8</v>
      </c>
      <c r="C1704" s="41">
        <v>45892</v>
      </c>
      <c r="D1704" t="s">
        <v>85</v>
      </c>
      <c r="E1704" s="40">
        <v>18404979292</v>
      </c>
      <c r="F1704">
        <v>149</v>
      </c>
      <c r="G1704" s="40">
        <v>2742366324</v>
      </c>
      <c r="H1704">
        <v>0</v>
      </c>
      <c r="J1704">
        <v>0</v>
      </c>
      <c r="K1704" s="40">
        <v>2742366324</v>
      </c>
    </row>
    <row r="1705" spans="1:11" hidden="1" x14ac:dyDescent="0.3">
      <c r="A1705">
        <v>2023</v>
      </c>
      <c r="B1705">
        <v>8</v>
      </c>
      <c r="C1705" s="41">
        <v>45892</v>
      </c>
      <c r="D1705" t="s">
        <v>86</v>
      </c>
      <c r="E1705" s="40">
        <v>28154023826</v>
      </c>
      <c r="F1705">
        <v>74</v>
      </c>
      <c r="G1705" s="40">
        <v>2073181749</v>
      </c>
      <c r="H1705">
        <v>0</v>
      </c>
      <c r="J1705">
        <v>0</v>
      </c>
      <c r="K1705" s="40">
        <v>2073181749</v>
      </c>
    </row>
    <row r="1706" spans="1:11" hidden="1" x14ac:dyDescent="0.3">
      <c r="A1706">
        <v>2023</v>
      </c>
      <c r="B1706">
        <v>9</v>
      </c>
      <c r="C1706" s="41">
        <v>45923</v>
      </c>
      <c r="D1706" t="s">
        <v>87</v>
      </c>
      <c r="E1706" s="40">
        <v>138168862439</v>
      </c>
      <c r="F1706">
        <v>30</v>
      </c>
      <c r="G1706" s="40">
        <v>4105005751</v>
      </c>
      <c r="H1706">
        <v>0</v>
      </c>
      <c r="J1706">
        <v>0</v>
      </c>
      <c r="K1706" s="40">
        <v>4105005751</v>
      </c>
    </row>
    <row r="1707" spans="1:11" hidden="1" x14ac:dyDescent="0.3">
      <c r="A1707">
        <v>2023</v>
      </c>
      <c r="B1707">
        <v>9</v>
      </c>
      <c r="C1707" s="41">
        <v>45923</v>
      </c>
      <c r="D1707" t="s">
        <v>84</v>
      </c>
      <c r="E1707" s="40">
        <v>210575800352</v>
      </c>
      <c r="F1707">
        <v>3</v>
      </c>
      <c r="G1707" s="40">
        <v>702888894</v>
      </c>
      <c r="H1707">
        <v>0</v>
      </c>
      <c r="J1707">
        <v>0</v>
      </c>
      <c r="K1707" s="40">
        <v>702888894</v>
      </c>
    </row>
    <row r="1708" spans="1:11" hidden="1" x14ac:dyDescent="0.3">
      <c r="A1708">
        <v>2023</v>
      </c>
      <c r="B1708">
        <v>9</v>
      </c>
      <c r="C1708" s="41">
        <v>45923</v>
      </c>
      <c r="D1708" t="s">
        <v>88</v>
      </c>
      <c r="E1708" s="40">
        <v>126682371168</v>
      </c>
      <c r="F1708">
        <v>15</v>
      </c>
      <c r="G1708" s="40">
        <v>1877135124</v>
      </c>
      <c r="H1708">
        <v>0</v>
      </c>
      <c r="J1708">
        <v>0</v>
      </c>
      <c r="K1708" s="40">
        <v>1877135124</v>
      </c>
    </row>
    <row r="1709" spans="1:11" s="42" customFormat="1" hidden="1" x14ac:dyDescent="0.3">
      <c r="A1709" s="42">
        <v>2023</v>
      </c>
      <c r="B1709" s="42">
        <v>9</v>
      </c>
      <c r="C1709" s="45">
        <v>45923</v>
      </c>
      <c r="D1709" s="42" t="s">
        <v>83</v>
      </c>
      <c r="E1709" s="44">
        <v>67506899374</v>
      </c>
      <c r="F1709" s="42">
        <v>18</v>
      </c>
      <c r="G1709" s="44">
        <v>1246042430</v>
      </c>
      <c r="H1709" s="42">
        <v>0</v>
      </c>
      <c r="J1709" s="42">
        <v>0</v>
      </c>
      <c r="K1709" s="44">
        <v>1246042430</v>
      </c>
    </row>
    <row r="1710" spans="1:11" x14ac:dyDescent="0.3">
      <c r="A1710">
        <v>2023</v>
      </c>
      <c r="B1710">
        <v>9</v>
      </c>
      <c r="C1710" s="41">
        <v>45923</v>
      </c>
      <c r="D1710" t="s">
        <v>85</v>
      </c>
      <c r="E1710" s="40">
        <v>18404979292</v>
      </c>
      <c r="F1710">
        <v>192</v>
      </c>
      <c r="G1710" s="40">
        <v>3526259924</v>
      </c>
      <c r="H1710">
        <v>0</v>
      </c>
      <c r="J1710">
        <v>0</v>
      </c>
      <c r="K1710" s="40">
        <v>3526259924</v>
      </c>
    </row>
    <row r="1711" spans="1:11" hidden="1" x14ac:dyDescent="0.3">
      <c r="A1711">
        <v>2023</v>
      </c>
      <c r="B1711">
        <v>9</v>
      </c>
      <c r="C1711" s="41">
        <v>45923</v>
      </c>
      <c r="D1711" t="s">
        <v>86</v>
      </c>
      <c r="E1711" s="40">
        <v>28154023826</v>
      </c>
      <c r="F1711">
        <v>179</v>
      </c>
      <c r="G1711" s="40">
        <v>5041761279</v>
      </c>
      <c r="H1711">
        <v>0</v>
      </c>
      <c r="J1711">
        <v>0</v>
      </c>
      <c r="K1711" s="40">
        <v>5041761279</v>
      </c>
    </row>
    <row r="1712" spans="1:11" hidden="1" x14ac:dyDescent="0.3">
      <c r="A1712">
        <v>2023</v>
      </c>
      <c r="B1712">
        <v>10</v>
      </c>
      <c r="C1712" s="41">
        <v>45953</v>
      </c>
      <c r="D1712" t="s">
        <v>87</v>
      </c>
      <c r="E1712" s="40">
        <v>138168862439</v>
      </c>
      <c r="F1712">
        <v>64</v>
      </c>
      <c r="G1712" s="40">
        <v>8783296418</v>
      </c>
      <c r="H1712">
        <v>0</v>
      </c>
      <c r="J1712">
        <v>0</v>
      </c>
      <c r="K1712" s="40">
        <v>8783296418</v>
      </c>
    </row>
    <row r="1713" spans="1:11" hidden="1" x14ac:dyDescent="0.3">
      <c r="A1713">
        <v>2023</v>
      </c>
      <c r="B1713">
        <v>10</v>
      </c>
      <c r="C1713" s="41">
        <v>45953</v>
      </c>
      <c r="D1713" t="s">
        <v>84</v>
      </c>
      <c r="E1713" s="40">
        <v>210575800352</v>
      </c>
      <c r="F1713">
        <v>114</v>
      </c>
      <c r="G1713" s="40">
        <v>24007113191</v>
      </c>
      <c r="H1713">
        <v>0</v>
      </c>
      <c r="J1713">
        <v>0</v>
      </c>
      <c r="K1713" s="40">
        <v>24007113191</v>
      </c>
    </row>
    <row r="1714" spans="1:11" hidden="1" x14ac:dyDescent="0.3">
      <c r="A1714">
        <v>2023</v>
      </c>
      <c r="B1714">
        <v>10</v>
      </c>
      <c r="C1714" s="41">
        <v>45953</v>
      </c>
      <c r="D1714" t="s">
        <v>88</v>
      </c>
      <c r="E1714" s="40">
        <v>126682371168</v>
      </c>
      <c r="F1714">
        <v>75</v>
      </c>
      <c r="G1714" s="40">
        <v>9514949872</v>
      </c>
      <c r="H1714">
        <v>0</v>
      </c>
      <c r="J1714">
        <v>0</v>
      </c>
      <c r="K1714" s="40">
        <v>9514949872</v>
      </c>
    </row>
    <row r="1715" spans="1:11" s="42" customFormat="1" hidden="1" x14ac:dyDescent="0.3">
      <c r="A1715" s="42">
        <v>2023</v>
      </c>
      <c r="B1715" s="42">
        <v>10</v>
      </c>
      <c r="C1715" s="45">
        <v>45953</v>
      </c>
      <c r="D1715" s="42" t="s">
        <v>83</v>
      </c>
      <c r="E1715" s="44">
        <v>67506899374</v>
      </c>
      <c r="F1715" s="42">
        <v>76</v>
      </c>
      <c r="G1715" s="44">
        <v>5145940672</v>
      </c>
      <c r="H1715" s="42">
        <v>0</v>
      </c>
      <c r="J1715" s="42">
        <v>0</v>
      </c>
      <c r="K1715" s="44">
        <v>5145940672</v>
      </c>
    </row>
    <row r="1716" spans="1:11" x14ac:dyDescent="0.3">
      <c r="A1716">
        <v>2023</v>
      </c>
      <c r="B1716">
        <v>10</v>
      </c>
      <c r="C1716" s="41">
        <v>45953</v>
      </c>
      <c r="D1716" t="s">
        <v>85</v>
      </c>
      <c r="E1716" s="40">
        <v>18404979292</v>
      </c>
      <c r="F1716">
        <v>197</v>
      </c>
      <c r="G1716" s="40">
        <v>3627352822</v>
      </c>
      <c r="H1716">
        <v>0</v>
      </c>
      <c r="J1716">
        <v>0</v>
      </c>
      <c r="K1716" s="40">
        <v>3627352822</v>
      </c>
    </row>
    <row r="1717" spans="1:11" hidden="1" x14ac:dyDescent="0.3">
      <c r="A1717">
        <v>2023</v>
      </c>
      <c r="B1717">
        <v>10</v>
      </c>
      <c r="C1717" s="41">
        <v>45953</v>
      </c>
      <c r="D1717" t="s">
        <v>86</v>
      </c>
      <c r="E1717" s="40">
        <v>28154023826</v>
      </c>
      <c r="F1717">
        <v>151</v>
      </c>
      <c r="G1717" s="40">
        <v>4250161461</v>
      </c>
      <c r="H1717">
        <v>0</v>
      </c>
      <c r="J1717">
        <v>0</v>
      </c>
      <c r="K1717" s="40">
        <v>4250161461</v>
      </c>
    </row>
    <row r="1718" spans="1:11" hidden="1" x14ac:dyDescent="0.3">
      <c r="A1718">
        <v>2023</v>
      </c>
      <c r="B1718">
        <v>11</v>
      </c>
      <c r="C1718" s="41">
        <v>45984</v>
      </c>
      <c r="D1718" t="s">
        <v>87</v>
      </c>
      <c r="E1718" s="40">
        <v>138168862439</v>
      </c>
      <c r="F1718">
        <v>82</v>
      </c>
      <c r="G1718" s="40">
        <v>11324446577</v>
      </c>
      <c r="H1718">
        <v>0</v>
      </c>
      <c r="J1718">
        <v>0</v>
      </c>
      <c r="K1718" s="40">
        <v>11324446577</v>
      </c>
    </row>
    <row r="1719" spans="1:11" hidden="1" x14ac:dyDescent="0.3">
      <c r="A1719">
        <v>2023</v>
      </c>
      <c r="B1719">
        <v>11</v>
      </c>
      <c r="C1719" s="41">
        <v>45984</v>
      </c>
      <c r="D1719" t="s">
        <v>84</v>
      </c>
      <c r="E1719" s="40">
        <v>210575800352</v>
      </c>
      <c r="F1719">
        <v>240</v>
      </c>
      <c r="G1719" s="40">
        <v>50636832264</v>
      </c>
      <c r="H1719">
        <v>0</v>
      </c>
      <c r="J1719">
        <v>0</v>
      </c>
      <c r="K1719" s="40">
        <v>50636832264</v>
      </c>
    </row>
    <row r="1720" spans="1:11" hidden="1" x14ac:dyDescent="0.3">
      <c r="A1720">
        <v>2023</v>
      </c>
      <c r="B1720">
        <v>11</v>
      </c>
      <c r="C1720" s="41">
        <v>45984</v>
      </c>
      <c r="D1720" t="s">
        <v>88</v>
      </c>
      <c r="E1720" s="40">
        <v>126682371168</v>
      </c>
      <c r="F1720">
        <v>352</v>
      </c>
      <c r="G1720" s="40">
        <v>44631119358</v>
      </c>
      <c r="H1720">
        <v>0</v>
      </c>
      <c r="J1720">
        <v>0</v>
      </c>
      <c r="K1720" s="40">
        <v>44631119358</v>
      </c>
    </row>
    <row r="1721" spans="1:11" s="42" customFormat="1" hidden="1" x14ac:dyDescent="0.3">
      <c r="A1721" s="42">
        <v>2023</v>
      </c>
      <c r="B1721" s="42">
        <v>11</v>
      </c>
      <c r="C1721" s="45">
        <v>45984</v>
      </c>
      <c r="D1721" s="42" t="s">
        <v>83</v>
      </c>
      <c r="E1721" s="44">
        <v>67506899374</v>
      </c>
      <c r="F1721" s="42">
        <v>374</v>
      </c>
      <c r="G1721" s="44">
        <v>25236598722</v>
      </c>
      <c r="H1721" s="42">
        <v>0</v>
      </c>
      <c r="J1721" s="42">
        <v>0</v>
      </c>
      <c r="K1721" s="44">
        <v>25236598722</v>
      </c>
    </row>
    <row r="1722" spans="1:11" x14ac:dyDescent="0.3">
      <c r="A1722">
        <v>2023</v>
      </c>
      <c r="B1722">
        <v>11</v>
      </c>
      <c r="C1722" s="41">
        <v>45984</v>
      </c>
      <c r="D1722" t="s">
        <v>85</v>
      </c>
      <c r="E1722" s="40">
        <v>18404979292</v>
      </c>
      <c r="F1722">
        <v>136</v>
      </c>
      <c r="G1722" s="40">
        <v>2498070918</v>
      </c>
      <c r="H1722">
        <v>0</v>
      </c>
      <c r="J1722">
        <v>0</v>
      </c>
      <c r="K1722" s="40">
        <v>2498070918</v>
      </c>
    </row>
    <row r="1723" spans="1:11" hidden="1" x14ac:dyDescent="0.3">
      <c r="A1723">
        <v>2023</v>
      </c>
      <c r="B1723">
        <v>11</v>
      </c>
      <c r="C1723" s="41">
        <v>45984</v>
      </c>
      <c r="D1723" t="s">
        <v>86</v>
      </c>
      <c r="E1723" s="40">
        <v>28154023826</v>
      </c>
      <c r="F1723">
        <v>218</v>
      </c>
      <c r="G1723" s="40">
        <v>6139205440</v>
      </c>
      <c r="H1723">
        <v>0</v>
      </c>
      <c r="J1723">
        <v>0</v>
      </c>
      <c r="K1723" s="40">
        <v>6139205440</v>
      </c>
    </row>
    <row r="1724" spans="1:11" hidden="1" x14ac:dyDescent="0.3">
      <c r="A1724">
        <v>2023</v>
      </c>
      <c r="B1724">
        <v>12</v>
      </c>
      <c r="C1724" s="41">
        <v>46014</v>
      </c>
      <c r="D1724" t="s">
        <v>87</v>
      </c>
      <c r="E1724" s="40">
        <v>138168862439</v>
      </c>
      <c r="F1724">
        <v>26</v>
      </c>
      <c r="G1724" s="40">
        <v>3604417234</v>
      </c>
      <c r="H1724">
        <v>0</v>
      </c>
      <c r="J1724">
        <v>0</v>
      </c>
      <c r="K1724" s="40">
        <v>3604417234</v>
      </c>
    </row>
    <row r="1725" spans="1:11" hidden="1" x14ac:dyDescent="0.3">
      <c r="A1725">
        <v>2023</v>
      </c>
      <c r="B1725">
        <v>12</v>
      </c>
      <c r="C1725" s="41">
        <v>46014</v>
      </c>
      <c r="D1725" t="s">
        <v>84</v>
      </c>
      <c r="E1725" s="40">
        <v>210575800352</v>
      </c>
      <c r="F1725">
        <v>18</v>
      </c>
      <c r="G1725" s="40">
        <v>3871567730</v>
      </c>
      <c r="H1725">
        <v>0</v>
      </c>
      <c r="J1725">
        <v>0</v>
      </c>
      <c r="K1725" s="40">
        <v>3871567730</v>
      </c>
    </row>
    <row r="1726" spans="1:11" hidden="1" x14ac:dyDescent="0.3">
      <c r="A1726">
        <v>2023</v>
      </c>
      <c r="B1726">
        <v>12</v>
      </c>
      <c r="C1726" s="41">
        <v>46014</v>
      </c>
      <c r="D1726" t="s">
        <v>88</v>
      </c>
      <c r="E1726" s="40">
        <v>126682371168</v>
      </c>
      <c r="F1726">
        <v>105</v>
      </c>
      <c r="G1726" s="40">
        <v>13282270439</v>
      </c>
      <c r="H1726">
        <v>0</v>
      </c>
      <c r="J1726">
        <v>0</v>
      </c>
      <c r="K1726" s="40">
        <v>13282270439</v>
      </c>
    </row>
    <row r="1727" spans="1:11" s="42" customFormat="1" hidden="1" x14ac:dyDescent="0.3">
      <c r="A1727" s="42">
        <v>2023</v>
      </c>
      <c r="B1727" s="42">
        <v>12</v>
      </c>
      <c r="C1727" s="45">
        <v>46014</v>
      </c>
      <c r="D1727" s="42" t="s">
        <v>83</v>
      </c>
      <c r="E1727" s="44">
        <v>67506899374</v>
      </c>
      <c r="F1727" s="42">
        <v>116</v>
      </c>
      <c r="G1727" s="44">
        <v>7803367105</v>
      </c>
      <c r="H1727" s="42">
        <v>0</v>
      </c>
      <c r="J1727" s="42">
        <v>0</v>
      </c>
      <c r="K1727" s="44">
        <v>7803367105</v>
      </c>
    </row>
    <row r="1728" spans="1:11" x14ac:dyDescent="0.3">
      <c r="A1728">
        <v>2023</v>
      </c>
      <c r="B1728">
        <v>12</v>
      </c>
      <c r="C1728" s="41">
        <v>46014</v>
      </c>
      <c r="D1728" t="s">
        <v>85</v>
      </c>
      <c r="E1728" s="40">
        <v>18404979292</v>
      </c>
      <c r="F1728">
        <v>67</v>
      </c>
      <c r="G1728" s="40">
        <v>1227688587</v>
      </c>
      <c r="H1728">
        <v>0</v>
      </c>
      <c r="J1728">
        <v>0</v>
      </c>
      <c r="K1728" s="40">
        <v>1227688587</v>
      </c>
    </row>
    <row r="1729" spans="1:11" hidden="1" x14ac:dyDescent="0.3">
      <c r="A1729">
        <v>2023</v>
      </c>
      <c r="B1729">
        <v>12</v>
      </c>
      <c r="C1729" s="41">
        <v>46014</v>
      </c>
      <c r="D1729" t="s">
        <v>86</v>
      </c>
      <c r="E1729" s="40">
        <v>28154023826</v>
      </c>
      <c r="F1729">
        <v>135</v>
      </c>
      <c r="G1729" s="40">
        <v>3804821954</v>
      </c>
      <c r="H1729">
        <v>0</v>
      </c>
      <c r="J1729">
        <v>0</v>
      </c>
      <c r="K1729" s="40">
        <v>3804821954</v>
      </c>
    </row>
    <row r="1730" spans="1:11" hidden="1" x14ac:dyDescent="0.3">
      <c r="A1730">
        <v>2024</v>
      </c>
      <c r="B1730">
        <v>1</v>
      </c>
      <c r="C1730" s="41">
        <v>45681</v>
      </c>
      <c r="D1730" t="s">
        <v>87</v>
      </c>
      <c r="E1730" s="40">
        <v>138168862439</v>
      </c>
      <c r="F1730">
        <v>46</v>
      </c>
      <c r="G1730" s="40">
        <v>6389428714</v>
      </c>
      <c r="H1730">
        <v>0</v>
      </c>
      <c r="J1730">
        <v>0</v>
      </c>
      <c r="K1730" s="40">
        <v>6389428714</v>
      </c>
    </row>
    <row r="1731" spans="1:11" hidden="1" x14ac:dyDescent="0.3">
      <c r="A1731">
        <v>2024</v>
      </c>
      <c r="B1731">
        <v>1</v>
      </c>
      <c r="C1731" s="41">
        <v>45681</v>
      </c>
      <c r="D1731" t="s">
        <v>84</v>
      </c>
      <c r="E1731" s="40">
        <v>210575800352</v>
      </c>
      <c r="F1731">
        <v>12</v>
      </c>
      <c r="G1731" s="40">
        <v>2437014051</v>
      </c>
      <c r="H1731">
        <v>0</v>
      </c>
      <c r="J1731">
        <v>0</v>
      </c>
      <c r="K1731" s="40">
        <v>2437014051</v>
      </c>
    </row>
    <row r="1732" spans="1:11" hidden="1" x14ac:dyDescent="0.3">
      <c r="A1732">
        <v>2024</v>
      </c>
      <c r="B1732">
        <v>1</v>
      </c>
      <c r="C1732" s="41">
        <v>45681</v>
      </c>
      <c r="D1732" t="s">
        <v>88</v>
      </c>
      <c r="E1732" s="40">
        <v>126682371168</v>
      </c>
      <c r="F1732">
        <v>24</v>
      </c>
      <c r="G1732" s="40">
        <v>2989281577</v>
      </c>
      <c r="H1732">
        <v>0</v>
      </c>
      <c r="J1732">
        <v>0</v>
      </c>
      <c r="K1732" s="40">
        <v>2989281577</v>
      </c>
    </row>
    <row r="1733" spans="1:11" s="42" customFormat="1" hidden="1" x14ac:dyDescent="0.3">
      <c r="A1733" s="42">
        <v>2024</v>
      </c>
      <c r="B1733" s="42">
        <v>1</v>
      </c>
      <c r="C1733" s="45">
        <v>45681</v>
      </c>
      <c r="D1733" s="42" t="s">
        <v>83</v>
      </c>
      <c r="E1733" s="44">
        <v>67506899374</v>
      </c>
      <c r="F1733" s="42">
        <v>58</v>
      </c>
      <c r="G1733" s="44">
        <v>3892256297</v>
      </c>
      <c r="H1733" s="42">
        <v>0</v>
      </c>
      <c r="J1733" s="42">
        <v>0</v>
      </c>
      <c r="K1733" s="44">
        <v>3892256297</v>
      </c>
    </row>
    <row r="1734" spans="1:11" hidden="1" x14ac:dyDescent="0.3">
      <c r="A1734">
        <v>2024</v>
      </c>
      <c r="B1734">
        <v>1</v>
      </c>
      <c r="C1734" s="41">
        <v>45681</v>
      </c>
      <c r="D1734" t="s">
        <v>85</v>
      </c>
      <c r="E1734" s="40">
        <v>18404979292</v>
      </c>
      <c r="F1734">
        <v>116</v>
      </c>
      <c r="G1734" s="40">
        <v>2127446757</v>
      </c>
      <c r="H1734">
        <v>0</v>
      </c>
      <c r="J1734">
        <v>0</v>
      </c>
      <c r="K1734" s="40">
        <v>2127446757</v>
      </c>
    </row>
    <row r="1735" spans="1:11" hidden="1" x14ac:dyDescent="0.3">
      <c r="A1735">
        <v>2024</v>
      </c>
      <c r="B1735">
        <v>1</v>
      </c>
      <c r="C1735" s="41">
        <v>45681</v>
      </c>
      <c r="D1735" t="s">
        <v>86</v>
      </c>
      <c r="E1735" s="40">
        <v>28154023826</v>
      </c>
      <c r="F1735">
        <v>200</v>
      </c>
      <c r="G1735" s="40">
        <v>5629973698</v>
      </c>
      <c r="H1735">
        <v>0</v>
      </c>
      <c r="J1735">
        <v>0</v>
      </c>
      <c r="K1735" s="40">
        <v>5629973698</v>
      </c>
    </row>
    <row r="1736" spans="1:11" hidden="1" x14ac:dyDescent="0.3">
      <c r="A1736">
        <v>2024</v>
      </c>
      <c r="B1736">
        <v>2</v>
      </c>
      <c r="C1736" s="41">
        <v>45712</v>
      </c>
      <c r="D1736" t="s">
        <v>87</v>
      </c>
      <c r="E1736" s="40">
        <v>138168862439</v>
      </c>
      <c r="F1736">
        <v>41</v>
      </c>
      <c r="G1736" s="40">
        <v>5633759454</v>
      </c>
      <c r="H1736">
        <v>0</v>
      </c>
      <c r="J1736">
        <v>0</v>
      </c>
      <c r="K1736" s="40">
        <v>5633759454</v>
      </c>
    </row>
    <row r="1737" spans="1:11" hidden="1" x14ac:dyDescent="0.3">
      <c r="A1737">
        <v>2024</v>
      </c>
      <c r="B1737">
        <v>2</v>
      </c>
      <c r="C1737" s="41">
        <v>45712</v>
      </c>
      <c r="D1737" t="s">
        <v>84</v>
      </c>
      <c r="E1737" s="40">
        <v>210575800352</v>
      </c>
      <c r="F1737">
        <v>20</v>
      </c>
      <c r="G1737" s="40">
        <v>4262714674</v>
      </c>
      <c r="H1737">
        <v>0</v>
      </c>
      <c r="J1737">
        <v>0</v>
      </c>
      <c r="K1737" s="40">
        <v>4262714674</v>
      </c>
    </row>
    <row r="1738" spans="1:11" hidden="1" x14ac:dyDescent="0.3">
      <c r="A1738">
        <v>2024</v>
      </c>
      <c r="B1738">
        <v>2</v>
      </c>
      <c r="C1738" s="41">
        <v>45712</v>
      </c>
      <c r="D1738" t="s">
        <v>88</v>
      </c>
      <c r="E1738" s="40">
        <v>126682371168</v>
      </c>
      <c r="F1738">
        <v>21</v>
      </c>
      <c r="G1738" s="40">
        <v>2657112498</v>
      </c>
      <c r="H1738">
        <v>0</v>
      </c>
      <c r="J1738">
        <v>0</v>
      </c>
      <c r="K1738" s="40">
        <v>2657112498</v>
      </c>
    </row>
    <row r="1739" spans="1:11" s="42" customFormat="1" hidden="1" x14ac:dyDescent="0.3">
      <c r="A1739" s="42">
        <v>2024</v>
      </c>
      <c r="B1739" s="42">
        <v>2</v>
      </c>
      <c r="C1739" s="45">
        <v>45712</v>
      </c>
      <c r="D1739" s="42" t="s">
        <v>83</v>
      </c>
      <c r="E1739" s="44">
        <v>67506899374</v>
      </c>
      <c r="F1739" s="42">
        <v>38</v>
      </c>
      <c r="G1739" s="44">
        <v>2579031747</v>
      </c>
      <c r="H1739" s="42">
        <v>0</v>
      </c>
      <c r="J1739" s="42">
        <v>0</v>
      </c>
      <c r="K1739" s="44">
        <v>2579031747</v>
      </c>
    </row>
    <row r="1740" spans="1:11" hidden="1" x14ac:dyDescent="0.3">
      <c r="A1740">
        <v>2024</v>
      </c>
      <c r="B1740">
        <v>2</v>
      </c>
      <c r="C1740" s="41">
        <v>45712</v>
      </c>
      <c r="D1740" t="s">
        <v>85</v>
      </c>
      <c r="E1740" s="40">
        <v>18404979292</v>
      </c>
      <c r="F1740">
        <v>121</v>
      </c>
      <c r="G1740" s="40">
        <v>2222936393</v>
      </c>
      <c r="H1740">
        <v>0</v>
      </c>
      <c r="J1740">
        <v>0</v>
      </c>
      <c r="K1740" s="40">
        <v>2222936393</v>
      </c>
    </row>
    <row r="1741" spans="1:11" hidden="1" x14ac:dyDescent="0.3">
      <c r="A1741">
        <v>2024</v>
      </c>
      <c r="B1741">
        <v>2</v>
      </c>
      <c r="C1741" s="41">
        <v>45712</v>
      </c>
      <c r="D1741" t="s">
        <v>86</v>
      </c>
      <c r="E1741" s="40">
        <v>28154023826</v>
      </c>
      <c r="F1741">
        <v>107</v>
      </c>
      <c r="G1741" s="40">
        <v>3024919556</v>
      </c>
      <c r="H1741">
        <v>0</v>
      </c>
      <c r="J1741">
        <v>0</v>
      </c>
      <c r="K1741" s="40">
        <v>3024919556</v>
      </c>
    </row>
    <row r="1742" spans="1:11" hidden="1" x14ac:dyDescent="0.3">
      <c r="A1742">
        <v>2024</v>
      </c>
      <c r="B1742">
        <v>3</v>
      </c>
      <c r="C1742" s="41">
        <v>45740</v>
      </c>
      <c r="D1742" t="s">
        <v>87</v>
      </c>
      <c r="E1742" s="40">
        <v>138168862439</v>
      </c>
      <c r="F1742">
        <v>52</v>
      </c>
      <c r="G1742" s="40">
        <v>7240308063</v>
      </c>
      <c r="H1742">
        <v>0</v>
      </c>
      <c r="J1742">
        <v>0</v>
      </c>
      <c r="K1742" s="40">
        <v>7240308063</v>
      </c>
    </row>
    <row r="1743" spans="1:11" hidden="1" x14ac:dyDescent="0.3">
      <c r="A1743">
        <v>2024</v>
      </c>
      <c r="B1743">
        <v>3</v>
      </c>
      <c r="C1743" s="41">
        <v>45740</v>
      </c>
      <c r="D1743" t="s">
        <v>84</v>
      </c>
      <c r="E1743" s="40">
        <v>210575800352</v>
      </c>
      <c r="F1743">
        <v>14</v>
      </c>
      <c r="G1743" s="40">
        <v>2927014919</v>
      </c>
      <c r="H1743">
        <v>0</v>
      </c>
      <c r="J1743">
        <v>0</v>
      </c>
      <c r="K1743" s="40">
        <v>2927014919</v>
      </c>
    </row>
    <row r="1744" spans="1:11" hidden="1" x14ac:dyDescent="0.3">
      <c r="A1744">
        <v>2024</v>
      </c>
      <c r="B1744">
        <v>3</v>
      </c>
      <c r="C1744" s="41">
        <v>45740</v>
      </c>
      <c r="D1744" t="s">
        <v>88</v>
      </c>
      <c r="E1744" s="40">
        <v>126682371168</v>
      </c>
      <c r="F1744">
        <v>53</v>
      </c>
      <c r="G1744" s="40">
        <v>6764522998</v>
      </c>
      <c r="H1744">
        <v>0</v>
      </c>
      <c r="J1744">
        <v>0</v>
      </c>
      <c r="K1744" s="40">
        <v>6764522998</v>
      </c>
    </row>
    <row r="1745" spans="1:11" s="42" customFormat="1" hidden="1" x14ac:dyDescent="0.3">
      <c r="A1745" s="42">
        <v>2024</v>
      </c>
      <c r="B1745" s="42">
        <v>3</v>
      </c>
      <c r="C1745" s="45">
        <v>45740</v>
      </c>
      <c r="D1745" s="42" t="s">
        <v>83</v>
      </c>
      <c r="E1745" s="44">
        <v>67506899374</v>
      </c>
      <c r="F1745" s="42">
        <v>120</v>
      </c>
      <c r="G1745" s="44">
        <v>8071084437</v>
      </c>
      <c r="H1745" s="42">
        <v>0</v>
      </c>
      <c r="J1745" s="42">
        <v>0</v>
      </c>
      <c r="K1745" s="44">
        <v>8071084437</v>
      </c>
    </row>
    <row r="1746" spans="1:11" hidden="1" x14ac:dyDescent="0.3">
      <c r="A1746">
        <v>2024</v>
      </c>
      <c r="B1746">
        <v>3</v>
      </c>
      <c r="C1746" s="41">
        <v>45740</v>
      </c>
      <c r="D1746" t="s">
        <v>85</v>
      </c>
      <c r="E1746" s="40">
        <v>18404979292</v>
      </c>
      <c r="F1746">
        <v>120</v>
      </c>
      <c r="G1746" s="40">
        <v>2205611777</v>
      </c>
      <c r="H1746">
        <v>0</v>
      </c>
      <c r="J1746">
        <v>0</v>
      </c>
      <c r="K1746" s="40">
        <v>2205611777</v>
      </c>
    </row>
    <row r="1747" spans="1:11" hidden="1" x14ac:dyDescent="0.3">
      <c r="A1747">
        <v>2024</v>
      </c>
      <c r="B1747">
        <v>3</v>
      </c>
      <c r="C1747" s="41">
        <v>45740</v>
      </c>
      <c r="D1747" t="s">
        <v>86</v>
      </c>
      <c r="E1747" s="40">
        <v>28154023826</v>
      </c>
      <c r="F1747">
        <v>127</v>
      </c>
      <c r="G1747" s="40">
        <v>3573026133</v>
      </c>
      <c r="H1747">
        <v>0</v>
      </c>
      <c r="J1747">
        <v>0</v>
      </c>
      <c r="K1747" s="40">
        <v>3573026133</v>
      </c>
    </row>
    <row r="1748" spans="1:11" hidden="1" x14ac:dyDescent="0.3">
      <c r="A1748">
        <v>2024</v>
      </c>
      <c r="B1748">
        <v>4</v>
      </c>
      <c r="C1748" s="41">
        <v>45771</v>
      </c>
      <c r="D1748" t="s">
        <v>87</v>
      </c>
      <c r="E1748" s="40">
        <v>138168862439</v>
      </c>
      <c r="F1748">
        <v>216</v>
      </c>
      <c r="G1748" s="40">
        <v>29798569355</v>
      </c>
      <c r="H1748">
        <v>0</v>
      </c>
      <c r="J1748">
        <v>0</v>
      </c>
      <c r="K1748" s="40">
        <v>29798569355</v>
      </c>
    </row>
    <row r="1749" spans="1:11" hidden="1" x14ac:dyDescent="0.3">
      <c r="A1749">
        <v>2024</v>
      </c>
      <c r="B1749">
        <v>4</v>
      </c>
      <c r="C1749" s="41">
        <v>45771</v>
      </c>
      <c r="D1749" t="s">
        <v>84</v>
      </c>
      <c r="E1749" s="40">
        <v>210575800352</v>
      </c>
      <c r="F1749">
        <v>198</v>
      </c>
      <c r="G1749" s="40">
        <v>41754334635</v>
      </c>
      <c r="H1749">
        <v>0</v>
      </c>
      <c r="J1749">
        <v>0</v>
      </c>
      <c r="K1749" s="40">
        <v>41754334635</v>
      </c>
    </row>
    <row r="1750" spans="1:11" hidden="1" x14ac:dyDescent="0.3">
      <c r="A1750">
        <v>2024</v>
      </c>
      <c r="B1750">
        <v>4</v>
      </c>
      <c r="C1750" s="41">
        <v>45771</v>
      </c>
      <c r="D1750" t="s">
        <v>88</v>
      </c>
      <c r="E1750" s="40">
        <v>126682371168</v>
      </c>
      <c r="F1750">
        <v>215</v>
      </c>
      <c r="G1750" s="40">
        <v>27202997834</v>
      </c>
      <c r="H1750">
        <v>0</v>
      </c>
      <c r="J1750">
        <v>0</v>
      </c>
      <c r="K1750" s="40">
        <v>27202997834</v>
      </c>
    </row>
    <row r="1751" spans="1:11" s="42" customFormat="1" hidden="1" x14ac:dyDescent="0.3">
      <c r="A1751" s="42">
        <v>2024</v>
      </c>
      <c r="B1751" s="42">
        <v>4</v>
      </c>
      <c r="C1751" s="45">
        <v>45771</v>
      </c>
      <c r="D1751" s="42" t="s">
        <v>83</v>
      </c>
      <c r="E1751" s="44">
        <v>67506899374</v>
      </c>
      <c r="F1751" s="42">
        <v>235</v>
      </c>
      <c r="G1751" s="44">
        <v>15892655386</v>
      </c>
      <c r="H1751" s="42">
        <v>0</v>
      </c>
      <c r="J1751" s="42">
        <v>0</v>
      </c>
      <c r="K1751" s="44">
        <v>15892655386</v>
      </c>
    </row>
    <row r="1752" spans="1:11" hidden="1" x14ac:dyDescent="0.3">
      <c r="A1752">
        <v>2024</v>
      </c>
      <c r="B1752">
        <v>4</v>
      </c>
      <c r="C1752" s="41">
        <v>45771</v>
      </c>
      <c r="D1752" t="s">
        <v>85</v>
      </c>
      <c r="E1752" s="40">
        <v>18404979292</v>
      </c>
      <c r="F1752">
        <v>265</v>
      </c>
      <c r="G1752" s="40">
        <v>4871125981</v>
      </c>
      <c r="H1752">
        <v>0</v>
      </c>
      <c r="J1752">
        <v>0</v>
      </c>
      <c r="K1752" s="40">
        <v>4871125981</v>
      </c>
    </row>
    <row r="1753" spans="1:11" hidden="1" x14ac:dyDescent="0.3">
      <c r="A1753">
        <v>2024</v>
      </c>
      <c r="B1753">
        <v>4</v>
      </c>
      <c r="C1753" s="41">
        <v>45771</v>
      </c>
      <c r="D1753" t="s">
        <v>86</v>
      </c>
      <c r="E1753" s="40">
        <v>28154023826</v>
      </c>
      <c r="F1753">
        <v>283</v>
      </c>
      <c r="G1753" s="40">
        <v>7976243240</v>
      </c>
      <c r="H1753">
        <v>0</v>
      </c>
      <c r="J1753">
        <v>0</v>
      </c>
      <c r="K1753" s="40">
        <v>7976243240</v>
      </c>
    </row>
    <row r="1754" spans="1:11" hidden="1" x14ac:dyDescent="0.3">
      <c r="A1754">
        <v>2024</v>
      </c>
      <c r="B1754">
        <v>5</v>
      </c>
      <c r="C1754" s="41">
        <v>45801</v>
      </c>
      <c r="D1754" t="s">
        <v>87</v>
      </c>
      <c r="E1754" s="40">
        <v>138168862439</v>
      </c>
      <c r="F1754">
        <v>101</v>
      </c>
      <c r="G1754" s="40">
        <v>13928163331</v>
      </c>
      <c r="H1754">
        <v>0</v>
      </c>
      <c r="J1754">
        <v>0</v>
      </c>
      <c r="K1754" s="40">
        <v>13928163331</v>
      </c>
    </row>
    <row r="1755" spans="1:11" hidden="1" x14ac:dyDescent="0.3">
      <c r="A1755">
        <v>2024</v>
      </c>
      <c r="B1755">
        <v>5</v>
      </c>
      <c r="C1755" s="41">
        <v>45801</v>
      </c>
      <c r="D1755" t="s">
        <v>84</v>
      </c>
      <c r="E1755" s="40">
        <v>210575800352</v>
      </c>
      <c r="F1755">
        <v>47</v>
      </c>
      <c r="G1755" s="40">
        <v>9795491566</v>
      </c>
      <c r="H1755">
        <v>0</v>
      </c>
      <c r="J1755">
        <v>0</v>
      </c>
      <c r="K1755" s="40">
        <v>9795491566</v>
      </c>
    </row>
    <row r="1756" spans="1:11" hidden="1" x14ac:dyDescent="0.3">
      <c r="A1756">
        <v>2024</v>
      </c>
      <c r="B1756">
        <v>5</v>
      </c>
      <c r="C1756" s="41">
        <v>45801</v>
      </c>
      <c r="D1756" t="s">
        <v>88</v>
      </c>
      <c r="E1756" s="40">
        <v>126682371168</v>
      </c>
      <c r="F1756">
        <v>91</v>
      </c>
      <c r="G1756" s="40">
        <v>11528474352</v>
      </c>
      <c r="H1756">
        <v>0</v>
      </c>
      <c r="J1756">
        <v>0</v>
      </c>
      <c r="K1756" s="40">
        <v>11528474352</v>
      </c>
    </row>
    <row r="1757" spans="1:11" s="42" customFormat="1" hidden="1" x14ac:dyDescent="0.3">
      <c r="A1757" s="42">
        <v>2024</v>
      </c>
      <c r="B1757" s="42">
        <v>5</v>
      </c>
      <c r="C1757" s="45">
        <v>45801</v>
      </c>
      <c r="D1757" s="42" t="s">
        <v>83</v>
      </c>
      <c r="E1757" s="44">
        <v>67506899374</v>
      </c>
      <c r="F1757" s="42">
        <v>93</v>
      </c>
      <c r="G1757" s="44">
        <v>6286901847</v>
      </c>
      <c r="H1757" s="42">
        <v>0</v>
      </c>
      <c r="J1757" s="42">
        <v>0</v>
      </c>
      <c r="K1757" s="44">
        <v>6286901847</v>
      </c>
    </row>
    <row r="1758" spans="1:11" hidden="1" x14ac:dyDescent="0.3">
      <c r="A1758">
        <v>2024</v>
      </c>
      <c r="B1758">
        <v>5</v>
      </c>
      <c r="C1758" s="41">
        <v>45801</v>
      </c>
      <c r="D1758" t="s">
        <v>85</v>
      </c>
      <c r="E1758" s="40">
        <v>18404979292</v>
      </c>
      <c r="F1758">
        <v>226</v>
      </c>
      <c r="G1758" s="40">
        <v>4151824138</v>
      </c>
      <c r="H1758">
        <v>0</v>
      </c>
      <c r="J1758">
        <v>0</v>
      </c>
      <c r="K1758" s="40">
        <v>4151824138</v>
      </c>
    </row>
    <row r="1759" spans="1:11" hidden="1" x14ac:dyDescent="0.3">
      <c r="A1759">
        <v>2024</v>
      </c>
      <c r="B1759">
        <v>5</v>
      </c>
      <c r="C1759" s="41">
        <v>45801</v>
      </c>
      <c r="D1759" t="s">
        <v>86</v>
      </c>
      <c r="E1759" s="40">
        <v>28154023826</v>
      </c>
      <c r="F1759">
        <v>187</v>
      </c>
      <c r="G1759" s="40">
        <v>5272483367</v>
      </c>
      <c r="H1759">
        <v>0</v>
      </c>
      <c r="J1759">
        <v>0</v>
      </c>
      <c r="K1759" s="40">
        <v>5272483367</v>
      </c>
    </row>
    <row r="1760" spans="1:11" hidden="1" x14ac:dyDescent="0.3">
      <c r="A1760">
        <v>2024</v>
      </c>
      <c r="B1760">
        <v>6</v>
      </c>
      <c r="C1760" s="41">
        <v>45832</v>
      </c>
      <c r="D1760" t="s">
        <v>87</v>
      </c>
      <c r="E1760" s="40">
        <v>138168862439</v>
      </c>
      <c r="F1760">
        <v>21</v>
      </c>
      <c r="G1760" s="40">
        <v>2883574764</v>
      </c>
      <c r="H1760">
        <v>0</v>
      </c>
      <c r="J1760">
        <v>0</v>
      </c>
      <c r="K1760" s="40">
        <v>2883574764</v>
      </c>
    </row>
    <row r="1761" spans="1:11" hidden="1" x14ac:dyDescent="0.3">
      <c r="A1761">
        <v>2024</v>
      </c>
      <c r="B1761">
        <v>6</v>
      </c>
      <c r="C1761" s="41">
        <v>45832</v>
      </c>
      <c r="D1761" t="s">
        <v>84</v>
      </c>
      <c r="E1761" s="40">
        <v>210575800352</v>
      </c>
      <c r="F1761">
        <v>2</v>
      </c>
      <c r="G1761" s="40">
        <v>467703088</v>
      </c>
      <c r="H1761">
        <v>0</v>
      </c>
      <c r="J1761">
        <v>0</v>
      </c>
      <c r="K1761" s="40">
        <v>467703088</v>
      </c>
    </row>
    <row r="1762" spans="1:11" hidden="1" x14ac:dyDescent="0.3">
      <c r="A1762">
        <v>2024</v>
      </c>
      <c r="B1762">
        <v>6</v>
      </c>
      <c r="C1762" s="41">
        <v>45832</v>
      </c>
      <c r="D1762" t="s">
        <v>88</v>
      </c>
      <c r="E1762" s="40">
        <v>126682371168</v>
      </c>
      <c r="F1762">
        <v>17</v>
      </c>
      <c r="G1762" s="40">
        <v>2119398572</v>
      </c>
      <c r="H1762">
        <v>0</v>
      </c>
      <c r="J1762">
        <v>0</v>
      </c>
      <c r="K1762" s="40">
        <v>2119398572</v>
      </c>
    </row>
    <row r="1763" spans="1:11" s="42" customFormat="1" hidden="1" x14ac:dyDescent="0.3">
      <c r="A1763" s="42">
        <v>2024</v>
      </c>
      <c r="B1763" s="42">
        <v>6</v>
      </c>
      <c r="C1763" s="45">
        <v>45832</v>
      </c>
      <c r="D1763" s="42" t="s">
        <v>83</v>
      </c>
      <c r="E1763" s="44">
        <v>67506899374</v>
      </c>
      <c r="F1763" s="42">
        <v>27</v>
      </c>
      <c r="G1763" s="44">
        <v>1823292485</v>
      </c>
      <c r="H1763" s="42">
        <v>0</v>
      </c>
      <c r="J1763" s="42">
        <v>0</v>
      </c>
      <c r="K1763" s="44">
        <v>1823292485</v>
      </c>
    </row>
    <row r="1764" spans="1:11" hidden="1" x14ac:dyDescent="0.3">
      <c r="A1764">
        <v>2024</v>
      </c>
      <c r="B1764">
        <v>6</v>
      </c>
      <c r="C1764" s="41">
        <v>45832</v>
      </c>
      <c r="D1764" t="s">
        <v>85</v>
      </c>
      <c r="E1764" s="40">
        <v>18404979292</v>
      </c>
      <c r="F1764">
        <v>94</v>
      </c>
      <c r="G1764" s="40">
        <v>1739112590</v>
      </c>
      <c r="H1764">
        <v>0</v>
      </c>
      <c r="J1764">
        <v>0</v>
      </c>
      <c r="K1764" s="40">
        <v>1739112590</v>
      </c>
    </row>
    <row r="1765" spans="1:11" hidden="1" x14ac:dyDescent="0.3">
      <c r="A1765">
        <v>2024</v>
      </c>
      <c r="B1765">
        <v>6</v>
      </c>
      <c r="C1765" s="41">
        <v>45832</v>
      </c>
      <c r="D1765" t="s">
        <v>86</v>
      </c>
      <c r="E1765" s="40">
        <v>28154023826</v>
      </c>
      <c r="F1765">
        <v>63</v>
      </c>
      <c r="G1765" s="40">
        <v>1783670806</v>
      </c>
      <c r="H1765">
        <v>0</v>
      </c>
      <c r="J1765">
        <v>0</v>
      </c>
      <c r="K1765" s="40">
        <v>1783670806</v>
      </c>
    </row>
    <row r="1766" spans="1:11" hidden="1" x14ac:dyDescent="0.3">
      <c r="A1766">
        <v>2024</v>
      </c>
      <c r="B1766">
        <v>7</v>
      </c>
      <c r="C1766" s="41">
        <v>45862</v>
      </c>
      <c r="D1766" t="s">
        <v>87</v>
      </c>
      <c r="E1766" s="40">
        <v>138168862439</v>
      </c>
      <c r="F1766">
        <v>82</v>
      </c>
      <c r="G1766" s="40">
        <v>11265494441</v>
      </c>
      <c r="H1766">
        <v>0</v>
      </c>
      <c r="J1766">
        <v>0</v>
      </c>
      <c r="K1766" s="40">
        <v>11265494441</v>
      </c>
    </row>
    <row r="1767" spans="1:11" hidden="1" x14ac:dyDescent="0.3">
      <c r="A1767">
        <v>2024</v>
      </c>
      <c r="B1767">
        <v>7</v>
      </c>
      <c r="C1767" s="41">
        <v>45862</v>
      </c>
      <c r="D1767" t="s">
        <v>84</v>
      </c>
      <c r="E1767" s="40">
        <v>210575800352</v>
      </c>
      <c r="F1767">
        <v>8</v>
      </c>
      <c r="G1767" s="40">
        <v>1789808051</v>
      </c>
      <c r="H1767">
        <v>0</v>
      </c>
      <c r="J1767">
        <v>0</v>
      </c>
      <c r="K1767" s="40">
        <v>1789808051</v>
      </c>
    </row>
    <row r="1768" spans="1:11" hidden="1" x14ac:dyDescent="0.3">
      <c r="A1768">
        <v>2024</v>
      </c>
      <c r="B1768">
        <v>7</v>
      </c>
      <c r="C1768" s="41">
        <v>45862</v>
      </c>
      <c r="D1768" t="s">
        <v>88</v>
      </c>
      <c r="E1768" s="40">
        <v>126682371168</v>
      </c>
      <c r="F1768">
        <v>20</v>
      </c>
      <c r="G1768" s="40">
        <v>2502262106</v>
      </c>
      <c r="H1768">
        <v>0</v>
      </c>
      <c r="J1768">
        <v>0</v>
      </c>
      <c r="K1768" s="40">
        <v>2502262106</v>
      </c>
    </row>
    <row r="1769" spans="1:11" s="42" customFormat="1" hidden="1" x14ac:dyDescent="0.3">
      <c r="A1769" s="42">
        <v>2024</v>
      </c>
      <c r="B1769" s="42">
        <v>7</v>
      </c>
      <c r="C1769" s="45">
        <v>45862</v>
      </c>
      <c r="D1769" s="42" t="s">
        <v>83</v>
      </c>
      <c r="E1769" s="44">
        <v>67506899374</v>
      </c>
      <c r="F1769" s="42">
        <v>16</v>
      </c>
      <c r="G1769" s="44">
        <v>1088159985</v>
      </c>
      <c r="H1769" s="42">
        <v>0</v>
      </c>
      <c r="J1769" s="42">
        <v>0</v>
      </c>
      <c r="K1769" s="44">
        <v>1088159985</v>
      </c>
    </row>
    <row r="1770" spans="1:11" hidden="1" x14ac:dyDescent="0.3">
      <c r="A1770">
        <v>2024</v>
      </c>
      <c r="B1770">
        <v>7</v>
      </c>
      <c r="C1770" s="41">
        <v>45862</v>
      </c>
      <c r="D1770" t="s">
        <v>85</v>
      </c>
      <c r="E1770" s="40">
        <v>18404979292</v>
      </c>
      <c r="F1770">
        <v>190</v>
      </c>
      <c r="G1770" s="40">
        <v>3496999884</v>
      </c>
      <c r="H1770">
        <v>0</v>
      </c>
      <c r="J1770">
        <v>0</v>
      </c>
      <c r="K1770" s="40">
        <v>3496999884</v>
      </c>
    </row>
    <row r="1771" spans="1:11" hidden="1" x14ac:dyDescent="0.3">
      <c r="A1771">
        <v>2024</v>
      </c>
      <c r="B1771">
        <v>7</v>
      </c>
      <c r="C1771" s="41">
        <v>45862</v>
      </c>
      <c r="D1771" t="s">
        <v>86</v>
      </c>
      <c r="E1771" s="40">
        <v>28154023826</v>
      </c>
      <c r="F1771">
        <v>108</v>
      </c>
      <c r="G1771" s="40">
        <v>3049668400</v>
      </c>
      <c r="H1771">
        <v>0</v>
      </c>
      <c r="J1771">
        <v>0</v>
      </c>
      <c r="K1771" s="40">
        <v>3049668400</v>
      </c>
    </row>
    <row r="1772" spans="1:11" hidden="1" x14ac:dyDescent="0.3">
      <c r="A1772">
        <v>2024</v>
      </c>
      <c r="B1772">
        <v>8</v>
      </c>
      <c r="C1772" s="41">
        <v>45893</v>
      </c>
      <c r="D1772" t="s">
        <v>87</v>
      </c>
      <c r="E1772" s="40">
        <v>138168862439</v>
      </c>
      <c r="F1772">
        <v>46</v>
      </c>
      <c r="G1772" s="40">
        <v>6319936683</v>
      </c>
      <c r="H1772">
        <v>0</v>
      </c>
      <c r="J1772">
        <v>0</v>
      </c>
      <c r="K1772" s="40">
        <v>6319936683</v>
      </c>
    </row>
    <row r="1773" spans="1:11" hidden="1" x14ac:dyDescent="0.3">
      <c r="A1773">
        <v>2024</v>
      </c>
      <c r="B1773">
        <v>8</v>
      </c>
      <c r="C1773" s="41">
        <v>45893</v>
      </c>
      <c r="D1773" t="s">
        <v>84</v>
      </c>
      <c r="E1773" s="40">
        <v>210575800352</v>
      </c>
      <c r="F1773">
        <v>11</v>
      </c>
      <c r="G1773" s="40">
        <v>2416507050</v>
      </c>
      <c r="H1773">
        <v>0</v>
      </c>
      <c r="J1773">
        <v>0</v>
      </c>
      <c r="K1773" s="40">
        <v>2416507050</v>
      </c>
    </row>
    <row r="1774" spans="1:11" hidden="1" x14ac:dyDescent="0.3">
      <c r="A1774">
        <v>2024</v>
      </c>
      <c r="B1774">
        <v>8</v>
      </c>
      <c r="C1774" s="41">
        <v>45893</v>
      </c>
      <c r="D1774" t="s">
        <v>88</v>
      </c>
      <c r="E1774" s="40">
        <v>126682371168</v>
      </c>
      <c r="F1774">
        <v>15</v>
      </c>
      <c r="G1774" s="40">
        <v>1901277551</v>
      </c>
      <c r="H1774">
        <v>0</v>
      </c>
      <c r="J1774">
        <v>0</v>
      </c>
      <c r="K1774" s="40">
        <v>1901277551</v>
      </c>
    </row>
    <row r="1775" spans="1:11" s="42" customFormat="1" hidden="1" x14ac:dyDescent="0.3">
      <c r="A1775" s="42">
        <v>2024</v>
      </c>
      <c r="B1775" s="42">
        <v>8</v>
      </c>
      <c r="C1775" s="45">
        <v>45893</v>
      </c>
      <c r="D1775" s="42" t="s">
        <v>83</v>
      </c>
      <c r="E1775" s="44">
        <v>67506899374</v>
      </c>
      <c r="F1775" s="42">
        <v>22</v>
      </c>
      <c r="G1775" s="44">
        <v>1500339978</v>
      </c>
      <c r="H1775" s="42">
        <v>0</v>
      </c>
      <c r="J1775" s="42">
        <v>0</v>
      </c>
      <c r="K1775" s="44">
        <v>1500339978</v>
      </c>
    </row>
    <row r="1776" spans="1:11" hidden="1" x14ac:dyDescent="0.3">
      <c r="A1776">
        <v>2024</v>
      </c>
      <c r="B1776">
        <v>8</v>
      </c>
      <c r="C1776" s="41">
        <v>45893</v>
      </c>
      <c r="D1776" t="s">
        <v>85</v>
      </c>
      <c r="E1776" s="40">
        <v>18404979292</v>
      </c>
      <c r="F1776">
        <v>192</v>
      </c>
      <c r="G1776" s="40">
        <v>3526678616</v>
      </c>
      <c r="H1776">
        <v>0</v>
      </c>
      <c r="J1776">
        <v>0</v>
      </c>
      <c r="K1776" s="40">
        <v>3526678616</v>
      </c>
    </row>
    <row r="1777" spans="1:11" hidden="1" x14ac:dyDescent="0.3">
      <c r="A1777">
        <v>2024</v>
      </c>
      <c r="B1777">
        <v>8</v>
      </c>
      <c r="C1777" s="41">
        <v>45893</v>
      </c>
      <c r="D1777" t="s">
        <v>86</v>
      </c>
      <c r="E1777" s="40">
        <v>28154023826</v>
      </c>
      <c r="F1777">
        <v>89</v>
      </c>
      <c r="G1777" s="40">
        <v>2499582823</v>
      </c>
      <c r="H1777">
        <v>0</v>
      </c>
      <c r="J1777">
        <v>0</v>
      </c>
      <c r="K1777" s="40">
        <v>2499582823</v>
      </c>
    </row>
    <row r="1778" spans="1:11" hidden="1" x14ac:dyDescent="0.3">
      <c r="A1778">
        <v>2024</v>
      </c>
      <c r="B1778">
        <v>9</v>
      </c>
      <c r="C1778" s="41">
        <v>45924</v>
      </c>
      <c r="D1778" t="s">
        <v>87</v>
      </c>
      <c r="E1778" s="40">
        <v>138168862439</v>
      </c>
      <c r="F1778">
        <v>22</v>
      </c>
      <c r="G1778" s="40">
        <v>3017208874</v>
      </c>
      <c r="H1778">
        <v>0</v>
      </c>
      <c r="J1778">
        <v>0</v>
      </c>
      <c r="K1778" s="40">
        <v>3017208874</v>
      </c>
    </row>
    <row r="1779" spans="1:11" hidden="1" x14ac:dyDescent="0.3">
      <c r="A1779">
        <v>2024</v>
      </c>
      <c r="B1779">
        <v>9</v>
      </c>
      <c r="C1779" s="41">
        <v>45924</v>
      </c>
      <c r="D1779" t="s">
        <v>84</v>
      </c>
      <c r="E1779" s="40">
        <v>210575800352</v>
      </c>
      <c r="F1779">
        <v>3</v>
      </c>
      <c r="G1779" s="40">
        <v>536858896</v>
      </c>
      <c r="H1779">
        <v>0</v>
      </c>
      <c r="J1779">
        <v>0</v>
      </c>
      <c r="K1779" s="40">
        <v>536858896</v>
      </c>
    </row>
    <row r="1780" spans="1:11" hidden="1" x14ac:dyDescent="0.3">
      <c r="A1780">
        <v>2024</v>
      </c>
      <c r="B1780">
        <v>9</v>
      </c>
      <c r="C1780" s="41">
        <v>45924</v>
      </c>
      <c r="D1780" t="s">
        <v>88</v>
      </c>
      <c r="E1780" s="40">
        <v>126682371168</v>
      </c>
      <c r="F1780">
        <v>10</v>
      </c>
      <c r="G1780" s="40">
        <v>1265450975</v>
      </c>
      <c r="H1780">
        <v>0</v>
      </c>
      <c r="J1780">
        <v>0</v>
      </c>
      <c r="K1780" s="40">
        <v>1265450975</v>
      </c>
    </row>
    <row r="1781" spans="1:11" s="42" customFormat="1" hidden="1" x14ac:dyDescent="0.3">
      <c r="A1781" s="42">
        <v>2024</v>
      </c>
      <c r="B1781" s="42">
        <v>9</v>
      </c>
      <c r="C1781" s="45">
        <v>45924</v>
      </c>
      <c r="D1781" s="42" t="s">
        <v>83</v>
      </c>
      <c r="E1781" s="44">
        <v>67506899374</v>
      </c>
      <c r="F1781" s="42">
        <v>14</v>
      </c>
      <c r="G1781" s="44">
        <v>953169359</v>
      </c>
      <c r="H1781" s="42">
        <v>0</v>
      </c>
      <c r="J1781" s="42">
        <v>0</v>
      </c>
      <c r="K1781" s="44">
        <v>953169359</v>
      </c>
    </row>
    <row r="1782" spans="1:11" hidden="1" x14ac:dyDescent="0.3">
      <c r="A1782">
        <v>2024</v>
      </c>
      <c r="B1782">
        <v>9</v>
      </c>
      <c r="C1782" s="41">
        <v>45924</v>
      </c>
      <c r="D1782" t="s">
        <v>85</v>
      </c>
      <c r="E1782" s="40">
        <v>18404979292</v>
      </c>
      <c r="F1782">
        <v>153</v>
      </c>
      <c r="G1782" s="40">
        <v>2811470650</v>
      </c>
      <c r="H1782">
        <v>0</v>
      </c>
      <c r="J1782">
        <v>0</v>
      </c>
      <c r="K1782" s="40">
        <v>2811470650</v>
      </c>
    </row>
    <row r="1783" spans="1:11" hidden="1" x14ac:dyDescent="0.3">
      <c r="A1783">
        <v>2024</v>
      </c>
      <c r="B1783">
        <v>9</v>
      </c>
      <c r="C1783" s="41">
        <v>45924</v>
      </c>
      <c r="D1783" t="s">
        <v>86</v>
      </c>
      <c r="E1783" s="40">
        <v>28154023826</v>
      </c>
      <c r="F1783">
        <v>92</v>
      </c>
      <c r="G1783" s="40">
        <v>2598837419</v>
      </c>
      <c r="H1783">
        <v>0</v>
      </c>
      <c r="J1783">
        <v>0</v>
      </c>
      <c r="K1783" s="40">
        <v>2598837419</v>
      </c>
    </row>
    <row r="1784" spans="1:11" hidden="1" x14ac:dyDescent="0.3">
      <c r="A1784">
        <v>2024</v>
      </c>
      <c r="B1784">
        <v>10</v>
      </c>
      <c r="C1784" s="41">
        <v>45954</v>
      </c>
      <c r="D1784" t="s">
        <v>87</v>
      </c>
      <c r="E1784" s="40">
        <v>138168862439</v>
      </c>
      <c r="F1784">
        <v>58</v>
      </c>
      <c r="G1784" s="40">
        <v>8065909459</v>
      </c>
      <c r="H1784">
        <v>0</v>
      </c>
      <c r="J1784">
        <v>0</v>
      </c>
      <c r="K1784" s="40">
        <v>8065909459</v>
      </c>
    </row>
    <row r="1785" spans="1:11" hidden="1" x14ac:dyDescent="0.3">
      <c r="A1785">
        <v>2024</v>
      </c>
      <c r="B1785">
        <v>10</v>
      </c>
      <c r="C1785" s="41">
        <v>45954</v>
      </c>
      <c r="D1785" t="s">
        <v>84</v>
      </c>
      <c r="E1785" s="40">
        <v>210575800352</v>
      </c>
      <c r="F1785">
        <v>22</v>
      </c>
      <c r="G1785" s="40">
        <v>4613818336</v>
      </c>
      <c r="H1785">
        <v>0</v>
      </c>
      <c r="J1785">
        <v>0</v>
      </c>
      <c r="K1785" s="40">
        <v>4613818336</v>
      </c>
    </row>
    <row r="1786" spans="1:11" hidden="1" x14ac:dyDescent="0.3">
      <c r="A1786">
        <v>2024</v>
      </c>
      <c r="B1786">
        <v>10</v>
      </c>
      <c r="C1786" s="41">
        <v>45954</v>
      </c>
      <c r="D1786" t="s">
        <v>88</v>
      </c>
      <c r="E1786" s="40">
        <v>126682371168</v>
      </c>
      <c r="F1786">
        <v>24</v>
      </c>
      <c r="G1786" s="40">
        <v>3079960425</v>
      </c>
      <c r="H1786">
        <v>0</v>
      </c>
      <c r="J1786">
        <v>0</v>
      </c>
      <c r="K1786" s="40">
        <v>3079960425</v>
      </c>
    </row>
    <row r="1787" spans="1:11" s="42" customFormat="1" hidden="1" x14ac:dyDescent="0.3">
      <c r="A1787" s="42">
        <v>2024</v>
      </c>
      <c r="B1787" s="42">
        <v>10</v>
      </c>
      <c r="C1787" s="45">
        <v>45954</v>
      </c>
      <c r="D1787" s="42" t="s">
        <v>83</v>
      </c>
      <c r="E1787" s="44">
        <v>67506899374</v>
      </c>
      <c r="F1787" s="42">
        <v>27</v>
      </c>
      <c r="G1787" s="44">
        <v>1833357507</v>
      </c>
      <c r="H1787" s="42">
        <v>0</v>
      </c>
      <c r="J1787" s="42">
        <v>0</v>
      </c>
      <c r="K1787" s="44">
        <v>1833357507</v>
      </c>
    </row>
    <row r="1788" spans="1:11" hidden="1" x14ac:dyDescent="0.3">
      <c r="A1788">
        <v>2024</v>
      </c>
      <c r="B1788">
        <v>10</v>
      </c>
      <c r="C1788" s="41">
        <v>45954</v>
      </c>
      <c r="D1788" t="s">
        <v>85</v>
      </c>
      <c r="E1788" s="40">
        <v>18404979292</v>
      </c>
      <c r="F1788">
        <v>136</v>
      </c>
      <c r="G1788" s="40">
        <v>2494866131</v>
      </c>
      <c r="H1788">
        <v>0</v>
      </c>
      <c r="J1788">
        <v>0</v>
      </c>
      <c r="K1788" s="40">
        <v>2494866131</v>
      </c>
    </row>
    <row r="1789" spans="1:11" hidden="1" x14ac:dyDescent="0.3">
      <c r="A1789">
        <v>2024</v>
      </c>
      <c r="B1789">
        <v>10</v>
      </c>
      <c r="C1789" s="41">
        <v>45954</v>
      </c>
      <c r="D1789" t="s">
        <v>86</v>
      </c>
      <c r="E1789" s="40">
        <v>28154023826</v>
      </c>
      <c r="F1789">
        <v>99</v>
      </c>
      <c r="G1789" s="40">
        <v>2795663875</v>
      </c>
      <c r="H1789">
        <v>0</v>
      </c>
      <c r="J1789">
        <v>0</v>
      </c>
      <c r="K1789" s="40">
        <v>2795663875</v>
      </c>
    </row>
    <row r="1790" spans="1:11" hidden="1" x14ac:dyDescent="0.3">
      <c r="A1790">
        <v>2024</v>
      </c>
      <c r="B1790">
        <v>11</v>
      </c>
      <c r="C1790" s="41">
        <v>45985</v>
      </c>
      <c r="D1790" t="s">
        <v>87</v>
      </c>
      <c r="E1790" s="40">
        <v>138168862439</v>
      </c>
      <c r="F1790">
        <v>87</v>
      </c>
      <c r="G1790" s="40">
        <v>12032800123</v>
      </c>
      <c r="H1790">
        <v>0</v>
      </c>
      <c r="J1790">
        <v>0</v>
      </c>
      <c r="K1790" s="40">
        <v>12032800123</v>
      </c>
    </row>
    <row r="1791" spans="1:11" hidden="1" x14ac:dyDescent="0.3">
      <c r="A1791">
        <v>2024</v>
      </c>
      <c r="B1791">
        <v>11</v>
      </c>
      <c r="C1791" s="41">
        <v>45985</v>
      </c>
      <c r="D1791" t="s">
        <v>84</v>
      </c>
      <c r="E1791" s="40">
        <v>210575800352</v>
      </c>
      <c r="F1791">
        <v>94</v>
      </c>
      <c r="G1791" s="40">
        <v>19769022808</v>
      </c>
      <c r="H1791">
        <v>0</v>
      </c>
      <c r="J1791">
        <v>0</v>
      </c>
      <c r="K1791" s="40">
        <v>19769022808</v>
      </c>
    </row>
    <row r="1792" spans="1:11" hidden="1" x14ac:dyDescent="0.3">
      <c r="A1792">
        <v>2024</v>
      </c>
      <c r="B1792">
        <v>11</v>
      </c>
      <c r="C1792" s="41">
        <v>45985</v>
      </c>
      <c r="D1792" t="s">
        <v>88</v>
      </c>
      <c r="E1792" s="40">
        <v>126682371168</v>
      </c>
      <c r="F1792">
        <v>234</v>
      </c>
      <c r="G1792" s="40">
        <v>29635994756</v>
      </c>
      <c r="H1792">
        <v>0</v>
      </c>
      <c r="J1792">
        <v>0</v>
      </c>
      <c r="K1792" s="40">
        <v>29635994756</v>
      </c>
    </row>
    <row r="1793" spans="1:11" s="42" customFormat="1" hidden="1" x14ac:dyDescent="0.3">
      <c r="A1793" s="42">
        <v>2024</v>
      </c>
      <c r="B1793" s="42">
        <v>11</v>
      </c>
      <c r="C1793" s="45">
        <v>45985</v>
      </c>
      <c r="D1793" s="42" t="s">
        <v>83</v>
      </c>
      <c r="E1793" s="44">
        <v>67506899374</v>
      </c>
      <c r="F1793" s="42">
        <v>181</v>
      </c>
      <c r="G1793" s="44">
        <v>12237506659</v>
      </c>
      <c r="H1793" s="42">
        <v>0</v>
      </c>
      <c r="J1793" s="42">
        <v>0</v>
      </c>
      <c r="K1793" s="44">
        <v>12237506659</v>
      </c>
    </row>
    <row r="1794" spans="1:11" hidden="1" x14ac:dyDescent="0.3">
      <c r="A1794">
        <v>2024</v>
      </c>
      <c r="B1794">
        <v>11</v>
      </c>
      <c r="C1794" s="41">
        <v>45985</v>
      </c>
      <c r="D1794" t="s">
        <v>85</v>
      </c>
      <c r="E1794" s="40">
        <v>18404979292</v>
      </c>
      <c r="F1794">
        <v>237</v>
      </c>
      <c r="G1794" s="40">
        <v>4359063639</v>
      </c>
      <c r="H1794">
        <v>0</v>
      </c>
      <c r="J1794">
        <v>0</v>
      </c>
      <c r="K1794" s="40">
        <v>4359063639</v>
      </c>
    </row>
    <row r="1795" spans="1:11" hidden="1" x14ac:dyDescent="0.3">
      <c r="A1795">
        <v>2024</v>
      </c>
      <c r="B1795">
        <v>11</v>
      </c>
      <c r="C1795" s="41">
        <v>45985</v>
      </c>
      <c r="D1795" t="s">
        <v>86</v>
      </c>
      <c r="E1795" s="40">
        <v>28154023826</v>
      </c>
      <c r="F1795">
        <v>205</v>
      </c>
      <c r="G1795" s="40">
        <v>5764648830</v>
      </c>
      <c r="H1795">
        <v>0</v>
      </c>
      <c r="J1795">
        <v>0</v>
      </c>
      <c r="K1795" s="40">
        <v>5764648830</v>
      </c>
    </row>
    <row r="1796" spans="1:11" hidden="1" x14ac:dyDescent="0.3">
      <c r="A1796">
        <v>2024</v>
      </c>
      <c r="B1796">
        <v>12</v>
      </c>
      <c r="C1796" s="41">
        <v>46015</v>
      </c>
      <c r="D1796" t="s">
        <v>87</v>
      </c>
      <c r="E1796" s="40">
        <v>138168862439</v>
      </c>
      <c r="F1796">
        <v>18</v>
      </c>
      <c r="G1796" s="40">
        <v>2465255391</v>
      </c>
      <c r="H1796">
        <v>0</v>
      </c>
      <c r="J1796">
        <v>0</v>
      </c>
      <c r="K1796" s="40">
        <v>2465255391</v>
      </c>
    </row>
    <row r="1797" spans="1:11" hidden="1" x14ac:dyDescent="0.3">
      <c r="A1797">
        <v>2024</v>
      </c>
      <c r="B1797">
        <v>12</v>
      </c>
      <c r="C1797" s="41">
        <v>46015</v>
      </c>
      <c r="D1797" t="s">
        <v>84</v>
      </c>
      <c r="E1797" s="40">
        <v>210575800352</v>
      </c>
      <c r="F1797">
        <v>7</v>
      </c>
      <c r="G1797" s="40">
        <v>1422534174</v>
      </c>
      <c r="H1797">
        <v>0</v>
      </c>
      <c r="J1797">
        <v>0</v>
      </c>
      <c r="K1797" s="40">
        <v>1422534174</v>
      </c>
    </row>
    <row r="1798" spans="1:11" hidden="1" x14ac:dyDescent="0.3">
      <c r="A1798">
        <v>2024</v>
      </c>
      <c r="B1798">
        <v>12</v>
      </c>
      <c r="C1798" s="41">
        <v>46015</v>
      </c>
      <c r="D1798" t="s">
        <v>88</v>
      </c>
      <c r="E1798" s="40">
        <v>126682371168</v>
      </c>
      <c r="F1798">
        <v>55</v>
      </c>
      <c r="G1798" s="40">
        <v>6931014545</v>
      </c>
      <c r="H1798">
        <v>0</v>
      </c>
      <c r="J1798">
        <v>0</v>
      </c>
      <c r="K1798" s="40">
        <v>6931014545</v>
      </c>
    </row>
    <row r="1799" spans="1:11" s="42" customFormat="1" hidden="1" x14ac:dyDescent="0.3">
      <c r="A1799" s="42">
        <v>2024</v>
      </c>
      <c r="B1799" s="42">
        <v>12</v>
      </c>
      <c r="C1799" s="45">
        <v>46015</v>
      </c>
      <c r="D1799" s="42" t="s">
        <v>83</v>
      </c>
      <c r="E1799" s="44">
        <v>67506899374</v>
      </c>
      <c r="F1799" s="42">
        <v>121</v>
      </c>
      <c r="G1799" s="44">
        <v>8174315099</v>
      </c>
      <c r="H1799" s="42">
        <v>0</v>
      </c>
      <c r="J1799" s="42">
        <v>0</v>
      </c>
      <c r="K1799" s="44">
        <v>8174315099</v>
      </c>
    </row>
    <row r="1800" spans="1:11" hidden="1" x14ac:dyDescent="0.3">
      <c r="A1800">
        <v>2024</v>
      </c>
      <c r="B1800">
        <v>12</v>
      </c>
      <c r="C1800" s="41">
        <v>46015</v>
      </c>
      <c r="D1800" t="s">
        <v>85</v>
      </c>
      <c r="E1800" s="40">
        <v>18404979292</v>
      </c>
      <c r="F1800">
        <v>45</v>
      </c>
      <c r="G1800" s="40">
        <v>822687078</v>
      </c>
      <c r="H1800">
        <v>0</v>
      </c>
      <c r="J1800">
        <v>0</v>
      </c>
      <c r="K1800" s="40">
        <v>822687078</v>
      </c>
    </row>
    <row r="1801" spans="1:11" hidden="1" x14ac:dyDescent="0.3">
      <c r="A1801">
        <v>2024</v>
      </c>
      <c r="B1801">
        <v>12</v>
      </c>
      <c r="C1801" s="41">
        <v>46015</v>
      </c>
      <c r="D1801" t="s">
        <v>86</v>
      </c>
      <c r="E1801" s="40">
        <v>28154023826</v>
      </c>
      <c r="F1801">
        <v>122</v>
      </c>
      <c r="G1801" s="40">
        <v>3448779720</v>
      </c>
      <c r="H1801">
        <v>0</v>
      </c>
      <c r="J1801">
        <v>0</v>
      </c>
      <c r="K1801" s="40">
        <v>3448779720</v>
      </c>
    </row>
  </sheetData>
  <autoFilter ref="A1:K1801" xr:uid="{AB76CB53-7F60-4CBA-B0FF-CAC10640FB6E}">
    <filterColumn colId="0">
      <filters>
        <filter val="2023"/>
      </filters>
    </filterColumn>
    <filterColumn colId="3">
      <filters>
        <filter val="Lake Victoria North Basi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RiftValley_Subbasin_Monthly</vt:lpstr>
      <vt:lpstr>TanaRiver_Subbasin_Monthly</vt:lpstr>
      <vt:lpstr>LakeVictoriaSouth_Subbasin_Mont</vt:lpstr>
      <vt:lpstr>AthiBasin_Subbasin_Monthly</vt:lpstr>
      <vt:lpstr>EwasoNgiro_Subbasin_Monthly</vt:lpstr>
      <vt:lpstr>Cover Page</vt:lpstr>
      <vt:lpstr>Colour Coding</vt:lpstr>
      <vt:lpstr>Notes to Water Accounts</vt:lpstr>
      <vt:lpstr>Basin-Stock flow 2021-2023</vt:lpstr>
      <vt:lpstr>Metadata description </vt:lpstr>
      <vt:lpstr>WASREB 2020-2021</vt:lpstr>
      <vt:lpstr>Water assets account 2021-2023</vt:lpstr>
      <vt:lpstr>WASREB 2021-2022</vt:lpstr>
      <vt:lpstr>WASREB 2022-2023</vt:lpstr>
      <vt:lpstr>WASREB 2021-2023</vt:lpstr>
      <vt:lpstr>WRA Report Data</vt:lpstr>
      <vt:lpstr>WRA 2021-2024</vt:lpstr>
      <vt:lpstr>Lakes Area</vt:lpstr>
      <vt:lpstr>Basin Data WS1</vt:lpstr>
      <vt:lpstr>Basin Data WS2</vt:lpstr>
      <vt:lpstr>Water Asset Accounts</vt:lpstr>
      <vt:lpstr>Summary</vt:lpstr>
      <vt:lpstr>rainfall</vt:lpstr>
      <vt:lpstr>revised 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Dineo Makate</dc:creator>
  <cp:lastModifiedBy>Bernice Macquela</cp:lastModifiedBy>
  <dcterms:created xsi:type="dcterms:W3CDTF">2025-06-02T12:47:14Z</dcterms:created>
  <dcterms:modified xsi:type="dcterms:W3CDTF">2025-07-12T13:49:18Z</dcterms:modified>
</cp:coreProperties>
</file>